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 activeTab="5"/>
  </bookViews>
  <sheets>
    <sheet name="STD" sheetId="12" r:id="rId1"/>
    <sheet name="SUB" sheetId="11" r:id="rId2"/>
    <sheet name="1ST" sheetId="10" r:id="rId3"/>
    <sheet name="1STML" sheetId="4" r:id="rId4"/>
    <sheet name="1STGR" sheetId="8" r:id="rId5"/>
    <sheet name="00MS1ST" sheetId="5" r:id="rId6"/>
    <sheet name="1STGL" sheetId="14" r:id="rId7"/>
    <sheet name="2ND ENTRY" sheetId="15" r:id="rId8"/>
    <sheet name="2ND" sheetId="16" r:id="rId9"/>
    <sheet name="2NDML" sheetId="20" r:id="rId10"/>
    <sheet name="2NDGR" sheetId="17" r:id="rId11"/>
    <sheet name="00MS2ND" sheetId="18" r:id="rId12"/>
    <sheet name="2NDGL" sheetId="19" r:id="rId13"/>
    <sheet name="Sheet1" sheetId="21" r:id="rId14"/>
  </sheets>
  <externalReferences>
    <externalReference r:id="rId15"/>
  </externalReferences>
  <definedNames>
    <definedName name="_xlnm._FilterDatabase" localSheetId="2" hidden="1">'1ST'!$A$9:$AH$9</definedName>
    <definedName name="_xlnm._FilterDatabase" localSheetId="8" hidden="1">'2ND'!$A$9:$AH$9</definedName>
    <definedName name="_xlnm._FilterDatabase" localSheetId="7" hidden="1">'2ND ENTRY'!$A$9:$AH$9</definedName>
    <definedName name="ADDRESS">STD!$U$2:$U$511</definedName>
    <definedName name="CRNCR">SUB!$C$9:$C$30</definedName>
    <definedName name="DOB">STD!$R$2:$R$511</definedName>
    <definedName name="FATHER">STD!$S$2:$S$511</definedName>
    <definedName name="FIN">[1]SUB!$F$8:$F$500</definedName>
    <definedName name="GPA">SUB!$Y$9:$Y$18</definedName>
    <definedName name="GRADE">SUB!$W$9:$W$18</definedName>
    <definedName name="GS">SUB!$W$8:$Z$16</definedName>
    <definedName name="INCR">SUB!$O$9:$O$30</definedName>
    <definedName name="INF">SUB!$H$9:$H$30</definedName>
    <definedName name="MED">STD!$F$1:$F$511</definedName>
    <definedName name="MOTHER">STD!$T$2:$T$511</definedName>
    <definedName name="NAME">STD!$D$2:$D$511</definedName>
    <definedName name="PER">SUB!$X$9:$X$18</definedName>
    <definedName name="_xlnm.Print_Titles" localSheetId="2">'1ST'!$A:$C,'1ST'!$1:$10</definedName>
    <definedName name="_xlnm.Print_Titles" localSheetId="6">'1STGL'!$1:$6</definedName>
    <definedName name="_xlnm.Print_Titles" localSheetId="8">'2ND'!$A:$D,'2ND'!$5:$10</definedName>
    <definedName name="_xlnm.Print_Titles" localSheetId="7">'2ND ENTRY'!$A:$D,'2ND ENTRY'!$5:$10</definedName>
    <definedName name="_xlnm.Print_Titles" localSheetId="12">'2NDGL'!$1:$6</definedName>
    <definedName name="REG">STD!$B$2:$B$511</definedName>
    <definedName name="REM">SUB!$Z$9:$Z$18</definedName>
    <definedName name="S10S">STD!$P$2:$P$511</definedName>
    <definedName name="S11S">STD!$Q$2:$Q$511</definedName>
    <definedName name="S1S">STD!$G$2:$G$511</definedName>
    <definedName name="S2S">STD!$H$2:$H$511</definedName>
    <definedName name="S3S">STD!$I$2:$I$511</definedName>
    <definedName name="S4S">STD!$J$2:$J$511</definedName>
    <definedName name="S5S">STD!$K$2:$K$511</definedName>
    <definedName name="S6S">STD!$L$2:$L$511</definedName>
    <definedName name="S7S">STD!$M$2:$M$511</definedName>
    <definedName name="S8S">STD!$N$2:$N$511</definedName>
    <definedName name="S9S">STD!$O$2:$O$511</definedName>
    <definedName name="SCODE">SUB!$D$9:$D$30</definedName>
    <definedName name="SEC">STD!$E$2:$E$511</definedName>
    <definedName name="SHCD">SUB!$S$9:$S$30</definedName>
    <definedName name="SPR">SUB!$G$9:$G$30</definedName>
    <definedName name="SUBNAME">SUB!$B$9:$B$30</definedName>
    <definedName name="SUBPR">SUB!$K$9:$K$30</definedName>
    <definedName name="SUBTH">SUB!$L$9:$L$30</definedName>
    <definedName name="SYM">STD!$C$2:$C$511</definedName>
    <definedName name="TCR">SUB!$P$9:$P$30</definedName>
    <definedName name="TE">SUB!$F$9:$F$30</definedName>
    <definedName name="THCR">SUB!$N$9:$N$30</definedName>
    <definedName name="THF">SUB!$I$9:$I$30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9" i="16"/>
  <c r="B59"/>
  <c r="C59"/>
  <c r="O59" s="1"/>
  <c r="M58" i="20" s="1"/>
  <c r="D59" i="16"/>
  <c r="E59"/>
  <c r="F59"/>
  <c r="H59"/>
  <c r="I59"/>
  <c r="L59"/>
  <c r="M59"/>
  <c r="P59"/>
  <c r="Q59"/>
  <c r="S59"/>
  <c r="T59"/>
  <c r="U59"/>
  <c r="X59"/>
  <c r="Y59"/>
  <c r="AB59"/>
  <c r="AC59"/>
  <c r="AF59"/>
  <c r="AG59"/>
  <c r="AI59"/>
  <c r="AJ59"/>
  <c r="AK59"/>
  <c r="A60"/>
  <c r="B60"/>
  <c r="C60"/>
  <c r="G60" s="1"/>
  <c r="D60"/>
  <c r="E60"/>
  <c r="F60"/>
  <c r="H60"/>
  <c r="I60"/>
  <c r="K60"/>
  <c r="L60"/>
  <c r="M60"/>
  <c r="P60"/>
  <c r="Q60"/>
  <c r="T60"/>
  <c r="U60"/>
  <c r="X60"/>
  <c r="Y60"/>
  <c r="AA60"/>
  <c r="AB60"/>
  <c r="AC60"/>
  <c r="AF60"/>
  <c r="AG60"/>
  <c r="AJ60"/>
  <c r="AK60"/>
  <c r="A61"/>
  <c r="B61"/>
  <c r="C61"/>
  <c r="O61" s="1"/>
  <c r="M60" i="20" s="1"/>
  <c r="D61" i="16"/>
  <c r="E61"/>
  <c r="F61"/>
  <c r="H61"/>
  <c r="I61"/>
  <c r="L61"/>
  <c r="M61"/>
  <c r="P61"/>
  <c r="Q61"/>
  <c r="T61"/>
  <c r="U61"/>
  <c r="X61"/>
  <c r="Y61"/>
  <c r="AB61"/>
  <c r="AC61"/>
  <c r="AF61"/>
  <c r="AG61"/>
  <c r="AJ61"/>
  <c r="AK61"/>
  <c r="A62"/>
  <c r="B62"/>
  <c r="C62"/>
  <c r="G62" s="1"/>
  <c r="D62"/>
  <c r="E62"/>
  <c r="F62"/>
  <c r="H62"/>
  <c r="I62"/>
  <c r="K62"/>
  <c r="I61" i="20" s="1"/>
  <c r="L62" i="16"/>
  <c r="M62"/>
  <c r="P62"/>
  <c r="Q62"/>
  <c r="T62"/>
  <c r="U62"/>
  <c r="X62"/>
  <c r="Y62"/>
  <c r="AA62"/>
  <c r="AB62"/>
  <c r="AC62"/>
  <c r="AF62"/>
  <c r="AG62"/>
  <c r="AJ62"/>
  <c r="AK62"/>
  <c r="A63"/>
  <c r="B63"/>
  <c r="C63"/>
  <c r="O63" s="1"/>
  <c r="M62" i="20" s="1"/>
  <c r="D63" i="16"/>
  <c r="D62" i="20" s="1"/>
  <c r="D62" i="17" s="1"/>
  <c r="D59" i="19" s="1"/>
  <c r="E63" i="16"/>
  <c r="F63"/>
  <c r="H63"/>
  <c r="I63"/>
  <c r="L63"/>
  <c r="M63"/>
  <c r="P63"/>
  <c r="Q63"/>
  <c r="T63"/>
  <c r="U63"/>
  <c r="X63"/>
  <c r="Y63"/>
  <c r="AB63"/>
  <c r="AC63"/>
  <c r="AF63"/>
  <c r="AG63"/>
  <c r="AJ63"/>
  <c r="AK63"/>
  <c r="A64"/>
  <c r="B64"/>
  <c r="C64"/>
  <c r="G64" s="1"/>
  <c r="D64"/>
  <c r="E64"/>
  <c r="F64"/>
  <c r="H64"/>
  <c r="I64"/>
  <c r="K64"/>
  <c r="L64"/>
  <c r="M64"/>
  <c r="P64"/>
  <c r="Q64"/>
  <c r="T64"/>
  <c r="U64"/>
  <c r="X64"/>
  <c r="Y64"/>
  <c r="AA64"/>
  <c r="Y63" i="20" s="1"/>
  <c r="AB64" i="16"/>
  <c r="AC64"/>
  <c r="AF64"/>
  <c r="AG64"/>
  <c r="AJ64"/>
  <c r="AK64"/>
  <c r="A65"/>
  <c r="B65"/>
  <c r="C65"/>
  <c r="O65" s="1"/>
  <c r="M64" i="20" s="1"/>
  <c r="D65" i="16"/>
  <c r="E65"/>
  <c r="F65"/>
  <c r="H65"/>
  <c r="I65"/>
  <c r="L65"/>
  <c r="M65"/>
  <c r="P65"/>
  <c r="Q65"/>
  <c r="T65"/>
  <c r="U65"/>
  <c r="X65"/>
  <c r="Y65"/>
  <c r="AB65"/>
  <c r="AC65"/>
  <c r="AF65"/>
  <c r="AG65"/>
  <c r="AJ65"/>
  <c r="AK65"/>
  <c r="A66"/>
  <c r="B66"/>
  <c r="C66"/>
  <c r="G66" s="1"/>
  <c r="D66"/>
  <c r="E66"/>
  <c r="F66"/>
  <c r="H66"/>
  <c r="I66"/>
  <c r="K66"/>
  <c r="L66"/>
  <c r="M66"/>
  <c r="P66"/>
  <c r="Q66"/>
  <c r="T66"/>
  <c r="U66"/>
  <c r="X66"/>
  <c r="Y66"/>
  <c r="AA66"/>
  <c r="AB66"/>
  <c r="AC66"/>
  <c r="AF66"/>
  <c r="AG66"/>
  <c r="AJ66"/>
  <c r="AK66"/>
  <c r="A60" i="15"/>
  <c r="B60"/>
  <c r="C60"/>
  <c r="AE60" s="1"/>
  <c r="D60"/>
  <c r="E60"/>
  <c r="F60"/>
  <c r="W60"/>
  <c r="A61"/>
  <c r="B61"/>
  <c r="C61"/>
  <c r="W61" s="1"/>
  <c r="D61"/>
  <c r="E61"/>
  <c r="F61"/>
  <c r="K61"/>
  <c r="O61"/>
  <c r="AA61"/>
  <c r="AE61"/>
  <c r="AI61"/>
  <c r="A62"/>
  <c r="B62"/>
  <c r="C62"/>
  <c r="O62" s="1"/>
  <c r="D62"/>
  <c r="E62"/>
  <c r="F62"/>
  <c r="G62"/>
  <c r="S62"/>
  <c r="W62"/>
  <c r="AA62"/>
  <c r="AE62"/>
  <c r="A63"/>
  <c r="B63"/>
  <c r="C63"/>
  <c r="G63" s="1"/>
  <c r="D63"/>
  <c r="E63"/>
  <c r="F63"/>
  <c r="K63"/>
  <c r="O63"/>
  <c r="S63"/>
  <c r="W63"/>
  <c r="AI63"/>
  <c r="A64"/>
  <c r="B64"/>
  <c r="C64"/>
  <c r="G64" s="1"/>
  <c r="D64"/>
  <c r="E64"/>
  <c r="F64"/>
  <c r="A65"/>
  <c r="B65"/>
  <c r="C65"/>
  <c r="D65"/>
  <c r="E65"/>
  <c r="F65"/>
  <c r="G65"/>
  <c r="K65"/>
  <c r="O65"/>
  <c r="S65"/>
  <c r="W65"/>
  <c r="AA65"/>
  <c r="AE65"/>
  <c r="AI65"/>
  <c r="A66"/>
  <c r="B66"/>
  <c r="C66"/>
  <c r="AE66" s="1"/>
  <c r="D66"/>
  <c r="E66"/>
  <c r="F66"/>
  <c r="W66"/>
  <c r="A38"/>
  <c r="B38"/>
  <c r="C38"/>
  <c r="G38" s="1"/>
  <c r="D38"/>
  <c r="E38"/>
  <c r="F38"/>
  <c r="AE38"/>
  <c r="AI38"/>
  <c r="H32" i="18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31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"/>
  <c r="EB65" i="17"/>
  <c r="B65"/>
  <c r="A65"/>
  <c r="A62"/>
  <c r="A59" i="19" s="1"/>
  <c r="EB61" i="17"/>
  <c r="EO53" i="18" s="1"/>
  <c r="D61" i="17"/>
  <c r="EB59"/>
  <c r="C59"/>
  <c r="C56" i="19" s="1"/>
  <c r="A59" i="17"/>
  <c r="A56" i="19" s="1"/>
  <c r="A58" i="17"/>
  <c r="A55" i="19" s="1"/>
  <c r="EB57" i="17"/>
  <c r="EB56"/>
  <c r="EB55"/>
  <c r="EB54"/>
  <c r="EB53"/>
  <c r="EB52"/>
  <c r="EB51"/>
  <c r="EO43" i="18" s="1"/>
  <c r="EB50" i="17"/>
  <c r="EB49"/>
  <c r="EB48"/>
  <c r="EB47"/>
  <c r="EB46"/>
  <c r="EB45"/>
  <c r="EB44"/>
  <c r="EB43"/>
  <c r="EB42"/>
  <c r="EB41"/>
  <c r="EB40"/>
  <c r="EB39"/>
  <c r="EO31" i="18" s="1"/>
  <c r="EB36" i="17"/>
  <c r="EB35"/>
  <c r="EO27" i="18" s="1"/>
  <c r="EB34" i="17"/>
  <c r="EB33"/>
  <c r="EB32"/>
  <c r="EB31"/>
  <c r="EB30"/>
  <c r="EB29"/>
  <c r="EB28"/>
  <c r="EB27"/>
  <c r="EB26"/>
  <c r="EB25"/>
  <c r="EB24"/>
  <c r="EB23"/>
  <c r="EO15" i="18" s="1"/>
  <c r="EB22" i="17"/>
  <c r="EB21"/>
  <c r="EB20"/>
  <c r="EB19"/>
  <c r="EB18"/>
  <c r="EB17"/>
  <c r="EB16"/>
  <c r="EB15"/>
  <c r="EB14"/>
  <c r="EB13"/>
  <c r="EB12"/>
  <c r="EB11"/>
  <c r="EO3" i="18" s="1"/>
  <c r="EB10" i="17"/>
  <c r="AO65" i="20"/>
  <c r="Y65"/>
  <c r="I65"/>
  <c r="D65"/>
  <c r="D65" i="17" s="1"/>
  <c r="D62" i="19" s="1"/>
  <c r="C65" i="20"/>
  <c r="C65" i="17" s="1"/>
  <c r="B65" i="20"/>
  <c r="A65"/>
  <c r="AO64"/>
  <c r="EB64" i="17" s="1"/>
  <c r="EO56" i="18" s="1"/>
  <c r="D64" i="20"/>
  <c r="D64" i="17" s="1"/>
  <c r="D61" i="19" s="1"/>
  <c r="C64" i="20"/>
  <c r="C64" i="17" s="1"/>
  <c r="B64" i="20"/>
  <c r="B64" i="17" s="1"/>
  <c r="B61" i="19" s="1"/>
  <c r="A64" i="20"/>
  <c r="A64" i="17" s="1"/>
  <c r="A61" i="19" s="1"/>
  <c r="AO63" i="20"/>
  <c r="EB63" i="17" s="1"/>
  <c r="EO55" i="18" s="1"/>
  <c r="I63" i="20"/>
  <c r="D63"/>
  <c r="D63" i="17" s="1"/>
  <c r="D60" i="19" s="1"/>
  <c r="B63" i="20"/>
  <c r="B63" i="17" s="1"/>
  <c r="B60" i="19" s="1"/>
  <c r="A63" i="20"/>
  <c r="A63" i="17" s="1"/>
  <c r="A60" i="19" s="1"/>
  <c r="AO62" i="20"/>
  <c r="EB62" i="17" s="1"/>
  <c r="EO54" i="18" s="1"/>
  <c r="C62" i="20"/>
  <c r="C62" i="17" s="1"/>
  <c r="B62" i="20"/>
  <c r="B62" i="17" s="1"/>
  <c r="B59" i="19" s="1"/>
  <c r="A62" i="20"/>
  <c r="AO61"/>
  <c r="Y61"/>
  <c r="D61"/>
  <c r="C61"/>
  <c r="C61" i="17" s="1"/>
  <c r="B61" i="20"/>
  <c r="B61" i="17" s="1"/>
  <c r="B58" i="19" s="1"/>
  <c r="A61" i="20"/>
  <c r="A61" i="17" s="1"/>
  <c r="A58" i="19" s="1"/>
  <c r="AO60" i="20"/>
  <c r="EB60" i="17" s="1"/>
  <c r="EO52" i="18" s="1"/>
  <c r="D60" i="20"/>
  <c r="D60" i="17" s="1"/>
  <c r="D57" i="19" s="1"/>
  <c r="B60" i="20"/>
  <c r="B60" i="17" s="1"/>
  <c r="B57" i="19" s="1"/>
  <c r="A60" i="20"/>
  <c r="A60" i="17" s="1"/>
  <c r="A57" i="19" s="1"/>
  <c r="AO59" i="20"/>
  <c r="Y59"/>
  <c r="I59"/>
  <c r="D59"/>
  <c r="D59" i="17" s="1"/>
  <c r="D56" i="19" s="1"/>
  <c r="C59" i="20"/>
  <c r="B59"/>
  <c r="B59" i="17" s="1"/>
  <c r="B56" i="19" s="1"/>
  <c r="A59" i="20"/>
  <c r="AO58"/>
  <c r="EB58" i="17" s="1"/>
  <c r="EO50" i="18" s="1"/>
  <c r="Q58" i="20"/>
  <c r="D58"/>
  <c r="D58" i="17" s="1"/>
  <c r="D55" i="19" s="1"/>
  <c r="C58" i="20"/>
  <c r="C58" i="17" s="1"/>
  <c r="B58" i="20"/>
  <c r="B58" i="17" s="1"/>
  <c r="B55" i="19" s="1"/>
  <c r="A58" i="20"/>
  <c r="AO57"/>
  <c r="AO56"/>
  <c r="AO55"/>
  <c r="AO54"/>
  <c r="AO53"/>
  <c r="AO52"/>
  <c r="AO51"/>
  <c r="AO50"/>
  <c r="AO49"/>
  <c r="AO48"/>
  <c r="AO47"/>
  <c r="AO46"/>
  <c r="AO45"/>
  <c r="AO44"/>
  <c r="AO43"/>
  <c r="AO42"/>
  <c r="AO41"/>
  <c r="AO40"/>
  <c r="AO39"/>
  <c r="AO38"/>
  <c r="AO37"/>
  <c r="AO36"/>
  <c r="AO35"/>
  <c r="AO34"/>
  <c r="AO33"/>
  <c r="AO32"/>
  <c r="AO31"/>
  <c r="AO30"/>
  <c r="AO29"/>
  <c r="AO28"/>
  <c r="AO27"/>
  <c r="AO26"/>
  <c r="AO25"/>
  <c r="AO24"/>
  <c r="AO23"/>
  <c r="AO22"/>
  <c r="AO21"/>
  <c r="AO20"/>
  <c r="AO19"/>
  <c r="AO18"/>
  <c r="AO17"/>
  <c r="AO16"/>
  <c r="AO15"/>
  <c r="AO14"/>
  <c r="AO13"/>
  <c r="AO12"/>
  <c r="AO11"/>
  <c r="AO10"/>
  <c r="A3"/>
  <c r="A2"/>
  <c r="A1"/>
  <c r="A3" i="19"/>
  <c r="A2"/>
  <c r="A1"/>
  <c r="J57" i="18"/>
  <c r="I57"/>
  <c r="F57"/>
  <c r="E57"/>
  <c r="J56"/>
  <c r="I56"/>
  <c r="F56"/>
  <c r="E56"/>
  <c r="J55"/>
  <c r="I55"/>
  <c r="F55"/>
  <c r="E55"/>
  <c r="J54"/>
  <c r="I54"/>
  <c r="F54"/>
  <c r="E54"/>
  <c r="J53"/>
  <c r="I53"/>
  <c r="F53"/>
  <c r="E53"/>
  <c r="J52"/>
  <c r="I52"/>
  <c r="F52"/>
  <c r="E52"/>
  <c r="J51"/>
  <c r="I51"/>
  <c r="F51"/>
  <c r="E51"/>
  <c r="J50"/>
  <c r="I50"/>
  <c r="F50"/>
  <c r="E50"/>
  <c r="J49"/>
  <c r="I49"/>
  <c r="F49"/>
  <c r="E49"/>
  <c r="J48"/>
  <c r="I48"/>
  <c r="F48"/>
  <c r="E48"/>
  <c r="J47"/>
  <c r="I47"/>
  <c r="F47"/>
  <c r="E47"/>
  <c r="J46"/>
  <c r="I46"/>
  <c r="F46"/>
  <c r="E46"/>
  <c r="J45"/>
  <c r="I45"/>
  <c r="F45"/>
  <c r="E45"/>
  <c r="J44"/>
  <c r="I44"/>
  <c r="F44"/>
  <c r="E44"/>
  <c r="J43"/>
  <c r="I43"/>
  <c r="F43"/>
  <c r="E43"/>
  <c r="J42"/>
  <c r="I42"/>
  <c r="F42"/>
  <c r="E42"/>
  <c r="J41"/>
  <c r="I41"/>
  <c r="F41"/>
  <c r="E41"/>
  <c r="J40"/>
  <c r="I40"/>
  <c r="F40"/>
  <c r="E40"/>
  <c r="J39"/>
  <c r="I39"/>
  <c r="F39"/>
  <c r="E39"/>
  <c r="J38"/>
  <c r="I38"/>
  <c r="F38"/>
  <c r="E38"/>
  <c r="J37"/>
  <c r="I37"/>
  <c r="F37"/>
  <c r="E37"/>
  <c r="J36"/>
  <c r="I36"/>
  <c r="F36"/>
  <c r="E36"/>
  <c r="J35"/>
  <c r="I35"/>
  <c r="F35"/>
  <c r="E35"/>
  <c r="J34"/>
  <c r="I34"/>
  <c r="F34"/>
  <c r="E34"/>
  <c r="J33"/>
  <c r="I33"/>
  <c r="F33"/>
  <c r="E33"/>
  <c r="J32"/>
  <c r="I32"/>
  <c r="F32"/>
  <c r="E32"/>
  <c r="J31"/>
  <c r="I31"/>
  <c r="F31"/>
  <c r="E31"/>
  <c r="J28"/>
  <c r="I28"/>
  <c r="F28"/>
  <c r="E28"/>
  <c r="J27"/>
  <c r="I27"/>
  <c r="F27"/>
  <c r="E27"/>
  <c r="J26"/>
  <c r="I26"/>
  <c r="F26"/>
  <c r="E26"/>
  <c r="J25"/>
  <c r="I25"/>
  <c r="F25"/>
  <c r="E25"/>
  <c r="J24"/>
  <c r="I24"/>
  <c r="F24"/>
  <c r="E24"/>
  <c r="J23"/>
  <c r="I23"/>
  <c r="F23"/>
  <c r="E23"/>
  <c r="J22"/>
  <c r="I22"/>
  <c r="F22"/>
  <c r="E22"/>
  <c r="J21"/>
  <c r="I21"/>
  <c r="F21"/>
  <c r="E21"/>
  <c r="J20"/>
  <c r="I20"/>
  <c r="F20"/>
  <c r="E20"/>
  <c r="J19"/>
  <c r="I19"/>
  <c r="F19"/>
  <c r="E19"/>
  <c r="J18"/>
  <c r="I18"/>
  <c r="F18"/>
  <c r="E18"/>
  <c r="J17"/>
  <c r="I17"/>
  <c r="F17"/>
  <c r="E17"/>
  <c r="J16"/>
  <c r="I16"/>
  <c r="F16"/>
  <c r="E16"/>
  <c r="J15"/>
  <c r="I15"/>
  <c r="F15"/>
  <c r="E15"/>
  <c r="J14"/>
  <c r="I14"/>
  <c r="F14"/>
  <c r="E14"/>
  <c r="J13"/>
  <c r="I13"/>
  <c r="F13"/>
  <c r="E13"/>
  <c r="J12"/>
  <c r="I12"/>
  <c r="F12"/>
  <c r="E12"/>
  <c r="J11"/>
  <c r="I11"/>
  <c r="F11"/>
  <c r="E11"/>
  <c r="J10"/>
  <c r="I10"/>
  <c r="F10"/>
  <c r="E10"/>
  <c r="J9"/>
  <c r="I9"/>
  <c r="F9"/>
  <c r="E9"/>
  <c r="J8"/>
  <c r="I8"/>
  <c r="F8"/>
  <c r="E8"/>
  <c r="J7"/>
  <c r="I7"/>
  <c r="F7"/>
  <c r="E7"/>
  <c r="J6"/>
  <c r="I6"/>
  <c r="F6"/>
  <c r="E6"/>
  <c r="J5"/>
  <c r="I5"/>
  <c r="F5"/>
  <c r="E5"/>
  <c r="J4"/>
  <c r="I4"/>
  <c r="F4"/>
  <c r="E4"/>
  <c r="J3"/>
  <c r="I3"/>
  <c r="F3"/>
  <c r="E3"/>
  <c r="J2"/>
  <c r="I2"/>
  <c r="F2"/>
  <c r="E2"/>
  <c r="EO57"/>
  <c r="B62" i="19"/>
  <c r="A62"/>
  <c r="D58"/>
  <c r="EO51" i="18"/>
  <c r="EO49"/>
  <c r="EO48"/>
  <c r="EO47"/>
  <c r="EO46"/>
  <c r="EO45"/>
  <c r="EO44"/>
  <c r="EO42"/>
  <c r="EO41"/>
  <c r="EO40"/>
  <c r="EO39"/>
  <c r="EO38"/>
  <c r="EO37"/>
  <c r="EO36"/>
  <c r="EO35"/>
  <c r="EO34"/>
  <c r="EO33"/>
  <c r="EO32"/>
  <c r="EO28"/>
  <c r="EO26"/>
  <c r="EO25"/>
  <c r="EO24"/>
  <c r="EO23"/>
  <c r="EO22"/>
  <c r="EO21"/>
  <c r="EO20"/>
  <c r="EO19"/>
  <c r="EO18"/>
  <c r="EO17"/>
  <c r="EO16"/>
  <c r="EO14"/>
  <c r="EO13"/>
  <c r="EO12"/>
  <c r="EO11"/>
  <c r="EO10"/>
  <c r="EO9"/>
  <c r="EO8"/>
  <c r="EO7"/>
  <c r="EO6"/>
  <c r="EO5"/>
  <c r="EO4"/>
  <c r="EO2"/>
  <c r="A3" i="17"/>
  <c r="F58" i="16"/>
  <c r="E58"/>
  <c r="D58"/>
  <c r="D57" i="20" s="1"/>
  <c r="D57" i="17" s="1"/>
  <c r="D54" i="19" s="1"/>
  <c r="C58" i="16"/>
  <c r="C57" i="20" s="1"/>
  <c r="C57" i="17" s="1"/>
  <c r="C54" i="19" s="1"/>
  <c r="B58" i="16"/>
  <c r="B57" i="20" s="1"/>
  <c r="B57" i="17" s="1"/>
  <c r="B54" i="19" s="1"/>
  <c r="A58" i="16"/>
  <c r="A57" i="20" s="1"/>
  <c r="A57" i="17" s="1"/>
  <c r="A54" i="19" s="1"/>
  <c r="F57" i="16"/>
  <c r="E57"/>
  <c r="D57"/>
  <c r="D56" i="20" s="1"/>
  <c r="D56" i="17" s="1"/>
  <c r="D53" i="19" s="1"/>
  <c r="C57" i="16"/>
  <c r="C56" i="20" s="1"/>
  <c r="C56" i="17" s="1"/>
  <c r="C53" i="19" s="1"/>
  <c r="B57" i="16"/>
  <c r="B56" i="20" s="1"/>
  <c r="B56" i="17" s="1"/>
  <c r="B53" i="19" s="1"/>
  <c r="A57" i="16"/>
  <c r="A56" i="20" s="1"/>
  <c r="A56" i="17" s="1"/>
  <c r="A53" i="19" s="1"/>
  <c r="F56" i="16"/>
  <c r="E56"/>
  <c r="D56"/>
  <c r="D55" i="20" s="1"/>
  <c r="D55" i="17" s="1"/>
  <c r="D52" i="19" s="1"/>
  <c r="C56" i="16"/>
  <c r="C55" i="20" s="1"/>
  <c r="C55" i="17" s="1"/>
  <c r="C52" i="19" s="1"/>
  <c r="B56" i="16"/>
  <c r="B55" i="20" s="1"/>
  <c r="B55" i="17" s="1"/>
  <c r="B52" i="19" s="1"/>
  <c r="A56" i="16"/>
  <c r="A55" i="20" s="1"/>
  <c r="A55" i="17" s="1"/>
  <c r="A52" i="19" s="1"/>
  <c r="F55" i="16"/>
  <c r="E55"/>
  <c r="D55"/>
  <c r="D54" i="20" s="1"/>
  <c r="D54" i="17" s="1"/>
  <c r="D51" i="19" s="1"/>
  <c r="C55" i="16"/>
  <c r="B55"/>
  <c r="B54" i="20" s="1"/>
  <c r="B54" i="17" s="1"/>
  <c r="B51" i="19" s="1"/>
  <c r="A55" i="16"/>
  <c r="A54" i="20" s="1"/>
  <c r="A54" i="17" s="1"/>
  <c r="A51" i="19" s="1"/>
  <c r="F54" i="16"/>
  <c r="E54"/>
  <c r="D54"/>
  <c r="D53" i="20" s="1"/>
  <c r="D53" i="17" s="1"/>
  <c r="D50" i="19" s="1"/>
  <c r="C54" i="16"/>
  <c r="C53" i="20" s="1"/>
  <c r="C53" i="17" s="1"/>
  <c r="C50" i="19" s="1"/>
  <c r="B54" i="16"/>
  <c r="B53" i="20" s="1"/>
  <c r="B53" i="17" s="1"/>
  <c r="B50" i="19" s="1"/>
  <c r="A54" i="16"/>
  <c r="A53" i="20" s="1"/>
  <c r="A53" i="17" s="1"/>
  <c r="A50" i="19" s="1"/>
  <c r="F53" i="16"/>
  <c r="E53"/>
  <c r="D53"/>
  <c r="D52" i="20" s="1"/>
  <c r="D52" i="17" s="1"/>
  <c r="D49" i="19" s="1"/>
  <c r="C53" i="16"/>
  <c r="B53"/>
  <c r="B52" i="20" s="1"/>
  <c r="B52" i="17" s="1"/>
  <c r="B49" i="19" s="1"/>
  <c r="A53" i="16"/>
  <c r="A52" i="20" s="1"/>
  <c r="A52" i="17" s="1"/>
  <c r="A49" i="19" s="1"/>
  <c r="F52" i="16"/>
  <c r="E52"/>
  <c r="D52"/>
  <c r="D51" i="20" s="1"/>
  <c r="D51" i="17" s="1"/>
  <c r="D48" i="19" s="1"/>
  <c r="C52" i="16"/>
  <c r="C51" i="20" s="1"/>
  <c r="C51" i="17" s="1"/>
  <c r="C48" i="19" s="1"/>
  <c r="B52" i="16"/>
  <c r="B51" i="20" s="1"/>
  <c r="B51" i="17" s="1"/>
  <c r="B48" i="19" s="1"/>
  <c r="A52" i="16"/>
  <c r="A51" i="20" s="1"/>
  <c r="A51" i="17" s="1"/>
  <c r="A48" i="19" s="1"/>
  <c r="F51" i="16"/>
  <c r="E51"/>
  <c r="D51"/>
  <c r="D50" i="20" s="1"/>
  <c r="D50" i="17" s="1"/>
  <c r="D47" i="19" s="1"/>
  <c r="C51" i="16"/>
  <c r="C50" i="20" s="1"/>
  <c r="C50" i="17" s="1"/>
  <c r="B51" i="16"/>
  <c r="B50" i="20" s="1"/>
  <c r="B50" i="17" s="1"/>
  <c r="B47" i="19" s="1"/>
  <c r="A51" i="16"/>
  <c r="A50" i="20" s="1"/>
  <c r="A50" i="17" s="1"/>
  <c r="A47" i="19" s="1"/>
  <c r="F50" i="16"/>
  <c r="E50"/>
  <c r="D50"/>
  <c r="D49" i="20" s="1"/>
  <c r="D49" i="17" s="1"/>
  <c r="D46" i="19" s="1"/>
  <c r="C50" i="16"/>
  <c r="C49" i="20" s="1"/>
  <c r="C49" i="17" s="1"/>
  <c r="B50" i="16"/>
  <c r="B49" i="20" s="1"/>
  <c r="B49" i="17" s="1"/>
  <c r="B46" i="19" s="1"/>
  <c r="A50" i="16"/>
  <c r="A49" i="20" s="1"/>
  <c r="A49" i="17" s="1"/>
  <c r="A46" i="19" s="1"/>
  <c r="F49" i="16"/>
  <c r="E49"/>
  <c r="D49"/>
  <c r="D48" i="20" s="1"/>
  <c r="D48" i="17" s="1"/>
  <c r="D45" i="19" s="1"/>
  <c r="C49" i="16"/>
  <c r="B49"/>
  <c r="B48" i="20" s="1"/>
  <c r="B48" i="17" s="1"/>
  <c r="B45" i="19" s="1"/>
  <c r="A49" i="16"/>
  <c r="A48" i="20" s="1"/>
  <c r="A48" i="17" s="1"/>
  <c r="A45" i="19" s="1"/>
  <c r="F48" i="16"/>
  <c r="E48"/>
  <c r="D48"/>
  <c r="D47" i="20" s="1"/>
  <c r="D47" i="17" s="1"/>
  <c r="D44" i="19" s="1"/>
  <c r="C48" i="16"/>
  <c r="C47" i="20" s="1"/>
  <c r="C47" i="17" s="1"/>
  <c r="C44" i="19" s="1"/>
  <c r="B48" i="16"/>
  <c r="B47" i="20" s="1"/>
  <c r="B47" i="17" s="1"/>
  <c r="B44" i="19" s="1"/>
  <c r="A48" i="16"/>
  <c r="A47" i="20" s="1"/>
  <c r="A47" i="17" s="1"/>
  <c r="A44" i="19" s="1"/>
  <c r="F47" i="16"/>
  <c r="E47"/>
  <c r="D47"/>
  <c r="D46" i="20" s="1"/>
  <c r="D46" i="17" s="1"/>
  <c r="D43" i="19" s="1"/>
  <c r="C47" i="16"/>
  <c r="B47"/>
  <c r="B46" i="20" s="1"/>
  <c r="B46" i="17" s="1"/>
  <c r="B43" i="19" s="1"/>
  <c r="A47" i="16"/>
  <c r="A46" i="20" s="1"/>
  <c r="A46" i="17" s="1"/>
  <c r="A43" i="19" s="1"/>
  <c r="F46" i="16"/>
  <c r="E46"/>
  <c r="D46"/>
  <c r="D45" i="20" s="1"/>
  <c r="D45" i="17" s="1"/>
  <c r="D42" i="19" s="1"/>
  <c r="C46" i="16"/>
  <c r="C45" i="20" s="1"/>
  <c r="C45" i="17" s="1"/>
  <c r="B46" i="16"/>
  <c r="B45" i="20" s="1"/>
  <c r="B45" i="17" s="1"/>
  <c r="B42" i="19" s="1"/>
  <c r="A46" i="16"/>
  <c r="A45" i="20" s="1"/>
  <c r="A45" i="17" s="1"/>
  <c r="A42" i="19" s="1"/>
  <c r="F45" i="16"/>
  <c r="E45"/>
  <c r="D45"/>
  <c r="D44" i="20" s="1"/>
  <c r="D44" i="17" s="1"/>
  <c r="D41" i="19" s="1"/>
  <c r="C45" i="16"/>
  <c r="B45"/>
  <c r="B44" i="20" s="1"/>
  <c r="B44" i="17" s="1"/>
  <c r="B41" i="19" s="1"/>
  <c r="A45" i="16"/>
  <c r="A44" i="20" s="1"/>
  <c r="A44" i="17" s="1"/>
  <c r="A41" i="19" s="1"/>
  <c r="F44" i="16"/>
  <c r="E44"/>
  <c r="D44"/>
  <c r="D43" i="20" s="1"/>
  <c r="D43" i="17" s="1"/>
  <c r="D40" i="19" s="1"/>
  <c r="C44" i="16"/>
  <c r="C43" i="20" s="1"/>
  <c r="C43" i="17" s="1"/>
  <c r="C40" i="19" s="1"/>
  <c r="B44" i="16"/>
  <c r="B43" i="20" s="1"/>
  <c r="B43" i="17" s="1"/>
  <c r="B40" i="19" s="1"/>
  <c r="A44" i="16"/>
  <c r="A43" i="20" s="1"/>
  <c r="A43" i="17" s="1"/>
  <c r="A40" i="19" s="1"/>
  <c r="F43" i="16"/>
  <c r="E43"/>
  <c r="D43"/>
  <c r="D42" i="20" s="1"/>
  <c r="D42" i="17" s="1"/>
  <c r="D39" i="19" s="1"/>
  <c r="C43" i="16"/>
  <c r="B43"/>
  <c r="B42" i="20" s="1"/>
  <c r="B42" i="17" s="1"/>
  <c r="B39" i="19" s="1"/>
  <c r="A43" i="16"/>
  <c r="A42" i="20" s="1"/>
  <c r="A42" i="17" s="1"/>
  <c r="A39" i="19" s="1"/>
  <c r="F42" i="16"/>
  <c r="E42"/>
  <c r="D42"/>
  <c r="D41" i="20" s="1"/>
  <c r="D41" i="17" s="1"/>
  <c r="D38" i="19" s="1"/>
  <c r="C42" i="16"/>
  <c r="C41" i="20" s="1"/>
  <c r="C41" i="17" s="1"/>
  <c r="B42" i="16"/>
  <c r="B41" i="20" s="1"/>
  <c r="B41" i="17" s="1"/>
  <c r="B38" i="19" s="1"/>
  <c r="A42" i="16"/>
  <c r="A41" i="20" s="1"/>
  <c r="A41" i="17" s="1"/>
  <c r="A38" i="19" s="1"/>
  <c r="F41" i="16"/>
  <c r="E41"/>
  <c r="D41"/>
  <c r="D40" i="20" s="1"/>
  <c r="D40" i="17" s="1"/>
  <c r="D37" i="19" s="1"/>
  <c r="C41" i="16"/>
  <c r="B41"/>
  <c r="B40" i="20" s="1"/>
  <c r="B40" i="17" s="1"/>
  <c r="B37" i="19" s="1"/>
  <c r="A41" i="16"/>
  <c r="A40" i="20" s="1"/>
  <c r="A40" i="17" s="1"/>
  <c r="A37" i="19" s="1"/>
  <c r="F40" i="16"/>
  <c r="E40"/>
  <c r="D40"/>
  <c r="D39" i="20" s="1"/>
  <c r="D39" i="17" s="1"/>
  <c r="D36" i="19" s="1"/>
  <c r="C40" i="16"/>
  <c r="C39" i="20" s="1"/>
  <c r="C39" i="17" s="1"/>
  <c r="B40" i="16"/>
  <c r="B39" i="20" s="1"/>
  <c r="B39" i="17" s="1"/>
  <c r="B36" i="19" s="1"/>
  <c r="A40" i="16"/>
  <c r="A39" i="20" s="1"/>
  <c r="A39" i="17" s="1"/>
  <c r="A36" i="19" s="1"/>
  <c r="F39" i="16"/>
  <c r="E39"/>
  <c r="D39"/>
  <c r="D38" i="20" s="1"/>
  <c r="C39" i="16"/>
  <c r="B39"/>
  <c r="B38" i="20" s="1"/>
  <c r="A39" i="16"/>
  <c r="A38" i="20" s="1"/>
  <c r="F38" i="16"/>
  <c r="E38"/>
  <c r="D38"/>
  <c r="D37" i="20" s="1"/>
  <c r="C38" i="16"/>
  <c r="C37" i="20" s="1"/>
  <c r="B38" i="16"/>
  <c r="B37" i="20" s="1"/>
  <c r="A38" i="16"/>
  <c r="A37" i="20" s="1"/>
  <c r="F37" i="16"/>
  <c r="E37"/>
  <c r="D37"/>
  <c r="D36" i="20" s="1"/>
  <c r="D36" i="17" s="1"/>
  <c r="D33" i="19" s="1"/>
  <c r="C37" i="16"/>
  <c r="AI37" s="1"/>
  <c r="B37"/>
  <c r="B36" i="20" s="1"/>
  <c r="B36" i="17" s="1"/>
  <c r="B33" i="19" s="1"/>
  <c r="A37" i="16"/>
  <c r="A36" i="20" s="1"/>
  <c r="A36" i="17" s="1"/>
  <c r="A33" i="19" s="1"/>
  <c r="F36" i="16"/>
  <c r="E36"/>
  <c r="D36"/>
  <c r="D35" i="20" s="1"/>
  <c r="D35" i="17" s="1"/>
  <c r="D32" i="19" s="1"/>
  <c r="C36" i="16"/>
  <c r="C35" i="20" s="1"/>
  <c r="C35" i="17" s="1"/>
  <c r="J35" s="1"/>
  <c r="B36" i="16"/>
  <c r="B35" i="20" s="1"/>
  <c r="B35" i="17" s="1"/>
  <c r="B32" i="19" s="1"/>
  <c r="A36" i="16"/>
  <c r="A35" i="20" s="1"/>
  <c r="A35" i="17" s="1"/>
  <c r="A32" i="19" s="1"/>
  <c r="F35" i="16"/>
  <c r="E35"/>
  <c r="D35"/>
  <c r="D34" i="20" s="1"/>
  <c r="D34" i="17" s="1"/>
  <c r="D31" i="19" s="1"/>
  <c r="C35" i="16"/>
  <c r="B35"/>
  <c r="B34" i="20" s="1"/>
  <c r="B34" i="17" s="1"/>
  <c r="B31" i="19" s="1"/>
  <c r="A35" i="16"/>
  <c r="A34" i="20" s="1"/>
  <c r="A34" i="17" s="1"/>
  <c r="A31" i="19" s="1"/>
  <c r="F34" i="16"/>
  <c r="E34"/>
  <c r="D34"/>
  <c r="D33" i="20" s="1"/>
  <c r="D33" i="17" s="1"/>
  <c r="D30" i="19" s="1"/>
  <c r="C34" i="16"/>
  <c r="C33" i="20" s="1"/>
  <c r="C33" i="17" s="1"/>
  <c r="BR33" s="1"/>
  <c r="B34" i="16"/>
  <c r="B33" i="20" s="1"/>
  <c r="B33" i="17" s="1"/>
  <c r="B30" i="19" s="1"/>
  <c r="A34" i="16"/>
  <c r="A33" i="20" s="1"/>
  <c r="A33" i="17" s="1"/>
  <c r="A30" i="19" s="1"/>
  <c r="F33" i="16"/>
  <c r="E33"/>
  <c r="D33"/>
  <c r="D32" i="20" s="1"/>
  <c r="D32" i="17" s="1"/>
  <c r="D29" i="19" s="1"/>
  <c r="C33" i="16"/>
  <c r="B33"/>
  <c r="B32" i="20" s="1"/>
  <c r="B32" i="17" s="1"/>
  <c r="B29" i="19" s="1"/>
  <c r="A33" i="16"/>
  <c r="A32" i="20" s="1"/>
  <c r="A32" i="17" s="1"/>
  <c r="A29" i="19" s="1"/>
  <c r="F32" i="16"/>
  <c r="E32"/>
  <c r="D32"/>
  <c r="D31" i="20" s="1"/>
  <c r="D31" i="17" s="1"/>
  <c r="D28" i="19" s="1"/>
  <c r="C32" i="16"/>
  <c r="C31" i="20" s="1"/>
  <c r="C31" i="17" s="1"/>
  <c r="C28" i="19" s="1"/>
  <c r="B32" i="16"/>
  <c r="B31" i="20" s="1"/>
  <c r="B31" i="17" s="1"/>
  <c r="B28" i="19" s="1"/>
  <c r="A32" i="16"/>
  <c r="A31" i="20" s="1"/>
  <c r="A31" i="17" s="1"/>
  <c r="A28" i="19" s="1"/>
  <c r="F31" i="16"/>
  <c r="E31"/>
  <c r="D31"/>
  <c r="D30" i="20" s="1"/>
  <c r="D30" i="17" s="1"/>
  <c r="D27" i="19" s="1"/>
  <c r="C31" i="16"/>
  <c r="B31"/>
  <c r="B30" i="20" s="1"/>
  <c r="B30" i="17" s="1"/>
  <c r="B27" i="19" s="1"/>
  <c r="A31" i="16"/>
  <c r="A30" i="20" s="1"/>
  <c r="A30" i="17" s="1"/>
  <c r="A27" i="19" s="1"/>
  <c r="F30" i="16"/>
  <c r="E30"/>
  <c r="D30"/>
  <c r="D29" i="20" s="1"/>
  <c r="D29" i="17" s="1"/>
  <c r="D26" i="19" s="1"/>
  <c r="C30" i="16"/>
  <c r="C29" i="20" s="1"/>
  <c r="C29" i="17" s="1"/>
  <c r="E29" s="1"/>
  <c r="B30" i="16"/>
  <c r="B29" i="20" s="1"/>
  <c r="B29" i="17" s="1"/>
  <c r="B26" i="19" s="1"/>
  <c r="A30" i="16"/>
  <c r="A29" i="20" s="1"/>
  <c r="A29" i="17" s="1"/>
  <c r="A26" i="19" s="1"/>
  <c r="F29" i="16"/>
  <c r="E29"/>
  <c r="D29"/>
  <c r="D28" i="20" s="1"/>
  <c r="D28" i="17" s="1"/>
  <c r="D25" i="19" s="1"/>
  <c r="C29" i="16"/>
  <c r="C28" i="20" s="1"/>
  <c r="C28" i="17" s="1"/>
  <c r="B29" i="16"/>
  <c r="B28" i="20" s="1"/>
  <c r="B28" i="17" s="1"/>
  <c r="B25" i="19" s="1"/>
  <c r="A29" i="16"/>
  <c r="A28" i="20" s="1"/>
  <c r="A28" i="17" s="1"/>
  <c r="A25" i="19" s="1"/>
  <c r="F28" i="16"/>
  <c r="E28"/>
  <c r="D28"/>
  <c r="D27" i="20" s="1"/>
  <c r="D27" i="17" s="1"/>
  <c r="D24" i="19" s="1"/>
  <c r="C28" i="16"/>
  <c r="C27" i="20" s="1"/>
  <c r="C27" i="17" s="1"/>
  <c r="BM27" s="1"/>
  <c r="B28" i="16"/>
  <c r="B27" i="20" s="1"/>
  <c r="B27" i="17" s="1"/>
  <c r="B24" i="19" s="1"/>
  <c r="A28" i="16"/>
  <c r="A27" i="20" s="1"/>
  <c r="A27" i="17" s="1"/>
  <c r="A24" i="19" s="1"/>
  <c r="F27" i="16"/>
  <c r="E27"/>
  <c r="D27"/>
  <c r="D26" i="20" s="1"/>
  <c r="D26" i="17" s="1"/>
  <c r="D23" i="19" s="1"/>
  <c r="C27" i="16"/>
  <c r="B27"/>
  <c r="B26" i="20" s="1"/>
  <c r="B26" i="17" s="1"/>
  <c r="B23" i="19" s="1"/>
  <c r="A27" i="16"/>
  <c r="A26" i="20" s="1"/>
  <c r="A26" i="17" s="1"/>
  <c r="A23" i="19" s="1"/>
  <c r="F26" i="16"/>
  <c r="E26"/>
  <c r="D26"/>
  <c r="D25" i="20" s="1"/>
  <c r="D25" i="17" s="1"/>
  <c r="D22" i="19" s="1"/>
  <c r="C26" i="16"/>
  <c r="C25" i="20" s="1"/>
  <c r="C25" i="17" s="1"/>
  <c r="C22" i="19" s="1"/>
  <c r="B26" i="16"/>
  <c r="B25" i="20" s="1"/>
  <c r="B25" i="17" s="1"/>
  <c r="B22" i="19" s="1"/>
  <c r="A26" i="16"/>
  <c r="A25" i="20" s="1"/>
  <c r="A25" i="17" s="1"/>
  <c r="A22" i="19" s="1"/>
  <c r="F25" i="16"/>
  <c r="E25"/>
  <c r="D25"/>
  <c r="D24" i="20" s="1"/>
  <c r="D24" i="17" s="1"/>
  <c r="D21" i="19" s="1"/>
  <c r="C25" i="16"/>
  <c r="K25" s="1"/>
  <c r="I24" i="20" s="1"/>
  <c r="B25" i="16"/>
  <c r="B24" i="20" s="1"/>
  <c r="B24" i="17" s="1"/>
  <c r="B21" i="19" s="1"/>
  <c r="A25" i="16"/>
  <c r="A24" i="20" s="1"/>
  <c r="A24" i="17" s="1"/>
  <c r="A21" i="19" s="1"/>
  <c r="F24" i="16"/>
  <c r="E24"/>
  <c r="D24"/>
  <c r="D23" i="20" s="1"/>
  <c r="D23" i="17" s="1"/>
  <c r="D20" i="19" s="1"/>
  <c r="C24" i="16"/>
  <c r="C23" i="20" s="1"/>
  <c r="C23" i="17" s="1"/>
  <c r="B24" i="16"/>
  <c r="B23" i="20" s="1"/>
  <c r="B23" i="17" s="1"/>
  <c r="B20" i="19" s="1"/>
  <c r="A24" i="16"/>
  <c r="A23" i="20" s="1"/>
  <c r="A23" i="17" s="1"/>
  <c r="A20" i="19" s="1"/>
  <c r="F23" i="16"/>
  <c r="E23"/>
  <c r="D23"/>
  <c r="D22" i="20" s="1"/>
  <c r="D22" i="17" s="1"/>
  <c r="D19" i="19" s="1"/>
  <c r="C23" i="16"/>
  <c r="B23"/>
  <c r="B22" i="20" s="1"/>
  <c r="B22" i="17" s="1"/>
  <c r="B19" i="19" s="1"/>
  <c r="A23" i="16"/>
  <c r="A22" i="20" s="1"/>
  <c r="A22" i="17" s="1"/>
  <c r="A19" i="19" s="1"/>
  <c r="F22" i="16"/>
  <c r="E22"/>
  <c r="D22"/>
  <c r="D21" i="20" s="1"/>
  <c r="D21" i="17" s="1"/>
  <c r="D18" i="19" s="1"/>
  <c r="C22" i="16"/>
  <c r="C21" i="20" s="1"/>
  <c r="C21" i="17" s="1"/>
  <c r="B22" i="16"/>
  <c r="B21" i="20" s="1"/>
  <c r="B21" i="17" s="1"/>
  <c r="B18" i="19" s="1"/>
  <c r="A22" i="16"/>
  <c r="A21" i="20" s="1"/>
  <c r="A21" i="17" s="1"/>
  <c r="A18" i="19" s="1"/>
  <c r="F21" i="16"/>
  <c r="E21"/>
  <c r="D21"/>
  <c r="D20" i="20" s="1"/>
  <c r="D20" i="17" s="1"/>
  <c r="D17" i="19" s="1"/>
  <c r="C21" i="16"/>
  <c r="C20" i="20" s="1"/>
  <c r="C20" i="17" s="1"/>
  <c r="B21" i="16"/>
  <c r="B20" i="20" s="1"/>
  <c r="B20" i="17" s="1"/>
  <c r="B17" i="19" s="1"/>
  <c r="A21" i="16"/>
  <c r="A20" i="20" s="1"/>
  <c r="A20" i="17" s="1"/>
  <c r="A17" i="19" s="1"/>
  <c r="F20" i="16"/>
  <c r="E20"/>
  <c r="D20"/>
  <c r="D19" i="20" s="1"/>
  <c r="D19" i="17" s="1"/>
  <c r="D16" i="19" s="1"/>
  <c r="C20" i="16"/>
  <c r="C19" i="20" s="1"/>
  <c r="C19" i="17" s="1"/>
  <c r="E19" s="1"/>
  <c r="B20" i="16"/>
  <c r="B19" i="20" s="1"/>
  <c r="B19" i="17" s="1"/>
  <c r="B16" i="19" s="1"/>
  <c r="A20" i="16"/>
  <c r="A19" i="20" s="1"/>
  <c r="A19" i="17" s="1"/>
  <c r="A16" i="19" s="1"/>
  <c r="F19" i="16"/>
  <c r="E19"/>
  <c r="D19"/>
  <c r="D18" i="20" s="1"/>
  <c r="D18" i="17" s="1"/>
  <c r="D15" i="19" s="1"/>
  <c r="C19" i="16"/>
  <c r="B19"/>
  <c r="B18" i="20" s="1"/>
  <c r="B18" i="17" s="1"/>
  <c r="B15" i="19" s="1"/>
  <c r="A19" i="16"/>
  <c r="A18" i="20" s="1"/>
  <c r="A18" i="17" s="1"/>
  <c r="A15" i="19" s="1"/>
  <c r="F18" i="16"/>
  <c r="E18"/>
  <c r="D18"/>
  <c r="D17" i="20" s="1"/>
  <c r="D17" i="17" s="1"/>
  <c r="D14" i="19" s="1"/>
  <c r="C18" i="16"/>
  <c r="C17" i="20" s="1"/>
  <c r="C17" i="17" s="1"/>
  <c r="J17" s="1"/>
  <c r="B18" i="16"/>
  <c r="B17" i="20" s="1"/>
  <c r="B17" i="17" s="1"/>
  <c r="B14" i="19" s="1"/>
  <c r="A18" i="16"/>
  <c r="A17" i="20" s="1"/>
  <c r="A17" i="17" s="1"/>
  <c r="A14" i="19" s="1"/>
  <c r="F17" i="16"/>
  <c r="E17"/>
  <c r="D17"/>
  <c r="D16" i="20" s="1"/>
  <c r="D16" i="17" s="1"/>
  <c r="D13" i="19" s="1"/>
  <c r="C17" i="16"/>
  <c r="B17"/>
  <c r="B16" i="20" s="1"/>
  <c r="B16" i="17" s="1"/>
  <c r="B13" i="19" s="1"/>
  <c r="A17" i="16"/>
  <c r="A16" i="20" s="1"/>
  <c r="A16" i="17" s="1"/>
  <c r="A13" i="19" s="1"/>
  <c r="F16" i="16"/>
  <c r="E16"/>
  <c r="D16"/>
  <c r="D15" i="20" s="1"/>
  <c r="D15" i="17" s="1"/>
  <c r="D12" i="19" s="1"/>
  <c r="C16" i="16"/>
  <c r="C15" i="20" s="1"/>
  <c r="C15" i="17" s="1"/>
  <c r="BR15" s="1"/>
  <c r="B16" i="16"/>
  <c r="B15" i="20" s="1"/>
  <c r="B15" i="17" s="1"/>
  <c r="B12" i="19" s="1"/>
  <c r="A16" i="16"/>
  <c r="A15" i="20" s="1"/>
  <c r="A15" i="17" s="1"/>
  <c r="A12" i="19" s="1"/>
  <c r="F15" i="16"/>
  <c r="E15"/>
  <c r="D15"/>
  <c r="D14" i="20" s="1"/>
  <c r="D14" i="17" s="1"/>
  <c r="D11" i="19" s="1"/>
  <c r="C15" i="16"/>
  <c r="B15"/>
  <c r="B14" i="20" s="1"/>
  <c r="B14" i="17" s="1"/>
  <c r="B11" i="19" s="1"/>
  <c r="A15" i="16"/>
  <c r="A14" i="20" s="1"/>
  <c r="A14" i="17" s="1"/>
  <c r="A11" i="19" s="1"/>
  <c r="F14" i="16"/>
  <c r="E14"/>
  <c r="D14"/>
  <c r="D13" i="20" s="1"/>
  <c r="D13" i="17" s="1"/>
  <c r="D10" i="19" s="1"/>
  <c r="C14" i="16"/>
  <c r="C13" i="20" s="1"/>
  <c r="C13" i="17" s="1"/>
  <c r="B14" i="16"/>
  <c r="B13" i="20" s="1"/>
  <c r="B13" i="17" s="1"/>
  <c r="B10" i="19" s="1"/>
  <c r="A14" i="16"/>
  <c r="A13" i="20" s="1"/>
  <c r="A13" i="17" s="1"/>
  <c r="A10" i="19" s="1"/>
  <c r="F13" i="16"/>
  <c r="E13"/>
  <c r="D13"/>
  <c r="D12" i="20" s="1"/>
  <c r="D12" i="17" s="1"/>
  <c r="D9" i="19" s="1"/>
  <c r="C13" i="16"/>
  <c r="B13"/>
  <c r="B12" i="20" s="1"/>
  <c r="B12" i="17" s="1"/>
  <c r="B9" i="19" s="1"/>
  <c r="A13" i="16"/>
  <c r="A12" i="20" s="1"/>
  <c r="A12" i="17" s="1"/>
  <c r="A9" i="19" s="1"/>
  <c r="F12" i="16"/>
  <c r="E12"/>
  <c r="D12"/>
  <c r="D11" i="20" s="1"/>
  <c r="D11" i="17" s="1"/>
  <c r="D8" i="19" s="1"/>
  <c r="C12" i="16"/>
  <c r="C11" i="20" s="1"/>
  <c r="C11" i="17" s="1"/>
  <c r="J11" s="1"/>
  <c r="B12" i="16"/>
  <c r="B11" i="20" s="1"/>
  <c r="B11" i="17" s="1"/>
  <c r="B8" i="19" s="1"/>
  <c r="A12" i="16"/>
  <c r="A11" i="20" s="1"/>
  <c r="A11" i="17" s="1"/>
  <c r="A8" i="19" s="1"/>
  <c r="F11" i="16"/>
  <c r="E11"/>
  <c r="D11"/>
  <c r="D10" i="20" s="1"/>
  <c r="D10" i="17" s="1"/>
  <c r="D7" i="19" s="1"/>
  <c r="C11" i="16"/>
  <c r="B11"/>
  <c r="B10" i="20" s="1"/>
  <c r="B10" i="17" s="1"/>
  <c r="B7" i="19" s="1"/>
  <c r="A11" i="16"/>
  <c r="A10" i="20" s="1"/>
  <c r="A10" i="17" s="1"/>
  <c r="A7" i="19" s="1"/>
  <c r="AI7" i="16"/>
  <c r="AG5" i="20" s="1"/>
  <c r="AE7" i="16"/>
  <c r="AC5" i="20" s="1"/>
  <c r="AA7" i="16"/>
  <c r="Y5" i="20" s="1"/>
  <c r="W7" i="16"/>
  <c r="Y9" s="1"/>
  <c r="Y10" s="1"/>
  <c r="S7"/>
  <c r="Q5" i="20" s="1"/>
  <c r="O7" i="16"/>
  <c r="M5" i="20" s="1"/>
  <c r="K7" i="16"/>
  <c r="M26" s="1"/>
  <c r="G7"/>
  <c r="H9" s="1"/>
  <c r="D5"/>
  <c r="A3"/>
  <c r="A2"/>
  <c r="A1"/>
  <c r="F59" i="15"/>
  <c r="E59"/>
  <c r="D59"/>
  <c r="C59"/>
  <c r="S59" s="1"/>
  <c r="B59"/>
  <c r="A59"/>
  <c r="F58"/>
  <c r="E58"/>
  <c r="D58"/>
  <c r="C58"/>
  <c r="G58" s="1"/>
  <c r="B58"/>
  <c r="A58"/>
  <c r="F57"/>
  <c r="E57"/>
  <c r="D57"/>
  <c r="C57"/>
  <c r="AI57" s="1"/>
  <c r="B57"/>
  <c r="A57"/>
  <c r="F56"/>
  <c r="E56"/>
  <c r="D56"/>
  <c r="C56"/>
  <c r="AA56" s="1"/>
  <c r="B56"/>
  <c r="A56"/>
  <c r="F55"/>
  <c r="E55"/>
  <c r="D55"/>
  <c r="C55"/>
  <c r="AI55" s="1"/>
  <c r="B55"/>
  <c r="A55"/>
  <c r="F54"/>
  <c r="E54"/>
  <c r="D54"/>
  <c r="C54"/>
  <c r="G54" s="1"/>
  <c r="B54"/>
  <c r="A54"/>
  <c r="F53"/>
  <c r="E53"/>
  <c r="D53"/>
  <c r="C53"/>
  <c r="AE53" s="1"/>
  <c r="B53"/>
  <c r="A53"/>
  <c r="F52"/>
  <c r="E52"/>
  <c r="D52"/>
  <c r="C52"/>
  <c r="AA52" s="1"/>
  <c r="B52"/>
  <c r="A52"/>
  <c r="F51"/>
  <c r="E51"/>
  <c r="D51"/>
  <c r="C51"/>
  <c r="AI51" s="1"/>
  <c r="B51"/>
  <c r="A51"/>
  <c r="F50"/>
  <c r="E50"/>
  <c r="D50"/>
  <c r="C50"/>
  <c r="AI50" s="1"/>
  <c r="B50"/>
  <c r="A50"/>
  <c r="F49"/>
  <c r="E49"/>
  <c r="D49"/>
  <c r="C49"/>
  <c r="AI49" s="1"/>
  <c r="B49"/>
  <c r="A49"/>
  <c r="F48"/>
  <c r="E48"/>
  <c r="D48"/>
  <c r="C48"/>
  <c r="W48" s="1"/>
  <c r="B48"/>
  <c r="A48"/>
  <c r="F47"/>
  <c r="E47"/>
  <c r="D47"/>
  <c r="C47"/>
  <c r="AA47" s="1"/>
  <c r="B47"/>
  <c r="A47"/>
  <c r="F46"/>
  <c r="E46"/>
  <c r="D46"/>
  <c r="C46"/>
  <c r="O46" s="1"/>
  <c r="B46"/>
  <c r="A46"/>
  <c r="F45"/>
  <c r="E45"/>
  <c r="D45"/>
  <c r="C45"/>
  <c r="B45"/>
  <c r="A45"/>
  <c r="F44"/>
  <c r="E44"/>
  <c r="D44"/>
  <c r="C44"/>
  <c r="AA44" s="1"/>
  <c r="B44"/>
  <c r="A44"/>
  <c r="F43"/>
  <c r="E43"/>
  <c r="D43"/>
  <c r="C43"/>
  <c r="B43"/>
  <c r="A43"/>
  <c r="F42"/>
  <c r="E42"/>
  <c r="D42"/>
  <c r="C42"/>
  <c r="K42" s="1"/>
  <c r="B42"/>
  <c r="A42"/>
  <c r="F41"/>
  <c r="E41"/>
  <c r="D41"/>
  <c r="C41"/>
  <c r="AI41" s="1"/>
  <c r="B41"/>
  <c r="A41"/>
  <c r="F40"/>
  <c r="E40"/>
  <c r="D40"/>
  <c r="C40"/>
  <c r="W40" s="1"/>
  <c r="B40"/>
  <c r="A40"/>
  <c r="F37"/>
  <c r="E37"/>
  <c r="D37"/>
  <c r="C37"/>
  <c r="S37" s="1"/>
  <c r="B37"/>
  <c r="A37"/>
  <c r="F36"/>
  <c r="E36"/>
  <c r="D36"/>
  <c r="C36"/>
  <c r="S36" s="1"/>
  <c r="B36"/>
  <c r="A36"/>
  <c r="F35"/>
  <c r="E35"/>
  <c r="D35"/>
  <c r="C35"/>
  <c r="B35"/>
  <c r="A35"/>
  <c r="F34"/>
  <c r="E34"/>
  <c r="D34"/>
  <c r="C34"/>
  <c r="G34" s="1"/>
  <c r="B34"/>
  <c r="A34"/>
  <c r="F33"/>
  <c r="E33"/>
  <c r="D33"/>
  <c r="C33"/>
  <c r="AI33" s="1"/>
  <c r="B33"/>
  <c r="A33"/>
  <c r="F32"/>
  <c r="E32"/>
  <c r="D32"/>
  <c r="C32"/>
  <c r="W32" s="1"/>
  <c r="B32"/>
  <c r="A32"/>
  <c r="F31"/>
  <c r="E31"/>
  <c r="D31"/>
  <c r="C31"/>
  <c r="AE31" s="1"/>
  <c r="B31"/>
  <c r="A31"/>
  <c r="F30"/>
  <c r="E30"/>
  <c r="D30"/>
  <c r="C30"/>
  <c r="AA30" s="1"/>
  <c r="B30"/>
  <c r="A30"/>
  <c r="F29"/>
  <c r="E29"/>
  <c r="D29"/>
  <c r="C29"/>
  <c r="AA29" s="1"/>
  <c r="B29"/>
  <c r="A29"/>
  <c r="F28"/>
  <c r="E28"/>
  <c r="D28"/>
  <c r="C28"/>
  <c r="AI28" s="1"/>
  <c r="B28"/>
  <c r="A28"/>
  <c r="F27"/>
  <c r="E27"/>
  <c r="D27"/>
  <c r="C27"/>
  <c r="AI27" s="1"/>
  <c r="B27"/>
  <c r="A27"/>
  <c r="F26"/>
  <c r="E26"/>
  <c r="D26"/>
  <c r="C26"/>
  <c r="O26" s="1"/>
  <c r="B26"/>
  <c r="A26"/>
  <c r="F25"/>
  <c r="E25"/>
  <c r="D25"/>
  <c r="C25"/>
  <c r="AI25" s="1"/>
  <c r="B25"/>
  <c r="A25"/>
  <c r="F24"/>
  <c r="E24"/>
  <c r="D24"/>
  <c r="C24"/>
  <c r="G24" s="1"/>
  <c r="B24"/>
  <c r="A24"/>
  <c r="F23"/>
  <c r="E23"/>
  <c r="D23"/>
  <c r="C23"/>
  <c r="AA23" s="1"/>
  <c r="B23"/>
  <c r="A23"/>
  <c r="F22"/>
  <c r="E22"/>
  <c r="D22"/>
  <c r="C22"/>
  <c r="AA22" s="1"/>
  <c r="B22"/>
  <c r="A22"/>
  <c r="F21"/>
  <c r="E21"/>
  <c r="D21"/>
  <c r="C21"/>
  <c r="K21" s="1"/>
  <c r="B21"/>
  <c r="A21"/>
  <c r="F20"/>
  <c r="E20"/>
  <c r="D20"/>
  <c r="C20"/>
  <c r="AE20" s="1"/>
  <c r="B20"/>
  <c r="A20"/>
  <c r="F19"/>
  <c r="E19"/>
  <c r="D19"/>
  <c r="C19"/>
  <c r="AI19" s="1"/>
  <c r="B19"/>
  <c r="A19"/>
  <c r="F18"/>
  <c r="E18"/>
  <c r="D18"/>
  <c r="C18"/>
  <c r="O18" s="1"/>
  <c r="B18"/>
  <c r="A18"/>
  <c r="F17"/>
  <c r="E17"/>
  <c r="D17"/>
  <c r="C17"/>
  <c r="K17" s="1"/>
  <c r="B17"/>
  <c r="A17"/>
  <c r="F16"/>
  <c r="E16"/>
  <c r="D16"/>
  <c r="C16"/>
  <c r="AI16" s="1"/>
  <c r="B16"/>
  <c r="A16"/>
  <c r="F15"/>
  <c r="E15"/>
  <c r="D15"/>
  <c r="C15"/>
  <c r="AA15" s="1"/>
  <c r="B15"/>
  <c r="A15"/>
  <c r="F14"/>
  <c r="E14"/>
  <c r="D14"/>
  <c r="C14"/>
  <c r="B14"/>
  <c r="A14"/>
  <c r="F13"/>
  <c r="E13"/>
  <c r="D13"/>
  <c r="C13"/>
  <c r="K13" s="1"/>
  <c r="B13"/>
  <c r="A13"/>
  <c r="F12"/>
  <c r="E12"/>
  <c r="D12"/>
  <c r="C12"/>
  <c r="AA12" s="1"/>
  <c r="B12"/>
  <c r="A12"/>
  <c r="F11"/>
  <c r="E11"/>
  <c r="D11"/>
  <c r="C11"/>
  <c r="AI11" s="1"/>
  <c r="B11"/>
  <c r="A11"/>
  <c r="AI7"/>
  <c r="AK7" s="1"/>
  <c r="AE7"/>
  <c r="AG7" s="1"/>
  <c r="AA7"/>
  <c r="W7"/>
  <c r="S7"/>
  <c r="O7"/>
  <c r="Q7" s="1"/>
  <c r="K7"/>
  <c r="M7" s="1"/>
  <c r="G7"/>
  <c r="I7" s="1"/>
  <c r="D5"/>
  <c r="A3"/>
  <c r="A2"/>
  <c r="A1"/>
  <c r="W58" i="16"/>
  <c r="U57" i="20" s="1"/>
  <c r="S58" i="16"/>
  <c r="Q57" i="20" s="1"/>
  <c r="K58" i="16"/>
  <c r="I57" i="20" s="1"/>
  <c r="G58" i="16"/>
  <c r="AI58"/>
  <c r="AE56"/>
  <c r="AA56"/>
  <c r="Y55" i="20" s="1"/>
  <c r="K56" i="16"/>
  <c r="I55" i="20" s="1"/>
  <c r="W56" i="16"/>
  <c r="U55" i="20" s="1"/>
  <c r="G55" i="16"/>
  <c r="AI55"/>
  <c r="AI54"/>
  <c r="AE52"/>
  <c r="AA52"/>
  <c r="Y51" i="20" s="1"/>
  <c r="W52" i="16"/>
  <c r="U51" i="20" s="1"/>
  <c r="S52" i="16"/>
  <c r="Q51" i="20" s="1"/>
  <c r="O52" i="16"/>
  <c r="M51" i="20" s="1"/>
  <c r="K52" i="16"/>
  <c r="I51" i="20" s="1"/>
  <c r="G52" i="16"/>
  <c r="AI52"/>
  <c r="AE50"/>
  <c r="AA50"/>
  <c r="Y49" i="20" s="1"/>
  <c r="S50" i="16"/>
  <c r="Q49" i="20" s="1"/>
  <c r="O50" i="16"/>
  <c r="M49" i="20" s="1"/>
  <c r="K50" i="16"/>
  <c r="I49" i="20" s="1"/>
  <c r="W50" i="16"/>
  <c r="U49" i="20" s="1"/>
  <c r="AA49" i="16"/>
  <c r="Y48" i="20" s="1"/>
  <c r="W49" i="16"/>
  <c r="U48" i="20" s="1"/>
  <c r="S48" i="16"/>
  <c r="Q47" i="20" s="1"/>
  <c r="K47" i="16"/>
  <c r="I46" i="20" s="1"/>
  <c r="W47" i="16"/>
  <c r="U46" i="20" s="1"/>
  <c r="AA46" i="16"/>
  <c r="Y45" i="20" s="1"/>
  <c r="W46" i="16"/>
  <c r="U45" i="20" s="1"/>
  <c r="S46" i="16"/>
  <c r="Q45" i="20" s="1"/>
  <c r="O46" i="16"/>
  <c r="M45" i="20" s="1"/>
  <c r="K46" i="16"/>
  <c r="I45" i="20" s="1"/>
  <c r="H46" i="16"/>
  <c r="G46"/>
  <c r="AI46"/>
  <c r="W45"/>
  <c r="U44" i="20" s="1"/>
  <c r="K45" i="16"/>
  <c r="I44" i="20" s="1"/>
  <c r="AP44" i="16"/>
  <c r="W44"/>
  <c r="U43" i="20" s="1"/>
  <c r="O44" i="16"/>
  <c r="M43" i="20" s="1"/>
  <c r="K44" i="16"/>
  <c r="I43" i="20" s="1"/>
  <c r="AE44" i="16"/>
  <c r="AP43"/>
  <c r="AP42"/>
  <c r="AI42"/>
  <c r="W42"/>
  <c r="U41" i="20" s="1"/>
  <c r="S42" i="16"/>
  <c r="Q41" i="20" s="1"/>
  <c r="AP41" i="16"/>
  <c r="AP40"/>
  <c r="AA40"/>
  <c r="Y39" i="20" s="1"/>
  <c r="O40" i="16"/>
  <c r="M39" i="20" s="1"/>
  <c r="AP39" i="16"/>
  <c r="AE39"/>
  <c r="AP38"/>
  <c r="AF38"/>
  <c r="AE38"/>
  <c r="AC37" i="20" s="1"/>
  <c r="W38" i="16"/>
  <c r="U37" i="20" s="1"/>
  <c r="AP37" i="16"/>
  <c r="AP36"/>
  <c r="S36"/>
  <c r="Q35" i="20" s="1"/>
  <c r="O36" i="16"/>
  <c r="M35" i="20" s="1"/>
  <c r="K36" i="16"/>
  <c r="I35" i="20" s="1"/>
  <c r="G36" i="16"/>
  <c r="AP35"/>
  <c r="AP34"/>
  <c r="AP33"/>
  <c r="AP32"/>
  <c r="AI32"/>
  <c r="W32"/>
  <c r="U31" i="20" s="1"/>
  <c r="O32" i="16"/>
  <c r="M31" i="20" s="1"/>
  <c r="K32" i="16"/>
  <c r="I31" i="20" s="1"/>
  <c r="AP31" i="16"/>
  <c r="AP30"/>
  <c r="AP29"/>
  <c r="AC29"/>
  <c r="K29"/>
  <c r="I28" i="20" s="1"/>
  <c r="H29" i="16"/>
  <c r="AP28"/>
  <c r="AK28"/>
  <c r="AP27"/>
  <c r="AG27"/>
  <c r="S27"/>
  <c r="Q26" i="20" s="1"/>
  <c r="AP26" i="16"/>
  <c r="AP25"/>
  <c r="AC25"/>
  <c r="AP24"/>
  <c r="AP23"/>
  <c r="AC23"/>
  <c r="AA23"/>
  <c r="Y22" i="20" s="1"/>
  <c r="AP22" i="16"/>
  <c r="AC22"/>
  <c r="S22"/>
  <c r="Q21" i="20" s="1"/>
  <c r="L22" i="16"/>
  <c r="AP21"/>
  <c r="AF21"/>
  <c r="AP20"/>
  <c r="AG20"/>
  <c r="AP19"/>
  <c r="AP18"/>
  <c r="L18"/>
  <c r="AP17"/>
  <c r="AP16"/>
  <c r="AC16"/>
  <c r="AP15"/>
  <c r="AP14"/>
  <c r="O14"/>
  <c r="M13" i="20" s="1"/>
  <c r="AP13" i="16"/>
  <c r="AG13"/>
  <c r="AP12"/>
  <c r="AK12"/>
  <c r="S12"/>
  <c r="Q11" i="20" s="1"/>
  <c r="AP11" i="16"/>
  <c r="H11"/>
  <c r="AF9"/>
  <c r="AG21"/>
  <c r="K6"/>
  <c r="AW10" s="1"/>
  <c r="G6"/>
  <c r="I14" s="1"/>
  <c r="K59" i="15"/>
  <c r="G59"/>
  <c r="AI56"/>
  <c r="AI53"/>
  <c r="G49"/>
  <c r="BG45"/>
  <c r="BH45" s="1"/>
  <c r="BF45"/>
  <c r="BE45"/>
  <c r="BC45"/>
  <c r="BD45" s="1"/>
  <c r="BA45"/>
  <c r="BB45" s="1"/>
  <c r="AY45"/>
  <c r="AZ45" s="1"/>
  <c r="AW45"/>
  <c r="AX45" s="1"/>
  <c r="AU45"/>
  <c r="AV45" s="1"/>
  <c r="BG44"/>
  <c r="BH44" s="1"/>
  <c r="BE44"/>
  <c r="BF44" s="1"/>
  <c r="BC44"/>
  <c r="BD44" s="1"/>
  <c r="BA44"/>
  <c r="BB44" s="1"/>
  <c r="AY44"/>
  <c r="AZ44" s="1"/>
  <c r="AW44"/>
  <c r="AX44" s="1"/>
  <c r="AU44"/>
  <c r="AV44" s="1"/>
  <c r="AP44"/>
  <c r="BG43"/>
  <c r="BH43" s="1"/>
  <c r="BE43"/>
  <c r="BF43" s="1"/>
  <c r="BC43"/>
  <c r="BD43" s="1"/>
  <c r="BA43"/>
  <c r="BB43" s="1"/>
  <c r="AY43"/>
  <c r="AZ43" s="1"/>
  <c r="AX43"/>
  <c r="AW43"/>
  <c r="AU43"/>
  <c r="AV43" s="1"/>
  <c r="AP43"/>
  <c r="BG42"/>
  <c r="BH42" s="1"/>
  <c r="BE42"/>
  <c r="BF42" s="1"/>
  <c r="BC42"/>
  <c r="BD42" s="1"/>
  <c r="BA42"/>
  <c r="BB42" s="1"/>
  <c r="AY42"/>
  <c r="AZ42" s="1"/>
  <c r="AW42"/>
  <c r="AX42" s="1"/>
  <c r="AU42"/>
  <c r="AV42" s="1"/>
  <c r="AP42"/>
  <c r="BG41"/>
  <c r="BH41" s="1"/>
  <c r="BE41"/>
  <c r="BF41" s="1"/>
  <c r="BC41"/>
  <c r="BD41" s="1"/>
  <c r="BA41"/>
  <c r="BB41" s="1"/>
  <c r="AZ41"/>
  <c r="AY41"/>
  <c r="AW41"/>
  <c r="AX41" s="1"/>
  <c r="AU41"/>
  <c r="AV41" s="1"/>
  <c r="AP41"/>
  <c r="BG40"/>
  <c r="BH40" s="1"/>
  <c r="BE40"/>
  <c r="BF40" s="1"/>
  <c r="BC40"/>
  <c r="BD40" s="1"/>
  <c r="BB40"/>
  <c r="BA40"/>
  <c r="AY40"/>
  <c r="AZ40" s="1"/>
  <c r="AW40"/>
  <c r="AX40" s="1"/>
  <c r="AU40"/>
  <c r="AV40" s="1"/>
  <c r="AP40"/>
  <c r="BG37"/>
  <c r="BH37" s="1"/>
  <c r="BE37"/>
  <c r="BF37" s="1"/>
  <c r="BC37"/>
  <c r="BD37" s="1"/>
  <c r="BA37"/>
  <c r="BB37" s="1"/>
  <c r="AY37"/>
  <c r="AZ37" s="1"/>
  <c r="AX37"/>
  <c r="AW37"/>
  <c r="AU37"/>
  <c r="AV37" s="1"/>
  <c r="AP37"/>
  <c r="AI37"/>
  <c r="BG36"/>
  <c r="BH36" s="1"/>
  <c r="BE36"/>
  <c r="BF36" s="1"/>
  <c r="BC36"/>
  <c r="BD36" s="1"/>
  <c r="BA36"/>
  <c r="BB36" s="1"/>
  <c r="AZ36"/>
  <c r="AY36"/>
  <c r="AW36"/>
  <c r="AX36" s="1"/>
  <c r="AU36"/>
  <c r="AV36" s="1"/>
  <c r="AP36"/>
  <c r="AA36"/>
  <c r="BG35"/>
  <c r="BH35" s="1"/>
  <c r="BF35"/>
  <c r="BE35"/>
  <c r="BC35"/>
  <c r="BD35" s="1"/>
  <c r="BB35"/>
  <c r="BA35"/>
  <c r="AZ35"/>
  <c r="AY35"/>
  <c r="AW35"/>
  <c r="AX35" s="1"/>
  <c r="AU35"/>
  <c r="AV35" s="1"/>
  <c r="AP35"/>
  <c r="BG34"/>
  <c r="BH34" s="1"/>
  <c r="BE34"/>
  <c r="BF34" s="1"/>
  <c r="BC34"/>
  <c r="BD34" s="1"/>
  <c r="BA34"/>
  <c r="BB34" s="1"/>
  <c r="AY34"/>
  <c r="AZ34" s="1"/>
  <c r="AW34"/>
  <c r="AX34" s="1"/>
  <c r="AU34"/>
  <c r="AV34" s="1"/>
  <c r="AP34"/>
  <c r="BG33"/>
  <c r="BH33" s="1"/>
  <c r="BE33"/>
  <c r="BF33" s="1"/>
  <c r="BC33"/>
  <c r="BD33" s="1"/>
  <c r="BB33"/>
  <c r="BA33"/>
  <c r="AY33"/>
  <c r="AZ33" s="1"/>
  <c r="AW33"/>
  <c r="AX33" s="1"/>
  <c r="AU33"/>
  <c r="AV33" s="1"/>
  <c r="AP33"/>
  <c r="AA33"/>
  <c r="BG32"/>
  <c r="BH32" s="1"/>
  <c r="BE32"/>
  <c r="BF32" s="1"/>
  <c r="BC32"/>
  <c r="BD32" s="1"/>
  <c r="BB32"/>
  <c r="BA32"/>
  <c r="AZ32"/>
  <c r="AY32"/>
  <c r="AW32"/>
  <c r="AX32" s="1"/>
  <c r="AU32"/>
  <c r="AV32" s="1"/>
  <c r="AP32"/>
  <c r="BG31"/>
  <c r="BH31" s="1"/>
  <c r="BE31"/>
  <c r="BF31" s="1"/>
  <c r="BC31"/>
  <c r="BD31" s="1"/>
  <c r="BB31"/>
  <c r="BA31"/>
  <c r="AY31"/>
  <c r="AZ31" s="1"/>
  <c r="AW31"/>
  <c r="AX31" s="1"/>
  <c r="AU31"/>
  <c r="AV31" s="1"/>
  <c r="AP31"/>
  <c r="BG30"/>
  <c r="BH30" s="1"/>
  <c r="BF30"/>
  <c r="BE30"/>
  <c r="BC30"/>
  <c r="BD30" s="1"/>
  <c r="BA30"/>
  <c r="BB30" s="1"/>
  <c r="AY30"/>
  <c r="AZ30" s="1"/>
  <c r="AW30"/>
  <c r="AX30" s="1"/>
  <c r="AU30"/>
  <c r="AV30" s="1"/>
  <c r="AP30"/>
  <c r="BG29"/>
  <c r="BH29" s="1"/>
  <c r="BE29"/>
  <c r="BF29" s="1"/>
  <c r="BC29"/>
  <c r="BD29" s="1"/>
  <c r="BB29"/>
  <c r="BA29"/>
  <c r="AY29"/>
  <c r="AZ29" s="1"/>
  <c r="AW29"/>
  <c r="AX29" s="1"/>
  <c r="AU29"/>
  <c r="AV29" s="1"/>
  <c r="AP29"/>
  <c r="K29"/>
  <c r="BG28"/>
  <c r="BH28" s="1"/>
  <c r="BE28"/>
  <c r="BF28" s="1"/>
  <c r="BD28"/>
  <c r="BC28"/>
  <c r="BB28"/>
  <c r="BA28"/>
  <c r="AZ28"/>
  <c r="AY28"/>
  <c r="AW28"/>
  <c r="AX28" s="1"/>
  <c r="AU28"/>
  <c r="AV28" s="1"/>
  <c r="AP28"/>
  <c r="BG27"/>
  <c r="BH27" s="1"/>
  <c r="BE27"/>
  <c r="BF27" s="1"/>
  <c r="BC27"/>
  <c r="BD27" s="1"/>
  <c r="BB27"/>
  <c r="BA27"/>
  <c r="AY27"/>
  <c r="AZ27" s="1"/>
  <c r="AW27"/>
  <c r="AX27" s="1"/>
  <c r="AU27"/>
  <c r="AV27" s="1"/>
  <c r="AP27"/>
  <c r="BG26"/>
  <c r="BH26" s="1"/>
  <c r="BF26"/>
  <c r="BE26"/>
  <c r="BC26"/>
  <c r="BD26" s="1"/>
  <c r="BA26"/>
  <c r="BB26" s="1"/>
  <c r="AY26"/>
  <c r="AZ26" s="1"/>
  <c r="AW26"/>
  <c r="AX26" s="1"/>
  <c r="AU26"/>
  <c r="AV26" s="1"/>
  <c r="AP26"/>
  <c r="BG25"/>
  <c r="BH25" s="1"/>
  <c r="BE25"/>
  <c r="BF25" s="1"/>
  <c r="BC25"/>
  <c r="BD25" s="1"/>
  <c r="BA25"/>
  <c r="BB25" s="1"/>
  <c r="AZ25"/>
  <c r="AY25"/>
  <c r="AW25"/>
  <c r="AX25" s="1"/>
  <c r="AU25"/>
  <c r="AV25" s="1"/>
  <c r="AP25"/>
  <c r="BG24"/>
  <c r="BH24" s="1"/>
  <c r="BE24"/>
  <c r="BF24" s="1"/>
  <c r="BC24"/>
  <c r="BD24" s="1"/>
  <c r="BA24"/>
  <c r="BB24" s="1"/>
  <c r="AY24"/>
  <c r="AZ24" s="1"/>
  <c r="AW24"/>
  <c r="AX24" s="1"/>
  <c r="AU24"/>
  <c r="AV24" s="1"/>
  <c r="AP24"/>
  <c r="BG23"/>
  <c r="BH23" s="1"/>
  <c r="BE23"/>
  <c r="BF23" s="1"/>
  <c r="BC23"/>
  <c r="BD23" s="1"/>
  <c r="BA23"/>
  <c r="BB23" s="1"/>
  <c r="AY23"/>
  <c r="AZ23" s="1"/>
  <c r="AX23"/>
  <c r="AW23"/>
  <c r="AU23"/>
  <c r="AV23" s="1"/>
  <c r="AP23"/>
  <c r="BG22"/>
  <c r="BH22" s="1"/>
  <c r="BE22"/>
  <c r="BF22" s="1"/>
  <c r="BC22"/>
  <c r="BD22" s="1"/>
  <c r="BA22"/>
  <c r="BB22" s="1"/>
  <c r="AZ22"/>
  <c r="AY22"/>
  <c r="AW22"/>
  <c r="AX22" s="1"/>
  <c r="AU22"/>
  <c r="AV22" s="1"/>
  <c r="AP22"/>
  <c r="W22"/>
  <c r="BG21"/>
  <c r="BH21" s="1"/>
  <c r="BE21"/>
  <c r="BF21" s="1"/>
  <c r="BC21"/>
  <c r="BD21" s="1"/>
  <c r="BB21"/>
  <c r="BA21"/>
  <c r="AY21"/>
  <c r="AZ21" s="1"/>
  <c r="AW21"/>
  <c r="AX21" s="1"/>
  <c r="AU21"/>
  <c r="AV21" s="1"/>
  <c r="AP21"/>
  <c r="BG20"/>
  <c r="BH20" s="1"/>
  <c r="BE20"/>
  <c r="BF20" s="1"/>
  <c r="BC20"/>
  <c r="BD20" s="1"/>
  <c r="BA20"/>
  <c r="BB20" s="1"/>
  <c r="AY20"/>
  <c r="AZ20" s="1"/>
  <c r="AW20"/>
  <c r="AX20" s="1"/>
  <c r="AU20"/>
  <c r="AV20" s="1"/>
  <c r="AP20"/>
  <c r="BG19"/>
  <c r="BH19" s="1"/>
  <c r="BE19"/>
  <c r="BF19" s="1"/>
  <c r="BC19"/>
  <c r="BD19" s="1"/>
  <c r="BA19"/>
  <c r="BB19" s="1"/>
  <c r="AZ19"/>
  <c r="AY19"/>
  <c r="AW19"/>
  <c r="AX19" s="1"/>
  <c r="AU19"/>
  <c r="AV19" s="1"/>
  <c r="AP19"/>
  <c r="BG18"/>
  <c r="BH18" s="1"/>
  <c r="BE18"/>
  <c r="BF18" s="1"/>
  <c r="BC18"/>
  <c r="BD18" s="1"/>
  <c r="BA18"/>
  <c r="BB18" s="1"/>
  <c r="AY18"/>
  <c r="AZ18" s="1"/>
  <c r="AX18"/>
  <c r="AW18"/>
  <c r="AU18"/>
  <c r="AV18" s="1"/>
  <c r="AP18"/>
  <c r="BG17"/>
  <c r="BH17" s="1"/>
  <c r="BE17"/>
  <c r="BF17" s="1"/>
  <c r="BC17"/>
  <c r="BD17" s="1"/>
  <c r="BA17"/>
  <c r="BB17" s="1"/>
  <c r="AY17"/>
  <c r="AZ17" s="1"/>
  <c r="AX17"/>
  <c r="AW17"/>
  <c r="AU17"/>
  <c r="AV17" s="1"/>
  <c r="AP17"/>
  <c r="BG16"/>
  <c r="BH16" s="1"/>
  <c r="BE16"/>
  <c r="BF16" s="1"/>
  <c r="BC16"/>
  <c r="BD16" s="1"/>
  <c r="BA16"/>
  <c r="BB16" s="1"/>
  <c r="AY16"/>
  <c r="AZ16" s="1"/>
  <c r="AW16"/>
  <c r="AX16" s="1"/>
  <c r="AU16"/>
  <c r="AV16" s="1"/>
  <c r="AP16"/>
  <c r="BG15"/>
  <c r="BH15" s="1"/>
  <c r="BE15"/>
  <c r="BF15" s="1"/>
  <c r="BC15"/>
  <c r="BD15" s="1"/>
  <c r="BA15"/>
  <c r="BB15" s="1"/>
  <c r="AY15"/>
  <c r="AZ15" s="1"/>
  <c r="AW15"/>
  <c r="AX15" s="1"/>
  <c r="AU15"/>
  <c r="AV15" s="1"/>
  <c r="AP15"/>
  <c r="BG14"/>
  <c r="BH14" s="1"/>
  <c r="BE14"/>
  <c r="BF14" s="1"/>
  <c r="BC14"/>
  <c r="BD14" s="1"/>
  <c r="BA14"/>
  <c r="BB14" s="1"/>
  <c r="AZ14"/>
  <c r="AY14"/>
  <c r="AX14"/>
  <c r="AW14"/>
  <c r="AU14"/>
  <c r="AV14" s="1"/>
  <c r="AP14"/>
  <c r="BG13"/>
  <c r="BH13" s="1"/>
  <c r="BE13"/>
  <c r="BF13" s="1"/>
  <c r="BC13"/>
  <c r="BD13" s="1"/>
  <c r="BB13"/>
  <c r="BA13"/>
  <c r="AY13"/>
  <c r="AZ13" s="1"/>
  <c r="AX13"/>
  <c r="AW13"/>
  <c r="AU13"/>
  <c r="AV13" s="1"/>
  <c r="AP13"/>
  <c r="BG12"/>
  <c r="BH12" s="1"/>
  <c r="BE12"/>
  <c r="BF12" s="1"/>
  <c r="BC12"/>
  <c r="BD12" s="1"/>
  <c r="BA12"/>
  <c r="BB12" s="1"/>
  <c r="AY12"/>
  <c r="AZ12" s="1"/>
  <c r="AW12"/>
  <c r="AX12" s="1"/>
  <c r="AU12"/>
  <c r="AV12" s="1"/>
  <c r="AP12"/>
  <c r="BG11"/>
  <c r="BH11" s="1"/>
  <c r="BE11"/>
  <c r="BF11" s="1"/>
  <c r="BC11"/>
  <c r="BD11" s="1"/>
  <c r="BA11"/>
  <c r="BB11" s="1"/>
  <c r="AY11"/>
  <c r="AZ11" s="1"/>
  <c r="AW11"/>
  <c r="AX11" s="1"/>
  <c r="AU11"/>
  <c r="AV11" s="1"/>
  <c r="AP11"/>
  <c r="AK10"/>
  <c r="AJ10"/>
  <c r="AG10"/>
  <c r="AF10"/>
  <c r="AC10"/>
  <c r="AB10"/>
  <c r="X10"/>
  <c r="U10"/>
  <c r="T10"/>
  <c r="Q10"/>
  <c r="P10"/>
  <c r="M10"/>
  <c r="L10"/>
  <c r="I10"/>
  <c r="H10"/>
  <c r="AI6"/>
  <c r="AE6"/>
  <c r="BG10" s="1"/>
  <c r="G6"/>
  <c r="AU10" s="1"/>
  <c r="K6"/>
  <c r="AW10" s="1"/>
  <c r="AI61" i="17" l="1"/>
  <c r="CV61"/>
  <c r="CG61"/>
  <c r="BR61"/>
  <c r="BC61"/>
  <c r="AN61"/>
  <c r="BM61"/>
  <c r="Y61"/>
  <c r="J61"/>
  <c r="DK61"/>
  <c r="DZ53" i="18" s="1"/>
  <c r="CV64" i="17"/>
  <c r="DJ56" i="18" s="1"/>
  <c r="CG64" i="17"/>
  <c r="BR64"/>
  <c r="AN64"/>
  <c r="DF64"/>
  <c r="T64"/>
  <c r="Y64"/>
  <c r="CQ64"/>
  <c r="J64"/>
  <c r="CB64"/>
  <c r="BM64"/>
  <c r="AX64"/>
  <c r="BI56" i="18" s="1"/>
  <c r="AI64" i="17"/>
  <c r="AS56" i="18" s="1"/>
  <c r="DK64" i="17"/>
  <c r="E64"/>
  <c r="BC64"/>
  <c r="AX62"/>
  <c r="AI62"/>
  <c r="T62"/>
  <c r="DK62"/>
  <c r="CV62"/>
  <c r="CG62"/>
  <c r="C59" i="19"/>
  <c r="BR62" i="17"/>
  <c r="CD54" i="18" s="1"/>
  <c r="BC62" i="17"/>
  <c r="BN54" i="18" s="1"/>
  <c r="AN62" i="17"/>
  <c r="DF62"/>
  <c r="J62"/>
  <c r="Y62"/>
  <c r="CQ62"/>
  <c r="CB62"/>
  <c r="BM62"/>
  <c r="E62"/>
  <c r="CV58"/>
  <c r="BM58"/>
  <c r="CG58"/>
  <c r="AX58"/>
  <c r="BI50" i="18" s="1"/>
  <c r="BR58" i="17"/>
  <c r="AI58"/>
  <c r="AN58"/>
  <c r="E58"/>
  <c r="C55" i="19"/>
  <c r="Y58" i="17"/>
  <c r="J58"/>
  <c r="CQ58"/>
  <c r="BC58"/>
  <c r="DF58"/>
  <c r="DK58"/>
  <c r="DZ50" i="18" s="1"/>
  <c r="CB58" i="17"/>
  <c r="CO50" i="18" s="1"/>
  <c r="T58" i="17"/>
  <c r="AX65"/>
  <c r="AI65"/>
  <c r="T65"/>
  <c r="DK65"/>
  <c r="CV65"/>
  <c r="CG65"/>
  <c r="BR65"/>
  <c r="BC65"/>
  <c r="CB65"/>
  <c r="AN65"/>
  <c r="DF65"/>
  <c r="Y65"/>
  <c r="CQ65"/>
  <c r="J65"/>
  <c r="BM65"/>
  <c r="E65"/>
  <c r="CB59"/>
  <c r="CQ59"/>
  <c r="Y59"/>
  <c r="AI66" i="16"/>
  <c r="S66"/>
  <c r="Q65" i="20" s="1"/>
  <c r="AA65" i="16"/>
  <c r="Y64" i="20" s="1"/>
  <c r="K65" i="16"/>
  <c r="I64" i="20" s="1"/>
  <c r="AI64" i="16"/>
  <c r="S64"/>
  <c r="Q63" i="20" s="1"/>
  <c r="AA63" i="16"/>
  <c r="Y62" i="20" s="1"/>
  <c r="K63" i="16"/>
  <c r="I62" i="20" s="1"/>
  <c r="AI62" i="16"/>
  <c r="AG61" i="20" s="1"/>
  <c r="S62" i="16"/>
  <c r="Q61" i="20" s="1"/>
  <c r="AA61" i="16"/>
  <c r="Y60" i="20" s="1"/>
  <c r="K61" i="16"/>
  <c r="I60" i="20" s="1"/>
  <c r="AI60" i="16"/>
  <c r="S60"/>
  <c r="Q59" i="20" s="1"/>
  <c r="AA59" i="16"/>
  <c r="Y58" i="20" s="1"/>
  <c r="K59" i="16"/>
  <c r="I58" i="20" s="1"/>
  <c r="E59" i="17"/>
  <c r="AN59"/>
  <c r="T59"/>
  <c r="BC59"/>
  <c r="J59"/>
  <c r="R51" i="18" s="1"/>
  <c r="AI59" i="17"/>
  <c r="AS51" i="18" s="1"/>
  <c r="C60" i="20"/>
  <c r="C60" i="17" s="1"/>
  <c r="BR59"/>
  <c r="AE66" i="16"/>
  <c r="O66"/>
  <c r="M65" i="20" s="1"/>
  <c r="W65" i="16"/>
  <c r="U64" i="20" s="1"/>
  <c r="G65" i="16"/>
  <c r="E64" i="20" s="1"/>
  <c r="AE64" i="16"/>
  <c r="O64"/>
  <c r="M63" i="20" s="1"/>
  <c r="W63" i="16"/>
  <c r="U62" i="20" s="1"/>
  <c r="G63" i="16"/>
  <c r="AE62"/>
  <c r="O62"/>
  <c r="M61" i="20" s="1"/>
  <c r="W61" i="16"/>
  <c r="U60" i="20" s="1"/>
  <c r="G61" i="16"/>
  <c r="AE60"/>
  <c r="O60"/>
  <c r="M59" i="20" s="1"/>
  <c r="W59" i="16"/>
  <c r="U58" i="20" s="1"/>
  <c r="G59" i="16"/>
  <c r="E58" i="20" s="1"/>
  <c r="AX59" i="17"/>
  <c r="CG59"/>
  <c r="BM59"/>
  <c r="CV59"/>
  <c r="AI65" i="16"/>
  <c r="S65"/>
  <c r="Q64" i="20" s="1"/>
  <c r="AI63" i="16"/>
  <c r="S63"/>
  <c r="Q62" i="20" s="1"/>
  <c r="AI61" i="16"/>
  <c r="AG60" i="20" s="1"/>
  <c r="S61" i="16"/>
  <c r="Q60" i="20" s="1"/>
  <c r="DK59" i="17"/>
  <c r="DF59"/>
  <c r="C63" i="20"/>
  <c r="C63" i="17" s="1"/>
  <c r="W66" i="16"/>
  <c r="U65" i="20" s="1"/>
  <c r="AE65" i="16"/>
  <c r="W64"/>
  <c r="U63" i="20" s="1"/>
  <c r="AE63" i="16"/>
  <c r="AC62" i="20" s="1"/>
  <c r="W62" i="16"/>
  <c r="U61" i="20" s="1"/>
  <c r="AE61" i="16"/>
  <c r="AC60" i="20" s="1"/>
  <c r="W60" i="16"/>
  <c r="U59" i="20" s="1"/>
  <c r="AE59" i="16"/>
  <c r="AA66" i="15"/>
  <c r="K62"/>
  <c r="S61"/>
  <c r="AA60"/>
  <c r="S66"/>
  <c r="AI64"/>
  <c r="S60"/>
  <c r="O66"/>
  <c r="AE64"/>
  <c r="G61"/>
  <c r="O60"/>
  <c r="K66"/>
  <c r="AA64"/>
  <c r="K60"/>
  <c r="G66"/>
  <c r="W64"/>
  <c r="AE63"/>
  <c r="G60"/>
  <c r="S64"/>
  <c r="AA63"/>
  <c r="AI62"/>
  <c r="O64"/>
  <c r="K64"/>
  <c r="AI66"/>
  <c r="AI60"/>
  <c r="AA38"/>
  <c r="W38"/>
  <c r="S38"/>
  <c r="O38"/>
  <c r="K38"/>
  <c r="K23"/>
  <c r="AE23"/>
  <c r="AC14" i="16"/>
  <c r="S30"/>
  <c r="Q29" i="20" s="1"/>
  <c r="AE37" i="15"/>
  <c r="M9" i="16"/>
  <c r="W30"/>
  <c r="U29" i="20" s="1"/>
  <c r="W49" i="15"/>
  <c r="AA22" i="16"/>
  <c r="Y21" i="20" s="1"/>
  <c r="AE12" i="16"/>
  <c r="S18"/>
  <c r="Q17" i="20" s="1"/>
  <c r="S32" i="16"/>
  <c r="Q31" i="20" s="1"/>
  <c r="AE15" i="15"/>
  <c r="S25"/>
  <c r="G53"/>
  <c r="G12" i="16"/>
  <c r="AI16"/>
  <c r="AC24"/>
  <c r="AI31" i="15"/>
  <c r="AA37"/>
  <c r="O53"/>
  <c r="P12" i="16"/>
  <c r="K16"/>
  <c r="I15" i="20" s="1"/>
  <c r="AE24" i="16"/>
  <c r="AC23" i="20" s="1"/>
  <c r="G32" i="16"/>
  <c r="AI36"/>
  <c r="Q9"/>
  <c r="Q10" s="1"/>
  <c r="O17" i="15"/>
  <c r="G47"/>
  <c r="U9" i="16"/>
  <c r="U10" s="1"/>
  <c r="AE29" i="15"/>
  <c r="O57"/>
  <c r="S17"/>
  <c r="AI29"/>
  <c r="K47"/>
  <c r="S57"/>
  <c r="AB9" i="16"/>
  <c r="AB10" s="1"/>
  <c r="W26"/>
  <c r="U25" i="20" s="1"/>
  <c r="G30" i="16"/>
  <c r="AA32"/>
  <c r="Y31" i="20" s="1"/>
  <c r="W36" i="16"/>
  <c r="U35" i="20" s="1"/>
  <c r="AI40" i="16"/>
  <c r="AI44"/>
  <c r="AE46"/>
  <c r="AA17" i="15"/>
  <c r="O21"/>
  <c r="S47"/>
  <c r="AE57"/>
  <c r="AC9" i="16"/>
  <c r="K30"/>
  <c r="I29" i="20" s="1"/>
  <c r="AE32" i="16"/>
  <c r="AA36"/>
  <c r="Y35" i="20" s="1"/>
  <c r="AI15" i="15"/>
  <c r="K25"/>
  <c r="AE33"/>
  <c r="AA41"/>
  <c r="O59"/>
  <c r="AC11" i="16"/>
  <c r="AA24"/>
  <c r="Y23" i="20" s="1"/>
  <c r="AE30" i="16"/>
  <c r="AC29" i="20" s="1"/>
  <c r="K15" i="15"/>
  <c r="O25"/>
  <c r="AA53"/>
  <c r="T21" i="16"/>
  <c r="K24"/>
  <c r="I23" i="20" s="1"/>
  <c r="S28" i="16"/>
  <c r="Q27" i="20" s="1"/>
  <c r="Q18" i="16"/>
  <c r="W59" i="15"/>
  <c r="AC10" i="16"/>
  <c r="AA6" i="20"/>
  <c r="AA22" s="1"/>
  <c r="CH22" i="17" s="1"/>
  <c r="W12" i="16"/>
  <c r="U11" i="20" s="1"/>
  <c r="G14" i="16"/>
  <c r="O16"/>
  <c r="M15" i="20" s="1"/>
  <c r="W18" i="16"/>
  <c r="U17" i="20" s="1"/>
  <c r="Z6"/>
  <c r="T12" i="16"/>
  <c r="O6" i="15"/>
  <c r="AY10" s="1"/>
  <c r="O13"/>
  <c r="S15"/>
  <c r="AI17"/>
  <c r="S23"/>
  <c r="AE25"/>
  <c r="AA51"/>
  <c r="G57"/>
  <c r="AE59"/>
  <c r="AF10" i="16"/>
  <c r="AD6" i="20"/>
  <c r="AA12" i="16"/>
  <c r="Y11" i="20" s="1"/>
  <c r="AA14" i="16"/>
  <c r="Y13" i="20" s="1"/>
  <c r="S16" i="16"/>
  <c r="Q15" i="20" s="1"/>
  <c r="AB18" i="16"/>
  <c r="K22"/>
  <c r="I21" i="20" s="1"/>
  <c r="O24" i="16"/>
  <c r="M23" i="20" s="1"/>
  <c r="P27" i="16"/>
  <c r="AC6" i="20"/>
  <c r="AC4"/>
  <c r="Y19" i="16"/>
  <c r="Y31"/>
  <c r="Y43"/>
  <c r="Y55"/>
  <c r="Y20"/>
  <c r="Y32"/>
  <c r="Y44"/>
  <c r="Y56"/>
  <c r="Y21"/>
  <c r="Y33"/>
  <c r="Y45"/>
  <c r="Y57"/>
  <c r="Y22"/>
  <c r="Y34"/>
  <c r="Y46"/>
  <c r="Y58"/>
  <c r="Y23"/>
  <c r="Y35"/>
  <c r="Y47"/>
  <c r="Y11"/>
  <c r="Y12"/>
  <c r="Y24"/>
  <c r="Y36"/>
  <c r="Y48"/>
  <c r="Y13"/>
  <c r="Y25"/>
  <c r="Y37"/>
  <c r="Y49"/>
  <c r="Y14"/>
  <c r="Y26"/>
  <c r="Y38"/>
  <c r="Y50"/>
  <c r="Y15"/>
  <c r="Y27"/>
  <c r="Y39"/>
  <c r="Y51"/>
  <c r="Y16"/>
  <c r="Y28"/>
  <c r="Y40"/>
  <c r="Y52"/>
  <c r="Y17"/>
  <c r="Y29"/>
  <c r="Y41"/>
  <c r="Y53"/>
  <c r="Y18"/>
  <c r="Y30"/>
  <c r="Y42"/>
  <c r="Y54"/>
  <c r="U5" i="20"/>
  <c r="O15" i="15"/>
  <c r="AE17"/>
  <c r="O23"/>
  <c r="AA25"/>
  <c r="W51"/>
  <c r="AA57"/>
  <c r="S33"/>
  <c r="K57"/>
  <c r="AI59"/>
  <c r="AB12" i="16"/>
  <c r="AB14"/>
  <c r="AA16"/>
  <c r="Y15" i="20" s="1"/>
  <c r="AC18" i="16"/>
  <c r="S24"/>
  <c r="Q23" i="20" s="1"/>
  <c r="Q32" i="16"/>
  <c r="S6" i="15"/>
  <c r="BA10" s="1"/>
  <c r="U7"/>
  <c r="AA13" i="20"/>
  <c r="CH13" i="17" s="1"/>
  <c r="AE14" i="16"/>
  <c r="AC13" i="20" s="1"/>
  <c r="AE16" i="16"/>
  <c r="AC15" i="20" s="1"/>
  <c r="Q19" i="16"/>
  <c r="O47" i="15"/>
  <c r="K53"/>
  <c r="W57"/>
  <c r="AA6" i="16"/>
  <c r="BE10" s="1"/>
  <c r="AI12"/>
  <c r="AG11" i="20" s="1"/>
  <c r="AI14" i="16"/>
  <c r="AG13" i="20" s="1"/>
  <c r="AC19" i="16"/>
  <c r="AA18" i="20" s="1"/>
  <c r="CH18" i="17" s="1"/>
  <c r="AB22" i="16"/>
  <c r="AE28"/>
  <c r="Y10" i="15"/>
  <c r="Y7"/>
  <c r="W39" i="16"/>
  <c r="U38" i="20" s="1"/>
  <c r="C38"/>
  <c r="AI41" i="16"/>
  <c r="C40" i="20"/>
  <c r="C40" i="17" s="1"/>
  <c r="AI43" i="16"/>
  <c r="C42" i="20"/>
  <c r="C42" i="17" s="1"/>
  <c r="AI45" i="16"/>
  <c r="C44" i="20"/>
  <c r="C44" i="17" s="1"/>
  <c r="AE47" i="16"/>
  <c r="C46" i="20"/>
  <c r="C46" i="17" s="1"/>
  <c r="O49" i="16"/>
  <c r="M48" i="20" s="1"/>
  <c r="C48"/>
  <c r="C48" i="17" s="1"/>
  <c r="J50"/>
  <c r="DK50"/>
  <c r="CV50"/>
  <c r="CG50"/>
  <c r="BR50"/>
  <c r="BC50"/>
  <c r="AN50"/>
  <c r="Y50"/>
  <c r="DF50"/>
  <c r="CQ50"/>
  <c r="CB50"/>
  <c r="CO42" i="18" s="1"/>
  <c r="BM50" i="17"/>
  <c r="BY42" i="18" s="1"/>
  <c r="AX50" i="17"/>
  <c r="AI50"/>
  <c r="T50"/>
  <c r="E50"/>
  <c r="AE53" i="16"/>
  <c r="C52" i="20"/>
  <c r="C52" i="17" s="1"/>
  <c r="AE55" i="16"/>
  <c r="C54" i="20"/>
  <c r="C54" i="17" s="1"/>
  <c r="J56"/>
  <c r="DK56"/>
  <c r="CV56"/>
  <c r="CG56"/>
  <c r="CT48" i="18" s="1"/>
  <c r="BR56" i="17"/>
  <c r="BC56"/>
  <c r="AN56"/>
  <c r="Y56"/>
  <c r="DF56"/>
  <c r="CQ56"/>
  <c r="CB56"/>
  <c r="BM56"/>
  <c r="AX56"/>
  <c r="AI56"/>
  <c r="T56"/>
  <c r="E56"/>
  <c r="AA15" i="20"/>
  <c r="CH15" i="17" s="1"/>
  <c r="Q13" i="16"/>
  <c r="AA6" i="15"/>
  <c r="BE10" s="1"/>
  <c r="AC7"/>
  <c r="S29"/>
  <c r="AE41"/>
  <c r="W47"/>
  <c r="S53"/>
  <c r="K12" i="16"/>
  <c r="I11" i="20" s="1"/>
  <c r="AB13" i="16"/>
  <c r="AB15"/>
  <c r="Z14" i="20" s="1"/>
  <c r="CC14" i="17" s="1"/>
  <c r="AB17" i="16"/>
  <c r="X20"/>
  <c r="BC20" s="1"/>
  <c r="BD20" s="1"/>
  <c r="AD37" i="20"/>
  <c r="I11" i="16"/>
  <c r="E5" i="20"/>
  <c r="C14" i="19"/>
  <c r="AA10" i="20"/>
  <c r="CH10" i="17" s="1"/>
  <c r="Q17" i="16"/>
  <c r="AA21" i="20"/>
  <c r="CH21" i="17" s="1"/>
  <c r="AA24" i="20"/>
  <c r="CH24" i="17" s="1"/>
  <c r="M10" i="16"/>
  <c r="O12"/>
  <c r="M11" i="20" s="1"/>
  <c r="AC13" i="16"/>
  <c r="AA12" i="20" s="1"/>
  <c r="CH12" i="17" s="1"/>
  <c r="AC15" i="16"/>
  <c r="AA14" i="20" s="1"/>
  <c r="CH14" i="17" s="1"/>
  <c r="AE26" i="16"/>
  <c r="L19"/>
  <c r="I5" i="20"/>
  <c r="K6" s="1"/>
  <c r="C47" i="19"/>
  <c r="C20"/>
  <c r="E23" i="17"/>
  <c r="BR39"/>
  <c r="BC39"/>
  <c r="AN39"/>
  <c r="Y39"/>
  <c r="AH31" i="18" s="1"/>
  <c r="J39" i="17"/>
  <c r="DK39"/>
  <c r="CV39"/>
  <c r="CG39"/>
  <c r="DF39"/>
  <c r="CQ39"/>
  <c r="CB39"/>
  <c r="BM39"/>
  <c r="AX39"/>
  <c r="AI39"/>
  <c r="T39"/>
  <c r="E39"/>
  <c r="J41"/>
  <c r="DK41"/>
  <c r="CV41"/>
  <c r="CG41"/>
  <c r="BR41"/>
  <c r="BC41"/>
  <c r="AN41"/>
  <c r="Y41"/>
  <c r="BM41"/>
  <c r="AX41"/>
  <c r="AI41"/>
  <c r="T41"/>
  <c r="AC33" i="18" s="1"/>
  <c r="E41" i="17"/>
  <c r="DF41"/>
  <c r="DU33" i="18" s="1"/>
  <c r="CQ41" i="17"/>
  <c r="CB41"/>
  <c r="DK43"/>
  <c r="CV43"/>
  <c r="CG43"/>
  <c r="BR43"/>
  <c r="BC43"/>
  <c r="AN43"/>
  <c r="Y43"/>
  <c r="J43"/>
  <c r="E43"/>
  <c r="DF43"/>
  <c r="DU35" i="18" s="1"/>
  <c r="CQ43" i="17"/>
  <c r="CB43"/>
  <c r="BM43"/>
  <c r="AX43"/>
  <c r="AI43"/>
  <c r="T43"/>
  <c r="BR45"/>
  <c r="BC45"/>
  <c r="AN45"/>
  <c r="Y45"/>
  <c r="AH37" i="18" s="1"/>
  <c r="J45" i="17"/>
  <c r="DK45"/>
  <c r="CV45"/>
  <c r="CG45"/>
  <c r="DF45"/>
  <c r="CQ45"/>
  <c r="CB45"/>
  <c r="BM45"/>
  <c r="AX45"/>
  <c r="AI45"/>
  <c r="T45"/>
  <c r="E45"/>
  <c r="M37" i="18" s="1"/>
  <c r="J47" i="17"/>
  <c r="DK47"/>
  <c r="CV47"/>
  <c r="CG47"/>
  <c r="BR47"/>
  <c r="BC47"/>
  <c r="AN47"/>
  <c r="Y47"/>
  <c r="BM47"/>
  <c r="AX47"/>
  <c r="AI47"/>
  <c r="T47"/>
  <c r="AC39" i="18" s="1"/>
  <c r="E47" i="17"/>
  <c r="DF47"/>
  <c r="DU39" i="18" s="1"/>
  <c r="CQ47" i="17"/>
  <c r="CB47"/>
  <c r="AI49"/>
  <c r="DK49"/>
  <c r="CV49"/>
  <c r="CG49"/>
  <c r="BR49"/>
  <c r="BC49"/>
  <c r="AN49"/>
  <c r="Y49"/>
  <c r="AH41" i="18" s="1"/>
  <c r="J49" i="17"/>
  <c r="BM49"/>
  <c r="BY41" i="18" s="1"/>
  <c r="BR51" i="17"/>
  <c r="BC51"/>
  <c r="AN51"/>
  <c r="Y51"/>
  <c r="J51"/>
  <c r="DK51"/>
  <c r="CV51"/>
  <c r="CG51"/>
  <c r="AX51"/>
  <c r="AI51"/>
  <c r="AS43" i="18" s="1"/>
  <c r="T51" i="17"/>
  <c r="E51"/>
  <c r="M43" i="18" s="1"/>
  <c r="DF51" i="17"/>
  <c r="CQ51"/>
  <c r="CB51"/>
  <c r="BM51"/>
  <c r="J53"/>
  <c r="DK53"/>
  <c r="CV53"/>
  <c r="CG53"/>
  <c r="BR53"/>
  <c r="BC53"/>
  <c r="BN45" i="18" s="1"/>
  <c r="AN53" i="17"/>
  <c r="Y53"/>
  <c r="AH45" i="18" s="1"/>
  <c r="DF53" i="17"/>
  <c r="CQ53"/>
  <c r="CB53"/>
  <c r="BM53"/>
  <c r="AX53"/>
  <c r="AI53"/>
  <c r="T53"/>
  <c r="E53"/>
  <c r="DK55"/>
  <c r="CV55"/>
  <c r="CG55"/>
  <c r="BR55"/>
  <c r="BC55"/>
  <c r="AN55"/>
  <c r="Y55"/>
  <c r="J55"/>
  <c r="DF55"/>
  <c r="CQ55"/>
  <c r="CB55"/>
  <c r="BM55"/>
  <c r="AX55"/>
  <c r="AI55"/>
  <c r="AS47" i="18" s="1"/>
  <c r="T55" i="17"/>
  <c r="E55"/>
  <c r="M47" i="18" s="1"/>
  <c r="BR57" i="17"/>
  <c r="BC57"/>
  <c r="AN57"/>
  <c r="Y57"/>
  <c r="J57"/>
  <c r="DK57"/>
  <c r="CV57"/>
  <c r="CG57"/>
  <c r="AX57"/>
  <c r="AI57"/>
  <c r="AS49" i="18" s="1"/>
  <c r="T57" i="17"/>
  <c r="E57"/>
  <c r="M49" i="18" s="1"/>
  <c r="DF57" i="17"/>
  <c r="CQ57"/>
  <c r="CB57"/>
  <c r="BM57"/>
  <c r="C42" i="19"/>
  <c r="BR13" i="17"/>
  <c r="BC13"/>
  <c r="DF13"/>
  <c r="AN13"/>
  <c r="CQ13"/>
  <c r="Y13"/>
  <c r="CB13"/>
  <c r="CO5" i="18" s="1"/>
  <c r="J13" i="17"/>
  <c r="BM13"/>
  <c r="AX13"/>
  <c r="BI5" i="18" s="1"/>
  <c r="AI13" i="17"/>
  <c r="T13"/>
  <c r="DK13"/>
  <c r="CV13"/>
  <c r="CG13"/>
  <c r="E13"/>
  <c r="C10" i="19"/>
  <c r="R10" s="1"/>
  <c r="BM17" i="17"/>
  <c r="BR27"/>
  <c r="J29"/>
  <c r="AI11" i="16"/>
  <c r="C10" i="20"/>
  <c r="C10" i="17" s="1"/>
  <c r="AI13" i="16"/>
  <c r="AG12" i="20" s="1"/>
  <c r="C12"/>
  <c r="C12" i="17" s="1"/>
  <c r="AI15" i="16"/>
  <c r="C14" i="20"/>
  <c r="C14" i="17" s="1"/>
  <c r="W17" i="16"/>
  <c r="U16" i="20" s="1"/>
  <c r="C16"/>
  <c r="C16" i="17" s="1"/>
  <c r="S19" i="16"/>
  <c r="Q18" i="20" s="1"/>
  <c r="C18"/>
  <c r="C18" i="17" s="1"/>
  <c r="E20"/>
  <c r="M12" i="18" s="1"/>
  <c r="DK20" i="17"/>
  <c r="CV20"/>
  <c r="CG20"/>
  <c r="BR20"/>
  <c r="CD12" i="18" s="1"/>
  <c r="BC20" i="17"/>
  <c r="DF20"/>
  <c r="AN20"/>
  <c r="CQ20"/>
  <c r="Y20"/>
  <c r="CB20"/>
  <c r="AX20"/>
  <c r="AI20"/>
  <c r="AS12" i="18" s="1"/>
  <c r="T20" i="17"/>
  <c r="W23" i="16"/>
  <c r="U22" i="20" s="1"/>
  <c r="C22"/>
  <c r="C22" i="17" s="1"/>
  <c r="AE25" i="16"/>
  <c r="AC24" i="20" s="1"/>
  <c r="C24"/>
  <c r="C24" i="17" s="1"/>
  <c r="AI27" i="16"/>
  <c r="C26" i="20"/>
  <c r="C26" i="17" s="1"/>
  <c r="BR28"/>
  <c r="BM28"/>
  <c r="BC28"/>
  <c r="AX28"/>
  <c r="AN28"/>
  <c r="AI28"/>
  <c r="Y28"/>
  <c r="T28"/>
  <c r="J28"/>
  <c r="R20" i="18" s="1"/>
  <c r="E28" i="17"/>
  <c r="DK28"/>
  <c r="DF28"/>
  <c r="CV28"/>
  <c r="CQ28"/>
  <c r="CG28"/>
  <c r="CB28"/>
  <c r="AE31" i="16"/>
  <c r="AC30" i="20" s="1"/>
  <c r="C30"/>
  <c r="C30" i="17" s="1"/>
  <c r="S33" i="16"/>
  <c r="Q32" i="20" s="1"/>
  <c r="C32"/>
  <c r="C32" i="17" s="1"/>
  <c r="AI35" i="16"/>
  <c r="AG34" i="20" s="1"/>
  <c r="C34"/>
  <c r="C34" i="17" s="1"/>
  <c r="W37" i="16"/>
  <c r="U36" i="20" s="1"/>
  <c r="C36"/>
  <c r="C36" i="17" s="1"/>
  <c r="BM20"/>
  <c r="C17" i="19"/>
  <c r="C25"/>
  <c r="Z25" s="1"/>
  <c r="AI22" i="15"/>
  <c r="S29" i="16"/>
  <c r="Q28" i="20" s="1"/>
  <c r="J20" i="17"/>
  <c r="E11"/>
  <c r="DK11"/>
  <c r="CV11"/>
  <c r="CG11"/>
  <c r="BR11"/>
  <c r="BC11"/>
  <c r="DF11"/>
  <c r="AN11"/>
  <c r="CQ11"/>
  <c r="Y11"/>
  <c r="CB11"/>
  <c r="CO3" i="18" s="1"/>
  <c r="AX11" i="17"/>
  <c r="AI11"/>
  <c r="T11"/>
  <c r="AC3" i="18" s="1"/>
  <c r="J15" i="17"/>
  <c r="BM15"/>
  <c r="AX15"/>
  <c r="AI15"/>
  <c r="T15"/>
  <c r="E15"/>
  <c r="DK15"/>
  <c r="CV15"/>
  <c r="CG15"/>
  <c r="BC15"/>
  <c r="DF15"/>
  <c r="AN15"/>
  <c r="CQ15"/>
  <c r="DE7" i="18" s="1"/>
  <c r="Y15" i="17"/>
  <c r="CB15"/>
  <c r="E17"/>
  <c r="DK17"/>
  <c r="CV17"/>
  <c r="CG17"/>
  <c r="BR17"/>
  <c r="BC17"/>
  <c r="DF17"/>
  <c r="AN17"/>
  <c r="CQ17"/>
  <c r="DE9" i="18" s="1"/>
  <c r="Y17" i="17"/>
  <c r="CB17"/>
  <c r="AX17"/>
  <c r="AI17"/>
  <c r="T17"/>
  <c r="BR19"/>
  <c r="BC19"/>
  <c r="DF19"/>
  <c r="AN19"/>
  <c r="AX11" i="18" s="1"/>
  <c r="CQ19" i="17"/>
  <c r="Y19"/>
  <c r="CB19"/>
  <c r="J19"/>
  <c r="R11" i="18" s="1"/>
  <c r="BM19" i="17"/>
  <c r="AX19"/>
  <c r="AI19"/>
  <c r="T19"/>
  <c r="DK19"/>
  <c r="CV19"/>
  <c r="DJ11" i="18" s="1"/>
  <c r="CG19" i="17"/>
  <c r="CQ21"/>
  <c r="DE13" i="18" s="1"/>
  <c r="J21" i="17"/>
  <c r="DK21"/>
  <c r="CV21"/>
  <c r="CG21"/>
  <c r="BC21"/>
  <c r="AN21"/>
  <c r="Y21"/>
  <c r="DK23"/>
  <c r="DF23"/>
  <c r="CV23"/>
  <c r="DJ15" i="18" s="1"/>
  <c r="CQ23" i="17"/>
  <c r="CG23"/>
  <c r="CB23"/>
  <c r="BR23"/>
  <c r="BM23"/>
  <c r="BY15" i="18" s="1"/>
  <c r="BC23" i="17"/>
  <c r="AX23"/>
  <c r="AN23"/>
  <c r="AI23"/>
  <c r="Y23"/>
  <c r="T23"/>
  <c r="BR25"/>
  <c r="CD17" i="18" s="1"/>
  <c r="BM25" i="17"/>
  <c r="BC25"/>
  <c r="AX25"/>
  <c r="AN25"/>
  <c r="AI25"/>
  <c r="AS17" i="18" s="1"/>
  <c r="Y25" i="17"/>
  <c r="T25"/>
  <c r="J25"/>
  <c r="E25"/>
  <c r="DK25"/>
  <c r="DF25"/>
  <c r="CV25"/>
  <c r="DJ17" i="18" s="1"/>
  <c r="CQ25" i="17"/>
  <c r="CG25"/>
  <c r="CB25"/>
  <c r="J27"/>
  <c r="E27"/>
  <c r="M19" i="18" s="1"/>
  <c r="DK27" i="17"/>
  <c r="DF27"/>
  <c r="CV27"/>
  <c r="CQ27"/>
  <c r="CG27"/>
  <c r="CB27"/>
  <c r="BC27"/>
  <c r="AX27"/>
  <c r="AN27"/>
  <c r="AI27"/>
  <c r="Y27"/>
  <c r="T27"/>
  <c r="DK29"/>
  <c r="DZ21" i="18" s="1"/>
  <c r="DF29" i="17"/>
  <c r="CV29"/>
  <c r="CQ29"/>
  <c r="CG29"/>
  <c r="CB29"/>
  <c r="BR29"/>
  <c r="CD21" i="18" s="1"/>
  <c r="BM29" i="17"/>
  <c r="BC29"/>
  <c r="BN21" i="18" s="1"/>
  <c r="AX29" i="17"/>
  <c r="AN29"/>
  <c r="AI29"/>
  <c r="AS21" i="18" s="1"/>
  <c r="Y29" i="17"/>
  <c r="AH21" i="18" s="1"/>
  <c r="T29" i="17"/>
  <c r="BR31"/>
  <c r="BM31"/>
  <c r="BC31"/>
  <c r="AX31"/>
  <c r="AN31"/>
  <c r="AX23" i="18" s="1"/>
  <c r="AI31" i="17"/>
  <c r="Y31"/>
  <c r="AH23" i="18" s="1"/>
  <c r="T31" i="17"/>
  <c r="J31"/>
  <c r="E31"/>
  <c r="M23" i="18" s="1"/>
  <c r="DK31" i="17"/>
  <c r="DZ23" i="18" s="1"/>
  <c r="DF31" i="17"/>
  <c r="CV31"/>
  <c r="CQ31"/>
  <c r="CG31"/>
  <c r="CB31"/>
  <c r="CQ33"/>
  <c r="J33"/>
  <c r="DK33"/>
  <c r="CV33"/>
  <c r="CG33"/>
  <c r="CT25" i="18" s="1"/>
  <c r="BC33" i="17"/>
  <c r="AN33"/>
  <c r="AX25" i="18" s="1"/>
  <c r="Y33" i="17"/>
  <c r="BM35"/>
  <c r="DK35"/>
  <c r="AX35"/>
  <c r="CV35"/>
  <c r="AI35"/>
  <c r="CG35"/>
  <c r="T35"/>
  <c r="BR35"/>
  <c r="E35"/>
  <c r="BC35"/>
  <c r="AN35"/>
  <c r="Y35"/>
  <c r="DF35"/>
  <c r="CQ35"/>
  <c r="DE27" i="18" s="1"/>
  <c r="CB35" i="17"/>
  <c r="C26" i="19"/>
  <c r="BM11" i="17"/>
  <c r="BR21"/>
  <c r="J23"/>
  <c r="R15" i="18" s="1"/>
  <c r="G28" i="15"/>
  <c r="C16" i="19"/>
  <c r="K28" i="15"/>
  <c r="O13" i="16"/>
  <c r="M12" i="20" s="1"/>
  <c r="C8" i="19"/>
  <c r="C24"/>
  <c r="DF21" i="17"/>
  <c r="DU13" i="18" s="1"/>
  <c r="DF33" i="17"/>
  <c r="DU25" i="18" s="1"/>
  <c r="AX49" i="17"/>
  <c r="AX61"/>
  <c r="CB49"/>
  <c r="CO41" i="18" s="1"/>
  <c r="CB61" i="17"/>
  <c r="C46" i="19"/>
  <c r="AH46" s="1"/>
  <c r="CQ49" i="17"/>
  <c r="DE41" i="18" s="1"/>
  <c r="CQ61" i="17"/>
  <c r="DF49"/>
  <c r="DF61"/>
  <c r="E21"/>
  <c r="E33"/>
  <c r="T21"/>
  <c r="T33"/>
  <c r="C18" i="19"/>
  <c r="AH18" s="1"/>
  <c r="AI21" i="17"/>
  <c r="AS13" i="18" s="1"/>
  <c r="AI33" i="17"/>
  <c r="AX21"/>
  <c r="BI13" i="18" s="1"/>
  <c r="AX33" i="17"/>
  <c r="BM21"/>
  <c r="BY13" i="18" s="1"/>
  <c r="BM33" i="17"/>
  <c r="E49"/>
  <c r="E61"/>
  <c r="M53" i="18" s="1"/>
  <c r="CB21" i="17"/>
  <c r="CB33"/>
  <c r="T49"/>
  <c r="AC41" i="18" s="1"/>
  <c r="T61" i="17"/>
  <c r="AC53" i="18" s="1"/>
  <c r="C58" i="19"/>
  <c r="O6" i="20"/>
  <c r="AG26"/>
  <c r="E29"/>
  <c r="AG31"/>
  <c r="AC38"/>
  <c r="AG15"/>
  <c r="S6"/>
  <c r="AC27"/>
  <c r="E45"/>
  <c r="E57"/>
  <c r="E61"/>
  <c r="E65"/>
  <c r="E6"/>
  <c r="AG39"/>
  <c r="AC63"/>
  <c r="AC59"/>
  <c r="AC55"/>
  <c r="AC51"/>
  <c r="AC43"/>
  <c r="AC58"/>
  <c r="AC54"/>
  <c r="AC46"/>
  <c r="AC65"/>
  <c r="AC61"/>
  <c r="AC49"/>
  <c r="AC45"/>
  <c r="AC64"/>
  <c r="AC52"/>
  <c r="AG62"/>
  <c r="AG58"/>
  <c r="AG54"/>
  <c r="AG42"/>
  <c r="AG65"/>
  <c r="AG57"/>
  <c r="AG53"/>
  <c r="AG45"/>
  <c r="AG64"/>
  <c r="AG44"/>
  <c r="AG63"/>
  <c r="AG59"/>
  <c r="AG51"/>
  <c r="AG43"/>
  <c r="E11"/>
  <c r="AG40"/>
  <c r="F6"/>
  <c r="AG35"/>
  <c r="AG41"/>
  <c r="AC25"/>
  <c r="E60"/>
  <c r="E63"/>
  <c r="E59"/>
  <c r="E51"/>
  <c r="E35"/>
  <c r="E31"/>
  <c r="E62"/>
  <c r="E54"/>
  <c r="AG10"/>
  <c r="AC11"/>
  <c r="AG14"/>
  <c r="AC31"/>
  <c r="AG36"/>
  <c r="E4"/>
  <c r="M6"/>
  <c r="M4"/>
  <c r="AS7" i="18"/>
  <c r="AC7"/>
  <c r="AS11"/>
  <c r="T6" i="17"/>
  <c r="DF6"/>
  <c r="M9" i="18"/>
  <c r="BY11"/>
  <c r="BI7"/>
  <c r="BY7"/>
  <c r="R13"/>
  <c r="AH3"/>
  <c r="CT3"/>
  <c r="AH5"/>
  <c r="CT5"/>
  <c r="AH7"/>
  <c r="R9"/>
  <c r="CD11"/>
  <c r="BI3"/>
  <c r="DU3"/>
  <c r="DU5"/>
  <c r="CD7"/>
  <c r="CT7"/>
  <c r="DJ7"/>
  <c r="AS9"/>
  <c r="DE11"/>
  <c r="Z8" i="19"/>
  <c r="N8"/>
  <c r="AH8"/>
  <c r="V8"/>
  <c r="J8"/>
  <c r="AD8"/>
  <c r="R8"/>
  <c r="F8"/>
  <c r="E8"/>
  <c r="AD10"/>
  <c r="C12"/>
  <c r="C13"/>
  <c r="DU9" i="18"/>
  <c r="BI11"/>
  <c r="R12"/>
  <c r="AX12"/>
  <c r="BY12"/>
  <c r="DE12"/>
  <c r="M21"/>
  <c r="AX9"/>
  <c r="DJ12"/>
  <c r="BM6" i="17"/>
  <c r="BY9" i="18"/>
  <c r="M11"/>
  <c r="CB6" i="17"/>
  <c r="CD9" i="18"/>
  <c r="DJ13"/>
  <c r="AC5"/>
  <c r="E6" i="17"/>
  <c r="CQ6"/>
  <c r="DU7" i="18"/>
  <c r="BI9"/>
  <c r="DJ9"/>
  <c r="AX13"/>
  <c r="CD13"/>
  <c r="M13"/>
  <c r="M15"/>
  <c r="M17"/>
  <c r="BY17"/>
  <c r="BY19"/>
  <c r="M20"/>
  <c r="AC21"/>
  <c r="DJ21"/>
  <c r="BI23"/>
  <c r="CT33"/>
  <c r="CT21"/>
  <c r="C29" i="19"/>
  <c r="BI27" i="18"/>
  <c r="M35"/>
  <c r="DE43"/>
  <c r="CT39"/>
  <c r="AX21"/>
  <c r="BN23"/>
  <c r="DJ27"/>
  <c r="DJ33"/>
  <c r="CO37"/>
  <c r="AS23"/>
  <c r="DE23"/>
  <c r="BY27"/>
  <c r="CD15"/>
  <c r="R17"/>
  <c r="R19"/>
  <c r="CD19"/>
  <c r="AS20"/>
  <c r="BI20"/>
  <c r="BY20"/>
  <c r="R21"/>
  <c r="AH35"/>
  <c r="AS15"/>
  <c r="DE15"/>
  <c r="DE17"/>
  <c r="AS19"/>
  <c r="DE19"/>
  <c r="DZ20"/>
  <c r="AC23"/>
  <c r="DJ23"/>
  <c r="DJ25"/>
  <c r="CO27"/>
  <c r="DJ31"/>
  <c r="DU21"/>
  <c r="DJ37"/>
  <c r="DU11"/>
  <c r="BI12"/>
  <c r="DU12"/>
  <c r="CO21"/>
  <c r="DE21"/>
  <c r="BY23"/>
  <c r="M33"/>
  <c r="Z14" i="19"/>
  <c r="N14"/>
  <c r="AH14"/>
  <c r="V14"/>
  <c r="J14"/>
  <c r="AD14"/>
  <c r="R14"/>
  <c r="F14"/>
  <c r="E14"/>
  <c r="AH16"/>
  <c r="V16"/>
  <c r="J16"/>
  <c r="AD16"/>
  <c r="R16"/>
  <c r="F16"/>
  <c r="E16"/>
  <c r="Z16"/>
  <c r="N16"/>
  <c r="AD17"/>
  <c r="R17"/>
  <c r="F17"/>
  <c r="E17"/>
  <c r="Z17"/>
  <c r="N17"/>
  <c r="J17"/>
  <c r="V17"/>
  <c r="AH17"/>
  <c r="Z18"/>
  <c r="N18"/>
  <c r="Z20"/>
  <c r="N20"/>
  <c r="AH20"/>
  <c r="V20"/>
  <c r="J20"/>
  <c r="AD20"/>
  <c r="R20"/>
  <c r="F20"/>
  <c r="E20"/>
  <c r="AH22"/>
  <c r="V22"/>
  <c r="J22"/>
  <c r="AD22"/>
  <c r="R22"/>
  <c r="F22"/>
  <c r="E22"/>
  <c r="Z22"/>
  <c r="N22"/>
  <c r="AD24"/>
  <c r="R24"/>
  <c r="F24"/>
  <c r="E24"/>
  <c r="Z24"/>
  <c r="N24"/>
  <c r="AH24"/>
  <c r="V24"/>
  <c r="J24"/>
  <c r="R25"/>
  <c r="BY21" i="18"/>
  <c r="BY39"/>
  <c r="AX15"/>
  <c r="AX17"/>
  <c r="AX19"/>
  <c r="DJ19"/>
  <c r="BI21"/>
  <c r="DU23"/>
  <c r="DU31"/>
  <c r="Z26" i="19"/>
  <c r="N26"/>
  <c r="AH26"/>
  <c r="V26"/>
  <c r="J26"/>
  <c r="AD26"/>
  <c r="R26"/>
  <c r="F26"/>
  <c r="E26"/>
  <c r="AH28"/>
  <c r="V28"/>
  <c r="J28"/>
  <c r="AD28"/>
  <c r="R28"/>
  <c r="F28"/>
  <c r="E28"/>
  <c r="Z28"/>
  <c r="N28"/>
  <c r="C33"/>
  <c r="C38"/>
  <c r="AX35" i="18"/>
  <c r="DE35"/>
  <c r="DJ39"/>
  <c r="C39" i="19"/>
  <c r="CO35" i="18"/>
  <c r="BY37"/>
  <c r="BI39"/>
  <c r="DJ41"/>
  <c r="BY45"/>
  <c r="AH27"/>
  <c r="CT31"/>
  <c r="AH33"/>
  <c r="AX33"/>
  <c r="DJ35"/>
  <c r="CT37"/>
  <c r="AS39"/>
  <c r="AX42"/>
  <c r="BI47"/>
  <c r="BY48"/>
  <c r="CO23"/>
  <c r="BY35"/>
  <c r="BI37"/>
  <c r="DZ43"/>
  <c r="AH50"/>
  <c r="C30" i="19"/>
  <c r="CT27" i="18"/>
  <c r="CT35"/>
  <c r="AS37"/>
  <c r="DU41"/>
  <c r="CT42"/>
  <c r="AH43"/>
  <c r="CO45"/>
  <c r="DZ49"/>
  <c r="AC51"/>
  <c r="R23"/>
  <c r="CD23"/>
  <c r="BI35"/>
  <c r="CT45"/>
  <c r="R47"/>
  <c r="C31" i="19"/>
  <c r="C36"/>
  <c r="DE33" i="18"/>
  <c r="AS35"/>
  <c r="AX39"/>
  <c r="DE39"/>
  <c r="CT41"/>
  <c r="AC37"/>
  <c r="DU37"/>
  <c r="M39"/>
  <c r="M41"/>
  <c r="DZ47"/>
  <c r="CT23"/>
  <c r="C32" i="19"/>
  <c r="C37"/>
  <c r="CO33" i="18"/>
  <c r="AX37"/>
  <c r="DE37"/>
  <c r="AH39"/>
  <c r="R49"/>
  <c r="BN50"/>
  <c r="AS33"/>
  <c r="BI33"/>
  <c r="BY33"/>
  <c r="AC35"/>
  <c r="CO39"/>
  <c r="AH42"/>
  <c r="DJ42"/>
  <c r="AX43"/>
  <c r="M42"/>
  <c r="CT43"/>
  <c r="M45"/>
  <c r="CO47"/>
  <c r="M48"/>
  <c r="AH48"/>
  <c r="BN49"/>
  <c r="R50"/>
  <c r="AH51"/>
  <c r="CT53"/>
  <c r="CD43"/>
  <c r="AC47"/>
  <c r="CO49"/>
  <c r="CT50"/>
  <c r="DU50"/>
  <c r="AH53"/>
  <c r="CD45"/>
  <c r="DU45"/>
  <c r="CD48"/>
  <c r="DU48"/>
  <c r="DU51"/>
  <c r="AC42"/>
  <c r="AC43"/>
  <c r="R45"/>
  <c r="BI45"/>
  <c r="BY47"/>
  <c r="CT47"/>
  <c r="R48"/>
  <c r="BI48"/>
  <c r="CT49"/>
  <c r="M51"/>
  <c r="CT54"/>
  <c r="DZ45"/>
  <c r="AH47"/>
  <c r="DZ48"/>
  <c r="BY50"/>
  <c r="AH54"/>
  <c r="DE45"/>
  <c r="BN48"/>
  <c r="DE48"/>
  <c r="AC49"/>
  <c r="BY49"/>
  <c r="DU49"/>
  <c r="AC50"/>
  <c r="AS41"/>
  <c r="AS42"/>
  <c r="DE42"/>
  <c r="AS45"/>
  <c r="CD47"/>
  <c r="DU47"/>
  <c r="AS48"/>
  <c r="CO48"/>
  <c r="AH49"/>
  <c r="CD49"/>
  <c r="CT51"/>
  <c r="BI42"/>
  <c r="DU42"/>
  <c r="BI43"/>
  <c r="CO43"/>
  <c r="AC45"/>
  <c r="BN47"/>
  <c r="DE47"/>
  <c r="AC48"/>
  <c r="M50"/>
  <c r="BI51"/>
  <c r="BN57"/>
  <c r="AH40" i="19"/>
  <c r="V40"/>
  <c r="J40"/>
  <c r="AD40"/>
  <c r="R40"/>
  <c r="F40"/>
  <c r="E40"/>
  <c r="Z40"/>
  <c r="N40"/>
  <c r="AD42"/>
  <c r="R42"/>
  <c r="F42"/>
  <c r="E42"/>
  <c r="Z42"/>
  <c r="N42"/>
  <c r="AH42"/>
  <c r="V42"/>
  <c r="J42"/>
  <c r="Z44"/>
  <c r="N44"/>
  <c r="AH44"/>
  <c r="V44"/>
  <c r="J44"/>
  <c r="AD44"/>
  <c r="R44"/>
  <c r="F44"/>
  <c r="E44"/>
  <c r="AD47"/>
  <c r="R47"/>
  <c r="F47"/>
  <c r="E47"/>
  <c r="Z47"/>
  <c r="N47"/>
  <c r="V47"/>
  <c r="J47"/>
  <c r="AH47"/>
  <c r="AD48"/>
  <c r="R48"/>
  <c r="F48"/>
  <c r="E48"/>
  <c r="Z48"/>
  <c r="N48"/>
  <c r="AH48"/>
  <c r="V48"/>
  <c r="J48"/>
  <c r="BI49" i="18"/>
  <c r="BN51"/>
  <c r="AH56"/>
  <c r="BI53"/>
  <c r="DU53"/>
  <c r="BI54"/>
  <c r="DU54"/>
  <c r="AC57"/>
  <c r="Z50" i="19"/>
  <c r="N50"/>
  <c r="AH50"/>
  <c r="V50"/>
  <c r="J50"/>
  <c r="AD50"/>
  <c r="R50"/>
  <c r="F50"/>
  <c r="E50"/>
  <c r="AH52"/>
  <c r="V52"/>
  <c r="J52"/>
  <c r="AD52"/>
  <c r="R52"/>
  <c r="F52"/>
  <c r="E52"/>
  <c r="Z52"/>
  <c r="N52"/>
  <c r="AD53"/>
  <c r="R53"/>
  <c r="F53"/>
  <c r="E53"/>
  <c r="Z53"/>
  <c r="N53"/>
  <c r="AH53"/>
  <c r="V53"/>
  <c r="J53"/>
  <c r="AD54"/>
  <c r="R54"/>
  <c r="F54"/>
  <c r="E54"/>
  <c r="Z54"/>
  <c r="N54"/>
  <c r="AH54"/>
  <c r="V54"/>
  <c r="J54"/>
  <c r="Z55"/>
  <c r="N55"/>
  <c r="AH55"/>
  <c r="V55"/>
  <c r="J55"/>
  <c r="E55"/>
  <c r="F55"/>
  <c r="R55"/>
  <c r="AD55"/>
  <c r="Z56"/>
  <c r="N56"/>
  <c r="AH56"/>
  <c r="V56"/>
  <c r="J56"/>
  <c r="AD56"/>
  <c r="R56"/>
  <c r="F56"/>
  <c r="E56"/>
  <c r="AH58"/>
  <c r="V58"/>
  <c r="J58"/>
  <c r="AD58"/>
  <c r="R58"/>
  <c r="F58"/>
  <c r="E58"/>
  <c r="Z58"/>
  <c r="N58"/>
  <c r="AD59"/>
  <c r="R59"/>
  <c r="F59"/>
  <c r="E59"/>
  <c r="Z59"/>
  <c r="N59"/>
  <c r="AH59"/>
  <c r="J59"/>
  <c r="V59"/>
  <c r="C61"/>
  <c r="BY51" i="18"/>
  <c r="BY53"/>
  <c r="M54"/>
  <c r="BY54"/>
  <c r="M56"/>
  <c r="BY56"/>
  <c r="DZ51"/>
  <c r="BN53"/>
  <c r="DZ54"/>
  <c r="C62" i="19"/>
  <c r="CO51" i="18"/>
  <c r="CO53"/>
  <c r="AC54"/>
  <c r="CO54"/>
  <c r="AC56"/>
  <c r="CO56"/>
  <c r="DE56"/>
  <c r="DZ56"/>
  <c r="DZ57"/>
  <c r="CD50"/>
  <c r="CD51"/>
  <c r="R53"/>
  <c r="CD53"/>
  <c r="R54"/>
  <c r="R56"/>
  <c r="CD56"/>
  <c r="CO57"/>
  <c r="DE49"/>
  <c r="AS50"/>
  <c r="DE50"/>
  <c r="DE51"/>
  <c r="AS53"/>
  <c r="DE53"/>
  <c r="AS54"/>
  <c r="DE54"/>
  <c r="R57"/>
  <c r="AI33" i="16"/>
  <c r="AG32" i="20" s="1"/>
  <c r="AA37" i="16"/>
  <c r="Y36" i="20" s="1"/>
  <c r="AA39" i="16"/>
  <c r="Y38" i="20" s="1"/>
  <c r="S45" i="16"/>
  <c r="Q44" i="20" s="1"/>
  <c r="S49" i="16"/>
  <c r="Q48" i="20" s="1"/>
  <c r="G15" i="16"/>
  <c r="E14" i="20" s="1"/>
  <c r="S23" i="16"/>
  <c r="Q22" i="20" s="1"/>
  <c r="G25" i="16"/>
  <c r="E24" i="20" s="1"/>
  <c r="K35" i="16"/>
  <c r="I34" i="20" s="1"/>
  <c r="O47" i="16"/>
  <c r="M46" i="20" s="1"/>
  <c r="AE49" i="16"/>
  <c r="AC48" i="20" s="1"/>
  <c r="K55" i="16"/>
  <c r="I54" i="20" s="1"/>
  <c r="O25" i="16"/>
  <c r="M24" i="20" s="1"/>
  <c r="AA27" i="16"/>
  <c r="Y26" i="20" s="1"/>
  <c r="G35" i="16"/>
  <c r="E34" i="20" s="1"/>
  <c r="S47" i="16"/>
  <c r="Q46" i="20" s="1"/>
  <c r="O55" i="16"/>
  <c r="M54" i="20" s="1"/>
  <c r="O15" i="16"/>
  <c r="M14" i="20" s="1"/>
  <c r="W25" i="16"/>
  <c r="U24" i="20" s="1"/>
  <c r="O35" i="16"/>
  <c r="M34" i="20" s="1"/>
  <c r="AA47" i="16"/>
  <c r="Y46" i="20" s="1"/>
  <c r="S55" i="16"/>
  <c r="Q54" i="20" s="1"/>
  <c r="K11" i="16"/>
  <c r="I10" i="20" s="1"/>
  <c r="W11" i="16"/>
  <c r="U10" i="20" s="1"/>
  <c r="S15" i="16"/>
  <c r="Q14" i="20" s="1"/>
  <c r="AA25" i="16"/>
  <c r="Y24" i="20" s="1"/>
  <c r="S35" i="16"/>
  <c r="Q34" i="20" s="1"/>
  <c r="W53" i="16"/>
  <c r="U52" i="20" s="1"/>
  <c r="W55" i="16"/>
  <c r="U54" i="20" s="1"/>
  <c r="K15" i="16"/>
  <c r="I14" i="20" s="1"/>
  <c r="AA11" i="16"/>
  <c r="Y10" i="20" s="1"/>
  <c r="W15" i="16"/>
  <c r="U14" i="20" s="1"/>
  <c r="W35" i="16"/>
  <c r="U34" i="20" s="1"/>
  <c r="G39" i="16"/>
  <c r="E38" i="20" s="1"/>
  <c r="AA41" i="16"/>
  <c r="Y40" i="20" s="1"/>
  <c r="K53" i="16"/>
  <c r="I52" i="20" s="1"/>
  <c r="AA55" i="16"/>
  <c r="Y54" i="20" s="1"/>
  <c r="G11" i="16"/>
  <c r="E10" i="20" s="1"/>
  <c r="AA35" i="16"/>
  <c r="Y34" i="20" s="1"/>
  <c r="AE37" i="16"/>
  <c r="AC36" i="20" s="1"/>
  <c r="K39" i="16"/>
  <c r="I38" i="20" s="1"/>
  <c r="O41" i="16"/>
  <c r="M40" i="20" s="1"/>
  <c r="AI49" i="16"/>
  <c r="AG48" i="20" s="1"/>
  <c r="O53" i="16"/>
  <c r="M52" i="20" s="1"/>
  <c r="S17" i="16"/>
  <c r="Q16" i="20" s="1"/>
  <c r="AE35" i="16"/>
  <c r="AC34" i="20" s="1"/>
  <c r="G37" i="16"/>
  <c r="E36" i="20" s="1"/>
  <c r="O39" i="16"/>
  <c r="M38" i="20" s="1"/>
  <c r="W41" i="16"/>
  <c r="U40" i="20" s="1"/>
  <c r="G49" i="16"/>
  <c r="E48" i="20" s="1"/>
  <c r="S53" i="16"/>
  <c r="Q52" i="20" s="1"/>
  <c r="AE15" i="16"/>
  <c r="AC14" i="20" s="1"/>
  <c r="K37" i="16"/>
  <c r="I36" i="20" s="1"/>
  <c r="S39" i="16"/>
  <c r="Q38" i="20" s="1"/>
  <c r="K49" i="16"/>
  <c r="I48" i="20" s="1"/>
  <c r="AA53" i="16"/>
  <c r="Y52" i="20" s="1"/>
  <c r="AU10" i="16"/>
  <c r="H10"/>
  <c r="M19"/>
  <c r="AW19" s="1"/>
  <c r="AX19" s="1"/>
  <c r="M23"/>
  <c r="L34"/>
  <c r="M37"/>
  <c r="H39"/>
  <c r="F38" i="20" s="1"/>
  <c r="I9" i="16"/>
  <c r="I10" s="1"/>
  <c r="L9"/>
  <c r="H26"/>
  <c r="M28"/>
  <c r="L11"/>
  <c r="M12"/>
  <c r="M20"/>
  <c r="M25"/>
  <c r="M11"/>
  <c r="M15"/>
  <c r="H16"/>
  <c r="L24"/>
  <c r="L27"/>
  <c r="L31"/>
  <c r="H27"/>
  <c r="M35"/>
  <c r="L13"/>
  <c r="L14"/>
  <c r="M17"/>
  <c r="M24"/>
  <c r="L29"/>
  <c r="M14"/>
  <c r="L16"/>
  <c r="L15"/>
  <c r="M16"/>
  <c r="S34" i="15"/>
  <c r="AI52"/>
  <c r="W6"/>
  <c r="BC10" s="1"/>
  <c r="K26"/>
  <c r="AE48"/>
  <c r="K20"/>
  <c r="S42"/>
  <c r="AI48"/>
  <c r="O20"/>
  <c r="W42"/>
  <c r="AA24"/>
  <c r="W58"/>
  <c r="AI24"/>
  <c r="O34"/>
  <c r="AE54"/>
  <c r="AA58"/>
  <c r="AU11" i="16"/>
  <c r="AV11" s="1"/>
  <c r="BE13"/>
  <c r="BF13" s="1"/>
  <c r="BE15"/>
  <c r="BF15" s="1"/>
  <c r="BE18"/>
  <c r="BF18" s="1"/>
  <c r="BG21"/>
  <c r="BH21" s="1"/>
  <c r="BE22"/>
  <c r="BF22" s="1"/>
  <c r="W14" i="15"/>
  <c r="AI12"/>
  <c r="G20"/>
  <c r="S22"/>
  <c r="G26"/>
  <c r="AI30"/>
  <c r="AA32"/>
  <c r="K34"/>
  <c r="W36"/>
  <c r="AA40"/>
  <c r="O42"/>
  <c r="AA48"/>
  <c r="AE52"/>
  <c r="K54"/>
  <c r="AE56"/>
  <c r="K58"/>
  <c r="S20"/>
  <c r="S26"/>
  <c r="O28"/>
  <c r="W34"/>
  <c r="AA42"/>
  <c r="G46"/>
  <c r="K46"/>
  <c r="S46"/>
  <c r="S14"/>
  <c r="S28"/>
  <c r="AA14"/>
  <c r="AI26"/>
  <c r="AA28"/>
  <c r="G30"/>
  <c r="G44"/>
  <c r="W46"/>
  <c r="G52"/>
  <c r="G56"/>
  <c r="W20"/>
  <c r="W28"/>
  <c r="K12"/>
  <c r="AI14"/>
  <c r="G16"/>
  <c r="K30"/>
  <c r="G32"/>
  <c r="G40"/>
  <c r="K44"/>
  <c r="AA46"/>
  <c r="G48"/>
  <c r="O50"/>
  <c r="K52"/>
  <c r="K56"/>
  <c r="S18"/>
  <c r="O12"/>
  <c r="AA16"/>
  <c r="O30"/>
  <c r="K32"/>
  <c r="G36"/>
  <c r="K40"/>
  <c r="O44"/>
  <c r="AE46"/>
  <c r="K48"/>
  <c r="S50"/>
  <c r="O52"/>
  <c r="O56"/>
  <c r="O14"/>
  <c r="AA20"/>
  <c r="AA26"/>
  <c r="S12"/>
  <c r="S30"/>
  <c r="O32"/>
  <c r="K36"/>
  <c r="O40"/>
  <c r="S44"/>
  <c r="AI46"/>
  <c r="O48"/>
  <c r="AA50"/>
  <c r="S52"/>
  <c r="S56"/>
  <c r="AA34"/>
  <c r="AE12"/>
  <c r="AI20"/>
  <c r="W12"/>
  <c r="W30"/>
  <c r="S32"/>
  <c r="O36"/>
  <c r="S40"/>
  <c r="G42"/>
  <c r="W44"/>
  <c r="S48"/>
  <c r="AE50"/>
  <c r="W52"/>
  <c r="O54"/>
  <c r="W56"/>
  <c r="W26"/>
  <c r="G12"/>
  <c r="AE16"/>
  <c r="W16"/>
  <c r="S16"/>
  <c r="O16"/>
  <c r="K16"/>
  <c r="O22"/>
  <c r="AE24"/>
  <c r="W24"/>
  <c r="S24"/>
  <c r="O24"/>
  <c r="K24"/>
  <c r="W43"/>
  <c r="O43"/>
  <c r="K43"/>
  <c r="G43"/>
  <c r="AI43"/>
  <c r="AE43"/>
  <c r="AA43"/>
  <c r="S43"/>
  <c r="W35"/>
  <c r="O35"/>
  <c r="K35"/>
  <c r="G35"/>
  <c r="AI35"/>
  <c r="AE35"/>
  <c r="AA35"/>
  <c r="S35"/>
  <c r="W11"/>
  <c r="G11"/>
  <c r="S11"/>
  <c r="O11"/>
  <c r="AE18"/>
  <c r="AI18"/>
  <c r="AA18"/>
  <c r="W18"/>
  <c r="W19"/>
  <c r="G19"/>
  <c r="S19"/>
  <c r="O19"/>
  <c r="K19"/>
  <c r="K11"/>
  <c r="AE14"/>
  <c r="K14"/>
  <c r="G14"/>
  <c r="W13"/>
  <c r="G13"/>
  <c r="AI13"/>
  <c r="AE13"/>
  <c r="AA13"/>
  <c r="S13"/>
  <c r="G18"/>
  <c r="AA19"/>
  <c r="AE22"/>
  <c r="K22"/>
  <c r="G22"/>
  <c r="W27"/>
  <c r="O27"/>
  <c r="G27"/>
  <c r="AE27"/>
  <c r="AA27"/>
  <c r="S27"/>
  <c r="K27"/>
  <c r="AA11"/>
  <c r="AE11"/>
  <c r="K18"/>
  <c r="AE19"/>
  <c r="W21"/>
  <c r="G21"/>
  <c r="AI21"/>
  <c r="AE21"/>
  <c r="AA21"/>
  <c r="S21"/>
  <c r="U58" i="16"/>
  <c r="S57" i="20" s="1"/>
  <c r="BD57" i="17" s="1"/>
  <c r="U55" i="16"/>
  <c r="S54" i="20" s="1"/>
  <c r="BD54" i="17" s="1"/>
  <c r="T58" i="16"/>
  <c r="T55"/>
  <c r="T52"/>
  <c r="T49"/>
  <c r="U38"/>
  <c r="S37" i="20" s="1"/>
  <c r="T37" i="16"/>
  <c r="U56"/>
  <c r="S55" i="20" s="1"/>
  <c r="BD55" i="17" s="1"/>
  <c r="U53" i="16"/>
  <c r="S52" i="20" s="1"/>
  <c r="BD52" i="17" s="1"/>
  <c r="U50" i="16"/>
  <c r="S49" i="20" s="1"/>
  <c r="BD49" i="17" s="1"/>
  <c r="U47" i="16"/>
  <c r="S46" i="20" s="1"/>
  <c r="BD46" i="17" s="1"/>
  <c r="U39" i="16"/>
  <c r="S38" i="20" s="1"/>
  <c r="T38" i="16"/>
  <c r="T56"/>
  <c r="T53"/>
  <c r="T50"/>
  <c r="T47"/>
  <c r="U42"/>
  <c r="S41" i="20" s="1"/>
  <c r="BD41" i="17" s="1"/>
  <c r="T41" i="16"/>
  <c r="U30"/>
  <c r="S29" i="20" s="1"/>
  <c r="BD29" i="17" s="1"/>
  <c r="U57" i="16"/>
  <c r="S56" i="20" s="1"/>
  <c r="BD56" i="17" s="1"/>
  <c r="U54" i="16"/>
  <c r="S53" i="20" s="1"/>
  <c r="BD53" i="17" s="1"/>
  <c r="U51" i="16"/>
  <c r="S50" i="20" s="1"/>
  <c r="BD50" i="17" s="1"/>
  <c r="T57" i="16"/>
  <c r="T54"/>
  <c r="T51"/>
  <c r="U52"/>
  <c r="S51" i="20" s="1"/>
  <c r="BD51" i="17" s="1"/>
  <c r="U37" i="16"/>
  <c r="S36" i="20" s="1"/>
  <c r="BD36" i="17" s="1"/>
  <c r="U21" i="16"/>
  <c r="U36"/>
  <c r="S35" i="20" s="1"/>
  <c r="BD35" i="17" s="1"/>
  <c r="T30" i="16"/>
  <c r="U23"/>
  <c r="S22" i="20" s="1"/>
  <c r="BD22" i="17" s="1"/>
  <c r="T22" i="16"/>
  <c r="U46"/>
  <c r="S45" i="20" s="1"/>
  <c r="BD45" i="17" s="1"/>
  <c r="U45" i="16"/>
  <c r="S44" i="20" s="1"/>
  <c r="BD44" i="17" s="1"/>
  <c r="U44" i="16"/>
  <c r="S43" i="20" s="1"/>
  <c r="BD43" i="17" s="1"/>
  <c r="T43" i="16"/>
  <c r="T42"/>
  <c r="T46"/>
  <c r="T45"/>
  <c r="T44"/>
  <c r="U41"/>
  <c r="S40" i="20" s="1"/>
  <c r="BD40" i="17" s="1"/>
  <c r="U40" i="16"/>
  <c r="S39" i="20" s="1"/>
  <c r="BD39" i="17" s="1"/>
  <c r="U48" i="16"/>
  <c r="S47" i="20" s="1"/>
  <c r="BD47" i="17" s="1"/>
  <c r="T40" i="16"/>
  <c r="U35"/>
  <c r="S34" i="20" s="1"/>
  <c r="BD34" i="17" s="1"/>
  <c r="U32" i="16"/>
  <c r="S31" i="20" s="1"/>
  <c r="BD31" i="17" s="1"/>
  <c r="U27" i="16"/>
  <c r="S26" i="20" s="1"/>
  <c r="BD26" i="17" s="1"/>
  <c r="T26" i="16"/>
  <c r="T48"/>
  <c r="T39"/>
  <c r="T35"/>
  <c r="T32"/>
  <c r="U28"/>
  <c r="S27" i="20" s="1"/>
  <c r="BD27" i="17" s="1"/>
  <c r="T27" i="16"/>
  <c r="U49"/>
  <c r="S48" i="20" s="1"/>
  <c r="BD48" i="17" s="1"/>
  <c r="U34" i="16"/>
  <c r="S33" i="20" s="1"/>
  <c r="BD33" i="17" s="1"/>
  <c r="T34" i="16"/>
  <c r="U25"/>
  <c r="S24" i="20" s="1"/>
  <c r="BD24" i="17" s="1"/>
  <c r="U19" i="16"/>
  <c r="S18" i="20" s="1"/>
  <c r="BD18" i="17" s="1"/>
  <c r="T18" i="16"/>
  <c r="U33"/>
  <c r="S32" i="20" s="1"/>
  <c r="BD32" i="17" s="1"/>
  <c r="T25" i="16"/>
  <c r="U20"/>
  <c r="S19" i="20" s="1"/>
  <c r="BD19" i="17" s="1"/>
  <c r="T19" i="16"/>
  <c r="T33"/>
  <c r="T36"/>
  <c r="T23"/>
  <c r="BA23" s="1"/>
  <c r="BB23" s="1"/>
  <c r="U15"/>
  <c r="S14" i="20" s="1"/>
  <c r="BD14" i="17" s="1"/>
  <c r="T14" i="16"/>
  <c r="U43"/>
  <c r="S42" i="20" s="1"/>
  <c r="BD42" i="17" s="1"/>
  <c r="T31" i="16"/>
  <c r="T29"/>
  <c r="U31"/>
  <c r="S30" i="20" s="1"/>
  <c r="BD30" i="17" s="1"/>
  <c r="T20" i="16"/>
  <c r="T15"/>
  <c r="U11"/>
  <c r="S10" i="20" s="1"/>
  <c r="BD10" i="17" s="1"/>
  <c r="U14" i="16"/>
  <c r="S13" i="20" s="1"/>
  <c r="BD13" i="17" s="1"/>
  <c r="T11" i="16"/>
  <c r="T28"/>
  <c r="U13"/>
  <c r="S12" i="20" s="1"/>
  <c r="BD12" i="17" s="1"/>
  <c r="T13" i="16"/>
  <c r="S6"/>
  <c r="BA10" s="1"/>
  <c r="U24"/>
  <c r="S23" i="20" s="1"/>
  <c r="BD23" i="17" s="1"/>
  <c r="U26" i="16"/>
  <c r="S25" i="20" s="1"/>
  <c r="BD25" i="17" s="1"/>
  <c r="U18" i="16"/>
  <c r="S17" i="20" s="1"/>
  <c r="BD17" i="17" s="1"/>
  <c r="U17" i="16"/>
  <c r="S16" i="20" s="1"/>
  <c r="BD16" i="17" s="1"/>
  <c r="U16" i="16"/>
  <c r="S15" i="20" s="1"/>
  <c r="BD15" i="17" s="1"/>
  <c r="U22" i="16"/>
  <c r="S21" i="20" s="1"/>
  <c r="BD21" i="17" s="1"/>
  <c r="T17" i="16"/>
  <c r="T16"/>
  <c r="T9"/>
  <c r="U12"/>
  <c r="AI45" i="15"/>
  <c r="W45"/>
  <c r="O45"/>
  <c r="K45"/>
  <c r="G45"/>
  <c r="X58" i="16"/>
  <c r="X55"/>
  <c r="X52"/>
  <c r="X56"/>
  <c r="X53"/>
  <c r="X40"/>
  <c r="BC40" s="1"/>
  <c r="BD40" s="1"/>
  <c r="X41"/>
  <c r="BC41" s="1"/>
  <c r="BD41" s="1"/>
  <c r="X29"/>
  <c r="BC29" s="1"/>
  <c r="BD29" s="1"/>
  <c r="X57"/>
  <c r="X54"/>
  <c r="X44"/>
  <c r="BC44" s="1"/>
  <c r="BD44" s="1"/>
  <c r="X32"/>
  <c r="BC32" s="1"/>
  <c r="BD32" s="1"/>
  <c r="X36"/>
  <c r="BC36" s="1"/>
  <c r="BD36" s="1"/>
  <c r="X30"/>
  <c r="BC30" s="1"/>
  <c r="BD30" s="1"/>
  <c r="X23"/>
  <c r="BC23" s="1"/>
  <c r="BD23" s="1"/>
  <c r="X33"/>
  <c r="BC33" s="1"/>
  <c r="BD33" s="1"/>
  <c r="X46"/>
  <c r="X45"/>
  <c r="BC45" s="1"/>
  <c r="BD45" s="1"/>
  <c r="X43"/>
  <c r="BC43" s="1"/>
  <c r="BD43" s="1"/>
  <c r="X42"/>
  <c r="BC42" s="1"/>
  <c r="BD42" s="1"/>
  <c r="X25"/>
  <c r="BC25" s="1"/>
  <c r="BD25" s="1"/>
  <c r="X51"/>
  <c r="X47"/>
  <c r="X48"/>
  <c r="X39"/>
  <c r="X49"/>
  <c r="X38"/>
  <c r="X26"/>
  <c r="BC26" s="1"/>
  <c r="BD26" s="1"/>
  <c r="X37"/>
  <c r="BC37" s="1"/>
  <c r="BD37" s="1"/>
  <c r="X22"/>
  <c r="BC22" s="1"/>
  <c r="BD22" s="1"/>
  <c r="X14"/>
  <c r="BC14" s="1"/>
  <c r="BD14" s="1"/>
  <c r="X28"/>
  <c r="BC28" s="1"/>
  <c r="BD28" s="1"/>
  <c r="X50"/>
  <c r="X35"/>
  <c r="BC35" s="1"/>
  <c r="BD35" s="1"/>
  <c r="X31"/>
  <c r="BC31" s="1"/>
  <c r="BD31" s="1"/>
  <c r="X17"/>
  <c r="BC17" s="1"/>
  <c r="BD17" s="1"/>
  <c r="X9"/>
  <c r="X10" s="1"/>
  <c r="X13"/>
  <c r="BC13" s="1"/>
  <c r="BD13" s="1"/>
  <c r="X34"/>
  <c r="BC34" s="1"/>
  <c r="BD34" s="1"/>
  <c r="X24"/>
  <c r="BC24" s="1"/>
  <c r="BD24" s="1"/>
  <c r="X12"/>
  <c r="BC12" s="1"/>
  <c r="BD12" s="1"/>
  <c r="X18"/>
  <c r="BC18" s="1"/>
  <c r="BD18" s="1"/>
  <c r="X21"/>
  <c r="BC21" s="1"/>
  <c r="BD21" s="1"/>
  <c r="X27"/>
  <c r="BC27" s="1"/>
  <c r="BD27" s="1"/>
  <c r="X15"/>
  <c r="BC15" s="1"/>
  <c r="BD15" s="1"/>
  <c r="X11"/>
  <c r="X16"/>
  <c r="BC16" s="1"/>
  <c r="BD16" s="1"/>
  <c r="W31" i="15"/>
  <c r="O31"/>
  <c r="K31"/>
  <c r="G31"/>
  <c r="K51"/>
  <c r="AE51"/>
  <c r="S51"/>
  <c r="U29" i="16"/>
  <c r="S28" i="20" s="1"/>
  <c r="BD28" i="17" s="1"/>
  <c r="W41" i="15"/>
  <c r="O41"/>
  <c r="K41"/>
  <c r="G41"/>
  <c r="W55"/>
  <c r="S55"/>
  <c r="O55"/>
  <c r="K55"/>
  <c r="G55"/>
  <c r="AE55"/>
  <c r="W17"/>
  <c r="G17"/>
  <c r="AI23"/>
  <c r="W25"/>
  <c r="G25"/>
  <c r="I56" i="16"/>
  <c r="I53"/>
  <c r="I50"/>
  <c r="I41"/>
  <c r="I42"/>
  <c r="I30"/>
  <c r="I57"/>
  <c r="I54"/>
  <c r="I51"/>
  <c r="I48"/>
  <c r="I45"/>
  <c r="I33"/>
  <c r="I58"/>
  <c r="I55"/>
  <c r="I52"/>
  <c r="I24"/>
  <c r="I49"/>
  <c r="I40"/>
  <c r="I35"/>
  <c r="I39"/>
  <c r="I32"/>
  <c r="I26"/>
  <c r="I37"/>
  <c r="I44"/>
  <c r="I36"/>
  <c r="I47"/>
  <c r="I43"/>
  <c r="I22"/>
  <c r="I28"/>
  <c r="I38"/>
  <c r="I34"/>
  <c r="I31"/>
  <c r="I46"/>
  <c r="I29"/>
  <c r="I15"/>
  <c r="I25"/>
  <c r="I18"/>
  <c r="I23"/>
  <c r="I27"/>
  <c r="I21"/>
  <c r="I19"/>
  <c r="I12"/>
  <c r="I17"/>
  <c r="I16"/>
  <c r="I20"/>
  <c r="AJ57"/>
  <c r="AJ54"/>
  <c r="AJ51"/>
  <c r="AK58"/>
  <c r="AK55"/>
  <c r="AK52"/>
  <c r="AK49"/>
  <c r="AJ58"/>
  <c r="AJ55"/>
  <c r="AJ52"/>
  <c r="AK37"/>
  <c r="AJ36"/>
  <c r="AK38"/>
  <c r="AJ37"/>
  <c r="AK56"/>
  <c r="AK53"/>
  <c r="AK50"/>
  <c r="AK47"/>
  <c r="AJ56"/>
  <c r="AJ53"/>
  <c r="AK41"/>
  <c r="AJ40"/>
  <c r="AK57"/>
  <c r="AK54"/>
  <c r="AK51"/>
  <c r="AK48"/>
  <c r="AK31"/>
  <c r="AK20"/>
  <c r="AJ48"/>
  <c r="AJ38"/>
  <c r="AK34"/>
  <c r="AJ49"/>
  <c r="AJ34"/>
  <c r="AK22"/>
  <c r="AJ21"/>
  <c r="AJ50"/>
  <c r="AK36"/>
  <c r="AK33"/>
  <c r="AK26"/>
  <c r="AJ25"/>
  <c r="AK43"/>
  <c r="AK42"/>
  <c r="AJ33"/>
  <c r="AK27"/>
  <c r="AJ26"/>
  <c r="AJ47"/>
  <c r="AK45"/>
  <c r="AK44"/>
  <c r="AJ43"/>
  <c r="AJ42"/>
  <c r="AK39"/>
  <c r="AK32"/>
  <c r="AJ39"/>
  <c r="AJ32"/>
  <c r="AJ28"/>
  <c r="AK23"/>
  <c r="AK18"/>
  <c r="AJ17"/>
  <c r="AJ23"/>
  <c r="AK19"/>
  <c r="AJ18"/>
  <c r="AJ41"/>
  <c r="AJ45"/>
  <c r="AK35"/>
  <c r="AJ35"/>
  <c r="AJ31"/>
  <c r="AJ29"/>
  <c r="AJ44"/>
  <c r="AK25"/>
  <c r="AK40"/>
  <c r="AK46"/>
  <c r="AK30"/>
  <c r="AK21"/>
  <c r="AK14"/>
  <c r="AJ13"/>
  <c r="AJ12"/>
  <c r="AJ30"/>
  <c r="AK17"/>
  <c r="AK16"/>
  <c r="AJ46"/>
  <c r="AK24"/>
  <c r="AJ19"/>
  <c r="AJ16"/>
  <c r="AK9"/>
  <c r="AK10" s="1"/>
  <c r="AI6"/>
  <c r="AJ24"/>
  <c r="AK15"/>
  <c r="AK11"/>
  <c r="AJ9"/>
  <c r="AJ10" s="1"/>
  <c r="AJ15"/>
  <c r="AJ11"/>
  <c r="AJ14"/>
  <c r="AK29"/>
  <c r="AJ27"/>
  <c r="AJ22"/>
  <c r="AJ20"/>
  <c r="AK13"/>
  <c r="W37" i="15"/>
  <c r="O37"/>
  <c r="K37"/>
  <c r="G37"/>
  <c r="S45"/>
  <c r="AA49"/>
  <c r="AE49"/>
  <c r="S49"/>
  <c r="O49"/>
  <c r="K49"/>
  <c r="AI20" i="16"/>
  <c r="AG19" i="20" s="1"/>
  <c r="W20" i="16"/>
  <c r="U19" i="20" s="1"/>
  <c r="G20" i="16"/>
  <c r="E19" i="20" s="1"/>
  <c r="S20" i="16"/>
  <c r="Q19" i="20" s="1"/>
  <c r="O20" i="16"/>
  <c r="M19" i="20" s="1"/>
  <c r="K20" i="16"/>
  <c r="I19" i="20" s="1"/>
  <c r="AE20" i="16"/>
  <c r="AC19" i="20" s="1"/>
  <c r="AA20" i="16"/>
  <c r="Y19" i="20" s="1"/>
  <c r="S31" i="15"/>
  <c r="AA45"/>
  <c r="G51"/>
  <c r="W6" i="16"/>
  <c r="BC10" s="1"/>
  <c r="S21"/>
  <c r="Q20" i="20" s="1"/>
  <c r="AE21" i="16"/>
  <c r="AC20" i="20" s="1"/>
  <c r="AA21" i="16"/>
  <c r="Y20" i="20" s="1"/>
  <c r="K21" i="16"/>
  <c r="I20" i="20" s="1"/>
  <c r="O21" i="16"/>
  <c r="M20" i="20" s="1"/>
  <c r="G21" i="16"/>
  <c r="E20" i="20" s="1"/>
  <c r="AI21" i="16"/>
  <c r="AG20" i="20" s="1"/>
  <c r="W21" i="16"/>
  <c r="U20" i="20" s="1"/>
  <c r="W15" i="15"/>
  <c r="G15"/>
  <c r="W23"/>
  <c r="G23"/>
  <c r="W29"/>
  <c r="O29"/>
  <c r="G29"/>
  <c r="AA31"/>
  <c r="W33"/>
  <c r="O33"/>
  <c r="K33"/>
  <c r="G33"/>
  <c r="S41"/>
  <c r="AE45"/>
  <c r="O51"/>
  <c r="AA55"/>
  <c r="I13" i="16"/>
  <c r="T24"/>
  <c r="O34"/>
  <c r="M33" i="20" s="1"/>
  <c r="K34" i="16"/>
  <c r="I33" i="20" s="1"/>
  <c r="S34" i="16"/>
  <c r="Q33" i="20" s="1"/>
  <c r="AA34" i="16"/>
  <c r="Y33" i="20" s="1"/>
  <c r="G34" i="16"/>
  <c r="E33" i="20" s="1"/>
  <c r="AI34" i="16"/>
  <c r="AG33" i="20" s="1"/>
  <c r="AE34" i="16"/>
  <c r="AC33" i="20" s="1"/>
  <c r="W34" i="16"/>
  <c r="U33" i="20" s="1"/>
  <c r="X19" i="16"/>
  <c r="BC19" s="1"/>
  <c r="BD19" s="1"/>
  <c r="P57"/>
  <c r="P54"/>
  <c r="Q58"/>
  <c r="O57" i="20" s="1"/>
  <c r="AO57" i="17" s="1"/>
  <c r="Q55" i="16"/>
  <c r="O54" i="20" s="1"/>
  <c r="AO54" i="17" s="1"/>
  <c r="Q52" i="16"/>
  <c r="O51" i="20" s="1"/>
  <c r="AO51" i="17" s="1"/>
  <c r="Q49" i="16"/>
  <c r="O48" i="20" s="1"/>
  <c r="AO48" i="17" s="1"/>
  <c r="Q46" i="16"/>
  <c r="O45" i="20" s="1"/>
  <c r="AO45" i="17" s="1"/>
  <c r="P58" i="16"/>
  <c r="P55"/>
  <c r="P52"/>
  <c r="P49"/>
  <c r="P46"/>
  <c r="Q36"/>
  <c r="O35" i="20" s="1"/>
  <c r="AO35" i="17" s="1"/>
  <c r="P35" i="16"/>
  <c r="Q56"/>
  <c r="O55" i="20" s="1"/>
  <c r="AO55" i="17" s="1"/>
  <c r="Q53" i="16"/>
  <c r="O52" i="20" s="1"/>
  <c r="AO52" i="17" s="1"/>
  <c r="Q50" i="16"/>
  <c r="O49" i="20" s="1"/>
  <c r="AO49" i="17" s="1"/>
  <c r="Q47" i="16"/>
  <c r="O46" i="20" s="1"/>
  <c r="AO46" i="17" s="1"/>
  <c r="Q39" i="16"/>
  <c r="O38" i="20" s="1"/>
  <c r="P38" i="16"/>
  <c r="P56"/>
  <c r="P53"/>
  <c r="Q31"/>
  <c r="O30" i="20" s="1"/>
  <c r="AO30" i="17" s="1"/>
  <c r="P29" i="16"/>
  <c r="Q57"/>
  <c r="O56" i="20" s="1"/>
  <c r="AO56" i="17" s="1"/>
  <c r="Q37" i="16"/>
  <c r="O36" i="20" s="1"/>
  <c r="AO36" i="17" s="1"/>
  <c r="Q34" i="16"/>
  <c r="O33" i="20" s="1"/>
  <c r="AO33" i="17" s="1"/>
  <c r="P37" i="16"/>
  <c r="P34"/>
  <c r="Q51"/>
  <c r="O50" i="20" s="1"/>
  <c r="AO50" i="17" s="1"/>
  <c r="P51" i="16"/>
  <c r="P47"/>
  <c r="Q43"/>
  <c r="O42" i="20" s="1"/>
  <c r="AO42" i="17" s="1"/>
  <c r="Q42" i="16"/>
  <c r="O41" i="20" s="1"/>
  <c r="AO41" i="17" s="1"/>
  <c r="Q33" i="16"/>
  <c r="O32" i="20" s="1"/>
  <c r="AO32" i="17" s="1"/>
  <c r="Q24" i="16"/>
  <c r="O23" i="20" s="1"/>
  <c r="AO23" i="17" s="1"/>
  <c r="P23" i="16"/>
  <c r="Q45"/>
  <c r="O44" i="20" s="1"/>
  <c r="AO44" i="17" s="1"/>
  <c r="Q44" i="16"/>
  <c r="O43" i="20" s="1"/>
  <c r="AO43" i="17" s="1"/>
  <c r="P43" i="16"/>
  <c r="P42"/>
  <c r="Q41"/>
  <c r="O40" i="20" s="1"/>
  <c r="AO40" i="17" s="1"/>
  <c r="Q40" i="16"/>
  <c r="O39" i="20" s="1"/>
  <c r="AO39" i="17" s="1"/>
  <c r="P33" i="16"/>
  <c r="Q25"/>
  <c r="O24" i="20" s="1"/>
  <c r="AO24" i="17" s="1"/>
  <c r="P24" i="16"/>
  <c r="P45"/>
  <c r="P44"/>
  <c r="P41"/>
  <c r="P40"/>
  <c r="Q54"/>
  <c r="O53" i="20" s="1"/>
  <c r="AO53" i="17" s="1"/>
  <c r="P50" i="16"/>
  <c r="Q38"/>
  <c r="O37" i="20" s="1"/>
  <c r="Q35" i="16"/>
  <c r="O34" i="20" s="1"/>
  <c r="AO34" i="17" s="1"/>
  <c r="P31" i="16"/>
  <c r="Q29"/>
  <c r="O28" i="20" s="1"/>
  <c r="AO28" i="17" s="1"/>
  <c r="Q16" i="16"/>
  <c r="O15" i="20" s="1"/>
  <c r="AO15" i="17" s="1"/>
  <c r="P15" i="16"/>
  <c r="P9"/>
  <c r="Q30"/>
  <c r="O29" i="20" s="1"/>
  <c r="AO29" i="17" s="1"/>
  <c r="Q26" i="16"/>
  <c r="O25" i="20" s="1"/>
  <c r="AO25" i="17" s="1"/>
  <c r="P30" i="16"/>
  <c r="P26"/>
  <c r="Q21"/>
  <c r="O20" i="20" s="1"/>
  <c r="AO20" i="17" s="1"/>
  <c r="P20" i="16"/>
  <c r="P39"/>
  <c r="Q27"/>
  <c r="P36"/>
  <c r="P32"/>
  <c r="AY32" s="1"/>
  <c r="AZ32" s="1"/>
  <c r="Q22"/>
  <c r="O21" i="20" s="1"/>
  <c r="AO21" i="17" s="1"/>
  <c r="Q12" i="16"/>
  <c r="P11"/>
  <c r="O6"/>
  <c r="AY10" s="1"/>
  <c r="P48"/>
  <c r="P28"/>
  <c r="K13"/>
  <c r="I12" i="20" s="1"/>
  <c r="AF13" i="16"/>
  <c r="BG13" s="1"/>
  <c r="BH13" s="1"/>
  <c r="BE14"/>
  <c r="BF14" s="1"/>
  <c r="Q23"/>
  <c r="O22" i="20" s="1"/>
  <c r="AO22" i="17" s="1"/>
  <c r="AE18" i="16"/>
  <c r="AC17" i="20" s="1"/>
  <c r="AA18" i="16"/>
  <c r="Y17" i="20" s="1"/>
  <c r="O19" i="16"/>
  <c r="M18" i="20" s="1"/>
  <c r="K19" i="16"/>
  <c r="I18" i="20" s="1"/>
  <c r="W19" i="16"/>
  <c r="U18" i="20" s="1"/>
  <c r="S58" i="15"/>
  <c r="AE11" i="16"/>
  <c r="AC10" i="20" s="1"/>
  <c r="P13" i="16"/>
  <c r="AY13" s="1"/>
  <c r="AZ13" s="1"/>
  <c r="K14"/>
  <c r="I13" i="20" s="1"/>
  <c r="AG14" i="16"/>
  <c r="H15"/>
  <c r="AA17"/>
  <c r="Y16" i="20" s="1"/>
  <c r="AA19" i="16"/>
  <c r="Y18" i="20" s="1"/>
  <c r="H20" i="16"/>
  <c r="P25"/>
  <c r="Q48"/>
  <c r="O47" i="20" s="1"/>
  <c r="AO47" i="17" s="1"/>
  <c r="AG57" i="16"/>
  <c r="AG54"/>
  <c r="AF57"/>
  <c r="AF54"/>
  <c r="AF51"/>
  <c r="AD50" i="20" s="1"/>
  <c r="CR50" i="17" s="1"/>
  <c r="AF48" i="16"/>
  <c r="AF45"/>
  <c r="AG58"/>
  <c r="AG55"/>
  <c r="AG52"/>
  <c r="AG49"/>
  <c r="AG46"/>
  <c r="AG35"/>
  <c r="AF34"/>
  <c r="AF58"/>
  <c r="AF55"/>
  <c r="AF52"/>
  <c r="AF49"/>
  <c r="AF46"/>
  <c r="AG38"/>
  <c r="AF37"/>
  <c r="AG56"/>
  <c r="AG53"/>
  <c r="AF56"/>
  <c r="AF53"/>
  <c r="AF50"/>
  <c r="AF44"/>
  <c r="AF41"/>
  <c r="AF40"/>
  <c r="AD39" i="20" s="1"/>
  <c r="CR39" i="17" s="1"/>
  <c r="AF39" i="16"/>
  <c r="AD38" i="20" s="1"/>
  <c r="AF35" i="16"/>
  <c r="AG32"/>
  <c r="AF28"/>
  <c r="AF32"/>
  <c r="AG51"/>
  <c r="AF29"/>
  <c r="AG48"/>
  <c r="AG50"/>
  <c r="AG37"/>
  <c r="AG23"/>
  <c r="AF22"/>
  <c r="AG36"/>
  <c r="AG30"/>
  <c r="AG24"/>
  <c r="AF23"/>
  <c r="AD22" i="20" s="1"/>
  <c r="CR22" i="17" s="1"/>
  <c r="AF36" i="16"/>
  <c r="AG45"/>
  <c r="AG44"/>
  <c r="AF43"/>
  <c r="AF42"/>
  <c r="AG41"/>
  <c r="AG40"/>
  <c r="AG39"/>
  <c r="AF33"/>
  <c r="AG42"/>
  <c r="AF27"/>
  <c r="BG27" s="1"/>
  <c r="BH27" s="1"/>
  <c r="AG15"/>
  <c r="AF14"/>
  <c r="AG22"/>
  <c r="AG47"/>
  <c r="AG31"/>
  <c r="AG29"/>
  <c r="AF24"/>
  <c r="AF19"/>
  <c r="AF47"/>
  <c r="AF31"/>
  <c r="AG25"/>
  <c r="AF20"/>
  <c r="BG20" s="1"/>
  <c r="BH20" s="1"/>
  <c r="AG33"/>
  <c r="AF30"/>
  <c r="AF11"/>
  <c r="AF15"/>
  <c r="AF26"/>
  <c r="K31"/>
  <c r="I30" i="20" s="1"/>
  <c r="W31" i="16"/>
  <c r="U30" i="20" s="1"/>
  <c r="G31" i="16"/>
  <c r="E30" i="20" s="1"/>
  <c r="AI31" i="16"/>
  <c r="AG30" i="20" s="1"/>
  <c r="O31" i="16"/>
  <c r="M30" i="20" s="1"/>
  <c r="AA31" i="16"/>
  <c r="Y30" i="20" s="1"/>
  <c r="AE13" i="16"/>
  <c r="AC12" i="20" s="1"/>
  <c r="S13" i="16"/>
  <c r="Q12" i="20" s="1"/>
  <c r="G17" i="16"/>
  <c r="E16" i="20" s="1"/>
  <c r="AE17" i="16"/>
  <c r="AC16" i="20" s="1"/>
  <c r="G18" i="16"/>
  <c r="E17" i="20" s="1"/>
  <c r="G19" i="16"/>
  <c r="E18" i="20" s="1"/>
  <c r="AE19" i="16"/>
  <c r="AC18" i="20" s="1"/>
  <c r="O23" i="16"/>
  <c r="M22" i="20" s="1"/>
  <c r="K23" i="16"/>
  <c r="I22" i="20" s="1"/>
  <c r="AE23" i="16"/>
  <c r="AC22" i="20" s="1"/>
  <c r="AG26" i="16"/>
  <c r="H28"/>
  <c r="AU28" s="1"/>
  <c r="AV28" s="1"/>
  <c r="H33"/>
  <c r="AG34"/>
  <c r="AE26" i="15"/>
  <c r="AE28"/>
  <c r="AE30"/>
  <c r="AE32"/>
  <c r="AE34"/>
  <c r="AE36"/>
  <c r="AE40"/>
  <c r="AE42"/>
  <c r="AE44"/>
  <c r="AE47"/>
  <c r="W53"/>
  <c r="S54"/>
  <c r="AI58"/>
  <c r="AA59"/>
  <c r="AG9" i="16"/>
  <c r="O11"/>
  <c r="M10" i="20" s="1"/>
  <c r="H12" i="16"/>
  <c r="P14"/>
  <c r="AF16"/>
  <c r="AF17"/>
  <c r="H18"/>
  <c r="AF18"/>
  <c r="H19"/>
  <c r="AG19"/>
  <c r="AI23"/>
  <c r="AG22" i="20" s="1"/>
  <c r="AA26" i="16"/>
  <c r="Y25" i="20" s="1"/>
  <c r="S26" i="16"/>
  <c r="Q25" i="20" s="1"/>
  <c r="O26" i="16"/>
  <c r="M25" i="20" s="1"/>
  <c r="AI26" i="16"/>
  <c r="AG25" i="20" s="1"/>
  <c r="K26" i="16"/>
  <c r="I25" i="20" s="1"/>
  <c r="AI29" i="16"/>
  <c r="AG28" i="20" s="1"/>
  <c r="AA29" i="16"/>
  <c r="Y28" i="20" s="1"/>
  <c r="W29" i="16"/>
  <c r="U28" i="20" s="1"/>
  <c r="G29" i="16"/>
  <c r="E28" i="20" s="1"/>
  <c r="O29" i="16"/>
  <c r="M28" i="20" s="1"/>
  <c r="AE29" i="16"/>
  <c r="AC28" i="20" s="1"/>
  <c r="AI32" i="15"/>
  <c r="AI34"/>
  <c r="AI36"/>
  <c r="AI40"/>
  <c r="AI42"/>
  <c r="AI44"/>
  <c r="AI47"/>
  <c r="G50"/>
  <c r="W54"/>
  <c r="AE6" i="16"/>
  <c r="BG10" s="1"/>
  <c r="Q11"/>
  <c r="O10" i="20" s="1"/>
  <c r="AO10" i="17" s="1"/>
  <c r="W13" i="16"/>
  <c r="U12" i="20" s="1"/>
  <c r="Q14" i="16"/>
  <c r="O13" i="20" s="1"/>
  <c r="AO13" i="17" s="1"/>
  <c r="AG16" i="16"/>
  <c r="K17"/>
  <c r="I16" i="20" s="1"/>
  <c r="AG17" i="16"/>
  <c r="K18"/>
  <c r="I17" i="20" s="1"/>
  <c r="AG18" i="16"/>
  <c r="AI19"/>
  <c r="AG18" i="20" s="1"/>
  <c r="H21" i="16"/>
  <c r="AU21" s="1"/>
  <c r="AV21" s="1"/>
  <c r="Q28"/>
  <c r="O27" i="20" s="1"/>
  <c r="AO27" i="17" s="1"/>
  <c r="K50" i="15"/>
  <c r="AA54"/>
  <c r="S11" i="16"/>
  <c r="Q10" i="20" s="1"/>
  <c r="AF12" i="16"/>
  <c r="S14"/>
  <c r="Q13" i="20" s="1"/>
  <c r="Q15" i="16"/>
  <c r="O14" i="20" s="1"/>
  <c r="AO14" i="17" s="1"/>
  <c r="AI17" i="16"/>
  <c r="AG16" i="20" s="1"/>
  <c r="AI18" i="16"/>
  <c r="AG17" i="20" s="1"/>
  <c r="Q20" i="16"/>
  <c r="O19" i="20" s="1"/>
  <c r="AO19" i="17" s="1"/>
  <c r="AF25" i="16"/>
  <c r="AG43"/>
  <c r="O58" i="15"/>
  <c r="AE58"/>
  <c r="AG12" i="16"/>
  <c r="G13"/>
  <c r="E12" i="20" s="1"/>
  <c r="AA13" i="16"/>
  <c r="Y12" i="20" s="1"/>
  <c r="O17" i="16"/>
  <c r="M16" i="20" s="1"/>
  <c r="O18" i="16"/>
  <c r="M17" i="20" s="1"/>
  <c r="G23" i="16"/>
  <c r="E22" i="20" s="1"/>
  <c r="S31" i="16"/>
  <c r="Q30" i="20" s="1"/>
  <c r="W50" i="15"/>
  <c r="AI54"/>
  <c r="H58" i="16"/>
  <c r="H55"/>
  <c r="H52"/>
  <c r="H56"/>
  <c r="H53"/>
  <c r="H40"/>
  <c r="H41"/>
  <c r="AU41" s="1"/>
  <c r="AV41" s="1"/>
  <c r="H57"/>
  <c r="H54"/>
  <c r="H44"/>
  <c r="H32"/>
  <c r="H48"/>
  <c r="H23"/>
  <c r="H49"/>
  <c r="H35"/>
  <c r="H25"/>
  <c r="H50"/>
  <c r="H38"/>
  <c r="F37" i="20" s="1"/>
  <c r="H34" i="16"/>
  <c r="H31"/>
  <c r="H51"/>
  <c r="H37"/>
  <c r="H47"/>
  <c r="H45"/>
  <c r="H43"/>
  <c r="H42"/>
  <c r="AU42" s="1"/>
  <c r="AV42" s="1"/>
  <c r="H36"/>
  <c r="H22"/>
  <c r="H24"/>
  <c r="H14"/>
  <c r="AU14" s="1"/>
  <c r="AV14" s="1"/>
  <c r="H30"/>
  <c r="H17"/>
  <c r="H13"/>
  <c r="W14"/>
  <c r="U13" i="20" s="1"/>
  <c r="AA15" i="16"/>
  <c r="Y14" i="20" s="1"/>
  <c r="P16" i="16"/>
  <c r="P17"/>
  <c r="AY17" s="1"/>
  <c r="AZ17" s="1"/>
  <c r="P18"/>
  <c r="AY18" s="1"/>
  <c r="AZ18" s="1"/>
  <c r="P19"/>
  <c r="AY19" s="1"/>
  <c r="AZ19" s="1"/>
  <c r="P21"/>
  <c r="P22"/>
  <c r="G26"/>
  <c r="E25" i="20" s="1"/>
  <c r="AG28" i="16"/>
  <c r="AB56"/>
  <c r="AB53"/>
  <c r="AC57"/>
  <c r="AA56" i="20" s="1"/>
  <c r="CH56" i="17" s="1"/>
  <c r="AC54" i="16"/>
  <c r="AA53" i="20" s="1"/>
  <c r="CH53" i="17" s="1"/>
  <c r="AC51" i="16"/>
  <c r="AA50" i="20" s="1"/>
  <c r="CH50" i="17" s="1"/>
  <c r="AC48" i="16"/>
  <c r="AA47" i="20" s="1"/>
  <c r="CH47" i="17" s="1"/>
  <c r="AC43" i="16"/>
  <c r="AA42" i="20" s="1"/>
  <c r="CH42" i="17" s="1"/>
  <c r="AB42" i="16"/>
  <c r="AB57"/>
  <c r="AB54"/>
  <c r="AB51"/>
  <c r="AB48"/>
  <c r="AC44"/>
  <c r="AA43" i="20" s="1"/>
  <c r="CH43" i="17" s="1"/>
  <c r="AB43" i="16"/>
  <c r="AC32"/>
  <c r="AA31" i="20" s="1"/>
  <c r="CH31" i="17" s="1"/>
  <c r="AB31" i="16"/>
  <c r="AC58"/>
  <c r="AA57" i="20" s="1"/>
  <c r="CH57" i="17" s="1"/>
  <c r="AC55" i="16"/>
  <c r="AA54" i="20" s="1"/>
  <c r="CH54" i="17" s="1"/>
  <c r="AC52" i="16"/>
  <c r="AA51" i="20" s="1"/>
  <c r="CH51" i="17" s="1"/>
  <c r="AC49" i="16"/>
  <c r="AA48" i="20" s="1"/>
  <c r="CH48" i="17" s="1"/>
  <c r="AC46" i="16"/>
  <c r="AA45" i="20" s="1"/>
  <c r="CH45" i="17" s="1"/>
  <c r="AC35" i="16"/>
  <c r="AA34" i="20" s="1"/>
  <c r="CH34" i="17" s="1"/>
  <c r="AB34" i="16"/>
  <c r="AB58"/>
  <c r="AB55"/>
  <c r="AB52"/>
  <c r="AC47"/>
  <c r="AA46" i="20" s="1"/>
  <c r="CH46" i="17" s="1"/>
  <c r="AB46" i="16"/>
  <c r="AC45"/>
  <c r="AA44" i="20" s="1"/>
  <c r="CH44" i="17" s="1"/>
  <c r="AB33" i="16"/>
  <c r="AC26"/>
  <c r="AA25" i="20" s="1"/>
  <c r="CH25" i="17" s="1"/>
  <c r="AB25" i="16"/>
  <c r="BE25" s="1"/>
  <c r="BF25" s="1"/>
  <c r="AB47"/>
  <c r="AB45"/>
  <c r="AB44"/>
  <c r="AC42"/>
  <c r="AA41" i="20" s="1"/>
  <c r="CH41" i="17" s="1"/>
  <c r="AC41" i="16"/>
  <c r="AA40" i="20" s="1"/>
  <c r="CH40" i="17" s="1"/>
  <c r="AC40" i="16"/>
  <c r="AA39" i="20" s="1"/>
  <c r="CH39" i="17" s="1"/>
  <c r="AC39" i="16"/>
  <c r="AA38" i="20" s="1"/>
  <c r="AB35" i="16"/>
  <c r="AC28"/>
  <c r="AA27" i="20" s="1"/>
  <c r="CH27" i="17" s="1"/>
  <c r="AB27" i="16"/>
  <c r="AB49"/>
  <c r="AC38"/>
  <c r="AA37" i="20" s="1"/>
  <c r="AC50" i="16"/>
  <c r="AA49" i="20" s="1"/>
  <c r="CH49" i="17" s="1"/>
  <c r="AB38" i="16"/>
  <c r="Z37" i="20" s="1"/>
  <c r="AC34" i="16"/>
  <c r="AA33" i="20" s="1"/>
  <c r="CH33" i="17" s="1"/>
  <c r="AC31" i="16"/>
  <c r="AA30" i="20" s="1"/>
  <c r="CH30" i="17" s="1"/>
  <c r="AC20" i="16"/>
  <c r="AA19" i="20" s="1"/>
  <c r="CH19" i="17" s="1"/>
  <c r="AC53" i="16"/>
  <c r="AA52" i="20" s="1"/>
  <c r="CH52" i="17" s="1"/>
  <c r="AB50" i="16"/>
  <c r="AC37"/>
  <c r="AA36" i="20" s="1"/>
  <c r="CH36" i="17" s="1"/>
  <c r="AC21" i="16"/>
  <c r="AA20" i="20" s="1"/>
  <c r="CH20" i="17" s="1"/>
  <c r="AB20" i="16"/>
  <c r="AB37"/>
  <c r="G16"/>
  <c r="E15" i="20" s="1"/>
  <c r="W16" i="16"/>
  <c r="U15" i="20" s="1"/>
  <c r="AB19" i="16"/>
  <c r="BE19" s="1"/>
  <c r="BF19" s="1"/>
  <c r="L20"/>
  <c r="AB24"/>
  <c r="BE24" s="1"/>
  <c r="BF24" s="1"/>
  <c r="O27"/>
  <c r="M26" i="20" s="1"/>
  <c r="AB29" i="16"/>
  <c r="BE29" s="1"/>
  <c r="BF29" s="1"/>
  <c r="L37"/>
  <c r="AW37" s="1"/>
  <c r="AX37" s="1"/>
  <c r="AB40"/>
  <c r="M41"/>
  <c r="O28"/>
  <c r="M27" i="20" s="1"/>
  <c r="W28" i="16"/>
  <c r="U27" i="20" s="1"/>
  <c r="G28" i="16"/>
  <c r="E27" i="20" s="1"/>
  <c r="L30" i="16"/>
  <c r="K33"/>
  <c r="I32" i="20" s="1"/>
  <c r="O38" i="16"/>
  <c r="M37" i="20" s="1"/>
  <c r="AI38" i="16"/>
  <c r="AG37" i="20" s="1"/>
  <c r="G38" i="16"/>
  <c r="E37" i="20" s="1"/>
  <c r="AA38" i="16"/>
  <c r="Y37" i="20" s="1"/>
  <c r="L45" i="16"/>
  <c r="AB16"/>
  <c r="L17"/>
  <c r="AW17" s="1"/>
  <c r="AX17" s="1"/>
  <c r="AC17"/>
  <c r="M18"/>
  <c r="W22"/>
  <c r="U21" i="20" s="1"/>
  <c r="G22" i="16"/>
  <c r="E21" i="20" s="1"/>
  <c r="O22" i="16"/>
  <c r="M21" i="20" s="1"/>
  <c r="AE22" i="16"/>
  <c r="AC21" i="20" s="1"/>
  <c r="AB23" i="16"/>
  <c r="BE23" s="1"/>
  <c r="BF23" s="1"/>
  <c r="L25"/>
  <c r="AA28"/>
  <c r="Y27" i="20" s="1"/>
  <c r="L33" i="16"/>
  <c r="AC56"/>
  <c r="AA55" i="20" s="1"/>
  <c r="CH55" i="17" s="1"/>
  <c r="AE27" i="16"/>
  <c r="AC26" i="20" s="1"/>
  <c r="K27" i="16"/>
  <c r="I26" i="20" s="1"/>
  <c r="W27" i="16"/>
  <c r="U26" i="20" s="1"/>
  <c r="AB28" i="16"/>
  <c r="O33"/>
  <c r="M32" i="20" s="1"/>
  <c r="AB41" i="16"/>
  <c r="K43"/>
  <c r="I42" i="20" s="1"/>
  <c r="W43" i="16"/>
  <c r="U42" i="20" s="1"/>
  <c r="G43" i="16"/>
  <c r="E42" i="20" s="1"/>
  <c r="AE43" i="16"/>
  <c r="AC42" i="20" s="1"/>
  <c r="AA43" i="16"/>
  <c r="Y42" i="20" s="1"/>
  <c r="S43" i="16"/>
  <c r="Q42" i="20" s="1"/>
  <c r="O43" i="16"/>
  <c r="M42" i="20" s="1"/>
  <c r="AB32" i="16"/>
  <c r="AB36"/>
  <c r="L42"/>
  <c r="AC36"/>
  <c r="AA35" i="20" s="1"/>
  <c r="CH35" i="17" s="1"/>
  <c r="AB39" i="16"/>
  <c r="Z38" i="20" s="1"/>
  <c r="M42" i="16"/>
  <c r="AC27"/>
  <c r="AA26" i="20" s="1"/>
  <c r="CH26" i="17" s="1"/>
  <c r="AI28" i="16"/>
  <c r="AG27" i="20" s="1"/>
  <c r="AA30" i="16"/>
  <c r="Y29" i="20" s="1"/>
  <c r="AI30" i="16"/>
  <c r="AG29" i="20" s="1"/>
  <c r="O30" i="16"/>
  <c r="M29" i="20" s="1"/>
  <c r="AB30" i="16"/>
  <c r="M31"/>
  <c r="M34"/>
  <c r="K38"/>
  <c r="I37" i="20" s="1"/>
  <c r="M56" i="16"/>
  <c r="M53"/>
  <c r="M57"/>
  <c r="M54"/>
  <c r="L57"/>
  <c r="L54"/>
  <c r="L51"/>
  <c r="L48"/>
  <c r="M44"/>
  <c r="L43"/>
  <c r="M45"/>
  <c r="L44"/>
  <c r="M33"/>
  <c r="L32"/>
  <c r="M58"/>
  <c r="M55"/>
  <c r="L58"/>
  <c r="L55"/>
  <c r="L52"/>
  <c r="L49"/>
  <c r="L46"/>
  <c r="M36"/>
  <c r="L35"/>
  <c r="L39"/>
  <c r="M32"/>
  <c r="M27"/>
  <c r="L26"/>
  <c r="AW26" s="1"/>
  <c r="AX26" s="1"/>
  <c r="M50"/>
  <c r="M38"/>
  <c r="L50"/>
  <c r="L38"/>
  <c r="M29"/>
  <c r="L28"/>
  <c r="M52"/>
  <c r="M51"/>
  <c r="M21"/>
  <c r="M47"/>
  <c r="L36"/>
  <c r="M30"/>
  <c r="M22"/>
  <c r="L21"/>
  <c r="L47"/>
  <c r="M46"/>
  <c r="L56"/>
  <c r="L53"/>
  <c r="M49"/>
  <c r="M48"/>
  <c r="L41"/>
  <c r="L40"/>
  <c r="M39"/>
  <c r="AB11"/>
  <c r="BE11" s="1"/>
  <c r="BF11" s="1"/>
  <c r="L12"/>
  <c r="AW12" s="1"/>
  <c r="AX12" s="1"/>
  <c r="AC12"/>
  <c r="M13"/>
  <c r="AB21"/>
  <c r="AI22"/>
  <c r="AG21" i="20" s="1"/>
  <c r="L23" i="16"/>
  <c r="AW23" s="1"/>
  <c r="AX23" s="1"/>
  <c r="AB26"/>
  <c r="G27"/>
  <c r="E26" i="20" s="1"/>
  <c r="K28" i="16"/>
  <c r="I27" i="20" s="1"/>
  <c r="AC30" i="16"/>
  <c r="AA29" i="20" s="1"/>
  <c r="CH29" i="17" s="1"/>
  <c r="AC33" i="16"/>
  <c r="AA32" i="20" s="1"/>
  <c r="CH32" i="17" s="1"/>
  <c r="S38" i="16"/>
  <c r="Q37" i="20" s="1"/>
  <c r="AE33" i="16"/>
  <c r="AC32" i="20" s="1"/>
  <c r="AA33" i="16"/>
  <c r="Y32" i="20" s="1"/>
  <c r="G33" i="16"/>
  <c r="E32" i="20" s="1"/>
  <c r="W33" i="16"/>
  <c r="U32" i="20" s="1"/>
  <c r="M40" i="16"/>
  <c r="M43"/>
  <c r="S51"/>
  <c r="Q50" i="20" s="1"/>
  <c r="O51" i="16"/>
  <c r="M50" i="20" s="1"/>
  <c r="AE51" i="16"/>
  <c r="AC50" i="20" s="1"/>
  <c r="K51" i="16"/>
  <c r="I50" i="20" s="1"/>
  <c r="AA51" i="16"/>
  <c r="Y50" i="20" s="1"/>
  <c r="W51" i="16"/>
  <c r="U50" i="20" s="1"/>
  <c r="G51" i="16"/>
  <c r="E50" i="20" s="1"/>
  <c r="O42" i="16"/>
  <c r="M41" i="20" s="1"/>
  <c r="AI25" i="16"/>
  <c r="AG24" i="20" s="1"/>
  <c r="AI24" i="16"/>
  <c r="AG23" i="20" s="1"/>
  <c r="S25" i="16"/>
  <c r="Q24" i="20" s="1"/>
  <c r="S41" i="16"/>
  <c r="Q40" i="20" s="1"/>
  <c r="S44" i="16"/>
  <c r="Q43" i="20" s="1"/>
  <c r="W40" i="16"/>
  <c r="U39" i="20" s="1"/>
  <c r="G40" i="16"/>
  <c r="E39" i="20" s="1"/>
  <c r="S40" i="16"/>
  <c r="Q39" i="20" s="1"/>
  <c r="S57" i="16"/>
  <c r="Q56" i="20" s="1"/>
  <c r="O57" i="16"/>
  <c r="M56" i="20" s="1"/>
  <c r="AE57" i="16"/>
  <c r="AC56" i="20" s="1"/>
  <c r="K57" i="16"/>
  <c r="I56" i="20" s="1"/>
  <c r="AA57" i="16"/>
  <c r="Y56" i="20" s="1"/>
  <c r="W57" i="16"/>
  <c r="U56" i="20" s="1"/>
  <c r="G57" i="16"/>
  <c r="E56" i="20" s="1"/>
  <c r="K42" i="16"/>
  <c r="I41" i="20" s="1"/>
  <c r="AA42" i="16"/>
  <c r="Y41" i="20" s="1"/>
  <c r="O45" i="16"/>
  <c r="M44" i="20" s="1"/>
  <c r="AE45" i="16"/>
  <c r="AC44" i="20" s="1"/>
  <c r="AA45" i="16"/>
  <c r="Y44" i="20" s="1"/>
  <c r="O48" i="16"/>
  <c r="M47" i="20" s="1"/>
  <c r="K48" i="16"/>
  <c r="I47" i="20" s="1"/>
  <c r="AA48" i="16"/>
  <c r="Y47" i="20" s="1"/>
  <c r="W48" i="16"/>
  <c r="U47" i="20" s="1"/>
  <c r="G48" i="16"/>
  <c r="E47" i="20" s="1"/>
  <c r="AE48" i="16"/>
  <c r="AC47" i="20" s="1"/>
  <c r="S54" i="16"/>
  <c r="Q53" i="20" s="1"/>
  <c r="O54" i="16"/>
  <c r="M53" i="20" s="1"/>
  <c r="AE54" i="16"/>
  <c r="AC53" i="20" s="1"/>
  <c r="K54" i="16"/>
  <c r="I53" i="20" s="1"/>
  <c r="AA54" i="16"/>
  <c r="Y53" i="20" s="1"/>
  <c r="W54" i="16"/>
  <c r="U53" i="20" s="1"/>
  <c r="G54" i="16"/>
  <c r="E53" i="20" s="1"/>
  <c r="G24" i="16"/>
  <c r="E23" i="20" s="1"/>
  <c r="W24" i="16"/>
  <c r="U23" i="20" s="1"/>
  <c r="AA44" i="16"/>
  <c r="Y43" i="20" s="1"/>
  <c r="AI48" i="16"/>
  <c r="AG47" i="20" s="1"/>
  <c r="AE40" i="16"/>
  <c r="AC39" i="20" s="1"/>
  <c r="G41" i="16"/>
  <c r="E40" i="20" s="1"/>
  <c r="AE41" i="16"/>
  <c r="AC40" i="20" s="1"/>
  <c r="AI51" i="16"/>
  <c r="AG50" i="20" s="1"/>
  <c r="S37" i="16"/>
  <c r="Q36" i="20" s="1"/>
  <c r="O37" i="16"/>
  <c r="M36" i="20" s="1"/>
  <c r="K40" i="16"/>
  <c r="I39" i="20" s="1"/>
  <c r="K41" i="16"/>
  <c r="I40" i="20" s="1"/>
  <c r="G42" i="16"/>
  <c r="E41" i="20" s="1"/>
  <c r="AE42" i="16"/>
  <c r="AC41" i="20" s="1"/>
  <c r="G44" i="16"/>
  <c r="E43" i="20" s="1"/>
  <c r="G45" i="16"/>
  <c r="E44" i="20" s="1"/>
  <c r="AI57" i="16"/>
  <c r="AG56" i="20" s="1"/>
  <c r="O56" i="16"/>
  <c r="M55" i="20" s="1"/>
  <c r="AA58" i="16"/>
  <c r="Y57" i="20" s="1"/>
  <c r="AE36" i="16"/>
  <c r="AC35" i="20" s="1"/>
  <c r="AI39" i="16"/>
  <c r="AG38" i="20" s="1"/>
  <c r="AI47" i="16"/>
  <c r="AG46" i="20" s="1"/>
  <c r="AI50" i="16"/>
  <c r="AG49" i="20" s="1"/>
  <c r="AI53" i="16"/>
  <c r="AG52" i="20" s="1"/>
  <c r="AI56" i="16"/>
  <c r="AG55" i="20" s="1"/>
  <c r="S56" i="16"/>
  <c r="Q55" i="20" s="1"/>
  <c r="AE58" i="16"/>
  <c r="AC57" i="20" s="1"/>
  <c r="O58" i="16"/>
  <c r="M57" i="20" s="1"/>
  <c r="G47" i="16"/>
  <c r="E46" i="20" s="1"/>
  <c r="G50" i="16"/>
  <c r="E49" i="20" s="1"/>
  <c r="G53" i="16"/>
  <c r="E52" i="20" s="1"/>
  <c r="G56" i="16"/>
  <c r="E55" i="20" s="1"/>
  <c r="AN60" i="17" l="1"/>
  <c r="E60"/>
  <c r="M52" i="18" s="1"/>
  <c r="Y60" i="17"/>
  <c r="AH52" i="18" s="1"/>
  <c r="J60" i="17"/>
  <c r="R52" i="18" s="1"/>
  <c r="BR60" i="17"/>
  <c r="CD52" i="18" s="1"/>
  <c r="DF60" i="17"/>
  <c r="DU52" i="18" s="1"/>
  <c r="CQ60" i="17"/>
  <c r="DE52" i="18" s="1"/>
  <c r="DK60" i="17"/>
  <c r="DZ52" i="18" s="1"/>
  <c r="CB60" i="17"/>
  <c r="CO52" i="18" s="1"/>
  <c r="C57" i="19"/>
  <c r="CV60" i="17"/>
  <c r="DJ52" i="18" s="1"/>
  <c r="BM60" i="17"/>
  <c r="BY52" i="18" s="1"/>
  <c r="AI60" i="17"/>
  <c r="AS52" i="18" s="1"/>
  <c r="CG60" i="17"/>
  <c r="CT52" i="18" s="1"/>
  <c r="AX60" i="17"/>
  <c r="BI52" i="18" s="1"/>
  <c r="BC60" i="17"/>
  <c r="BN52" i="18" s="1"/>
  <c r="T60" i="17"/>
  <c r="AC52" i="18" s="1"/>
  <c r="AN63" i="17"/>
  <c r="DF63"/>
  <c r="DU55" i="18" s="1"/>
  <c r="Y63" i="17"/>
  <c r="AH55" i="18" s="1"/>
  <c r="CQ63" i="17"/>
  <c r="DE55" i="18" s="1"/>
  <c r="J63" i="17"/>
  <c r="R55" i="18" s="1"/>
  <c r="CB63" i="17"/>
  <c r="CO55" i="18" s="1"/>
  <c r="BM63" i="17"/>
  <c r="BY55" i="18" s="1"/>
  <c r="AX63" i="17"/>
  <c r="BI55" i="18" s="1"/>
  <c r="AI63" i="17"/>
  <c r="AS55" i="18" s="1"/>
  <c r="C60" i="19"/>
  <c r="T63" i="17"/>
  <c r="AC55" i="18" s="1"/>
  <c r="DK63" i="17"/>
  <c r="DZ55" i="18" s="1"/>
  <c r="E63" i="17"/>
  <c r="M55" i="18" s="1"/>
  <c r="BR63" i="17"/>
  <c r="CD55" i="18" s="1"/>
  <c r="CV63" i="17"/>
  <c r="CG63"/>
  <c r="CT55" i="18" s="1"/>
  <c r="BC63" i="17"/>
  <c r="BN55" i="18" s="1"/>
  <c r="E13" i="20"/>
  <c r="E18" i="19"/>
  <c r="F18"/>
  <c r="R18"/>
  <c r="AD18"/>
  <c r="AA28" i="20"/>
  <c r="CH28" i="17" s="1"/>
  <c r="AA23" i="20"/>
  <c r="CH23" i="17" s="1"/>
  <c r="AU43" i="16"/>
  <c r="AV43" s="1"/>
  <c r="J18" i="19"/>
  <c r="V18"/>
  <c r="AA17" i="20"/>
  <c r="CH17" i="17" s="1"/>
  <c r="K42" i="20"/>
  <c r="Z42" i="17" s="1"/>
  <c r="K43" i="20"/>
  <c r="Z43" i="17" s="1"/>
  <c r="K40" i="20"/>
  <c r="Z40" i="17" s="1"/>
  <c r="AU45" i="16"/>
  <c r="AV45" s="1"/>
  <c r="K16" i="20"/>
  <c r="Z16" i="17" s="1"/>
  <c r="K19" i="20"/>
  <c r="Z19" i="17" s="1"/>
  <c r="F25" i="19"/>
  <c r="J10"/>
  <c r="K39" i="20"/>
  <c r="Z39" i="17" s="1"/>
  <c r="K11" i="20"/>
  <c r="Z11" i="17" s="1"/>
  <c r="AD25" i="19"/>
  <c r="V10"/>
  <c r="K23" i="20"/>
  <c r="Z23" i="17" s="1"/>
  <c r="K45" i="20"/>
  <c r="Z45" i="17" s="1"/>
  <c r="AU37" i="16"/>
  <c r="AV37" s="1"/>
  <c r="E25" i="19"/>
  <c r="AH10"/>
  <c r="K18" i="20"/>
  <c r="Z18" i="17" s="1"/>
  <c r="K34" i="20"/>
  <c r="Z34" i="17" s="1"/>
  <c r="K27" i="20"/>
  <c r="Z27" i="17" s="1"/>
  <c r="J25" i="19"/>
  <c r="K24" i="20"/>
  <c r="Z24" i="17" s="1"/>
  <c r="K37" i="20"/>
  <c r="V25" i="19"/>
  <c r="K48" i="20"/>
  <c r="Z48" i="17" s="1"/>
  <c r="K49" i="20"/>
  <c r="Z49" i="17" s="1"/>
  <c r="K54" i="20"/>
  <c r="Z54" i="17" s="1"/>
  <c r="K53" i="20"/>
  <c r="Z53" i="17" s="1"/>
  <c r="AH25" i="19"/>
  <c r="K29" i="20"/>
  <c r="Z29" i="17" s="1"/>
  <c r="K57" i="20"/>
  <c r="Z57" i="17" s="1"/>
  <c r="K15" i="20"/>
  <c r="Z15" i="17" s="1"/>
  <c r="N25" i="19"/>
  <c r="N10"/>
  <c r="K35" i="20"/>
  <c r="Z35" i="17" s="1"/>
  <c r="K56" i="20"/>
  <c r="Z56" i="17" s="1"/>
  <c r="K41" i="20"/>
  <c r="Z41" i="17" s="1"/>
  <c r="K38" i="20"/>
  <c r="K52"/>
  <c r="Z52" i="17" s="1"/>
  <c r="Z10" i="19"/>
  <c r="K46" i="20"/>
  <c r="Z46" i="17" s="1"/>
  <c r="K31" i="20"/>
  <c r="Z31" i="17" s="1"/>
  <c r="K32" i="20"/>
  <c r="Z32" i="17" s="1"/>
  <c r="K55" i="20"/>
  <c r="Z55" i="17" s="1"/>
  <c r="K36" i="20"/>
  <c r="Z36" i="17" s="1"/>
  <c r="E10" i="19"/>
  <c r="K51" i="20"/>
  <c r="Z51" i="17" s="1"/>
  <c r="K20" i="20"/>
  <c r="Z20" i="17" s="1"/>
  <c r="K13" i="20"/>
  <c r="Z13" i="17" s="1"/>
  <c r="K14" i="20"/>
  <c r="Z14" i="17" s="1"/>
  <c r="F10" i="19"/>
  <c r="K47" i="20"/>
  <c r="Z47" i="17" s="1"/>
  <c r="K50" i="20"/>
  <c r="Z50" i="17" s="1"/>
  <c r="K44" i="20"/>
  <c r="Z44" i="17" s="1"/>
  <c r="K10" i="20"/>
  <c r="Z10" i="17" s="1"/>
  <c r="K22" i="20"/>
  <c r="Z22" i="17" s="1"/>
  <c r="O12" i="20"/>
  <c r="AO12" i="17" s="1"/>
  <c r="G6" i="20"/>
  <c r="G31" s="1"/>
  <c r="K31" i="17" s="1"/>
  <c r="K65" i="20"/>
  <c r="Z65" i="17" s="1"/>
  <c r="K59" i="20"/>
  <c r="Z59" i="17" s="1"/>
  <c r="K64" i="20"/>
  <c r="Z64" i="17" s="1"/>
  <c r="K58" i="20"/>
  <c r="Z58" i="17" s="1"/>
  <c r="K63" i="20"/>
  <c r="Z63" i="17" s="1"/>
  <c r="K62" i="20"/>
  <c r="Z62" i="17" s="1"/>
  <c r="K61" i="20"/>
  <c r="Z61" i="17" s="1"/>
  <c r="K60" i="20"/>
  <c r="Z60" i="17" s="1"/>
  <c r="Z8"/>
  <c r="O18" i="20"/>
  <c r="AO18" i="17" s="1"/>
  <c r="T10" i="16"/>
  <c r="R6" i="20"/>
  <c r="BR48" i="17"/>
  <c r="BC48"/>
  <c r="AN48"/>
  <c r="AX40" i="18" s="1"/>
  <c r="Y48" i="17"/>
  <c r="AH40" i="18" s="1"/>
  <c r="J48" i="17"/>
  <c r="DK48"/>
  <c r="CV48"/>
  <c r="DJ40" i="18" s="1"/>
  <c r="CG48" i="17"/>
  <c r="CT40" i="18" s="1"/>
  <c r="DF48" i="17"/>
  <c r="DU40" i="18" s="1"/>
  <c r="CQ48" i="17"/>
  <c r="DE40" i="18" s="1"/>
  <c r="CB48" i="17"/>
  <c r="CO40" i="18" s="1"/>
  <c r="BM48" i="17"/>
  <c r="BY40" i="18" s="1"/>
  <c r="AX48" i="17"/>
  <c r="BI40" i="18" s="1"/>
  <c r="AI48" i="17"/>
  <c r="AS40" i="18" s="1"/>
  <c r="T48" i="17"/>
  <c r="AC40" i="18" s="1"/>
  <c r="E48" i="17"/>
  <c r="M40" i="18" s="1"/>
  <c r="C45" i="19"/>
  <c r="AD62" i="20"/>
  <c r="CR62" i="17" s="1"/>
  <c r="AD54" i="20"/>
  <c r="CR54" i="17" s="1"/>
  <c r="AD41" i="20"/>
  <c r="CR41" i="17" s="1"/>
  <c r="AD26" i="20"/>
  <c r="CR26" i="17" s="1"/>
  <c r="AD13" i="20"/>
  <c r="CR13" i="17" s="1"/>
  <c r="AD53" i="20"/>
  <c r="CR53" i="17" s="1"/>
  <c r="AD40" i="20"/>
  <c r="CR40" i="17" s="1"/>
  <c r="AD25" i="20"/>
  <c r="CR25" i="17" s="1"/>
  <c r="AD12" i="20"/>
  <c r="CR12" i="17" s="1"/>
  <c r="AD61" i="20"/>
  <c r="CR61" i="17" s="1"/>
  <c r="AD52" i="20"/>
  <c r="CR52" i="17" s="1"/>
  <c r="AD36" i="20"/>
  <c r="CR36" i="17" s="1"/>
  <c r="AD24" i="20"/>
  <c r="CR24" i="17" s="1"/>
  <c r="AD11" i="20"/>
  <c r="CR11" i="17" s="1"/>
  <c r="AD51" i="20"/>
  <c r="CR51" i="17" s="1"/>
  <c r="AD35" i="20"/>
  <c r="CR35" i="17" s="1"/>
  <c r="AD23" i="20"/>
  <c r="CR23" i="17" s="1"/>
  <c r="AD60" i="20"/>
  <c r="CR60" i="17" s="1"/>
  <c r="AD49" i="20"/>
  <c r="CR49" i="17" s="1"/>
  <c r="AD34" i="20"/>
  <c r="CR34" i="17" s="1"/>
  <c r="AD21" i="20"/>
  <c r="CR21" i="17" s="1"/>
  <c r="AD10" i="20"/>
  <c r="CR10" i="17" s="1"/>
  <c r="AD48" i="20"/>
  <c r="CR48" i="17" s="1"/>
  <c r="AD33" i="20"/>
  <c r="CR33" i="17" s="1"/>
  <c r="AD20" i="20"/>
  <c r="CR20" i="17" s="1"/>
  <c r="AD65" i="20"/>
  <c r="CR65" i="17" s="1"/>
  <c r="AD59" i="20"/>
  <c r="CR59" i="17" s="1"/>
  <c r="AD47" i="20"/>
  <c r="CR47" i="17" s="1"/>
  <c r="AD32" i="20"/>
  <c r="CR32" i="17" s="1"/>
  <c r="AD19" i="20"/>
  <c r="CR19" i="17" s="1"/>
  <c r="AD46" i="20"/>
  <c r="CR46" i="17" s="1"/>
  <c r="AD31" i="20"/>
  <c r="CR31" i="17" s="1"/>
  <c r="AD18" i="20"/>
  <c r="CR18" i="17" s="1"/>
  <c r="AD64" i="20"/>
  <c r="CR64" i="17" s="1"/>
  <c r="AD58" i="20"/>
  <c r="CR58" i="17" s="1"/>
  <c r="AD45" i="20"/>
  <c r="CR45" i="17" s="1"/>
  <c r="AD30" i="20"/>
  <c r="CR30" i="17" s="1"/>
  <c r="AD17" i="20"/>
  <c r="CR17" i="17" s="1"/>
  <c r="AD57" i="20"/>
  <c r="CR57" i="17" s="1"/>
  <c r="AD44" i="20"/>
  <c r="CR44" i="17" s="1"/>
  <c r="AD29" i="20"/>
  <c r="CR29" i="17" s="1"/>
  <c r="AD16" i="20"/>
  <c r="CR16" i="17" s="1"/>
  <c r="AD63" i="20"/>
  <c r="CR63" i="17" s="1"/>
  <c r="AD56" i="20"/>
  <c r="CR56" i="17" s="1"/>
  <c r="AD43" i="20"/>
  <c r="CR43" i="17" s="1"/>
  <c r="AD28" i="20"/>
  <c r="CR28" i="17" s="1"/>
  <c r="AD15" i="20"/>
  <c r="CR15" i="17" s="1"/>
  <c r="AD55" i="20"/>
  <c r="CR55" i="17" s="1"/>
  <c r="AD42" i="20"/>
  <c r="CR42" i="17" s="1"/>
  <c r="AD27" i="20"/>
  <c r="CR27" i="17" s="1"/>
  <c r="AD14" i="20"/>
  <c r="CR14" i="17" s="1"/>
  <c r="CR8"/>
  <c r="Z62" i="20"/>
  <c r="CC62" i="17" s="1"/>
  <c r="Z54" i="20"/>
  <c r="CC54" i="17" s="1"/>
  <c r="Z42" i="20"/>
  <c r="CC42" i="17" s="1"/>
  <c r="Z28" i="20"/>
  <c r="CC28" i="17" s="1"/>
  <c r="Z16" i="20"/>
  <c r="CC16" i="17" s="1"/>
  <c r="Z53" i="20"/>
  <c r="CC53" i="17" s="1"/>
  <c r="Z41" i="20"/>
  <c r="CC41" i="17" s="1"/>
  <c r="Z27" i="20"/>
  <c r="CC27" i="17" s="1"/>
  <c r="Z13" i="20"/>
  <c r="CC13" i="17" s="1"/>
  <c r="Z61" i="20"/>
  <c r="CC61" i="17" s="1"/>
  <c r="Z52" i="20"/>
  <c r="CC52" i="17" s="1"/>
  <c r="Z40" i="20"/>
  <c r="CC40" i="17" s="1"/>
  <c r="Z26" i="20"/>
  <c r="CC26" i="17" s="1"/>
  <c r="Z12" i="20"/>
  <c r="CC12" i="17" s="1"/>
  <c r="Z51" i="20"/>
  <c r="CC51" i="17" s="1"/>
  <c r="Z39" i="20"/>
  <c r="CC39" i="17" s="1"/>
  <c r="Z25" i="20"/>
  <c r="CC25" i="17" s="1"/>
  <c r="Z11" i="20"/>
  <c r="CC11" i="17" s="1"/>
  <c r="Z60" i="20"/>
  <c r="CC60" i="17" s="1"/>
  <c r="Z50" i="20"/>
  <c r="CC50" i="17" s="1"/>
  <c r="Z36" i="20"/>
  <c r="CC36" i="17" s="1"/>
  <c r="Z24" i="20"/>
  <c r="CC24" i="17" s="1"/>
  <c r="Z10" i="20"/>
  <c r="CC10" i="17" s="1"/>
  <c r="Z49" i="20"/>
  <c r="CC49" i="17" s="1"/>
  <c r="Z35" i="20"/>
  <c r="CC35" i="17" s="1"/>
  <c r="Z23" i="20"/>
  <c r="CC23" i="17" s="1"/>
  <c r="Z65" i="20"/>
  <c r="CC65" i="17" s="1"/>
  <c r="Z59" i="20"/>
  <c r="CC59" i="17" s="1"/>
  <c r="Z48" i="20"/>
  <c r="CC48" i="17" s="1"/>
  <c r="Z34" i="20"/>
  <c r="CC34" i="17" s="1"/>
  <c r="Z22" i="20"/>
  <c r="CC22" i="17" s="1"/>
  <c r="Z47" i="20"/>
  <c r="CC47" i="17" s="1"/>
  <c r="Z33" i="20"/>
  <c r="CC33" i="17" s="1"/>
  <c r="Z21" i="20"/>
  <c r="CC21" i="17" s="1"/>
  <c r="Z64" i="20"/>
  <c r="CC64" i="17" s="1"/>
  <c r="Z58" i="20"/>
  <c r="CC58" i="17" s="1"/>
  <c r="Z46" i="20"/>
  <c r="CC46" i="17" s="1"/>
  <c r="Z32" i="20"/>
  <c r="CC32" i="17" s="1"/>
  <c r="Z20" i="20"/>
  <c r="CC20" i="17" s="1"/>
  <c r="Z57" i="20"/>
  <c r="CC57" i="17" s="1"/>
  <c r="Z45" i="20"/>
  <c r="CC45" i="17" s="1"/>
  <c r="Z31" i="20"/>
  <c r="CC31" i="17" s="1"/>
  <c r="Z19" i="20"/>
  <c r="CC19" i="17" s="1"/>
  <c r="Z63" i="20"/>
  <c r="CC63" i="17" s="1"/>
  <c r="Z56" i="20"/>
  <c r="CC56" i="17" s="1"/>
  <c r="Z44" i="20"/>
  <c r="CC44" i="17" s="1"/>
  <c r="Z30" i="20"/>
  <c r="CC30" i="17" s="1"/>
  <c r="Z18" i="20"/>
  <c r="CC18" i="17" s="1"/>
  <c r="Z55" i="20"/>
  <c r="CC55" i="17" s="1"/>
  <c r="Z43" i="20"/>
  <c r="CC43" i="17" s="1"/>
  <c r="Z29" i="20"/>
  <c r="CC29" i="17" s="1"/>
  <c r="Z17" i="20"/>
  <c r="CC17" i="17" s="1"/>
  <c r="CC8"/>
  <c r="G16" i="20"/>
  <c r="K16" i="17" s="1"/>
  <c r="G33" i="20"/>
  <c r="K33" i="17" s="1"/>
  <c r="G34" i="20"/>
  <c r="K34" i="17" s="1"/>
  <c r="G56" i="20"/>
  <c r="K56" i="17" s="1"/>
  <c r="R10" i="20"/>
  <c r="AY10" i="17" s="1"/>
  <c r="F21" i="20"/>
  <c r="F21" i="17" s="1"/>
  <c r="F33" i="20"/>
  <c r="F33" i="17" s="1"/>
  <c r="F47" i="20"/>
  <c r="F47" i="17" s="1"/>
  <c r="F22" i="20"/>
  <c r="F22" i="17" s="1"/>
  <c r="F34" i="20"/>
  <c r="F34" i="17" s="1"/>
  <c r="F48" i="20"/>
  <c r="F48" i="17" s="1"/>
  <c r="F59" i="20"/>
  <c r="F59" i="17" s="1"/>
  <c r="F65" i="20"/>
  <c r="F65" i="17" s="1"/>
  <c r="F11" i="20"/>
  <c r="F11" i="17" s="1"/>
  <c r="F23" i="20"/>
  <c r="F23" i="17" s="1"/>
  <c r="F35" i="20"/>
  <c r="F35" i="17" s="1"/>
  <c r="F49" i="20"/>
  <c r="F49" i="17" s="1"/>
  <c r="F12" i="20"/>
  <c r="F12" i="17" s="1"/>
  <c r="F24" i="20"/>
  <c r="F24" i="17" s="1"/>
  <c r="F36" i="20"/>
  <c r="F36" i="17" s="1"/>
  <c r="F50" i="20"/>
  <c r="F50" i="17" s="1"/>
  <c r="F60" i="20"/>
  <c r="F60" i="17" s="1"/>
  <c r="F10" i="20"/>
  <c r="F10" i="17" s="1"/>
  <c r="F13" i="20"/>
  <c r="F13" i="17" s="1"/>
  <c r="F25" i="20"/>
  <c r="F25" i="17" s="1"/>
  <c r="F39" i="20"/>
  <c r="F39" i="17" s="1"/>
  <c r="F51" i="20"/>
  <c r="F51" i="17" s="1"/>
  <c r="F14" i="20"/>
  <c r="F14" i="17" s="1"/>
  <c r="F26" i="20"/>
  <c r="F26" i="17" s="1"/>
  <c r="F40" i="20"/>
  <c r="F40" i="17" s="1"/>
  <c r="F52" i="20"/>
  <c r="F52" i="17" s="1"/>
  <c r="F61" i="20"/>
  <c r="F61" i="17" s="1"/>
  <c r="F15" i="20"/>
  <c r="F15" i="17" s="1"/>
  <c r="F27" i="20"/>
  <c r="F27" i="17" s="1"/>
  <c r="F41" i="20"/>
  <c r="F41" i="17" s="1"/>
  <c r="F53" i="20"/>
  <c r="F53" i="17" s="1"/>
  <c r="F16" i="20"/>
  <c r="F16" i="17" s="1"/>
  <c r="F28" i="20"/>
  <c r="F28" i="17" s="1"/>
  <c r="F42" i="20"/>
  <c r="F42" i="17" s="1"/>
  <c r="F54" i="20"/>
  <c r="F54" i="17" s="1"/>
  <c r="F62" i="20"/>
  <c r="F62" i="17" s="1"/>
  <c r="F17" i="20"/>
  <c r="F17" i="17" s="1"/>
  <c r="F29" i="20"/>
  <c r="F29" i="17" s="1"/>
  <c r="F43" i="20"/>
  <c r="F43" i="17" s="1"/>
  <c r="F55" i="20"/>
  <c r="F55" i="17" s="1"/>
  <c r="F18" i="20"/>
  <c r="F18" i="17" s="1"/>
  <c r="F30" i="20"/>
  <c r="F30" i="17" s="1"/>
  <c r="F44" i="20"/>
  <c r="F44" i="17" s="1"/>
  <c r="F56" i="20"/>
  <c r="F56" i="17" s="1"/>
  <c r="F63" i="20"/>
  <c r="F63" i="17" s="1"/>
  <c r="F19" i="20"/>
  <c r="F19" i="17" s="1"/>
  <c r="F31" i="20"/>
  <c r="F31" i="17" s="1"/>
  <c r="F45" i="20"/>
  <c r="F45" i="17" s="1"/>
  <c r="F57" i="20"/>
  <c r="F57" i="17" s="1"/>
  <c r="F20" i="20"/>
  <c r="F20" i="17" s="1"/>
  <c r="F32" i="20"/>
  <c r="F32" i="17" s="1"/>
  <c r="F46" i="20"/>
  <c r="F46" i="17" s="1"/>
  <c r="F58" i="20"/>
  <c r="F58" i="17" s="1"/>
  <c r="F64" i="20"/>
  <c r="F64" i="17" s="1"/>
  <c r="F8"/>
  <c r="AG10" i="16"/>
  <c r="AE6" i="20"/>
  <c r="AE39" s="1"/>
  <c r="CW39" i="17" s="1"/>
  <c r="AE45" i="20"/>
  <c r="CW45" i="17" s="1"/>
  <c r="P10" i="16"/>
  <c r="N6" i="20"/>
  <c r="N37" s="1"/>
  <c r="G11"/>
  <c r="K11" i="17" s="1"/>
  <c r="G37" i="20"/>
  <c r="G39"/>
  <c r="K39" i="17" s="1"/>
  <c r="G29" i="20"/>
  <c r="K29" i="17" s="1"/>
  <c r="DK46"/>
  <c r="CV46"/>
  <c r="DJ38" i="18" s="1"/>
  <c r="CG46" i="17"/>
  <c r="CT38" i="18" s="1"/>
  <c r="BR46" i="17"/>
  <c r="BC46"/>
  <c r="AN46"/>
  <c r="AX38" i="18" s="1"/>
  <c r="Y46" i="17"/>
  <c r="AH38" i="18" s="1"/>
  <c r="J46" i="17"/>
  <c r="E46"/>
  <c r="M38" i="18" s="1"/>
  <c r="DF46" i="17"/>
  <c r="DU38" i="18" s="1"/>
  <c r="CQ46" i="17"/>
  <c r="DE38" i="18" s="1"/>
  <c r="CB46" i="17"/>
  <c r="CO38" i="18" s="1"/>
  <c r="BM46" i="17"/>
  <c r="BY38" i="18" s="1"/>
  <c r="AX46" i="17"/>
  <c r="BI38" i="18" s="1"/>
  <c r="AI46" i="17"/>
  <c r="AS38" i="18" s="1"/>
  <c r="T46" i="17"/>
  <c r="AC38" i="18" s="1"/>
  <c r="C43" i="19"/>
  <c r="W6" i="20"/>
  <c r="W19" s="1"/>
  <c r="BS19" i="17" s="1"/>
  <c r="U6" i="20"/>
  <c r="U4"/>
  <c r="G18"/>
  <c r="K18" i="17" s="1"/>
  <c r="G27" i="20"/>
  <c r="K27" i="17" s="1"/>
  <c r="G48" i="20"/>
  <c r="K48" i="17" s="1"/>
  <c r="G41" i="20"/>
  <c r="K41" i="17" s="1"/>
  <c r="L10" i="16"/>
  <c r="J6" i="20"/>
  <c r="J37" s="1"/>
  <c r="K25"/>
  <c r="Z25" i="17" s="1"/>
  <c r="O16" i="20"/>
  <c r="AO16" i="17" s="1"/>
  <c r="G20" i="20"/>
  <c r="K20" i="17" s="1"/>
  <c r="G21" i="20"/>
  <c r="K21" i="17" s="1"/>
  <c r="G23" i="20"/>
  <c r="K23" i="17" s="1"/>
  <c r="G40" i="20"/>
  <c r="K40" i="17" s="1"/>
  <c r="O64" i="20"/>
  <c r="AO64" i="17" s="1"/>
  <c r="O58" i="20"/>
  <c r="AO58" i="17" s="1"/>
  <c r="O63" i="20"/>
  <c r="AO63" i="17" s="1"/>
  <c r="O62" i="20"/>
  <c r="AO62" i="17" s="1"/>
  <c r="O61" i="20"/>
  <c r="AO61" i="17" s="1"/>
  <c r="O60" i="20"/>
  <c r="AO60" i="17" s="1"/>
  <c r="O65" i="20"/>
  <c r="AO65" i="17" s="1"/>
  <c r="O59" i="20"/>
  <c r="AO59" i="17" s="1"/>
  <c r="AO8"/>
  <c r="BR54"/>
  <c r="CD46" i="18" s="1"/>
  <c r="BC54" i="17"/>
  <c r="BN46" i="18" s="1"/>
  <c r="AN54" i="17"/>
  <c r="Y54"/>
  <c r="AH46" i="18" s="1"/>
  <c r="J54" i="17"/>
  <c r="R46" i="18" s="1"/>
  <c r="DK54" i="17"/>
  <c r="DZ46" i="18" s="1"/>
  <c r="CV54" i="17"/>
  <c r="CG54"/>
  <c r="CT46" i="18" s="1"/>
  <c r="AX54" i="17"/>
  <c r="BI46" i="18" s="1"/>
  <c r="AI54" i="17"/>
  <c r="AS46" i="18" s="1"/>
  <c r="T54" i="17"/>
  <c r="AC46" i="18" s="1"/>
  <c r="E54" i="17"/>
  <c r="M46" i="18" s="1"/>
  <c r="DF54" i="17"/>
  <c r="DU46" i="18" s="1"/>
  <c r="CQ54" i="17"/>
  <c r="DE46" i="18" s="1"/>
  <c r="CB54" i="17"/>
  <c r="CO46" i="18" s="1"/>
  <c r="BM54" i="17"/>
  <c r="BY46" i="18" s="1"/>
  <c r="C51" i="19"/>
  <c r="J44" i="17"/>
  <c r="DK44"/>
  <c r="CV44"/>
  <c r="DJ36" i="18" s="1"/>
  <c r="CG44" i="17"/>
  <c r="CT36" i="18" s="1"/>
  <c r="BR44" i="17"/>
  <c r="BC44"/>
  <c r="AN44"/>
  <c r="AX36" i="18" s="1"/>
  <c r="Y44" i="17"/>
  <c r="AH36" i="18" s="1"/>
  <c r="BM44" i="17"/>
  <c r="BY36" i="18" s="1"/>
  <c r="AX44" i="17"/>
  <c r="BI36" i="18" s="1"/>
  <c r="AI44" i="17"/>
  <c r="AS36" i="18" s="1"/>
  <c r="T44" i="17"/>
  <c r="AC36" i="18" s="1"/>
  <c r="E44" i="17"/>
  <c r="M36" i="18" s="1"/>
  <c r="DF44" i="17"/>
  <c r="DU36" i="18" s="1"/>
  <c r="CQ44" i="17"/>
  <c r="DE36" i="18" s="1"/>
  <c r="CB44" i="17"/>
  <c r="CO36" i="18" s="1"/>
  <c r="C41" i="19"/>
  <c r="AE18" i="20"/>
  <c r="CW18" i="17" s="1"/>
  <c r="G42" i="20"/>
  <c r="K42" i="17" s="1"/>
  <c r="G51" i="20"/>
  <c r="K51" i="17" s="1"/>
  <c r="G49" i="20"/>
  <c r="K49" i="17" s="1"/>
  <c r="R38" i="20"/>
  <c r="AA61"/>
  <c r="CH61" i="17" s="1"/>
  <c r="AA60" i="20"/>
  <c r="CH60" i="17" s="1"/>
  <c r="AA65" i="20"/>
  <c r="CH65" i="17" s="1"/>
  <c r="AA59" i="20"/>
  <c r="CH59" i="17" s="1"/>
  <c r="AA64" i="20"/>
  <c r="CH64" i="17" s="1"/>
  <c r="AA58" i="20"/>
  <c r="CH58" i="17" s="1"/>
  <c r="AA63" i="20"/>
  <c r="CH63" i="17" s="1"/>
  <c r="AA62" i="20"/>
  <c r="CH62" i="17" s="1"/>
  <c r="CH8"/>
  <c r="AE23" i="20"/>
  <c r="CW23" i="17" s="1"/>
  <c r="AE57" i="20"/>
  <c r="CW57" i="17" s="1"/>
  <c r="G22" i="20"/>
  <c r="K22" i="17" s="1"/>
  <c r="G46" i="20"/>
  <c r="K46" i="17" s="1"/>
  <c r="G54" i="20"/>
  <c r="K54" i="17" s="1"/>
  <c r="G52" i="20"/>
  <c r="K52" i="17" s="1"/>
  <c r="DK52"/>
  <c r="DZ44" i="18" s="1"/>
  <c r="CV52" i="17"/>
  <c r="CG52"/>
  <c r="CT44" i="18" s="1"/>
  <c r="BR52" i="17"/>
  <c r="CD44" i="18" s="1"/>
  <c r="BC52" i="17"/>
  <c r="BN44" i="18" s="1"/>
  <c r="AN52" i="17"/>
  <c r="AX44" i="18" s="1"/>
  <c r="Y52" i="17"/>
  <c r="AH44" i="18" s="1"/>
  <c r="J52" i="17"/>
  <c r="R44" i="18" s="1"/>
  <c r="DF52" i="17"/>
  <c r="DU44" i="18" s="1"/>
  <c r="CQ52" i="17"/>
  <c r="DE44" i="18" s="1"/>
  <c r="CB52" i="17"/>
  <c r="CO44" i="18" s="1"/>
  <c r="BM52" i="17"/>
  <c r="BY44" i="18" s="1"/>
  <c r="AX52" i="17"/>
  <c r="BI44" i="18" s="1"/>
  <c r="AI52" i="17"/>
  <c r="AS44" i="18" s="1"/>
  <c r="T52" i="17"/>
  <c r="AC44" i="18" s="1"/>
  <c r="E52" i="17"/>
  <c r="M44" i="18" s="1"/>
  <c r="C49" i="19"/>
  <c r="BR42" i="17"/>
  <c r="CD34" i="18" s="1"/>
  <c r="BC42" i="17"/>
  <c r="AN42"/>
  <c r="Y42"/>
  <c r="J42"/>
  <c r="DK42"/>
  <c r="CV42"/>
  <c r="DJ34" i="18" s="1"/>
  <c r="CG42" i="17"/>
  <c r="CT34" i="18" s="1"/>
  <c r="DF42" i="17"/>
  <c r="DU34" i="18" s="1"/>
  <c r="CQ42" i="17"/>
  <c r="CB42"/>
  <c r="CO34" i="18" s="1"/>
  <c r="BM42" i="17"/>
  <c r="BY34" i="18" s="1"/>
  <c r="AX42" i="17"/>
  <c r="BI34" i="18" s="1"/>
  <c r="AI42" i="17"/>
  <c r="AS34" i="18" s="1"/>
  <c r="T42" i="17"/>
  <c r="AC34" i="18" s="1"/>
  <c r="E42" i="17"/>
  <c r="M34" i="18" s="1"/>
  <c r="AE24" i="20"/>
  <c r="CW24" i="17" s="1"/>
  <c r="AE29" i="20"/>
  <c r="CW29" i="17" s="1"/>
  <c r="N38" i="20"/>
  <c r="G17"/>
  <c r="K17" i="17" s="1"/>
  <c r="G35" i="20"/>
  <c r="K35" i="17" s="1"/>
  <c r="G57" i="20"/>
  <c r="K57" i="17" s="1"/>
  <c r="G55" i="20"/>
  <c r="K55" i="17" s="1"/>
  <c r="R37" i="20"/>
  <c r="AI6"/>
  <c r="AI22" s="1"/>
  <c r="DL22" i="17" s="1"/>
  <c r="AH6" i="20"/>
  <c r="AH14" s="1"/>
  <c r="DG14" i="17" s="1"/>
  <c r="V6" i="20"/>
  <c r="V37" s="1"/>
  <c r="G10"/>
  <c r="K10" i="17" s="1"/>
  <c r="O31" i="20"/>
  <c r="AO31" i="17" s="1"/>
  <c r="W10" i="20"/>
  <c r="BS10" i="17" s="1"/>
  <c r="W55" i="20"/>
  <c r="BS55" i="17" s="1"/>
  <c r="AE25" i="20"/>
  <c r="CW25" i="17" s="1"/>
  <c r="AE35" i="20"/>
  <c r="CW35" i="17" s="1"/>
  <c r="AE13" i="20"/>
  <c r="CW13" i="17" s="1"/>
  <c r="AI25" i="20"/>
  <c r="DL25" i="17" s="1"/>
  <c r="G24" i="20"/>
  <c r="K24" i="17" s="1"/>
  <c r="G43" i="20"/>
  <c r="K43" i="17" s="1"/>
  <c r="G32" i="20"/>
  <c r="K32" i="17" s="1"/>
  <c r="DK40"/>
  <c r="CV40"/>
  <c r="DJ32" i="18" s="1"/>
  <c r="CG40" i="17"/>
  <c r="CT32" i="18" s="1"/>
  <c r="BR40" i="17"/>
  <c r="BC40"/>
  <c r="AN40"/>
  <c r="Y40"/>
  <c r="AH32" i="18" s="1"/>
  <c r="J40" i="17"/>
  <c r="E40"/>
  <c r="M32" i="18" s="1"/>
  <c r="DF40" i="17"/>
  <c r="CQ40"/>
  <c r="DE32" i="18" s="1"/>
  <c r="CB40" i="17"/>
  <c r="CO32" i="18" s="1"/>
  <c r="BM40" i="17"/>
  <c r="BY32" i="18" s="1"/>
  <c r="AX40" i="17"/>
  <c r="BI32" i="18" s="1"/>
  <c r="AI40" i="17"/>
  <c r="T40"/>
  <c r="W43" i="20"/>
  <c r="BS43" i="17" s="1"/>
  <c r="O17" i="20"/>
  <c r="AO17" i="17" s="1"/>
  <c r="AE42" i="20"/>
  <c r="CW42" i="17" s="1"/>
  <c r="AE38" i="20"/>
  <c r="AI47"/>
  <c r="DL47" i="17" s="1"/>
  <c r="G14" i="20"/>
  <c r="K14" i="17" s="1"/>
  <c r="G36" i="20"/>
  <c r="K36" i="17" s="1"/>
  <c r="G44" i="20"/>
  <c r="K44" i="17" s="1"/>
  <c r="S63" i="20"/>
  <c r="BD63" i="17" s="1"/>
  <c r="S62" i="20"/>
  <c r="BD62" i="17" s="1"/>
  <c r="S61" i="20"/>
  <c r="BD61" i="17" s="1"/>
  <c r="S60" i="20"/>
  <c r="BD60" i="17" s="1"/>
  <c r="S65" i="20"/>
  <c r="BD65" i="17" s="1"/>
  <c r="S59" i="20"/>
  <c r="BD59" i="17" s="1"/>
  <c r="S64" i="20"/>
  <c r="BD64" i="17" s="1"/>
  <c r="S58" i="20"/>
  <c r="BD58" i="17" s="1"/>
  <c r="BD8"/>
  <c r="W31" i="20"/>
  <c r="BS31" i="17" s="1"/>
  <c r="BR34"/>
  <c r="E34"/>
  <c r="BC34"/>
  <c r="AN34"/>
  <c r="AX26" i="18" s="1"/>
  <c r="Y34" i="17"/>
  <c r="AH26" i="18" s="1"/>
  <c r="J34" i="17"/>
  <c r="DF34"/>
  <c r="DU26" i="18" s="1"/>
  <c r="CQ34" i="17"/>
  <c r="DE26" i="18" s="1"/>
  <c r="CB34" i="17"/>
  <c r="DK34"/>
  <c r="DZ26" i="18" s="1"/>
  <c r="AX34" i="17"/>
  <c r="BI26" i="18" s="1"/>
  <c r="CV34" i="17"/>
  <c r="DJ26" i="18" s="1"/>
  <c r="AI34" i="17"/>
  <c r="CG34"/>
  <c r="CT26" i="18" s="1"/>
  <c r="T34" i="17"/>
  <c r="AC26" i="18" s="1"/>
  <c r="BM34" i="17"/>
  <c r="BY26" i="18" s="1"/>
  <c r="J24" i="17"/>
  <c r="R16" i="18" s="1"/>
  <c r="E24" i="17"/>
  <c r="M16" i="18" s="1"/>
  <c r="DK24" i="17"/>
  <c r="DF24"/>
  <c r="CV24"/>
  <c r="DJ16" i="18" s="1"/>
  <c r="CQ24" i="17"/>
  <c r="DE16" i="18" s="1"/>
  <c r="CG24" i="17"/>
  <c r="CT16" i="18" s="1"/>
  <c r="CB24" i="17"/>
  <c r="CO16" i="18" s="1"/>
  <c r="BC24" i="17"/>
  <c r="AX24"/>
  <c r="AN24"/>
  <c r="AX16" i="18" s="1"/>
  <c r="AI24" i="17"/>
  <c r="Y24"/>
  <c r="T24"/>
  <c r="AC16" i="18" s="1"/>
  <c r="BR24" i="17"/>
  <c r="CD16" i="18" s="1"/>
  <c r="C21" i="19"/>
  <c r="BM24" i="17"/>
  <c r="BY16" i="18" s="1"/>
  <c r="J12" i="17"/>
  <c r="R4" i="18" s="1"/>
  <c r="BM12" i="17"/>
  <c r="AX12"/>
  <c r="BI4" i="18" s="1"/>
  <c r="AI12" i="17"/>
  <c r="T12"/>
  <c r="AC4" i="18" s="1"/>
  <c r="E12" i="17"/>
  <c r="DK12"/>
  <c r="DZ4" i="18" s="1"/>
  <c r="CV12" i="17"/>
  <c r="CG12"/>
  <c r="CT4" i="18" s="1"/>
  <c r="BC12" i="17"/>
  <c r="DF12"/>
  <c r="DU4" i="18" s="1"/>
  <c r="AN12" i="17"/>
  <c r="CQ12"/>
  <c r="DE4" i="18" s="1"/>
  <c r="Y12" i="17"/>
  <c r="AH4" i="18" s="1"/>
  <c r="CB12" i="17"/>
  <c r="CO4" i="18" s="1"/>
  <c r="C9" i="19"/>
  <c r="BR12" i="17"/>
  <c r="BI41" i="18"/>
  <c r="DK32" i="17"/>
  <c r="DZ24" i="18" s="1"/>
  <c r="DF32" i="17"/>
  <c r="CV32"/>
  <c r="DJ24" i="18" s="1"/>
  <c r="CQ32" i="17"/>
  <c r="CG32"/>
  <c r="CT24" i="18" s="1"/>
  <c r="CB32" i="17"/>
  <c r="BR32"/>
  <c r="BM32"/>
  <c r="BY24" i="18" s="1"/>
  <c r="BC32" i="17"/>
  <c r="AX32"/>
  <c r="AN32"/>
  <c r="AI32"/>
  <c r="Y32"/>
  <c r="AH24" i="18" s="1"/>
  <c r="T32" i="17"/>
  <c r="E32"/>
  <c r="M24" i="18" s="1"/>
  <c r="J32" i="17"/>
  <c r="BR22"/>
  <c r="CD14" i="18" s="1"/>
  <c r="BM22" i="17"/>
  <c r="BY14" i="18" s="1"/>
  <c r="BC22" i="17"/>
  <c r="BN14" i="18" s="1"/>
  <c r="AX22" i="17"/>
  <c r="BI14" i="18" s="1"/>
  <c r="AN22" i="17"/>
  <c r="AX14" i="18" s="1"/>
  <c r="AI22" i="17"/>
  <c r="AS14" i="18" s="1"/>
  <c r="Y22" i="17"/>
  <c r="T22"/>
  <c r="J22"/>
  <c r="R14" i="18" s="1"/>
  <c r="E22" i="17"/>
  <c r="M14" i="18" s="1"/>
  <c r="DK22" i="17"/>
  <c r="DF22"/>
  <c r="CV22"/>
  <c r="DJ14" i="18" s="1"/>
  <c r="CQ22" i="17"/>
  <c r="DE14" i="18" s="1"/>
  <c r="CG22" i="17"/>
  <c r="CB22"/>
  <c r="C19" i="19"/>
  <c r="BR10" i="17"/>
  <c r="BC10"/>
  <c r="DF10"/>
  <c r="DU2" i="18" s="1"/>
  <c r="AN10" i="17"/>
  <c r="AX2" i="18" s="1"/>
  <c r="E10" i="17"/>
  <c r="CQ10"/>
  <c r="Y10"/>
  <c r="AH2" i="18" s="1"/>
  <c r="CB10" i="17"/>
  <c r="CO2" i="18" s="1"/>
  <c r="J10" i="17"/>
  <c r="BM10"/>
  <c r="AX10"/>
  <c r="BI2" i="18" s="1"/>
  <c r="AI10" i="17"/>
  <c r="T10"/>
  <c r="AC2" i="18" s="1"/>
  <c r="DK10" i="17"/>
  <c r="CV10"/>
  <c r="CG10"/>
  <c r="CT2" i="18" s="1"/>
  <c r="C7" i="19"/>
  <c r="AX6" i="17"/>
  <c r="AI6"/>
  <c r="J30"/>
  <c r="R22" i="18" s="1"/>
  <c r="E30" i="17"/>
  <c r="M22" i="18" s="1"/>
  <c r="DK30" i="17"/>
  <c r="DZ22" i="18" s="1"/>
  <c r="DF30" i="17"/>
  <c r="DU22" i="18" s="1"/>
  <c r="CV30" i="17"/>
  <c r="DJ22" i="18" s="1"/>
  <c r="CQ30" i="17"/>
  <c r="DE22" i="18" s="1"/>
  <c r="CG30" i="17"/>
  <c r="CT22" i="18" s="1"/>
  <c r="CB30" i="17"/>
  <c r="CO22" i="18" s="1"/>
  <c r="BC30" i="17"/>
  <c r="AX30"/>
  <c r="AN30"/>
  <c r="AI30"/>
  <c r="Y30"/>
  <c r="AH22" i="18" s="1"/>
  <c r="T30" i="17"/>
  <c r="AC22" i="18" s="1"/>
  <c r="BM30" i="17"/>
  <c r="BY22" i="18" s="1"/>
  <c r="BR30" i="17"/>
  <c r="CD22" i="18" s="1"/>
  <c r="C27" i="19"/>
  <c r="J18" i="17"/>
  <c r="R10" i="18" s="1"/>
  <c r="BM18" i="17"/>
  <c r="BY10" i="18" s="1"/>
  <c r="AX18" i="17"/>
  <c r="BI10" i="18" s="1"/>
  <c r="AI18" i="17"/>
  <c r="AS10" i="18" s="1"/>
  <c r="T18" i="17"/>
  <c r="E18"/>
  <c r="M10" i="18" s="1"/>
  <c r="DK18" i="17"/>
  <c r="CV18"/>
  <c r="DJ10" i="18" s="1"/>
  <c r="CG18" i="17"/>
  <c r="BC18"/>
  <c r="DF18"/>
  <c r="DU10" i="18" s="1"/>
  <c r="AN18" i="17"/>
  <c r="AX10" i="18" s="1"/>
  <c r="CQ18" i="17"/>
  <c r="DE10" i="18" s="1"/>
  <c r="Y18" i="17"/>
  <c r="CB18"/>
  <c r="CO10" i="18" s="1"/>
  <c r="BR18" i="17"/>
  <c r="CD10" i="18" s="1"/>
  <c r="C15" i="19"/>
  <c r="BR16" i="17"/>
  <c r="CD8" i="18" s="1"/>
  <c r="BC16" i="17"/>
  <c r="DF16"/>
  <c r="DU8" i="18" s="1"/>
  <c r="AN16" i="17"/>
  <c r="CQ16"/>
  <c r="DE8" i="18" s="1"/>
  <c r="Y16" i="17"/>
  <c r="AH8" i="18" s="1"/>
  <c r="CB16" i="17"/>
  <c r="J16"/>
  <c r="R8" i="18" s="1"/>
  <c r="BM16" i="17"/>
  <c r="BY8" i="18" s="1"/>
  <c r="AX16" i="17"/>
  <c r="AI16"/>
  <c r="AS8" i="18" s="1"/>
  <c r="T16" i="17"/>
  <c r="DK16"/>
  <c r="CV16"/>
  <c r="DJ8" i="18" s="1"/>
  <c r="CG16" i="17"/>
  <c r="CT8" i="18" s="1"/>
  <c r="E16" i="17"/>
  <c r="M8" i="18" s="1"/>
  <c r="J36" i="17"/>
  <c r="DF36"/>
  <c r="DU28" i="18" s="1"/>
  <c r="CQ36" i="17"/>
  <c r="DE28" i="18" s="1"/>
  <c r="CB36" i="17"/>
  <c r="CO28" i="18" s="1"/>
  <c r="BM36" i="17"/>
  <c r="BY28" i="18" s="1"/>
  <c r="DK36" i="17"/>
  <c r="AX36"/>
  <c r="CV36"/>
  <c r="DJ28" i="18" s="1"/>
  <c r="AI36" i="17"/>
  <c r="CG36"/>
  <c r="CT28" i="18" s="1"/>
  <c r="T36" i="17"/>
  <c r="AC28" i="18" s="1"/>
  <c r="BC36" i="17"/>
  <c r="BN28" i="18" s="1"/>
  <c r="AN36" i="17"/>
  <c r="Y36"/>
  <c r="AH28" i="18" s="1"/>
  <c r="E36" i="17"/>
  <c r="M28" i="18" s="1"/>
  <c r="BR36" i="17"/>
  <c r="DK26"/>
  <c r="DF26"/>
  <c r="CV26"/>
  <c r="DJ18" i="18" s="1"/>
  <c r="CQ26" i="17"/>
  <c r="DE18" i="18" s="1"/>
  <c r="CG26" i="17"/>
  <c r="CT18" i="18" s="1"/>
  <c r="CB26" i="17"/>
  <c r="BR26"/>
  <c r="CD18" i="18" s="1"/>
  <c r="BM26" i="17"/>
  <c r="BY18" i="18" s="1"/>
  <c r="BC26" i="17"/>
  <c r="AX26"/>
  <c r="BI18" i="18" s="1"/>
  <c r="AN26" i="17"/>
  <c r="AI26"/>
  <c r="Y26"/>
  <c r="T26"/>
  <c r="J26"/>
  <c r="R18" i="18" s="1"/>
  <c r="C23" i="19"/>
  <c r="E26" i="17"/>
  <c r="M18" i="18" s="1"/>
  <c r="E14" i="17"/>
  <c r="DK14"/>
  <c r="DZ6" i="18" s="1"/>
  <c r="CV14" i="17"/>
  <c r="DJ6" i="18" s="1"/>
  <c r="CG14" i="17"/>
  <c r="CT6" i="18" s="1"/>
  <c r="BR14" i="17"/>
  <c r="CD6" i="18" s="1"/>
  <c r="BC14" i="17"/>
  <c r="BN6" i="18" s="1"/>
  <c r="DF14" i="17"/>
  <c r="DU6" i="18" s="1"/>
  <c r="AN14" i="17"/>
  <c r="CQ14"/>
  <c r="Y14"/>
  <c r="AH6" i="18" s="1"/>
  <c r="CB14" i="17"/>
  <c r="CO6" i="18" s="1"/>
  <c r="AX14" i="17"/>
  <c r="BI6" i="18" s="1"/>
  <c r="AI14" i="17"/>
  <c r="T14"/>
  <c r="AC6" i="18" s="1"/>
  <c r="BM14" i="17"/>
  <c r="J14"/>
  <c r="R6" i="18" s="1"/>
  <c r="C11" i="19"/>
  <c r="BC38" i="16"/>
  <c r="BD38" s="1"/>
  <c r="BC39"/>
  <c r="BD39" s="1"/>
  <c r="BG38"/>
  <c r="BH38" s="1"/>
  <c r="AE37" i="20"/>
  <c r="BE17" i="16"/>
  <c r="BF17" s="1"/>
  <c r="AA16" i="20"/>
  <c r="CH16" i="17" s="1"/>
  <c r="BE12" i="16"/>
  <c r="BF12" s="1"/>
  <c r="AA11" i="20"/>
  <c r="CH11" i="17" s="1"/>
  <c r="BA12" i="16"/>
  <c r="BB12" s="1"/>
  <c r="S11" i="20"/>
  <c r="BD11" i="17" s="1"/>
  <c r="BA21" i="16"/>
  <c r="BB21" s="1"/>
  <c r="S20" i="20"/>
  <c r="BD20" i="17" s="1"/>
  <c r="AY12" i="16"/>
  <c r="AZ12" s="1"/>
  <c r="O11" i="20"/>
  <c r="AO11" i="17" s="1"/>
  <c r="AY27" i="16"/>
  <c r="AZ27" s="1"/>
  <c r="O26" i="20"/>
  <c r="AO26" i="17" s="1"/>
  <c r="AW29" i="16"/>
  <c r="AX29" s="1"/>
  <c r="K28" i="20"/>
  <c r="Z28" i="17" s="1"/>
  <c r="AW13" i="16"/>
  <c r="AX13" s="1"/>
  <c r="K12" i="20"/>
  <c r="Z12" i="17" s="1"/>
  <c r="AW22" i="16"/>
  <c r="AX22" s="1"/>
  <c r="K21" i="20"/>
  <c r="Z21" i="17" s="1"/>
  <c r="AW27" i="16"/>
  <c r="AX27" s="1"/>
  <c r="K26" i="20"/>
  <c r="Z26" i="17" s="1"/>
  <c r="AW34" i="16"/>
  <c r="AX34" s="1"/>
  <c r="K33" i="20"/>
  <c r="Z33" i="17" s="1"/>
  <c r="AW18" i="16"/>
  <c r="AX18" s="1"/>
  <c r="K17" i="20"/>
  <c r="Z17" i="17" s="1"/>
  <c r="AW31" i="16"/>
  <c r="AX31" s="1"/>
  <c r="K30" i="20"/>
  <c r="Z30" i="17" s="1"/>
  <c r="AU29" i="16"/>
  <c r="AV29" s="1"/>
  <c r="G28" i="20"/>
  <c r="K28" i="17" s="1"/>
  <c r="AU26" i="16"/>
  <c r="AV26" s="1"/>
  <c r="G25" i="20"/>
  <c r="K25" i="17" s="1"/>
  <c r="AU16" i="16"/>
  <c r="AV16" s="1"/>
  <c r="G15" i="20"/>
  <c r="K15" i="17" s="1"/>
  <c r="AU27" i="16"/>
  <c r="AV27" s="1"/>
  <c r="G26" i="20"/>
  <c r="K26" i="17" s="1"/>
  <c r="BE16" i="16"/>
  <c r="BF16" s="1"/>
  <c r="Z15" i="20"/>
  <c r="CC15" i="17" s="1"/>
  <c r="BC11" i="16"/>
  <c r="BD11" s="1"/>
  <c r="N46" i="19"/>
  <c r="Z46"/>
  <c r="E46"/>
  <c r="F46"/>
  <c r="R46"/>
  <c r="AD46"/>
  <c r="J46"/>
  <c r="V46"/>
  <c r="AX41" i="18"/>
  <c r="BI57"/>
  <c r="DJ51"/>
  <c r="DJ45"/>
  <c r="Z61" i="19"/>
  <c r="N61"/>
  <c r="AH61"/>
  <c r="V61"/>
  <c r="J61"/>
  <c r="E61"/>
  <c r="AD61"/>
  <c r="R61"/>
  <c r="F61"/>
  <c r="DU57" i="18"/>
  <c r="AX51"/>
  <c r="AX45"/>
  <c r="AC12"/>
  <c r="AX57"/>
  <c r="DJ50"/>
  <c r="DJ44"/>
  <c r="DU43"/>
  <c r="CD37"/>
  <c r="DJ57"/>
  <c r="AX56"/>
  <c r="AX50"/>
  <c r="DZ37"/>
  <c r="M57"/>
  <c r="DJ55"/>
  <c r="DJ49"/>
  <c r="BN43"/>
  <c r="CT19"/>
  <c r="CT13"/>
  <c r="BY57"/>
  <c r="AX55"/>
  <c r="AX49"/>
  <c r="AS57"/>
  <c r="DJ54"/>
  <c r="DJ48"/>
  <c r="R32"/>
  <c r="DE57"/>
  <c r="AX54"/>
  <c r="AX48"/>
  <c r="DE31"/>
  <c r="CO26"/>
  <c r="AH57"/>
  <c r="DJ53"/>
  <c r="DJ47"/>
  <c r="DU19"/>
  <c r="DU20"/>
  <c r="CT57"/>
  <c r="AX53"/>
  <c r="AX47"/>
  <c r="Z62" i="19"/>
  <c r="N62"/>
  <c r="AH62"/>
  <c r="V62"/>
  <c r="J62"/>
  <c r="AD62"/>
  <c r="R62"/>
  <c r="F62"/>
  <c r="E62"/>
  <c r="DJ46" i="18"/>
  <c r="DU56"/>
  <c r="CD57"/>
  <c r="BN56"/>
  <c r="AX52"/>
  <c r="AX46"/>
  <c r="R38"/>
  <c r="BN38"/>
  <c r="DZ32"/>
  <c r="AS26"/>
  <c r="M25"/>
  <c r="AX20"/>
  <c r="AH20"/>
  <c r="AH14"/>
  <c r="CO12"/>
  <c r="BN11"/>
  <c r="DU24"/>
  <c r="CD65" i="17"/>
  <c r="CQ57" i="18" s="1"/>
  <c r="CD64" i="17"/>
  <c r="CQ56" i="18" s="1"/>
  <c r="CD63" i="17"/>
  <c r="CD62"/>
  <c r="CQ54" i="18" s="1"/>
  <c r="CD61" i="17"/>
  <c r="CQ53" i="18" s="1"/>
  <c r="CD60" i="17"/>
  <c r="CQ52" i="18" s="1"/>
  <c r="CD59" i="17"/>
  <c r="CQ51" i="18" s="1"/>
  <c r="CD58" i="17"/>
  <c r="CQ50" i="18" s="1"/>
  <c r="CI63" i="17"/>
  <c r="CV55" i="18" s="1"/>
  <c r="CI62" i="17"/>
  <c r="CV54" i="18" s="1"/>
  <c r="CI61" i="17"/>
  <c r="CV53" i="18" s="1"/>
  <c r="CI60" i="17"/>
  <c r="CV52" i="18" s="1"/>
  <c r="CI59" i="17"/>
  <c r="CV51" i="18" s="1"/>
  <c r="CI58" i="17"/>
  <c r="CV50" i="18" s="1"/>
  <c r="CI57" i="17"/>
  <c r="CV49" i="18" s="1"/>
  <c r="CI56" i="17"/>
  <c r="CV48" i="18" s="1"/>
  <c r="CI55" i="17"/>
  <c r="CV47" i="18" s="1"/>
  <c r="CI54" i="17"/>
  <c r="CV46" i="18" s="1"/>
  <c r="CI53" i="17"/>
  <c r="CV45" i="18" s="1"/>
  <c r="CI52" i="17"/>
  <c r="CV44" i="18" s="1"/>
  <c r="CI51" i="17"/>
  <c r="CV43" i="18" s="1"/>
  <c r="CI64" i="17"/>
  <c r="CV56" i="18" s="1"/>
  <c r="CI65" i="17"/>
  <c r="CV57" i="18" s="1"/>
  <c r="CD51" i="17"/>
  <c r="CQ43" i="18" s="1"/>
  <c r="CI50" i="17"/>
  <c r="CV42" i="18" s="1"/>
  <c r="CI49" i="17"/>
  <c r="CV41" i="18" s="1"/>
  <c r="CI48" i="17"/>
  <c r="CV40" i="18" s="1"/>
  <c r="CI47" i="17"/>
  <c r="CV39" i="18" s="1"/>
  <c r="CI46" i="17"/>
  <c r="CV38" i="18" s="1"/>
  <c r="CI45" i="17"/>
  <c r="CV37" i="18" s="1"/>
  <c r="CI44" i="17"/>
  <c r="CV36" i="18" s="1"/>
  <c r="CI43" i="17"/>
  <c r="CV35" i="18" s="1"/>
  <c r="CI42" i="17"/>
  <c r="CV34" i="18" s="1"/>
  <c r="CD56" i="17"/>
  <c r="CQ48" i="18" s="1"/>
  <c r="CD53" i="17"/>
  <c r="CQ45" i="18" s="1"/>
  <c r="CD54" i="17"/>
  <c r="CQ46" i="18" s="1"/>
  <c r="CD50" i="17"/>
  <c r="CQ42" i="18" s="1"/>
  <c r="CD49" i="17"/>
  <c r="CQ41" i="18" s="1"/>
  <c r="CD48" i="17"/>
  <c r="CQ40" i="18" s="1"/>
  <c r="CD47" i="17"/>
  <c r="CQ39" i="18" s="1"/>
  <c r="CD46" i="17"/>
  <c r="CQ38" i="18" s="1"/>
  <c r="CD45" i="17"/>
  <c r="CQ37" i="18" s="1"/>
  <c r="CD44" i="17"/>
  <c r="CQ36" i="18" s="1"/>
  <c r="CD43" i="17"/>
  <c r="CQ35" i="18" s="1"/>
  <c r="CD42" i="17"/>
  <c r="CQ34" i="18" s="1"/>
  <c r="CD41" i="17"/>
  <c r="CQ33" i="18" s="1"/>
  <c r="CD40" i="17"/>
  <c r="CQ32" i="18" s="1"/>
  <c r="CD39" i="17"/>
  <c r="CQ31" i="18" s="1"/>
  <c r="CD36" i="17"/>
  <c r="CQ28" i="18" s="1"/>
  <c r="CD35" i="17"/>
  <c r="CQ27" i="18" s="1"/>
  <c r="CD34" i="17"/>
  <c r="CQ26" i="18" s="1"/>
  <c r="CD33" i="17"/>
  <c r="CD32"/>
  <c r="CD57"/>
  <c r="CQ49" i="18" s="1"/>
  <c r="CD55" i="17"/>
  <c r="CQ47" i="18" s="1"/>
  <c r="CD52" i="17"/>
  <c r="CQ44" i="18" s="1"/>
  <c r="CI36" i="17"/>
  <c r="CV28" i="18" s="1"/>
  <c r="CI40" i="17"/>
  <c r="CV32" i="18" s="1"/>
  <c r="CI35" i="17"/>
  <c r="CV27" i="18" s="1"/>
  <c r="CD31" i="17"/>
  <c r="CQ23" i="18" s="1"/>
  <c r="CI39" i="17"/>
  <c r="CV31" i="18" s="1"/>
  <c r="CI34" i="17"/>
  <c r="CV26" i="18" s="1"/>
  <c r="CI41" i="17"/>
  <c r="CV33" i="18" s="1"/>
  <c r="CI31" i="17"/>
  <c r="CV23" i="18" s="1"/>
  <c r="CI30" i="17"/>
  <c r="CV22" i="18" s="1"/>
  <c r="CI29" i="17"/>
  <c r="CV21" i="18" s="1"/>
  <c r="CI28" i="17"/>
  <c r="CD29"/>
  <c r="CQ21" i="18" s="1"/>
  <c r="CI27" i="17"/>
  <c r="CV19" i="18" s="1"/>
  <c r="CI26" i="17"/>
  <c r="CI25"/>
  <c r="CI24"/>
  <c r="CI23"/>
  <c r="CV15" i="18" s="1"/>
  <c r="CI22" i="17"/>
  <c r="CI21"/>
  <c r="CV13" i="18" s="1"/>
  <c r="CI20" i="17"/>
  <c r="CV12" i="18" s="1"/>
  <c r="CI19" i="17"/>
  <c r="CV11" i="18" s="1"/>
  <c r="CI18" i="17"/>
  <c r="CI17"/>
  <c r="CV9" i="18" s="1"/>
  <c r="CI16" i="17"/>
  <c r="CV8" i="18" s="1"/>
  <c r="CI33" i="17"/>
  <c r="CV25" i="18" s="1"/>
  <c r="CD28" i="17"/>
  <c r="CD27"/>
  <c r="CQ19" i="18" s="1"/>
  <c r="CD26" i="17"/>
  <c r="CQ18" i="18" s="1"/>
  <c r="CD25" i="17"/>
  <c r="CD24"/>
  <c r="CQ16" i="18" s="1"/>
  <c r="CD23" i="17"/>
  <c r="CQ15" i="18" s="1"/>
  <c r="CD22" i="17"/>
  <c r="CD30"/>
  <c r="CI32"/>
  <c r="CD20"/>
  <c r="CQ12" i="18" s="1"/>
  <c r="CD18" i="17"/>
  <c r="CQ10" i="18" s="1"/>
  <c r="CD14" i="17"/>
  <c r="CQ6" i="18" s="1"/>
  <c r="CD13" i="17"/>
  <c r="CQ5" i="18" s="1"/>
  <c r="CD12" i="17"/>
  <c r="CQ4" i="18" s="1"/>
  <c r="CD11" i="17"/>
  <c r="CQ3" i="18" s="1"/>
  <c r="CD10" i="17"/>
  <c r="CD19"/>
  <c r="CQ11" i="18" s="1"/>
  <c r="CB5" i="17"/>
  <c r="CD16"/>
  <c r="CI15"/>
  <c r="CV7" i="18" s="1"/>
  <c r="CI14" i="17"/>
  <c r="CI13"/>
  <c r="CV5" i="18" s="1"/>
  <c r="CI12" i="17"/>
  <c r="CV4" i="18" s="1"/>
  <c r="CI11" i="17"/>
  <c r="CV3" i="18" s="1"/>
  <c r="CI10" i="17"/>
  <c r="CV2" i="18" s="1"/>
  <c r="CD21" i="17"/>
  <c r="CD17"/>
  <c r="CQ9" i="18" s="1"/>
  <c r="CD15" i="17"/>
  <c r="CQ7" i="18" s="1"/>
  <c r="CC6" i="17"/>
  <c r="M2" i="18"/>
  <c r="AX7"/>
  <c r="AX3"/>
  <c r="AC8"/>
  <c r="DE5"/>
  <c r="DZ19"/>
  <c r="DZ15"/>
  <c r="DZ10"/>
  <c r="CD5"/>
  <c r="BT65" i="17"/>
  <c r="CF57" i="18" s="1"/>
  <c r="BO64" i="17"/>
  <c r="CA56" i="18" s="1"/>
  <c r="BO63" i="17"/>
  <c r="CA55" i="18" s="1"/>
  <c r="BO62" i="17"/>
  <c r="CA54" i="18" s="1"/>
  <c r="BO61" i="17"/>
  <c r="CA53" i="18" s="1"/>
  <c r="BO60" i="17"/>
  <c r="CA52" i="18" s="1"/>
  <c r="BO65" i="17"/>
  <c r="CA57" i="18" s="1"/>
  <c r="BT64" i="17"/>
  <c r="CF56" i="18" s="1"/>
  <c r="BT63" i="17"/>
  <c r="CF55" i="18" s="1"/>
  <c r="BT62" i="17"/>
  <c r="CF54" i="18" s="1"/>
  <c r="BT61" i="17"/>
  <c r="CF53" i="18" s="1"/>
  <c r="BT60" i="17"/>
  <c r="CF52" i="18" s="1"/>
  <c r="BT59" i="17"/>
  <c r="CF51" i="18" s="1"/>
  <c r="BT58" i="17"/>
  <c r="CF50" i="18" s="1"/>
  <c r="BT57" i="17"/>
  <c r="CF49" i="18" s="1"/>
  <c r="BT56" i="17"/>
  <c r="CF48" i="18" s="1"/>
  <c r="BT55" i="17"/>
  <c r="CF47" i="18" s="1"/>
  <c r="BT54" i="17"/>
  <c r="CF46" i="18" s="1"/>
  <c r="BT53" i="17"/>
  <c r="CF45" i="18" s="1"/>
  <c r="BT52" i="17"/>
  <c r="CF44" i="18" s="1"/>
  <c r="BT51" i="17"/>
  <c r="CF43" i="18" s="1"/>
  <c r="BO57" i="17"/>
  <c r="CA49" i="18" s="1"/>
  <c r="BO58" i="17"/>
  <c r="CA50" i="18" s="1"/>
  <c r="BO55" i="17"/>
  <c r="CA47" i="18" s="1"/>
  <c r="BO52" i="17"/>
  <c r="CA44" i="18" s="1"/>
  <c r="BO59" i="17"/>
  <c r="CA51" i="18" s="1"/>
  <c r="BO50" i="17"/>
  <c r="CA42" i="18" s="1"/>
  <c r="BO49" i="17"/>
  <c r="CA41" i="18" s="1"/>
  <c r="BO48" i="17"/>
  <c r="CA40" i="18" s="1"/>
  <c r="BO47" i="17"/>
  <c r="CA39" i="18" s="1"/>
  <c r="BO46" i="17"/>
  <c r="BO45"/>
  <c r="CA37" i="18" s="1"/>
  <c r="BO44" i="17"/>
  <c r="CA36" i="18" s="1"/>
  <c r="BO43" i="17"/>
  <c r="CA35" i="18" s="1"/>
  <c r="BO42" i="17"/>
  <c r="BO41"/>
  <c r="CA33" i="18" s="1"/>
  <c r="BO40" i="17"/>
  <c r="CA32" i="18" s="1"/>
  <c r="BO39" i="17"/>
  <c r="CA31" i="18" s="1"/>
  <c r="BO36" i="17"/>
  <c r="CA28" i="18" s="1"/>
  <c r="BO35" i="17"/>
  <c r="CA27" i="18" s="1"/>
  <c r="BO34" i="17"/>
  <c r="BO33"/>
  <c r="CA25" i="18" s="1"/>
  <c r="BO32" i="17"/>
  <c r="BO56"/>
  <c r="CA48" i="18" s="1"/>
  <c r="BO53" i="17"/>
  <c r="CA45" i="18" s="1"/>
  <c r="BO54" i="17"/>
  <c r="BT43"/>
  <c r="CF35" i="18" s="1"/>
  <c r="BT36" i="17"/>
  <c r="CF28" i="18" s="1"/>
  <c r="BT31" i="17"/>
  <c r="CF23" i="18" s="1"/>
  <c r="BT30" i="17"/>
  <c r="BT29"/>
  <c r="CF21" i="18" s="1"/>
  <c r="BT28" i="17"/>
  <c r="BT48"/>
  <c r="CF40" i="18" s="1"/>
  <c r="BT45" i="17"/>
  <c r="CF37" i="18" s="1"/>
  <c r="BT40" i="17"/>
  <c r="CF32" i="18" s="1"/>
  <c r="BT35" i="17"/>
  <c r="CF27" i="18" s="1"/>
  <c r="BO51" i="17"/>
  <c r="CA43" i="18" s="1"/>
  <c r="BT47" i="17"/>
  <c r="CF39" i="18" s="1"/>
  <c r="BT39" i="17"/>
  <c r="CF31" i="18" s="1"/>
  <c r="BT34" i="17"/>
  <c r="CF26" i="18" s="1"/>
  <c r="BT42" i="17"/>
  <c r="BT41"/>
  <c r="CF33" i="18" s="1"/>
  <c r="BT33" i="17"/>
  <c r="BT46"/>
  <c r="BO29"/>
  <c r="CA21" i="18" s="1"/>
  <c r="BO31" i="17"/>
  <c r="CA23" i="18" s="1"/>
  <c r="BT44" i="17"/>
  <c r="CF36" i="18" s="1"/>
  <c r="BT32" i="17"/>
  <c r="BT27"/>
  <c r="CF19" i="18" s="1"/>
  <c r="BT26" i="17"/>
  <c r="CF18" i="18" s="1"/>
  <c r="BT25" i="17"/>
  <c r="CF17" i="18" s="1"/>
  <c r="BT24" i="17"/>
  <c r="CF16" i="18" s="1"/>
  <c r="BT23" i="17"/>
  <c r="CF15" i="18" s="1"/>
  <c r="BT22" i="17"/>
  <c r="CF14" i="18" s="1"/>
  <c r="BT21" i="17"/>
  <c r="CF13" i="18" s="1"/>
  <c r="BT20" i="17"/>
  <c r="CF12" i="18" s="1"/>
  <c r="BT19" i="17"/>
  <c r="CF11" i="18" s="1"/>
  <c r="BT18" i="17"/>
  <c r="BT17"/>
  <c r="CF9" i="18" s="1"/>
  <c r="BT16" i="17"/>
  <c r="CF8" i="18" s="1"/>
  <c r="BO28" i="17"/>
  <c r="CA20" i="18" s="1"/>
  <c r="BO30" i="17"/>
  <c r="CA22" i="18" s="1"/>
  <c r="BT49" i="17"/>
  <c r="CF41" i="18" s="1"/>
  <c r="BO27" i="17"/>
  <c r="CA19" i="18" s="1"/>
  <c r="BO26" i="17"/>
  <c r="BO25"/>
  <c r="CA17" i="18" s="1"/>
  <c r="BO24" i="17"/>
  <c r="CA16" i="18" s="1"/>
  <c r="BO23" i="17"/>
  <c r="CA15" i="18" s="1"/>
  <c r="BO22" i="17"/>
  <c r="CA14" i="18" s="1"/>
  <c r="BO21" i="17"/>
  <c r="CA13" i="18" s="1"/>
  <c r="BO20" i="17"/>
  <c r="CA12" i="18" s="1"/>
  <c r="BO19" i="17"/>
  <c r="CA11" i="18" s="1"/>
  <c r="BO18" i="17"/>
  <c r="CA10" i="18" s="1"/>
  <c r="BO17" i="17"/>
  <c r="CA9" i="18" s="1"/>
  <c r="BO16" i="17"/>
  <c r="CA8" i="18" s="1"/>
  <c r="BO15" i="17"/>
  <c r="CA7" i="18" s="1"/>
  <c r="BT50" i="17"/>
  <c r="CF42" i="18" s="1"/>
  <c r="BO14" i="17"/>
  <c r="BO13"/>
  <c r="CA5" i="18" s="1"/>
  <c r="BO12" i="17"/>
  <c r="BO11"/>
  <c r="CA3" i="18" s="1"/>
  <c r="BO10" i="17"/>
  <c r="BN6"/>
  <c r="BM5"/>
  <c r="BT15"/>
  <c r="CF7" i="18" s="1"/>
  <c r="BT14" i="17"/>
  <c r="BT13"/>
  <c r="CF5" i="18" s="1"/>
  <c r="BT12" i="17"/>
  <c r="CF4" i="18" s="1"/>
  <c r="BT11" i="17"/>
  <c r="CF3" i="18" s="1"/>
  <c r="BT10" i="17"/>
  <c r="CF2" i="18" s="1"/>
  <c r="DJ2"/>
  <c r="CQ8"/>
  <c r="CO8"/>
  <c r="AS5"/>
  <c r="R43"/>
  <c r="R37"/>
  <c r="BN37"/>
  <c r="CD32"/>
  <c r="M26"/>
  <c r="CO31"/>
  <c r="BI19"/>
  <c r="AH19"/>
  <c r="AH13"/>
  <c r="AS24"/>
  <c r="AC20"/>
  <c r="CO11"/>
  <c r="BN19"/>
  <c r="BN15"/>
  <c r="BN10"/>
  <c r="R24"/>
  <c r="R5"/>
  <c r="M7"/>
  <c r="DJ43"/>
  <c r="CD42"/>
  <c r="CD36"/>
  <c r="DZ42"/>
  <c r="DZ36"/>
  <c r="Z37" i="19"/>
  <c r="N37"/>
  <c r="AH37"/>
  <c r="V37"/>
  <c r="J37"/>
  <c r="E37"/>
  <c r="AD37"/>
  <c r="R37"/>
  <c r="F37"/>
  <c r="DE25" i="18"/>
  <c r="AX27"/>
  <c r="BY31"/>
  <c r="AH25"/>
  <c r="DU18"/>
  <c r="CT12"/>
  <c r="AC11"/>
  <c r="DZ9"/>
  <c r="CD4"/>
  <c r="BY6"/>
  <c r="AX6"/>
  <c r="AS4"/>
  <c r="BY43"/>
  <c r="R42"/>
  <c r="R36"/>
  <c r="BN42"/>
  <c r="BN36"/>
  <c r="AS31"/>
  <c r="CQ25"/>
  <c r="CO25"/>
  <c r="BI25"/>
  <c r="BN34"/>
  <c r="DU27"/>
  <c r="AH18"/>
  <c r="AH12"/>
  <c r="CO19"/>
  <c r="CO15"/>
  <c r="DZ18"/>
  <c r="DZ14"/>
  <c r="BN9"/>
  <c r="BN24"/>
  <c r="AD29" i="19"/>
  <c r="R29"/>
  <c r="F29"/>
  <c r="E29"/>
  <c r="Z29"/>
  <c r="N29"/>
  <c r="AH29"/>
  <c r="V29"/>
  <c r="J29"/>
  <c r="DZ5" i="18"/>
  <c r="M6"/>
  <c r="DJ5"/>
  <c r="Z13" i="19"/>
  <c r="N13"/>
  <c r="AH13"/>
  <c r="V13"/>
  <c r="J13"/>
  <c r="E13"/>
  <c r="R13"/>
  <c r="F13"/>
  <c r="AD13"/>
  <c r="DE3" i="18"/>
  <c r="CD41"/>
  <c r="CD35"/>
  <c r="DZ41"/>
  <c r="DZ35"/>
  <c r="AC31"/>
  <c r="BY25"/>
  <c r="BN26"/>
  <c r="DE34"/>
  <c r="DZ34"/>
  <c r="BN33"/>
  <c r="DZ28"/>
  <c r="DU17"/>
  <c r="CT17"/>
  <c r="CV17"/>
  <c r="CT11"/>
  <c r="AC19"/>
  <c r="AC15"/>
  <c r="AC10"/>
  <c r="BN18"/>
  <c r="CV24"/>
  <c r="CD3"/>
  <c r="BN5"/>
  <c r="BY5"/>
  <c r="BN7"/>
  <c r="AS3"/>
  <c r="R41"/>
  <c r="R35"/>
  <c r="BN41"/>
  <c r="BN35"/>
  <c r="M31"/>
  <c r="AX34"/>
  <c r="R34"/>
  <c r="DZ33"/>
  <c r="R28"/>
  <c r="BI17"/>
  <c r="AH17"/>
  <c r="AH11"/>
  <c r="CO9"/>
  <c r="AC24"/>
  <c r="R3"/>
  <c r="M5"/>
  <c r="AX5"/>
  <c r="DZ7"/>
  <c r="DE2"/>
  <c r="CD40"/>
  <c r="DZ40"/>
  <c r="BN27"/>
  <c r="BN31"/>
  <c r="R26"/>
  <c r="AH34"/>
  <c r="BN25"/>
  <c r="CF34"/>
  <c r="R33"/>
  <c r="CD28"/>
  <c r="DU16"/>
  <c r="CO18"/>
  <c r="AC9"/>
  <c r="DZ17"/>
  <c r="DZ13"/>
  <c r="CD2"/>
  <c r="BN4"/>
  <c r="DJ4"/>
  <c r="CO7"/>
  <c r="AS2"/>
  <c r="R40"/>
  <c r="BN40"/>
  <c r="BI31"/>
  <c r="DZ27"/>
  <c r="DZ31"/>
  <c r="CD26"/>
  <c r="DZ25"/>
  <c r="AH39" i="19"/>
  <c r="V39"/>
  <c r="J39"/>
  <c r="AD39"/>
  <c r="R39"/>
  <c r="F39"/>
  <c r="E39"/>
  <c r="Z39"/>
  <c r="N39"/>
  <c r="CD33" i="18"/>
  <c r="AH33" i="19"/>
  <c r="V33"/>
  <c r="J33"/>
  <c r="AD33"/>
  <c r="R33"/>
  <c r="F33"/>
  <c r="E33"/>
  <c r="Z33"/>
  <c r="N33"/>
  <c r="BI16" i="18"/>
  <c r="AH16"/>
  <c r="AH10"/>
  <c r="DJ20"/>
  <c r="AC18"/>
  <c r="AC14"/>
  <c r="BN17"/>
  <c r="BN13"/>
  <c r="R2"/>
  <c r="DZ3"/>
  <c r="M4"/>
  <c r="AD12" i="19"/>
  <c r="R12"/>
  <c r="F12"/>
  <c r="E12"/>
  <c r="Z12"/>
  <c r="N12"/>
  <c r="AH12"/>
  <c r="V12"/>
  <c r="J12"/>
  <c r="DM65" i="17"/>
  <c r="EB57" i="18" s="1"/>
  <c r="DM64" i="17"/>
  <c r="EB56" i="18" s="1"/>
  <c r="DH65" i="17"/>
  <c r="DW57" i="18" s="1"/>
  <c r="DH64" i="17"/>
  <c r="DW56" i="18" s="1"/>
  <c r="DM63" i="17"/>
  <c r="EB55" i="18" s="1"/>
  <c r="DM62" i="17"/>
  <c r="EB54" i="18" s="1"/>
  <c r="DM61" i="17"/>
  <c r="EB53" i="18" s="1"/>
  <c r="DM60" i="17"/>
  <c r="EB52" i="18" s="1"/>
  <c r="DM59" i="17"/>
  <c r="EB51" i="18" s="1"/>
  <c r="DM58" i="17"/>
  <c r="EB50" i="18" s="1"/>
  <c r="DM57" i="17"/>
  <c r="EB49" i="18" s="1"/>
  <c r="DM56" i="17"/>
  <c r="EB48" i="18" s="1"/>
  <c r="DM55" i="17"/>
  <c r="EB47" i="18" s="1"/>
  <c r="DM54" i="17"/>
  <c r="EB46" i="18" s="1"/>
  <c r="DM53" i="17"/>
  <c r="EB45" i="18" s="1"/>
  <c r="DM52" i="17"/>
  <c r="EB44" i="18" s="1"/>
  <c r="DM51" i="17"/>
  <c r="EB43" i="18" s="1"/>
  <c r="DH63" i="17"/>
  <c r="DW55" i="18" s="1"/>
  <c r="DH62" i="17"/>
  <c r="DW54" i="18" s="1"/>
  <c r="DH61" i="17"/>
  <c r="DW53" i="18" s="1"/>
  <c r="DH60" i="17"/>
  <c r="DW52" i="18" s="1"/>
  <c r="DH59" i="17"/>
  <c r="DW51" i="18" s="1"/>
  <c r="DH58" i="17"/>
  <c r="DW50" i="18" s="1"/>
  <c r="DH57" i="17"/>
  <c r="DW49" i="18" s="1"/>
  <c r="DH56" i="17"/>
  <c r="DW48" i="18" s="1"/>
  <c r="DH55" i="17"/>
  <c r="DW47" i="18" s="1"/>
  <c r="DH54" i="17"/>
  <c r="DW46" i="18" s="1"/>
  <c r="DH53" i="17"/>
  <c r="DW45" i="18" s="1"/>
  <c r="DH52" i="17"/>
  <c r="DW44" i="18" s="1"/>
  <c r="DH51" i="17"/>
  <c r="DW43" i="18" s="1"/>
  <c r="DM50" i="17"/>
  <c r="EB42" i="18" s="1"/>
  <c r="DM49" i="17"/>
  <c r="EB41" i="18" s="1"/>
  <c r="DM48" i="17"/>
  <c r="EB40" i="18" s="1"/>
  <c r="DM47" i="17"/>
  <c r="EB39" i="18" s="1"/>
  <c r="DM46" i="17"/>
  <c r="DM45"/>
  <c r="EB37" i="18" s="1"/>
  <c r="DM44" i="17"/>
  <c r="EB36" i="18" s="1"/>
  <c r="DM43" i="17"/>
  <c r="EB35" i="18" s="1"/>
  <c r="DM42" i="17"/>
  <c r="EB34" i="18" s="1"/>
  <c r="DM41" i="17"/>
  <c r="EB33" i="18" s="1"/>
  <c r="DM36" i="17"/>
  <c r="EB28" i="18" s="1"/>
  <c r="DH45" i="17"/>
  <c r="DW37" i="18" s="1"/>
  <c r="DH41" i="17"/>
  <c r="DW33" i="18" s="1"/>
  <c r="DM40" i="17"/>
  <c r="EB32" i="18" s="1"/>
  <c r="DM35" i="17"/>
  <c r="EB27" i="18" s="1"/>
  <c r="DH47" i="17"/>
  <c r="DW39" i="18" s="1"/>
  <c r="DH49" i="17"/>
  <c r="DW41" i="18" s="1"/>
  <c r="DH48" i="17"/>
  <c r="DW40" i="18" s="1"/>
  <c r="DH42" i="17"/>
  <c r="DW34" i="18" s="1"/>
  <c r="DM39" i="17"/>
  <c r="EB31" i="18" s="1"/>
  <c r="DH36" i="17"/>
  <c r="DM34"/>
  <c r="DH44"/>
  <c r="DW36" i="18" s="1"/>
  <c r="DH40" i="17"/>
  <c r="DW32" i="18" s="1"/>
  <c r="DH35" i="17"/>
  <c r="DW27" i="18" s="1"/>
  <c r="DM33" i="17"/>
  <c r="EB25" i="18" s="1"/>
  <c r="DH50" i="17"/>
  <c r="DW42" i="18" s="1"/>
  <c r="DH46" i="17"/>
  <c r="DW38" i="18" s="1"/>
  <c r="DH39" i="17"/>
  <c r="DW31" i="18" s="1"/>
  <c r="DH34" i="17"/>
  <c r="DW26" i="18" s="1"/>
  <c r="DM32" i="17"/>
  <c r="EB24" i="18" s="1"/>
  <c r="DH43" i="17"/>
  <c r="DW35" i="18" s="1"/>
  <c r="DH27" i="17"/>
  <c r="DW19" i="18" s="1"/>
  <c r="DH26" i="17"/>
  <c r="DW18" i="18" s="1"/>
  <c r="DH25" i="17"/>
  <c r="DW17" i="18" s="1"/>
  <c r="DH24" i="17"/>
  <c r="DW16" i="18" s="1"/>
  <c r="DH23" i="17"/>
  <c r="DW15" i="18" s="1"/>
  <c r="DH29" i="17"/>
  <c r="DW21" i="18" s="1"/>
  <c r="DH32" i="17"/>
  <c r="DW24" i="18" s="1"/>
  <c r="DM28" i="17"/>
  <c r="EB20" i="18" s="1"/>
  <c r="DM30" i="17"/>
  <c r="EB22" i="18" s="1"/>
  <c r="DH28" i="17"/>
  <c r="DW20" i="18" s="1"/>
  <c r="DM27" i="17"/>
  <c r="EB19" i="18" s="1"/>
  <c r="DM26" i="17"/>
  <c r="EB18" i="18" s="1"/>
  <c r="DM25" i="17"/>
  <c r="EB17" i="18" s="1"/>
  <c r="DM24" i="17"/>
  <c r="EB16" i="18" s="1"/>
  <c r="DM23" i="17"/>
  <c r="EB15" i="18" s="1"/>
  <c r="DM22" i="17"/>
  <c r="EB14" i="18" s="1"/>
  <c r="DM21" i="17"/>
  <c r="EB13" i="18" s="1"/>
  <c r="DM20" i="17"/>
  <c r="EB12" i="18" s="1"/>
  <c r="DM19" i="17"/>
  <c r="EB11" i="18" s="1"/>
  <c r="DM18" i="17"/>
  <c r="EB10" i="18" s="1"/>
  <c r="DM17" i="17"/>
  <c r="EB9" i="18" s="1"/>
  <c r="DM16" i="17"/>
  <c r="DM15"/>
  <c r="EB7" i="18" s="1"/>
  <c r="DM31" i="17"/>
  <c r="EB23" i="18" s="1"/>
  <c r="DH33" i="17"/>
  <c r="DW25" i="18" s="1"/>
  <c r="DM29" i="17"/>
  <c r="EB21" i="18" s="1"/>
  <c r="DH31" i="17"/>
  <c r="DW23" i="18" s="1"/>
  <c r="DH30" i="17"/>
  <c r="DH19"/>
  <c r="DW11" i="18" s="1"/>
  <c r="DH20" i="17"/>
  <c r="DW12" i="18" s="1"/>
  <c r="DM14" i="17"/>
  <c r="EB6" i="18" s="1"/>
  <c r="DM13" i="17"/>
  <c r="EB5" i="18" s="1"/>
  <c r="DM12" i="17"/>
  <c r="EB4" i="18" s="1"/>
  <c r="DM11" i="17"/>
  <c r="EB3" i="18" s="1"/>
  <c r="DM10" i="17"/>
  <c r="EB2" i="18" s="1"/>
  <c r="DH16" i="17"/>
  <c r="DH17"/>
  <c r="DW9" i="18" s="1"/>
  <c r="DH14" i="17"/>
  <c r="DW6" i="18" s="1"/>
  <c r="DH13" i="17"/>
  <c r="DW5" i="18" s="1"/>
  <c r="DH12" i="17"/>
  <c r="DW4" i="18" s="1"/>
  <c r="DH11" i="17"/>
  <c r="DW3" i="18" s="1"/>
  <c r="DH10" i="17"/>
  <c r="DW2" i="18" s="1"/>
  <c r="DF5" i="17"/>
  <c r="DH18"/>
  <c r="DG6"/>
  <c r="DH22"/>
  <c r="DW14" i="18" s="1"/>
  <c r="DH21" i="17"/>
  <c r="DW13" i="18" s="1"/>
  <c r="DH15" i="17"/>
  <c r="DW7" i="18" s="1"/>
  <c r="CD39"/>
  <c r="DZ39"/>
  <c r="R27"/>
  <c r="R31"/>
  <c r="Z31" i="19"/>
  <c r="N31"/>
  <c r="AH31"/>
  <c r="V31"/>
  <c r="J31"/>
  <c r="E31"/>
  <c r="AD31"/>
  <c r="R31"/>
  <c r="F31"/>
  <c r="R25" i="18"/>
  <c r="AX32"/>
  <c r="DU32"/>
  <c r="Z38" i="19"/>
  <c r="N38"/>
  <c r="AH38"/>
  <c r="V38"/>
  <c r="J38"/>
  <c r="AD38"/>
  <c r="R38"/>
  <c r="F38"/>
  <c r="E38"/>
  <c r="AS27" i="18"/>
  <c r="DU15"/>
  <c r="CT15"/>
  <c r="CT9"/>
  <c r="DE20"/>
  <c r="DZ12"/>
  <c r="CO24"/>
  <c r="CQ24"/>
  <c r="BI8"/>
  <c r="CS65" i="17"/>
  <c r="DG57" i="18" s="1"/>
  <c r="CS64" i="17"/>
  <c r="DG56" i="18" s="1"/>
  <c r="CX65" i="17"/>
  <c r="DL57" i="18" s="1"/>
  <c r="CX64" i="17"/>
  <c r="DL56" i="18" s="1"/>
  <c r="CX63" i="17"/>
  <c r="DL55" i="18" s="1"/>
  <c r="CX62" i="17"/>
  <c r="DL54" i="18" s="1"/>
  <c r="CX61" i="17"/>
  <c r="DL53" i="18" s="1"/>
  <c r="CX60" i="17"/>
  <c r="CX59"/>
  <c r="DL51" i="18" s="1"/>
  <c r="CX58" i="17"/>
  <c r="DL50" i="18" s="1"/>
  <c r="CX57" i="17"/>
  <c r="DL49" i="18" s="1"/>
  <c r="CX56" i="17"/>
  <c r="DL48" i="18" s="1"/>
  <c r="CX55" i="17"/>
  <c r="DL47" i="18" s="1"/>
  <c r="CX54" i="17"/>
  <c r="DL46" i="18" s="1"/>
  <c r="CX53" i="17"/>
  <c r="DL45" i="18" s="1"/>
  <c r="CX52" i="17"/>
  <c r="DL44" i="18" s="1"/>
  <c r="CX51" i="17"/>
  <c r="DL43" i="18" s="1"/>
  <c r="CS60" i="17"/>
  <c r="DG52" i="18" s="1"/>
  <c r="CS57" i="17"/>
  <c r="DG49" i="18" s="1"/>
  <c r="CS55" i="17"/>
  <c r="DG47" i="18" s="1"/>
  <c r="CS52" i="17"/>
  <c r="DG44" i="18" s="1"/>
  <c r="CS63" i="17"/>
  <c r="DG55" i="18" s="1"/>
  <c r="CS56" i="17"/>
  <c r="DG48" i="18" s="1"/>
  <c r="CS53" i="17"/>
  <c r="DG45" i="18" s="1"/>
  <c r="CS62" i="17"/>
  <c r="DG54" i="18" s="1"/>
  <c r="CS61" i="17"/>
  <c r="DG53" i="18" s="1"/>
  <c r="CS54" i="17"/>
  <c r="DG46" i="18" s="1"/>
  <c r="CX50" i="17"/>
  <c r="DL42" i="18" s="1"/>
  <c r="CX49" i="17"/>
  <c r="DL41" i="18" s="1"/>
  <c r="CX48" i="17"/>
  <c r="DL40" i="18" s="1"/>
  <c r="CS48" i="17"/>
  <c r="DG40" i="18" s="1"/>
  <c r="CX44" i="17"/>
  <c r="DL36" i="18" s="1"/>
  <c r="CX36" i="17"/>
  <c r="DL28" i="18" s="1"/>
  <c r="CS50" i="17"/>
  <c r="DG42" i="18" s="1"/>
  <c r="CS47" i="17"/>
  <c r="DG39" i="18" s="1"/>
  <c r="CS41" i="17"/>
  <c r="DG33" i="18" s="1"/>
  <c r="CS32" i="17"/>
  <c r="DG24" i="18" s="1"/>
  <c r="CS31" i="17"/>
  <c r="DG23" i="18" s="1"/>
  <c r="CS30" i="17"/>
  <c r="DG22" i="18" s="1"/>
  <c r="CX46" i="17"/>
  <c r="DL38" i="18" s="1"/>
  <c r="CS42" i="17"/>
  <c r="DG34" i="18" s="1"/>
  <c r="CX40" i="17"/>
  <c r="DL32" i="18" s="1"/>
  <c r="CX35" i="17"/>
  <c r="DL27" i="18" s="1"/>
  <c r="CS44" i="17"/>
  <c r="DG36" i="18" s="1"/>
  <c r="CX39" i="17"/>
  <c r="DL31" i="18" s="1"/>
  <c r="CX34" i="17"/>
  <c r="DL26" i="18" s="1"/>
  <c r="CS59" i="17"/>
  <c r="DG51" i="18" s="1"/>
  <c r="CX43" i="17"/>
  <c r="DL35" i="18" s="1"/>
  <c r="CS36" i="17"/>
  <c r="DG28" i="18" s="1"/>
  <c r="CS58" i="17"/>
  <c r="DG50" i="18" s="1"/>
  <c r="CS46" i="17"/>
  <c r="DG38" i="18" s="1"/>
  <c r="CX33" i="17"/>
  <c r="DL25" i="18" s="1"/>
  <c r="CX45" i="17"/>
  <c r="DL37" i="18" s="1"/>
  <c r="CS40" i="17"/>
  <c r="CS35"/>
  <c r="DG27" i="18" s="1"/>
  <c r="CX41" i="17"/>
  <c r="DL33" i="18" s="1"/>
  <c r="CX32" i="17"/>
  <c r="DL24" i="18" s="1"/>
  <c r="CX31" i="17"/>
  <c r="DL23" i="18" s="1"/>
  <c r="CX30" i="17"/>
  <c r="DL22" i="18" s="1"/>
  <c r="CX29" i="17"/>
  <c r="DL21" i="18" s="1"/>
  <c r="CX28" i="17"/>
  <c r="DL20" i="18" s="1"/>
  <c r="CS45" i="17"/>
  <c r="DG37" i="18" s="1"/>
  <c r="CS33" i="17"/>
  <c r="DG25" i="18" s="1"/>
  <c r="CS39" i="17"/>
  <c r="DG31" i="18" s="1"/>
  <c r="CS29" i="17"/>
  <c r="DG21" i="18" s="1"/>
  <c r="CS43" i="17"/>
  <c r="DG35" i="18" s="1"/>
  <c r="CS27" i="17"/>
  <c r="DG19" i="18" s="1"/>
  <c r="CS26" i="17"/>
  <c r="DG18" i="18" s="1"/>
  <c r="CS25" i="17"/>
  <c r="DG17" i="18" s="1"/>
  <c r="CS24" i="17"/>
  <c r="DG16" i="18" s="1"/>
  <c r="CS23" i="17"/>
  <c r="DG15" i="18" s="1"/>
  <c r="CS22" i="17"/>
  <c r="DG14" i="18" s="1"/>
  <c r="CS21" i="17"/>
  <c r="DG13" i="18" s="1"/>
  <c r="CS20" i="17"/>
  <c r="DG12" i="18" s="1"/>
  <c r="CS19" i="17"/>
  <c r="DG11" i="18" s="1"/>
  <c r="CS18" i="17"/>
  <c r="DG10" i="18" s="1"/>
  <c r="CS17" i="17"/>
  <c r="DG9" i="18" s="1"/>
  <c r="CS16" i="17"/>
  <c r="DG8" i="18" s="1"/>
  <c r="CS49" i="17"/>
  <c r="DG41" i="18" s="1"/>
  <c r="CX47" i="17"/>
  <c r="DL39" i="18" s="1"/>
  <c r="CS28" i="17"/>
  <c r="DG20" i="18" s="1"/>
  <c r="CX42" i="17"/>
  <c r="DL34" i="18" s="1"/>
  <c r="CS34" i="17"/>
  <c r="DG26" i="18" s="1"/>
  <c r="CS51" i="17"/>
  <c r="DG43" i="18" s="1"/>
  <c r="CX22" i="17"/>
  <c r="DL14" i="18" s="1"/>
  <c r="CR6" i="17"/>
  <c r="CX18"/>
  <c r="DL10" i="18" s="1"/>
  <c r="CQ5" i="17"/>
  <c r="CX19"/>
  <c r="DL11" i="18" s="1"/>
  <c r="CX14" i="17"/>
  <c r="DL6" i="18" s="1"/>
  <c r="CX13" i="17"/>
  <c r="DL5" i="18" s="1"/>
  <c r="CX12" i="17"/>
  <c r="DL4" i="18" s="1"/>
  <c r="CX11" i="17"/>
  <c r="DL3" i="18" s="1"/>
  <c r="CX10" i="17"/>
  <c r="DL2" i="18" s="1"/>
  <c r="CX20" i="17"/>
  <c r="DL12" i="18" s="1"/>
  <c r="CX15" i="17"/>
  <c r="DL7" i="18" s="1"/>
  <c r="CX16" i="17"/>
  <c r="DL8" i="18" s="1"/>
  <c r="CS14" i="17"/>
  <c r="DG6" i="18" s="1"/>
  <c r="CS13" i="17"/>
  <c r="DG5" i="18" s="1"/>
  <c r="CS12" i="17"/>
  <c r="DG4" i="18" s="1"/>
  <c r="CS11" i="17"/>
  <c r="DG3" i="18" s="1"/>
  <c r="CS10" i="17"/>
  <c r="DG2" i="18" s="1"/>
  <c r="CX17" i="17"/>
  <c r="DL9" i="18" s="1"/>
  <c r="CX27" i="17"/>
  <c r="DL19" i="18" s="1"/>
  <c r="CX26" i="17"/>
  <c r="DL18" i="18" s="1"/>
  <c r="CX25" i="17"/>
  <c r="DL17" i="18" s="1"/>
  <c r="CX24" i="17"/>
  <c r="DL16" i="18" s="1"/>
  <c r="CX23" i="17"/>
  <c r="DL15" i="18" s="1"/>
  <c r="CS15" i="17"/>
  <c r="DG7" i="18" s="1"/>
  <c r="CX21" i="17"/>
  <c r="DL13" i="18" s="1"/>
  <c r="BN3"/>
  <c r="BY3"/>
  <c r="AX4"/>
  <c r="V64" i="17"/>
  <c r="AE56" i="18" s="1"/>
  <c r="V63" i="17"/>
  <c r="AE55" i="18" s="1"/>
  <c r="V62" i="17"/>
  <c r="AE54" i="18" s="1"/>
  <c r="V61" i="17"/>
  <c r="AE53" i="18" s="1"/>
  <c r="V60" i="17"/>
  <c r="AE52" i="18" s="1"/>
  <c r="V59" i="17"/>
  <c r="AE51" i="18" s="1"/>
  <c r="AA65" i="17"/>
  <c r="AJ57" i="18" s="1"/>
  <c r="V65" i="17"/>
  <c r="AE57" i="18" s="1"/>
  <c r="AA64" i="17"/>
  <c r="AJ56" i="18" s="1"/>
  <c r="AA63" i="17"/>
  <c r="AJ55" i="18" s="1"/>
  <c r="AA62" i="17"/>
  <c r="AJ54" i="18" s="1"/>
  <c r="AA61" i="17"/>
  <c r="AJ53" i="18" s="1"/>
  <c r="AA60" i="17"/>
  <c r="AJ52" i="18" s="1"/>
  <c r="AA59" i="17"/>
  <c r="AJ51" i="18" s="1"/>
  <c r="AA58" i="17"/>
  <c r="AJ50" i="18" s="1"/>
  <c r="AA57" i="17"/>
  <c r="AJ49" i="18" s="1"/>
  <c r="AA56" i="17"/>
  <c r="AJ48" i="18" s="1"/>
  <c r="AA55" i="17"/>
  <c r="AJ47" i="18" s="1"/>
  <c r="AA54" i="17"/>
  <c r="AA53"/>
  <c r="AJ45" i="18" s="1"/>
  <c r="AA52" i="17"/>
  <c r="AJ44" i="18" s="1"/>
  <c r="V56" i="17"/>
  <c r="AE48" i="18" s="1"/>
  <c r="V53" i="17"/>
  <c r="AE45" i="18" s="1"/>
  <c r="AA51" i="17"/>
  <c r="AJ43" i="18" s="1"/>
  <c r="AA50" i="17"/>
  <c r="AJ42" i="18" s="1"/>
  <c r="AA49" i="17"/>
  <c r="AJ41" i="18" s="1"/>
  <c r="AA48" i="17"/>
  <c r="AJ40" i="18" s="1"/>
  <c r="AA47" i="17"/>
  <c r="AJ39" i="18" s="1"/>
  <c r="AA46" i="17"/>
  <c r="AJ38" i="18" s="1"/>
  <c r="AA45" i="17"/>
  <c r="AJ37" i="18" s="1"/>
  <c r="AA44" i="17"/>
  <c r="AJ36" i="18" s="1"/>
  <c r="AA43" i="17"/>
  <c r="AJ35" i="18" s="1"/>
  <c r="V58" i="17"/>
  <c r="AE50" i="18" s="1"/>
  <c r="V57" i="17"/>
  <c r="AE49" i="18" s="1"/>
  <c r="V54" i="17"/>
  <c r="AE46" i="18" s="1"/>
  <c r="V51" i="17"/>
  <c r="AE43" i="18" s="1"/>
  <c r="V50" i="17"/>
  <c r="AE42" i="18" s="1"/>
  <c r="V49" i="17"/>
  <c r="AE41" i="18" s="1"/>
  <c r="V48" i="17"/>
  <c r="AE40" i="18" s="1"/>
  <c r="V47" i="17"/>
  <c r="AE39" i="18" s="1"/>
  <c r="V46" i="17"/>
  <c r="AE38" i="18" s="1"/>
  <c r="V45" i="17"/>
  <c r="AE37" i="18" s="1"/>
  <c r="V44" i="17"/>
  <c r="AE36" i="18" s="1"/>
  <c r="V43" i="17"/>
  <c r="AE35" i="18" s="1"/>
  <c r="V42" i="17"/>
  <c r="AE34" i="18" s="1"/>
  <c r="V41" i="17"/>
  <c r="AE33" i="18" s="1"/>
  <c r="V40" i="17"/>
  <c r="AE32" i="18" s="1"/>
  <c r="V39" i="17"/>
  <c r="AE31" i="18" s="1"/>
  <c r="V36" i="17"/>
  <c r="AE28" i="18" s="1"/>
  <c r="V35" i="17"/>
  <c r="AE27" i="18" s="1"/>
  <c r="V34" i="17"/>
  <c r="AE26" i="18" s="1"/>
  <c r="V33" i="17"/>
  <c r="AE25" i="18" s="1"/>
  <c r="V32" i="17"/>
  <c r="AE24" i="18" s="1"/>
  <c r="V55" i="17"/>
  <c r="AE47" i="18" s="1"/>
  <c r="V52" i="17"/>
  <c r="AE44" i="18" s="1"/>
  <c r="AA42" i="17"/>
  <c r="AJ34" i="18" s="1"/>
  <c r="AA32" i="17"/>
  <c r="AJ24" i="18" s="1"/>
  <c r="AA36" i="17"/>
  <c r="V31"/>
  <c r="AE23" i="18" s="1"/>
  <c r="AA41" i="17"/>
  <c r="AJ33" i="18" s="1"/>
  <c r="AA40" i="17"/>
  <c r="AJ32" i="18" s="1"/>
  <c r="AA35" i="17"/>
  <c r="AJ27" i="18" s="1"/>
  <c r="AA39" i="17"/>
  <c r="AJ31" i="18" s="1"/>
  <c r="AA31" i="17"/>
  <c r="AJ23" i="18" s="1"/>
  <c r="AA30" i="17"/>
  <c r="AJ22" i="18" s="1"/>
  <c r="AA29" i="17"/>
  <c r="AJ21" i="18" s="1"/>
  <c r="AA28" i="17"/>
  <c r="AJ20" i="18" s="1"/>
  <c r="AA27" i="17"/>
  <c r="AJ19" i="18" s="1"/>
  <c r="AA26" i="17"/>
  <c r="AJ18" i="18" s="1"/>
  <c r="AA25" i="17"/>
  <c r="AJ17" i="18" s="1"/>
  <c r="AA24" i="17"/>
  <c r="AJ16" i="18" s="1"/>
  <c r="AA23" i="17"/>
  <c r="AJ15" i="18" s="1"/>
  <c r="AA22" i="17"/>
  <c r="AJ14" i="18" s="1"/>
  <c r="AA21" i="17"/>
  <c r="AJ13" i="18" s="1"/>
  <c r="AA20" i="17"/>
  <c r="AJ12" i="18" s="1"/>
  <c r="AA19" i="17"/>
  <c r="AJ11" i="18" s="1"/>
  <c r="AA18" i="17"/>
  <c r="AJ10" i="18" s="1"/>
  <c r="AA17" i="17"/>
  <c r="AJ9" i="18" s="1"/>
  <c r="AA34" i="17"/>
  <c r="AJ26" i="18" s="1"/>
  <c r="V30" i="17"/>
  <c r="AE22" i="18" s="1"/>
  <c r="V28" i="17"/>
  <c r="AE20" i="18" s="1"/>
  <c r="V27" i="17"/>
  <c r="AE19" i="18" s="1"/>
  <c r="V26" i="17"/>
  <c r="AE18" i="18" s="1"/>
  <c r="V25" i="17"/>
  <c r="AE17" i="18" s="1"/>
  <c r="V24" i="17"/>
  <c r="AE16" i="18" s="1"/>
  <c r="V23" i="17"/>
  <c r="AE15" i="18" s="1"/>
  <c r="V22" i="17"/>
  <c r="AE14" i="18" s="1"/>
  <c r="AA33" i="17"/>
  <c r="AJ25" i="18" s="1"/>
  <c r="V29" i="17"/>
  <c r="AE21" i="18" s="1"/>
  <c r="V15" i="17"/>
  <c r="AE7" i="18" s="1"/>
  <c r="V14" i="17"/>
  <c r="AE6" i="18" s="1"/>
  <c r="V13" i="17"/>
  <c r="AE5" i="18" s="1"/>
  <c r="V12" i="17"/>
  <c r="AE4" i="18" s="1"/>
  <c r="V11" i="17"/>
  <c r="AE3" i="18" s="1"/>
  <c r="V10" i="17"/>
  <c r="AE2" i="18" s="1"/>
  <c r="V17" i="17"/>
  <c r="AE9" i="18" s="1"/>
  <c r="AA16" i="17"/>
  <c r="V21"/>
  <c r="AE13" i="18" s="1"/>
  <c r="V18" i="17"/>
  <c r="AE10" i="18" s="1"/>
  <c r="V16" i="17"/>
  <c r="AE8" i="18" s="1"/>
  <c r="AA15" i="17"/>
  <c r="AJ7" i="18" s="1"/>
  <c r="AA14" i="17"/>
  <c r="AJ6" i="18" s="1"/>
  <c r="AA13" i="17"/>
  <c r="AJ5" i="18" s="1"/>
  <c r="AA12" i="17"/>
  <c r="AA11"/>
  <c r="AJ3" i="18" s="1"/>
  <c r="AA10" i="17"/>
  <c r="AJ2" i="18" s="1"/>
  <c r="T5" i="17"/>
  <c r="V19"/>
  <c r="AE11" i="18" s="1"/>
  <c r="U6" i="17"/>
  <c r="V20"/>
  <c r="AE12" i="18" s="1"/>
  <c r="R39"/>
  <c r="BN39"/>
  <c r="CD27"/>
  <c r="CD31"/>
  <c r="AS25"/>
  <c r="CF25"/>
  <c r="CD25"/>
  <c r="AX31"/>
  <c r="AS32"/>
  <c r="AC27"/>
  <c r="CF20"/>
  <c r="CD20"/>
  <c r="BI15"/>
  <c r="AH15"/>
  <c r="AH9"/>
  <c r="CQ20"/>
  <c r="CO20"/>
  <c r="CQ17"/>
  <c r="CO17"/>
  <c r="CO13"/>
  <c r="CQ13"/>
  <c r="DZ16"/>
  <c r="BN12"/>
  <c r="DE24"/>
  <c r="R7"/>
  <c r="L65" i="17"/>
  <c r="T57" i="18" s="1"/>
  <c r="G65" i="17"/>
  <c r="O57" i="18" s="1"/>
  <c r="G64" i="17"/>
  <c r="O56" i="18" s="1"/>
  <c r="G63" i="17"/>
  <c r="O55" i="18" s="1"/>
  <c r="G62" i="17"/>
  <c r="O54" i="18" s="1"/>
  <c r="G61" i="17"/>
  <c r="O53" i="18" s="1"/>
  <c r="G60" i="17"/>
  <c r="O52" i="18" s="1"/>
  <c r="L64" i="17"/>
  <c r="T56" i="18" s="1"/>
  <c r="L63" i="17"/>
  <c r="T55" i="18" s="1"/>
  <c r="L62" i="17"/>
  <c r="T54" i="18" s="1"/>
  <c r="L61" i="17"/>
  <c r="T53" i="18" s="1"/>
  <c r="L60" i="17"/>
  <c r="T52" i="18" s="1"/>
  <c r="L59" i="17"/>
  <c r="T51" i="18" s="1"/>
  <c r="L58" i="17"/>
  <c r="T50" i="18" s="1"/>
  <c r="L57" i="17"/>
  <c r="T49" i="18" s="1"/>
  <c r="L56" i="17"/>
  <c r="T48" i="18" s="1"/>
  <c r="L55" i="17"/>
  <c r="T47" i="18" s="1"/>
  <c r="L54" i="17"/>
  <c r="T46" i="18" s="1"/>
  <c r="L53" i="17"/>
  <c r="T45" i="18" s="1"/>
  <c r="L52" i="17"/>
  <c r="T44" i="18" s="1"/>
  <c r="G58" i="17"/>
  <c r="O50" i="18" s="1"/>
  <c r="G57" i="17"/>
  <c r="O49" i="18" s="1"/>
  <c r="G54" i="17"/>
  <c r="O46" i="18" s="1"/>
  <c r="G55" i="17"/>
  <c r="O47" i="18" s="1"/>
  <c r="G59" i="17"/>
  <c r="O51" i="18" s="1"/>
  <c r="G52" i="17"/>
  <c r="O44" i="18" s="1"/>
  <c r="G51" i="17"/>
  <c r="O43" i="18" s="1"/>
  <c r="G50" i="17"/>
  <c r="O42" i="18" s="1"/>
  <c r="G49" i="17"/>
  <c r="O41" i="18" s="1"/>
  <c r="G48" i="17"/>
  <c r="O40" i="18" s="1"/>
  <c r="G47" i="17"/>
  <c r="O39" i="18" s="1"/>
  <c r="G46" i="17"/>
  <c r="O38" i="18" s="1"/>
  <c r="G45" i="17"/>
  <c r="O37" i="18" s="1"/>
  <c r="G44" i="17"/>
  <c r="O36" i="18" s="1"/>
  <c r="G43" i="17"/>
  <c r="O35" i="18" s="1"/>
  <c r="G42" i="17"/>
  <c r="O34" i="18" s="1"/>
  <c r="G41" i="17"/>
  <c r="O33" i="18" s="1"/>
  <c r="G40" i="17"/>
  <c r="O32" i="18" s="1"/>
  <c r="G39" i="17"/>
  <c r="O31" i="18" s="1"/>
  <c r="G36" i="17"/>
  <c r="O28" i="18" s="1"/>
  <c r="G35" i="17"/>
  <c r="O27" i="18" s="1"/>
  <c r="G34" i="17"/>
  <c r="O26" i="18" s="1"/>
  <c r="G33" i="17"/>
  <c r="O25" i="18" s="1"/>
  <c r="G56" i="17"/>
  <c r="O48" i="18" s="1"/>
  <c r="G53" i="17"/>
  <c r="O45" i="18" s="1"/>
  <c r="L49" i="17"/>
  <c r="T41" i="18" s="1"/>
  <c r="L44" i="17"/>
  <c r="T36" i="18" s="1"/>
  <c r="L42" i="17"/>
  <c r="T34" i="18" s="1"/>
  <c r="L31" i="17"/>
  <c r="T23" i="18" s="1"/>
  <c r="L30" i="17"/>
  <c r="T22" i="18" s="1"/>
  <c r="L29" i="17"/>
  <c r="T21" i="18" s="1"/>
  <c r="L46" i="17"/>
  <c r="T38" i="18" s="1"/>
  <c r="L36" i="17"/>
  <c r="T28" i="18" s="1"/>
  <c r="L32" i="17"/>
  <c r="T24" i="18" s="1"/>
  <c r="L50" i="17"/>
  <c r="T42" i="18" s="1"/>
  <c r="L48" i="17"/>
  <c r="T40" i="18" s="1"/>
  <c r="L41" i="17"/>
  <c r="T33" i="18" s="1"/>
  <c r="L43" i="17"/>
  <c r="T35" i="18" s="1"/>
  <c r="L40" i="17"/>
  <c r="T32" i="18" s="1"/>
  <c r="L35" i="17"/>
  <c r="T27" i="18" s="1"/>
  <c r="L45" i="17"/>
  <c r="T37" i="18" s="1"/>
  <c r="L39" i="17"/>
  <c r="T31" i="18" s="1"/>
  <c r="L34" i="17"/>
  <c r="T26" i="18" s="1"/>
  <c r="G32" i="17"/>
  <c r="O24" i="18" s="1"/>
  <c r="L47" i="17"/>
  <c r="T39" i="18" s="1"/>
  <c r="L33" i="17"/>
  <c r="T25" i="18" s="1"/>
  <c r="G31" i="17"/>
  <c r="O23" i="18" s="1"/>
  <c r="G30" i="17"/>
  <c r="O22" i="18" s="1"/>
  <c r="L28" i="17"/>
  <c r="T20" i="18" s="1"/>
  <c r="L27" i="17"/>
  <c r="T19" i="18" s="1"/>
  <c r="L26" i="17"/>
  <c r="T18" i="18" s="1"/>
  <c r="L25" i="17"/>
  <c r="T17" i="18" s="1"/>
  <c r="L24" i="17"/>
  <c r="T16" i="18" s="1"/>
  <c r="L23" i="17"/>
  <c r="T15" i="18" s="1"/>
  <c r="L22" i="17"/>
  <c r="T14" i="18" s="1"/>
  <c r="L21" i="17"/>
  <c r="T13" i="18" s="1"/>
  <c r="L20" i="17"/>
  <c r="T12" i="18" s="1"/>
  <c r="L19" i="17"/>
  <c r="T11" i="18" s="1"/>
  <c r="L18" i="17"/>
  <c r="T10" i="18" s="1"/>
  <c r="L17" i="17"/>
  <c r="T9" i="18" s="1"/>
  <c r="L51" i="17"/>
  <c r="T43" i="18" s="1"/>
  <c r="G29" i="17"/>
  <c r="O21" i="18" s="1"/>
  <c r="G28" i="17"/>
  <c r="O20" i="18" s="1"/>
  <c r="G27" i="17"/>
  <c r="O19" i="18" s="1"/>
  <c r="G26" i="17"/>
  <c r="O18" i="18" s="1"/>
  <c r="G25" i="17"/>
  <c r="O17" i="18" s="1"/>
  <c r="G24" i="17"/>
  <c r="O16" i="18" s="1"/>
  <c r="G23" i="17"/>
  <c r="O15" i="18" s="1"/>
  <c r="G22" i="17"/>
  <c r="O14" i="18" s="1"/>
  <c r="G21" i="17"/>
  <c r="O13" i="18" s="1"/>
  <c r="G20" i="17"/>
  <c r="O12" i="18" s="1"/>
  <c r="G19" i="17"/>
  <c r="O11" i="18" s="1"/>
  <c r="G18" i="17"/>
  <c r="O10" i="18" s="1"/>
  <c r="G17" i="17"/>
  <c r="O9" i="18" s="1"/>
  <c r="G16" i="17"/>
  <c r="O8" i="18" s="1"/>
  <c r="F6" i="17"/>
  <c r="L16"/>
  <c r="T8" i="18" s="1"/>
  <c r="G15" i="17"/>
  <c r="O7" i="18" s="1"/>
  <c r="G14" i="17"/>
  <c r="O6" i="18" s="1"/>
  <c r="G13" i="17"/>
  <c r="O5" i="18" s="1"/>
  <c r="G12" i="17"/>
  <c r="O4" i="18" s="1"/>
  <c r="G11" i="17"/>
  <c r="O3" i="18" s="1"/>
  <c r="G10" i="17"/>
  <c r="O2" i="18" s="1"/>
  <c r="E5" i="17"/>
  <c r="L15"/>
  <c r="T7" i="18" s="1"/>
  <c r="L14" i="17"/>
  <c r="T6" i="18" s="1"/>
  <c r="L13" i="17"/>
  <c r="T5" i="18" s="1"/>
  <c r="L12" i="17"/>
  <c r="T4" i="18" s="1"/>
  <c r="L11" i="17"/>
  <c r="T3" i="18" s="1"/>
  <c r="L10" i="17"/>
  <c r="T2" i="18" s="1"/>
  <c r="DZ2"/>
  <c r="M3"/>
  <c r="DJ3"/>
  <c r="BN8"/>
  <c r="DE6"/>
  <c r="CT56"/>
  <c r="CF38"/>
  <c r="CD38"/>
  <c r="DZ38"/>
  <c r="BN32"/>
  <c r="Z32" i="19"/>
  <c r="N32"/>
  <c r="AH32"/>
  <c r="V32"/>
  <c r="J32"/>
  <c r="AD32"/>
  <c r="R32"/>
  <c r="F32"/>
  <c r="E32"/>
  <c r="AD36"/>
  <c r="R36"/>
  <c r="Z36"/>
  <c r="N36"/>
  <c r="AH36"/>
  <c r="V36"/>
  <c r="J36"/>
  <c r="F36"/>
  <c r="E36"/>
  <c r="AC25" i="18"/>
  <c r="AD30" i="19"/>
  <c r="R30"/>
  <c r="F30"/>
  <c r="E30"/>
  <c r="Z30"/>
  <c r="N30"/>
  <c r="AH30"/>
  <c r="V30"/>
  <c r="J30"/>
  <c r="AC32" i="18"/>
  <c r="M27"/>
  <c r="BN20"/>
  <c r="DU14"/>
  <c r="CV20"/>
  <c r="CT20"/>
  <c r="CV14"/>
  <c r="CT14"/>
  <c r="AC17"/>
  <c r="AC13"/>
  <c r="BN16"/>
  <c r="DZ11"/>
  <c r="AX24"/>
  <c r="BN2"/>
  <c r="CA2"/>
  <c r="BY2"/>
  <c r="AX8"/>
  <c r="EB8"/>
  <c r="DZ8"/>
  <c r="AS6"/>
  <c r="AU39" i="16"/>
  <c r="AV39" s="1"/>
  <c r="AU44"/>
  <c r="AV44" s="1"/>
  <c r="AU24"/>
  <c r="AV24" s="1"/>
  <c r="AU22"/>
  <c r="AV22" s="1"/>
  <c r="AU25"/>
  <c r="AV25" s="1"/>
  <c r="AW20"/>
  <c r="AX20" s="1"/>
  <c r="AU20"/>
  <c r="AV20" s="1"/>
  <c r="AW15"/>
  <c r="AX15" s="1"/>
  <c r="AW11"/>
  <c r="AX11" s="1"/>
  <c r="AW25"/>
  <c r="AX25" s="1"/>
  <c r="AW44"/>
  <c r="AX44" s="1"/>
  <c r="AW24"/>
  <c r="AX24" s="1"/>
  <c r="AW16"/>
  <c r="AX16" s="1"/>
  <c r="AW14"/>
  <c r="AX14" s="1"/>
  <c r="AU18"/>
  <c r="AV18" s="1"/>
  <c r="AU36"/>
  <c r="AV36" s="1"/>
  <c r="AW41"/>
  <c r="AX41" s="1"/>
  <c r="AW35"/>
  <c r="AX35" s="1"/>
  <c r="AW28"/>
  <c r="AX28" s="1"/>
  <c r="BA24"/>
  <c r="BB24" s="1"/>
  <c r="BA38"/>
  <c r="BB38" s="1"/>
  <c r="AY21"/>
  <c r="AZ21" s="1"/>
  <c r="AU15"/>
  <c r="AV15" s="1"/>
  <c r="AU12"/>
  <c r="AV12" s="1"/>
  <c r="AU30"/>
  <c r="AV30" s="1"/>
  <c r="AU38"/>
  <c r="AV38" s="1"/>
  <c r="AU40"/>
  <c r="AV40" s="1"/>
  <c r="AU19"/>
  <c r="AV19" s="1"/>
  <c r="BG25"/>
  <c r="BH25" s="1"/>
  <c r="AY31"/>
  <c r="AZ31" s="1"/>
  <c r="BA28"/>
  <c r="BB28" s="1"/>
  <c r="BE40"/>
  <c r="BF40" s="1"/>
  <c r="BG15"/>
  <c r="BH15" s="1"/>
  <c r="BA25"/>
  <c r="BB25" s="1"/>
  <c r="BG11"/>
  <c r="BH11" s="1"/>
  <c r="AY36"/>
  <c r="AZ36" s="1"/>
  <c r="BA16"/>
  <c r="BB16" s="1"/>
  <c r="BE21"/>
  <c r="BF21" s="1"/>
  <c r="AY34"/>
  <c r="AZ34" s="1"/>
  <c r="BA32"/>
  <c r="BB32" s="1"/>
  <c r="BA20"/>
  <c r="BB20" s="1"/>
  <c r="BA39"/>
  <c r="BB39" s="1"/>
  <c r="AY44"/>
  <c r="AZ44" s="1"/>
  <c r="AW42"/>
  <c r="AX42" s="1"/>
  <c r="BE42"/>
  <c r="BF42" s="1"/>
  <c r="BG31"/>
  <c r="BH31" s="1"/>
  <c r="AU17"/>
  <c r="AV17" s="1"/>
  <c r="AU31"/>
  <c r="AV31" s="1"/>
  <c r="BA37"/>
  <c r="BB37" s="1"/>
  <c r="AW33"/>
  <c r="AX33" s="1"/>
  <c r="AU34"/>
  <c r="AV34" s="1"/>
  <c r="BA17"/>
  <c r="BB17" s="1"/>
  <c r="BE35"/>
  <c r="BF35" s="1"/>
  <c r="AW39"/>
  <c r="AX39" s="1"/>
  <c r="BE41"/>
  <c r="BF41" s="1"/>
  <c r="AU35"/>
  <c r="AV35" s="1"/>
  <c r="BG29"/>
  <c r="BH29" s="1"/>
  <c r="AY41"/>
  <c r="AZ41" s="1"/>
  <c r="BA43"/>
  <c r="BB43" s="1"/>
  <c r="AY16"/>
  <c r="AZ16" s="1"/>
  <c r="AW40"/>
  <c r="AX40" s="1"/>
  <c r="BA35"/>
  <c r="BB35" s="1"/>
  <c r="BA45"/>
  <c r="BB45" s="1"/>
  <c r="BE43"/>
  <c r="BF43" s="1"/>
  <c r="BA42"/>
  <c r="BB42" s="1"/>
  <c r="AW43"/>
  <c r="AX43" s="1"/>
  <c r="BG30"/>
  <c r="BH30" s="1"/>
  <c r="AY25"/>
  <c r="AZ25" s="1"/>
  <c r="AY11"/>
  <c r="AZ11" s="1"/>
  <c r="AY29"/>
  <c r="AZ29" s="1"/>
  <c r="BA29"/>
  <c r="BB29" s="1"/>
  <c r="BA18"/>
  <c r="BB18" s="1"/>
  <c r="BE26"/>
  <c r="BF26" s="1"/>
  <c r="BG14"/>
  <c r="BH14" s="1"/>
  <c r="BG36"/>
  <c r="BH36" s="1"/>
  <c r="BG32"/>
  <c r="BH32" s="1"/>
  <c r="BE45"/>
  <c r="BF45" s="1"/>
  <c r="AY15"/>
  <c r="AZ15" s="1"/>
  <c r="BG35"/>
  <c r="BH35" s="1"/>
  <c r="AY33"/>
  <c r="AZ33" s="1"/>
  <c r="AY38"/>
  <c r="AZ38" s="1"/>
  <c r="AW45"/>
  <c r="AX45" s="1"/>
  <c r="BE20"/>
  <c r="BF20" s="1"/>
  <c r="BE33"/>
  <c r="BF33" s="1"/>
  <c r="BG22"/>
  <c r="BH22" s="1"/>
  <c r="BG40"/>
  <c r="BH40" s="1"/>
  <c r="BA11"/>
  <c r="BB11" s="1"/>
  <c r="BA36"/>
  <c r="BB36" s="1"/>
  <c r="BA27"/>
  <c r="BB27" s="1"/>
  <c r="BA30"/>
  <c r="BB30" s="1"/>
  <c r="BA41"/>
  <c r="BB41" s="1"/>
  <c r="AW21"/>
  <c r="AX21" s="1"/>
  <c r="BG41"/>
  <c r="BH41" s="1"/>
  <c r="BE31"/>
  <c r="BF31" s="1"/>
  <c r="BA19"/>
  <c r="BB19" s="1"/>
  <c r="BA44"/>
  <c r="BB44" s="1"/>
  <c r="AU32"/>
  <c r="AV32" s="1"/>
  <c r="AY23"/>
  <c r="AZ23" s="1"/>
  <c r="AY14"/>
  <c r="AZ14" s="1"/>
  <c r="BE37"/>
  <c r="BF37" s="1"/>
  <c r="AY22"/>
  <c r="AZ22" s="1"/>
  <c r="AU13"/>
  <c r="AV13" s="1"/>
  <c r="BG23"/>
  <c r="BH23" s="1"/>
  <c r="BG28"/>
  <c r="BH28" s="1"/>
  <c r="BG37"/>
  <c r="BH37" s="1"/>
  <c r="AY45"/>
  <c r="AZ45" s="1"/>
  <c r="BA33"/>
  <c r="BB33" s="1"/>
  <c r="BE27"/>
  <c r="BF27" s="1"/>
  <c r="AY24"/>
  <c r="AZ24" s="1"/>
  <c r="AW36"/>
  <c r="AX36" s="1"/>
  <c r="AW32"/>
  <c r="AX32" s="1"/>
  <c r="BG45"/>
  <c r="BH45" s="1"/>
  <c r="BA15"/>
  <c r="BB15" s="1"/>
  <c r="BE39"/>
  <c r="BF39" s="1"/>
  <c r="BG33"/>
  <c r="BH33" s="1"/>
  <c r="BG39"/>
  <c r="BH39" s="1"/>
  <c r="BG26"/>
  <c r="BH26" s="1"/>
  <c r="BG19"/>
  <c r="BH19" s="1"/>
  <c r="AY39"/>
  <c r="AZ39" s="1"/>
  <c r="BA26"/>
  <c r="BB26" s="1"/>
  <c r="BG18"/>
  <c r="BH18" s="1"/>
  <c r="BG24"/>
  <c r="BH24" s="1"/>
  <c r="BG44"/>
  <c r="BH44" s="1"/>
  <c r="AY20"/>
  <c r="AZ20" s="1"/>
  <c r="AY42"/>
  <c r="AZ42" s="1"/>
  <c r="BA31"/>
  <c r="BB31" s="1"/>
  <c r="BE30"/>
  <c r="BF30" s="1"/>
  <c r="BE36"/>
  <c r="BF36" s="1"/>
  <c r="BE28"/>
  <c r="BF28" s="1"/>
  <c r="BG12"/>
  <c r="BH12" s="1"/>
  <c r="BG42"/>
  <c r="BH42" s="1"/>
  <c r="BG34"/>
  <c r="BH34" s="1"/>
  <c r="AY43"/>
  <c r="AZ43" s="1"/>
  <c r="AY37"/>
  <c r="AZ37" s="1"/>
  <c r="BE32"/>
  <c r="BF32" s="1"/>
  <c r="AW30"/>
  <c r="AX30" s="1"/>
  <c r="BE44"/>
  <c r="BF44" s="1"/>
  <c r="BE34"/>
  <c r="BF34" s="1"/>
  <c r="AU23"/>
  <c r="AV23" s="1"/>
  <c r="BG17"/>
  <c r="BH17" s="1"/>
  <c r="AU33"/>
  <c r="AV33" s="1"/>
  <c r="BG43"/>
  <c r="BH43" s="1"/>
  <c r="AY28"/>
  <c r="AZ28" s="1"/>
  <c r="AY26"/>
  <c r="AZ26" s="1"/>
  <c r="BA13"/>
  <c r="BB13" s="1"/>
  <c r="BA14"/>
  <c r="BB14" s="1"/>
  <c r="BA34"/>
  <c r="BB34" s="1"/>
  <c r="AW38"/>
  <c r="AX38" s="1"/>
  <c r="BE38"/>
  <c r="BF38" s="1"/>
  <c r="BG16"/>
  <c r="BH16" s="1"/>
  <c r="AY30"/>
  <c r="AZ30" s="1"/>
  <c r="AY40"/>
  <c r="AZ40" s="1"/>
  <c r="AY35"/>
  <c r="AZ35" s="1"/>
  <c r="BA40"/>
  <c r="BB40" s="1"/>
  <c r="BA22"/>
  <c r="BB22" s="1"/>
  <c r="E41" i="5"/>
  <c r="F41"/>
  <c r="H41"/>
  <c r="I41"/>
  <c r="J41"/>
  <c r="E42"/>
  <c r="F42"/>
  <c r="H42"/>
  <c r="I42"/>
  <c r="J42"/>
  <c r="AO49" i="4"/>
  <c r="EB49" i="8" s="1"/>
  <c r="EO41" i="5" s="1"/>
  <c r="A50" i="10"/>
  <c r="B50"/>
  <c r="C50"/>
  <c r="O50" s="1"/>
  <c r="D50"/>
  <c r="E50"/>
  <c r="F50"/>
  <c r="AA50"/>
  <c r="E43" i="5"/>
  <c r="F43"/>
  <c r="H43"/>
  <c r="I43"/>
  <c r="J43"/>
  <c r="E44"/>
  <c r="F44"/>
  <c r="H44"/>
  <c r="I44"/>
  <c r="J44"/>
  <c r="E45"/>
  <c r="F45"/>
  <c r="H45"/>
  <c r="I45"/>
  <c r="J45"/>
  <c r="E46"/>
  <c r="F46"/>
  <c r="H46"/>
  <c r="I46"/>
  <c r="J46"/>
  <c r="E47"/>
  <c r="F47"/>
  <c r="H47"/>
  <c r="I47"/>
  <c r="J47"/>
  <c r="E48"/>
  <c r="F48"/>
  <c r="H48"/>
  <c r="I48"/>
  <c r="J48"/>
  <c r="E49"/>
  <c r="F49"/>
  <c r="H49"/>
  <c r="I49"/>
  <c r="J49"/>
  <c r="E50"/>
  <c r="F50"/>
  <c r="H50"/>
  <c r="I50"/>
  <c r="J50"/>
  <c r="E51"/>
  <c r="F51"/>
  <c r="H51"/>
  <c r="I51"/>
  <c r="J51"/>
  <c r="E52"/>
  <c r="F52"/>
  <c r="H52"/>
  <c r="I52"/>
  <c r="J52"/>
  <c r="E53"/>
  <c r="F53"/>
  <c r="H53"/>
  <c r="I53"/>
  <c r="J53"/>
  <c r="E54"/>
  <c r="F54"/>
  <c r="H54"/>
  <c r="I54"/>
  <c r="J54"/>
  <c r="E55"/>
  <c r="F55"/>
  <c r="H55"/>
  <c r="I55"/>
  <c r="J55"/>
  <c r="E56"/>
  <c r="F56"/>
  <c r="H56"/>
  <c r="I56"/>
  <c r="J56"/>
  <c r="E57"/>
  <c r="F57"/>
  <c r="H57"/>
  <c r="I57"/>
  <c r="J57"/>
  <c r="V57" i="19" l="1"/>
  <c r="J57"/>
  <c r="AD57"/>
  <c r="R57"/>
  <c r="F57"/>
  <c r="E57"/>
  <c r="Z57"/>
  <c r="N57"/>
  <c r="AH57"/>
  <c r="DL52" i="18"/>
  <c r="CQ55"/>
  <c r="V60" i="19"/>
  <c r="J60"/>
  <c r="AD60"/>
  <c r="R60"/>
  <c r="F60"/>
  <c r="E60"/>
  <c r="Z60"/>
  <c r="N60"/>
  <c r="AH60"/>
  <c r="CQ14" i="18"/>
  <c r="AE31" i="20"/>
  <c r="CW31" i="17" s="1"/>
  <c r="AE16" i="20"/>
  <c r="CW16" i="17" s="1"/>
  <c r="CF10" i="18"/>
  <c r="AI19" i="20"/>
  <c r="DL19" i="17" s="1"/>
  <c r="AE44" i="20"/>
  <c r="CW44" i="17" s="1"/>
  <c r="CA26" i="18"/>
  <c r="CQ22"/>
  <c r="AI34" i="20"/>
  <c r="DL34" i="17" s="1"/>
  <c r="AE14" i="20"/>
  <c r="CW14" i="17" s="1"/>
  <c r="AE15" i="20"/>
  <c r="CW15" i="17" s="1"/>
  <c r="AI10" i="20"/>
  <c r="DL10" i="17" s="1"/>
  <c r="AE32" i="20"/>
  <c r="CW32" i="17" s="1"/>
  <c r="AE27" i="20"/>
  <c r="CW27" i="17" s="1"/>
  <c r="AI48" i="20"/>
  <c r="DL48" i="17" s="1"/>
  <c r="AI40" i="20"/>
  <c r="DL40" i="17" s="1"/>
  <c r="AI13" i="20"/>
  <c r="DL13" i="17" s="1"/>
  <c r="AI55" i="20"/>
  <c r="DL55" i="17" s="1"/>
  <c r="DW8" i="18"/>
  <c r="AI30" i="20"/>
  <c r="DL30" i="17" s="1"/>
  <c r="AE41" i="20"/>
  <c r="CW41" i="17" s="1"/>
  <c r="AI38" i="20"/>
  <c r="AI14"/>
  <c r="DL14" i="17" s="1"/>
  <c r="AI50" i="10"/>
  <c r="CA4" i="18"/>
  <c r="AI23" i="20"/>
  <c r="DL23" i="17" s="1"/>
  <c r="V10" i="20"/>
  <c r="BN10" i="17" s="1"/>
  <c r="G53" i="20"/>
  <c r="K53" i="17" s="1"/>
  <c r="G50" i="20"/>
  <c r="K50" i="17" s="1"/>
  <c r="AH38" i="20"/>
  <c r="C41" i="5"/>
  <c r="G41" s="1"/>
  <c r="V38" i="20"/>
  <c r="W33"/>
  <c r="BS33" i="17" s="1"/>
  <c r="AE56" i="20"/>
  <c r="CW56" i="17" s="1"/>
  <c r="B41" i="5"/>
  <c r="B41" i="18"/>
  <c r="AJ28"/>
  <c r="AI61" i="20"/>
  <c r="DL61" i="17" s="1"/>
  <c r="AI60" i="20"/>
  <c r="DL60" i="17" s="1"/>
  <c r="AI65" i="20"/>
  <c r="DL65" i="17" s="1"/>
  <c r="AI59" i="20"/>
  <c r="DL59" i="17" s="1"/>
  <c r="AI64" i="20"/>
  <c r="DL64" i="17" s="1"/>
  <c r="AI58" i="20"/>
  <c r="DL58" i="17" s="1"/>
  <c r="AI63" i="20"/>
  <c r="DL63" i="17" s="1"/>
  <c r="AI62" i="20"/>
  <c r="DL62" i="17" s="1"/>
  <c r="DL8"/>
  <c r="AI27" i="20"/>
  <c r="DL27" i="17" s="1"/>
  <c r="AI11" i="20"/>
  <c r="DL11" i="17" s="1"/>
  <c r="AE11" i="20"/>
  <c r="CW11" i="17" s="1"/>
  <c r="AE33" i="20"/>
  <c r="CW33" i="17" s="1"/>
  <c r="W21" i="20"/>
  <c r="BS21" i="17" s="1"/>
  <c r="R64" i="20"/>
  <c r="AY64" i="17" s="1"/>
  <c r="R58" i="20"/>
  <c r="AY58" i="17" s="1"/>
  <c r="R46" i="20"/>
  <c r="AY46" i="17" s="1"/>
  <c r="R32" i="20"/>
  <c r="AY32" i="17" s="1"/>
  <c r="R20" i="20"/>
  <c r="AY20" i="17" s="1"/>
  <c r="R57" i="20"/>
  <c r="AY57" i="17" s="1"/>
  <c r="R45" i="20"/>
  <c r="AY45" i="17" s="1"/>
  <c r="R31" i="20"/>
  <c r="AY31" i="17" s="1"/>
  <c r="R19" i="20"/>
  <c r="AY19" i="17" s="1"/>
  <c r="R63" i="20"/>
  <c r="AY63" i="17" s="1"/>
  <c r="R56" i="20"/>
  <c r="AY56" i="17" s="1"/>
  <c r="R44" i="20"/>
  <c r="AY44" i="17" s="1"/>
  <c r="R30" i="20"/>
  <c r="AY30" i="17" s="1"/>
  <c r="R18" i="20"/>
  <c r="AY18" i="17" s="1"/>
  <c r="R55" i="20"/>
  <c r="AY55" i="17" s="1"/>
  <c r="R43" i="20"/>
  <c r="AY43" i="17" s="1"/>
  <c r="R29" i="20"/>
  <c r="AY29" i="17" s="1"/>
  <c r="R17" i="20"/>
  <c r="AY17" i="17" s="1"/>
  <c r="R62" i="20"/>
  <c r="AY62" i="17" s="1"/>
  <c r="R54" i="20"/>
  <c r="AY54" i="17" s="1"/>
  <c r="R42" i="20"/>
  <c r="AY42" i="17" s="1"/>
  <c r="R28" i="20"/>
  <c r="AY28" i="17" s="1"/>
  <c r="R16" i="20"/>
  <c r="AY16" i="17" s="1"/>
  <c r="R53" i="20"/>
  <c r="AY53" i="17" s="1"/>
  <c r="R41" i="20"/>
  <c r="AY41" i="17" s="1"/>
  <c r="R27" i="20"/>
  <c r="AY27" i="17" s="1"/>
  <c r="R15" i="20"/>
  <c r="AY15" i="17" s="1"/>
  <c r="R61" i="20"/>
  <c r="AY61" i="17" s="1"/>
  <c r="R52" i="20"/>
  <c r="AY52" i="17" s="1"/>
  <c r="R40" i="20"/>
  <c r="AY40" i="17" s="1"/>
  <c r="R26" i="20"/>
  <c r="AY26" i="17" s="1"/>
  <c r="R14" i="20"/>
  <c r="AY14" i="17" s="1"/>
  <c r="R51" i="20"/>
  <c r="AY51" i="17" s="1"/>
  <c r="R39" i="20"/>
  <c r="AY39" i="17" s="1"/>
  <c r="R25" i="20"/>
  <c r="AY25" i="17" s="1"/>
  <c r="R13" i="20"/>
  <c r="AY13" i="17" s="1"/>
  <c r="R60" i="20"/>
  <c r="AY60" i="17" s="1"/>
  <c r="R50" i="20"/>
  <c r="AY50" i="17" s="1"/>
  <c r="R36" i="20"/>
  <c r="AY36" i="17" s="1"/>
  <c r="R24" i="20"/>
  <c r="AY24" i="17" s="1"/>
  <c r="R12" i="20"/>
  <c r="AY12" i="17" s="1"/>
  <c r="R49" i="20"/>
  <c r="AY49" i="17" s="1"/>
  <c r="R35" i="20"/>
  <c r="AY35" i="17" s="1"/>
  <c r="R23" i="20"/>
  <c r="AY23" i="17" s="1"/>
  <c r="R11" i="20"/>
  <c r="AY11" i="17" s="1"/>
  <c r="R65" i="20"/>
  <c r="AY65" i="17" s="1"/>
  <c r="R59" i="20"/>
  <c r="AY59" i="17" s="1"/>
  <c r="R48" i="20"/>
  <c r="AY48" i="17" s="1"/>
  <c r="R34" i="20"/>
  <c r="AY34" i="17" s="1"/>
  <c r="R22" i="20"/>
  <c r="AY22" i="17" s="1"/>
  <c r="R47" i="20"/>
  <c r="AY47" i="17" s="1"/>
  <c r="R33" i="20"/>
  <c r="AY33" i="17" s="1"/>
  <c r="R21" i="20"/>
  <c r="AY21" i="17" s="1"/>
  <c r="AY8"/>
  <c r="G58" i="20"/>
  <c r="K58" i="17" s="1"/>
  <c r="G64" i="20"/>
  <c r="K64" i="17" s="1"/>
  <c r="G59" i="20"/>
  <c r="K59" i="17" s="1"/>
  <c r="G65" i="20"/>
  <c r="K65" i="17" s="1"/>
  <c r="G60" i="20"/>
  <c r="K60" i="17" s="1"/>
  <c r="G61" i="20"/>
  <c r="K61" i="17" s="1"/>
  <c r="G62" i="20"/>
  <c r="K62" i="17" s="1"/>
  <c r="G63" i="20"/>
  <c r="K63" i="17" s="1"/>
  <c r="K8"/>
  <c r="G13" i="20"/>
  <c r="K13" i="17" s="1"/>
  <c r="AE17" i="20"/>
  <c r="CW17" i="17" s="1"/>
  <c r="W57" i="20"/>
  <c r="BS57" i="17" s="1"/>
  <c r="AJ4" i="18"/>
  <c r="AI51" i="20"/>
  <c r="DL51" i="17" s="1"/>
  <c r="AD41" i="19"/>
  <c r="R41"/>
  <c r="F41"/>
  <c r="E41"/>
  <c r="Z41"/>
  <c r="N41"/>
  <c r="AH41"/>
  <c r="V41"/>
  <c r="J41"/>
  <c r="AI33" i="20"/>
  <c r="DL33" i="17" s="1"/>
  <c r="AI17" i="20"/>
  <c r="DL17" i="17" s="1"/>
  <c r="AI21" i="20"/>
  <c r="DL21" i="17" s="1"/>
  <c r="AE50" i="10"/>
  <c r="C49" i="4"/>
  <c r="C49" i="8" s="1"/>
  <c r="BR49" s="1"/>
  <c r="CD41" i="5" s="1"/>
  <c r="AJ46" i="18"/>
  <c r="CQ2"/>
  <c r="AI46" i="20"/>
  <c r="DL46" i="17" s="1"/>
  <c r="AI15" i="20"/>
  <c r="DL15" i="17" s="1"/>
  <c r="AI26" i="20"/>
  <c r="DL26" i="17" s="1"/>
  <c r="W61" i="20"/>
  <c r="BS61" i="17" s="1"/>
  <c r="W54" i="20"/>
  <c r="BS54" i="17" s="1"/>
  <c r="W48" i="20"/>
  <c r="BS48" i="17" s="1"/>
  <c r="W41" i="20"/>
  <c r="BS41" i="17" s="1"/>
  <c r="W34" i="20"/>
  <c r="BS34" i="17" s="1"/>
  <c r="W27" i="20"/>
  <c r="BS27" i="17" s="1"/>
  <c r="W14" i="20"/>
  <c r="BS14" i="17" s="1"/>
  <c r="W20" i="20"/>
  <c r="BS20" i="17" s="1"/>
  <c r="W60" i="20"/>
  <c r="BS60" i="17" s="1"/>
  <c r="W53" i="20"/>
  <c r="BS53" i="17" s="1"/>
  <c r="W47" i="20"/>
  <c r="BS47" i="17" s="1"/>
  <c r="W40" i="20"/>
  <c r="BS40" i="17" s="1"/>
  <c r="W26" i="20"/>
  <c r="BS26" i="17" s="1"/>
  <c r="W13" i="20"/>
  <c r="BS13" i="17" s="1"/>
  <c r="W32" i="20"/>
  <c r="BS32" i="17" s="1"/>
  <c r="W65" i="20"/>
  <c r="BS65" i="17" s="1"/>
  <c r="W59" i="20"/>
  <c r="BS59" i="17" s="1"/>
  <c r="W52" i="20"/>
  <c r="BS52" i="17" s="1"/>
  <c r="W46" i="20"/>
  <c r="BS46" i="17" s="1"/>
  <c r="W39" i="20"/>
  <c r="BS39" i="17" s="1"/>
  <c r="W25" i="20"/>
  <c r="BS25" i="17" s="1"/>
  <c r="W18" i="20"/>
  <c r="BS18" i="17" s="1"/>
  <c r="W12" i="20"/>
  <c r="BS12" i="17" s="1"/>
  <c r="W64" i="20"/>
  <c r="BS64" i="17" s="1"/>
  <c r="W58" i="20"/>
  <c r="BS58" i="17" s="1"/>
  <c r="W51" i="20"/>
  <c r="BS51" i="17" s="1"/>
  <c r="W38" i="20"/>
  <c r="W30"/>
  <c r="BS30" i="17" s="1"/>
  <c r="W24" i="20"/>
  <c r="BS24" i="17" s="1"/>
  <c r="W17" i="20"/>
  <c r="BS17" i="17" s="1"/>
  <c r="W11" i="20"/>
  <c r="BS11" i="17" s="1"/>
  <c r="W44" i="20"/>
  <c r="BS44" i="17" s="1"/>
  <c r="W37" i="20"/>
  <c r="W63"/>
  <c r="BS63" i="17" s="1"/>
  <c r="W50" i="20"/>
  <c r="BS50" i="17" s="1"/>
  <c r="W36" i="20"/>
  <c r="BS36" i="17" s="1"/>
  <c r="W29" i="20"/>
  <c r="BS29" i="17" s="1"/>
  <c r="W23" i="20"/>
  <c r="BS23" i="17" s="1"/>
  <c r="W16" i="20"/>
  <c r="BS16" i="17" s="1"/>
  <c r="W56" i="20"/>
  <c r="BS56" i="17" s="1"/>
  <c r="W62" i="20"/>
  <c r="BS62" i="17" s="1"/>
  <c r="W49" i="20"/>
  <c r="BS49" i="17" s="1"/>
  <c r="W42" i="20"/>
  <c r="BS42" i="17" s="1"/>
  <c r="W35" i="20"/>
  <c r="BS35" i="17" s="1"/>
  <c r="W28" i="20"/>
  <c r="BS28" i="17" s="1"/>
  <c r="W22" i="20"/>
  <c r="BS22" i="17" s="1"/>
  <c r="W15" i="20"/>
  <c r="BS15" i="17" s="1"/>
  <c r="BS8"/>
  <c r="AI24" i="20"/>
  <c r="DL24" i="17" s="1"/>
  <c r="H10"/>
  <c r="AI39" i="20"/>
  <c r="DL39" i="17" s="1"/>
  <c r="G38" i="20"/>
  <c r="G45"/>
  <c r="K45" i="17" s="1"/>
  <c r="G47" i="20"/>
  <c r="K47" i="17" s="1"/>
  <c r="CV16" i="18"/>
  <c r="AH37" i="20"/>
  <c r="AH10"/>
  <c r="DG10" i="17" s="1"/>
  <c r="AD43" i="19"/>
  <c r="R43"/>
  <c r="F43"/>
  <c r="Z43"/>
  <c r="N43"/>
  <c r="AH43"/>
  <c r="V43"/>
  <c r="J43"/>
  <c r="E43"/>
  <c r="G30" i="20"/>
  <c r="K30" i="17" s="1"/>
  <c r="G19" i="20"/>
  <c r="K19" i="17" s="1"/>
  <c r="AI37" i="20"/>
  <c r="EB38" i="18"/>
  <c r="CA34"/>
  <c r="AI54" i="20"/>
  <c r="DL54" i="17" s="1"/>
  <c r="AI41" i="20"/>
  <c r="DL41" i="17" s="1"/>
  <c r="AE51" i="20"/>
  <c r="CW51" i="17" s="1"/>
  <c r="AE48" i="20"/>
  <c r="CW48" i="17" s="1"/>
  <c r="AI28" i="20"/>
  <c r="DL28" i="17" s="1"/>
  <c r="AE34" i="20"/>
  <c r="CW34" i="17" s="1"/>
  <c r="AI36" i="20"/>
  <c r="DL36" i="17" s="1"/>
  <c r="AI53" i="20"/>
  <c r="DL53" i="17" s="1"/>
  <c r="AI50" i="20"/>
  <c r="DL50" i="17" s="1"/>
  <c r="A41" i="5"/>
  <c r="A41" i="18"/>
  <c r="W50" i="10"/>
  <c r="DW10" i="18"/>
  <c r="CF6"/>
  <c r="CA46"/>
  <c r="CV18"/>
  <c r="AI57" i="20"/>
  <c r="DL57" i="17" s="1"/>
  <c r="AI49" i="20"/>
  <c r="DL49" i="17" s="1"/>
  <c r="AI16" i="20"/>
  <c r="DL16" i="17" s="1"/>
  <c r="AE55" i="20"/>
  <c r="CW55" i="17" s="1"/>
  <c r="AE52" i="20"/>
  <c r="CW52" i="17" s="1"/>
  <c r="N47" i="20"/>
  <c r="AJ47" i="17" s="1"/>
  <c r="N33" i="20"/>
  <c r="AJ33" i="17" s="1"/>
  <c r="N21" i="20"/>
  <c r="AJ21" i="17" s="1"/>
  <c r="N64" i="20"/>
  <c r="AJ64" i="17" s="1"/>
  <c r="N58" i="20"/>
  <c r="AJ58" i="17" s="1"/>
  <c r="N46" i="20"/>
  <c r="AJ46" i="17" s="1"/>
  <c r="N32" i="20"/>
  <c r="AJ32" i="17" s="1"/>
  <c r="N20" i="20"/>
  <c r="AJ20" i="17" s="1"/>
  <c r="N57" i="20"/>
  <c r="AJ57" i="17" s="1"/>
  <c r="N45" i="20"/>
  <c r="AJ45" i="17" s="1"/>
  <c r="N31" i="20"/>
  <c r="AJ31" i="17" s="1"/>
  <c r="N19" i="20"/>
  <c r="AJ19" i="17" s="1"/>
  <c r="N63" i="20"/>
  <c r="AJ63" i="17" s="1"/>
  <c r="N56" i="20"/>
  <c r="AJ56" i="17" s="1"/>
  <c r="N44" i="20"/>
  <c r="AJ44" i="17" s="1"/>
  <c r="N30" i="20"/>
  <c r="AJ30" i="17" s="1"/>
  <c r="N18" i="20"/>
  <c r="AJ18" i="17" s="1"/>
  <c r="N55" i="20"/>
  <c r="AJ55" i="17" s="1"/>
  <c r="N43" i="20"/>
  <c r="AJ43" i="17" s="1"/>
  <c r="N29" i="20"/>
  <c r="AJ29" i="17" s="1"/>
  <c r="N17" i="20"/>
  <c r="AJ17" i="17" s="1"/>
  <c r="N62" i="20"/>
  <c r="AJ62" i="17" s="1"/>
  <c r="N54" i="20"/>
  <c r="AJ54" i="17" s="1"/>
  <c r="N42" i="20"/>
  <c r="AJ42" i="17" s="1"/>
  <c r="N28" i="20"/>
  <c r="AJ28" i="17" s="1"/>
  <c r="N16" i="20"/>
  <c r="AJ16" i="17" s="1"/>
  <c r="N53" i="20"/>
  <c r="AJ53" i="17" s="1"/>
  <c r="N41" i="20"/>
  <c r="AJ41" i="17" s="1"/>
  <c r="N27" i="20"/>
  <c r="AJ27" i="17" s="1"/>
  <c r="N15" i="20"/>
  <c r="AJ15" i="17" s="1"/>
  <c r="N61" i="20"/>
  <c r="AJ61" i="17" s="1"/>
  <c r="N52" i="20"/>
  <c r="AJ52" i="17" s="1"/>
  <c r="N40" i="20"/>
  <c r="AJ40" i="17" s="1"/>
  <c r="N26" i="20"/>
  <c r="AJ26" i="17" s="1"/>
  <c r="N14" i="20"/>
  <c r="AJ14" i="17" s="1"/>
  <c r="N51" i="20"/>
  <c r="AJ51" i="17" s="1"/>
  <c r="N39" i="20"/>
  <c r="AJ39" i="17" s="1"/>
  <c r="N25" i="20"/>
  <c r="AJ25" i="17" s="1"/>
  <c r="N13" i="20"/>
  <c r="AJ13" i="17" s="1"/>
  <c r="N60" i="20"/>
  <c r="AJ60" i="17" s="1"/>
  <c r="N50" i="20"/>
  <c r="AJ50" i="17" s="1"/>
  <c r="N36" i="20"/>
  <c r="AJ36" i="17" s="1"/>
  <c r="N24" i="20"/>
  <c r="AJ24" i="17" s="1"/>
  <c r="N12" i="20"/>
  <c r="AJ12" i="17" s="1"/>
  <c r="N49" i="20"/>
  <c r="AJ49" i="17" s="1"/>
  <c r="N35" i="20"/>
  <c r="AJ35" i="17" s="1"/>
  <c r="N23" i="20"/>
  <c r="AJ23" i="17" s="1"/>
  <c r="N11" i="20"/>
  <c r="AJ11" i="17" s="1"/>
  <c r="N65" i="20"/>
  <c r="AJ65" i="17" s="1"/>
  <c r="N59" i="20"/>
  <c r="AJ59" i="17" s="1"/>
  <c r="N48" i="20"/>
  <c r="AJ48" i="17" s="1"/>
  <c r="N34" i="20"/>
  <c r="AJ34" i="17" s="1"/>
  <c r="N22" i="20"/>
  <c r="AJ22" i="17" s="1"/>
  <c r="N10" i="20"/>
  <c r="AJ10" i="17" s="1"/>
  <c r="AJ8"/>
  <c r="AE47" i="20"/>
  <c r="CW47" i="17" s="1"/>
  <c r="W45" i="20"/>
  <c r="BS45" i="17" s="1"/>
  <c r="AI56" i="20"/>
  <c r="DL56" i="17" s="1"/>
  <c r="AI43" i="20"/>
  <c r="DL43" i="17" s="1"/>
  <c r="AI35" i="20"/>
  <c r="DL35" i="17" s="1"/>
  <c r="S50" i="10"/>
  <c r="AI52" i="20"/>
  <c r="DL52" i="17" s="1"/>
  <c r="AI42" i="20"/>
  <c r="DL42" i="17" s="1"/>
  <c r="AH51" i="19"/>
  <c r="V51"/>
  <c r="J51"/>
  <c r="AD51"/>
  <c r="R51"/>
  <c r="F51"/>
  <c r="E51"/>
  <c r="N51"/>
  <c r="Z51"/>
  <c r="AE50" i="20"/>
  <c r="CW50" i="17" s="1"/>
  <c r="AE30" i="20"/>
  <c r="CW30" i="17" s="1"/>
  <c r="AH45" i="19"/>
  <c r="V45"/>
  <c r="J45"/>
  <c r="AD45"/>
  <c r="R45"/>
  <c r="F45"/>
  <c r="E45"/>
  <c r="Z45"/>
  <c r="N45"/>
  <c r="AI44" i="20"/>
  <c r="DL44" i="17" s="1"/>
  <c r="AI18" i="20"/>
  <c r="DL18" i="17" s="1"/>
  <c r="AI20" i="20"/>
  <c r="DL20" i="17" s="1"/>
  <c r="E49" i="19"/>
  <c r="AD49"/>
  <c r="R49"/>
  <c r="F49"/>
  <c r="Z49"/>
  <c r="N49"/>
  <c r="AH49"/>
  <c r="V49"/>
  <c r="J49"/>
  <c r="AI45" i="20"/>
  <c r="DL45" i="17" s="1"/>
  <c r="AI29" i="20"/>
  <c r="DL29" i="17" s="1"/>
  <c r="AI12" i="20"/>
  <c r="DL12" i="17" s="1"/>
  <c r="AJ8" i="18"/>
  <c r="DG32"/>
  <c r="BY4"/>
  <c r="CA24"/>
  <c r="CA38"/>
  <c r="AI32" i="20"/>
  <c r="DL32" i="17" s="1"/>
  <c r="AI31" i="20"/>
  <c r="DL31" i="17" s="1"/>
  <c r="AE54" i="20"/>
  <c r="CW54" i="17" s="1"/>
  <c r="J49" i="20"/>
  <c r="U49" i="17" s="1"/>
  <c r="J35" i="20"/>
  <c r="U35" i="17" s="1"/>
  <c r="J23" i="20"/>
  <c r="U23" i="17" s="1"/>
  <c r="J11" i="20"/>
  <c r="U11" i="17" s="1"/>
  <c r="J65" i="20"/>
  <c r="U65" i="17" s="1"/>
  <c r="J59" i="20"/>
  <c r="U59" i="17" s="1"/>
  <c r="J48" i="20"/>
  <c r="U48" i="17" s="1"/>
  <c r="J34" i="20"/>
  <c r="U34" i="17" s="1"/>
  <c r="J22" i="20"/>
  <c r="U22" i="17" s="1"/>
  <c r="J10" i="20"/>
  <c r="U10" i="17" s="1"/>
  <c r="J47" i="20"/>
  <c r="U47" i="17" s="1"/>
  <c r="J33" i="20"/>
  <c r="U33" i="17" s="1"/>
  <c r="J21" i="20"/>
  <c r="U21" i="17" s="1"/>
  <c r="J64" i="20"/>
  <c r="U64" i="17" s="1"/>
  <c r="J58" i="20"/>
  <c r="U58" i="17" s="1"/>
  <c r="J46" i="20"/>
  <c r="U46" i="17" s="1"/>
  <c r="J32" i="20"/>
  <c r="U32" i="17" s="1"/>
  <c r="J20" i="20"/>
  <c r="U20" i="17" s="1"/>
  <c r="J57" i="20"/>
  <c r="U57" i="17" s="1"/>
  <c r="J45" i="20"/>
  <c r="U45" i="17" s="1"/>
  <c r="J31" i="20"/>
  <c r="U31" i="17" s="1"/>
  <c r="J19" i="20"/>
  <c r="U19" i="17" s="1"/>
  <c r="J63" i="20"/>
  <c r="U63" i="17" s="1"/>
  <c r="J56" i="20"/>
  <c r="U56" i="17" s="1"/>
  <c r="J44" i="20"/>
  <c r="U44" i="17" s="1"/>
  <c r="J30" i="20"/>
  <c r="U30" i="17" s="1"/>
  <c r="J18" i="20"/>
  <c r="U18" i="17" s="1"/>
  <c r="J55" i="20"/>
  <c r="U55" i="17" s="1"/>
  <c r="J43" i="20"/>
  <c r="U43" i="17" s="1"/>
  <c r="J29" i="20"/>
  <c r="U29" i="17" s="1"/>
  <c r="J17" i="20"/>
  <c r="U17" i="17" s="1"/>
  <c r="J62" i="20"/>
  <c r="U62" i="17" s="1"/>
  <c r="J54" i="20"/>
  <c r="U54" i="17" s="1"/>
  <c r="J42" i="20"/>
  <c r="U42" i="17" s="1"/>
  <c r="J28" i="20"/>
  <c r="U28" i="17" s="1"/>
  <c r="J16" i="20"/>
  <c r="U16" i="17" s="1"/>
  <c r="J53" i="20"/>
  <c r="U53" i="17" s="1"/>
  <c r="J41" i="20"/>
  <c r="U41" i="17" s="1"/>
  <c r="J27" i="20"/>
  <c r="U27" i="17" s="1"/>
  <c r="J15" i="20"/>
  <c r="U15" i="17" s="1"/>
  <c r="J61" i="20"/>
  <c r="U61" i="17" s="1"/>
  <c r="J52" i="20"/>
  <c r="U52" i="17" s="1"/>
  <c r="J40" i="20"/>
  <c r="U40" i="17" s="1"/>
  <c r="J26" i="20"/>
  <c r="U26" i="17" s="1"/>
  <c r="J14" i="20"/>
  <c r="U14" i="17" s="1"/>
  <c r="J51" i="20"/>
  <c r="U51" i="17" s="1"/>
  <c r="J39" i="20"/>
  <c r="U39" i="17" s="1"/>
  <c r="J25" i="20"/>
  <c r="U25" i="17" s="1"/>
  <c r="J13" i="20"/>
  <c r="U13" i="17" s="1"/>
  <c r="J60" i="20"/>
  <c r="U60" i="17" s="1"/>
  <c r="J50" i="20"/>
  <c r="U50" i="17" s="1"/>
  <c r="J36" i="20"/>
  <c r="U36" i="17" s="1"/>
  <c r="J24" i="20"/>
  <c r="U24" i="17" s="1"/>
  <c r="J12" i="20"/>
  <c r="U12" i="17" s="1"/>
  <c r="U8"/>
  <c r="AE21" i="20"/>
  <c r="CW21" i="17" s="1"/>
  <c r="AE43" i="20"/>
  <c r="CW43" i="17" s="1"/>
  <c r="AE53" i="20"/>
  <c r="CW53" i="17" s="1"/>
  <c r="G12" i="20"/>
  <c r="K12" i="17" s="1"/>
  <c r="AE22" i="20"/>
  <c r="CW22" i="17" s="1"/>
  <c r="D41" i="5"/>
  <c r="D41" i="18"/>
  <c r="DW22"/>
  <c r="V62" i="20"/>
  <c r="BN62" i="17" s="1"/>
  <c r="V55" i="20"/>
  <c r="BN55" i="17" s="1"/>
  <c r="V49" i="20"/>
  <c r="BN49" i="17" s="1"/>
  <c r="V42" i="20"/>
  <c r="BN42" i="17" s="1"/>
  <c r="V35" i="20"/>
  <c r="BN35" i="17" s="1"/>
  <c r="V28" i="20"/>
  <c r="BN28" i="17" s="1"/>
  <c r="V22" i="20"/>
  <c r="BN22" i="17" s="1"/>
  <c r="V15" i="20"/>
  <c r="BN15" i="17" s="1"/>
  <c r="V21" i="20"/>
  <c r="BN21" i="17" s="1"/>
  <c r="V61" i="20"/>
  <c r="BN61" i="17" s="1"/>
  <c r="V54" i="20"/>
  <c r="BN54" i="17" s="1"/>
  <c r="V48" i="20"/>
  <c r="BN48" i="17" s="1"/>
  <c r="V41" i="20"/>
  <c r="BN41" i="17" s="1"/>
  <c r="V34" i="20"/>
  <c r="BN34" i="17" s="1"/>
  <c r="V27" i="20"/>
  <c r="BN27" i="17" s="1"/>
  <c r="V14" i="20"/>
  <c r="BN14" i="17" s="1"/>
  <c r="V33" i="20"/>
  <c r="BN33" i="17" s="1"/>
  <c r="V20" i="20"/>
  <c r="BN20" i="17" s="1"/>
  <c r="V60" i="20"/>
  <c r="BN60" i="17" s="1"/>
  <c r="V53" i="20"/>
  <c r="BN53" i="17" s="1"/>
  <c r="V47" i="20"/>
  <c r="BN47" i="17" s="1"/>
  <c r="V40" i="20"/>
  <c r="BN40" i="17" s="1"/>
  <c r="V26" i="20"/>
  <c r="BN26" i="17" s="1"/>
  <c r="V19" i="20"/>
  <c r="BN19" i="17" s="1"/>
  <c r="V13" i="20"/>
  <c r="BN13" i="17" s="1"/>
  <c r="V32" i="20"/>
  <c r="BN32" i="17" s="1"/>
  <c r="V65" i="20"/>
  <c r="BN65" i="17" s="1"/>
  <c r="V59" i="20"/>
  <c r="BN59" i="17" s="1"/>
  <c r="V52" i="20"/>
  <c r="BN52" i="17" s="1"/>
  <c r="V46" i="20"/>
  <c r="BN46" i="17" s="1"/>
  <c r="V39" i="20"/>
  <c r="BN39" i="17" s="1"/>
  <c r="V31" i="20"/>
  <c r="BN31" i="17" s="1"/>
  <c r="V25" i="20"/>
  <c r="BN25" i="17" s="1"/>
  <c r="V18" i="20"/>
  <c r="BN18" i="17" s="1"/>
  <c r="V12" i="20"/>
  <c r="BN12" i="17" s="1"/>
  <c r="V45" i="20"/>
  <c r="BN45" i="17" s="1"/>
  <c r="V64" i="20"/>
  <c r="BN64" i="17" s="1"/>
  <c r="V58" i="20"/>
  <c r="BN58" i="17" s="1"/>
  <c r="V51" i="20"/>
  <c r="BN51" i="17" s="1"/>
  <c r="V30" i="20"/>
  <c r="BN30" i="17" s="1"/>
  <c r="V24" i="20"/>
  <c r="BN24" i="17" s="1"/>
  <c r="V17" i="20"/>
  <c r="BN17" i="17" s="1"/>
  <c r="V11" i="20"/>
  <c r="BN11" i="17" s="1"/>
  <c r="V57" i="20"/>
  <c r="BN57" i="17" s="1"/>
  <c r="V44" i="20"/>
  <c r="BN44" i="17" s="1"/>
  <c r="V63" i="20"/>
  <c r="BN63" i="17" s="1"/>
  <c r="V50" i="20"/>
  <c r="BN50" i="17" s="1"/>
  <c r="V43" i="20"/>
  <c r="BN43" i="17" s="1"/>
  <c r="V36" i="20"/>
  <c r="BN36" i="17" s="1"/>
  <c r="V29" i="20"/>
  <c r="BN29" i="17" s="1"/>
  <c r="V23" i="20"/>
  <c r="BN23" i="17" s="1"/>
  <c r="V16" i="20"/>
  <c r="BN16" i="17" s="1"/>
  <c r="V56" i="20"/>
  <c r="BN56" i="17" s="1"/>
  <c r="BN8"/>
  <c r="AE46" i="20"/>
  <c r="CW46" i="17" s="1"/>
  <c r="AE49" i="20"/>
  <c r="CW49" i="17" s="1"/>
  <c r="AE36" i="20"/>
  <c r="CW36" i="17" s="1"/>
  <c r="K50" i="10"/>
  <c r="C41" i="18"/>
  <c r="AH62" i="20"/>
  <c r="DG62" i="17" s="1"/>
  <c r="AH54" i="20"/>
  <c r="DG54" i="17" s="1"/>
  <c r="AH42" i="20"/>
  <c r="DG42" i="17" s="1"/>
  <c r="AH28" i="20"/>
  <c r="DG28" i="17" s="1"/>
  <c r="AH16" i="20"/>
  <c r="DG16" i="17" s="1"/>
  <c r="AH53" i="20"/>
  <c r="DG53" i="17" s="1"/>
  <c r="AH41" i="20"/>
  <c r="DG41" i="17" s="1"/>
  <c r="AH27" i="20"/>
  <c r="DG27" i="17" s="1"/>
  <c r="AH15" i="20"/>
  <c r="DG15" i="17" s="1"/>
  <c r="AH61" i="20"/>
  <c r="DG61" i="17" s="1"/>
  <c r="AH52" i="20"/>
  <c r="DG52" i="17" s="1"/>
  <c r="AH40" i="20"/>
  <c r="DG40" i="17" s="1"/>
  <c r="AH26" i="20"/>
  <c r="DG26" i="17" s="1"/>
  <c r="AH13" i="20"/>
  <c r="DG13" i="17" s="1"/>
  <c r="AH51" i="20"/>
  <c r="DG51" i="17" s="1"/>
  <c r="AH39" i="20"/>
  <c r="DG39" i="17" s="1"/>
  <c r="AH25" i="20"/>
  <c r="DG25" i="17" s="1"/>
  <c r="AH12" i="20"/>
  <c r="DG12" i="17" s="1"/>
  <c r="AH60" i="20"/>
  <c r="DG60" i="17" s="1"/>
  <c r="AH50" i="20"/>
  <c r="DG50" i="17" s="1"/>
  <c r="AH36" i="20"/>
  <c r="DG36" i="17" s="1"/>
  <c r="AH24" i="20"/>
  <c r="DG24" i="17" s="1"/>
  <c r="AH11" i="20"/>
  <c r="DG11" i="17" s="1"/>
  <c r="AH49" i="20"/>
  <c r="DG49" i="17" s="1"/>
  <c r="AH35" i="20"/>
  <c r="DG35" i="17" s="1"/>
  <c r="AH23" i="20"/>
  <c r="DG23" i="17" s="1"/>
  <c r="AH65" i="20"/>
  <c r="DG65" i="17" s="1"/>
  <c r="AH59" i="20"/>
  <c r="DG59" i="17" s="1"/>
  <c r="AH48" i="20"/>
  <c r="DG48" i="17" s="1"/>
  <c r="AH34" i="20"/>
  <c r="DG34" i="17" s="1"/>
  <c r="AH22" i="20"/>
  <c r="DG22" i="17" s="1"/>
  <c r="AH47" i="20"/>
  <c r="DG47" i="17" s="1"/>
  <c r="AH33" i="20"/>
  <c r="DG33" i="17" s="1"/>
  <c r="AH21" i="20"/>
  <c r="DG21" i="17" s="1"/>
  <c r="AH64" i="20"/>
  <c r="DG64" i="17" s="1"/>
  <c r="AH58" i="20"/>
  <c r="DG58" i="17" s="1"/>
  <c r="AH46" i="20"/>
  <c r="DG46" i="17" s="1"/>
  <c r="AH32" i="20"/>
  <c r="DG32" i="17" s="1"/>
  <c r="AH20" i="20"/>
  <c r="DG20" i="17" s="1"/>
  <c r="AH57" i="20"/>
  <c r="DG57" i="17" s="1"/>
  <c r="AH45" i="20"/>
  <c r="DG45" i="17" s="1"/>
  <c r="AH31" i="20"/>
  <c r="DG31" i="17" s="1"/>
  <c r="AH19" i="20"/>
  <c r="DG19" i="17" s="1"/>
  <c r="AH63" i="20"/>
  <c r="DG63" i="17" s="1"/>
  <c r="AH56" i="20"/>
  <c r="DG56" i="17" s="1"/>
  <c r="AH44" i="20"/>
  <c r="DG44" i="17" s="1"/>
  <c r="AH30" i="20"/>
  <c r="DG30" i="17" s="1"/>
  <c r="AH18" i="20"/>
  <c r="DG18" i="17" s="1"/>
  <c r="AH55" i="20"/>
  <c r="DG55" i="17" s="1"/>
  <c r="AH43" i="20"/>
  <c r="DG43" i="17" s="1"/>
  <c r="AH29" i="20"/>
  <c r="DG29" i="17" s="1"/>
  <c r="AH17" i="20"/>
  <c r="DG17" i="17" s="1"/>
  <c r="DG8"/>
  <c r="AE61" i="20"/>
  <c r="CW61" i="17" s="1"/>
  <c r="AE60" i="20"/>
  <c r="CW60" i="17" s="1"/>
  <c r="AE10" i="20"/>
  <c r="CW10" i="17" s="1"/>
  <c r="AE65" i="20"/>
  <c r="CW65" i="17" s="1"/>
  <c r="AE59" i="20"/>
  <c r="CW59" i="17" s="1"/>
  <c r="AE64" i="20"/>
  <c r="CW64" i="17" s="1"/>
  <c r="AE58" i="20"/>
  <c r="CW58" i="17" s="1"/>
  <c r="AE63" i="20"/>
  <c r="CW63" i="17" s="1"/>
  <c r="AE62" i="20"/>
  <c r="CW62" i="17" s="1"/>
  <c r="CW8"/>
  <c r="AE12" i="20"/>
  <c r="CW12" i="17" s="1"/>
  <c r="AE19" i="20"/>
  <c r="CW19" i="17" s="1"/>
  <c r="AE20" i="20"/>
  <c r="CW20" i="17" s="1"/>
  <c r="AE26" i="20"/>
  <c r="CW26" i="17" s="1"/>
  <c r="AE28" i="20"/>
  <c r="CW28" i="17" s="1"/>
  <c r="AE40" i="20"/>
  <c r="CW40" i="17" s="1"/>
  <c r="J38" i="20"/>
  <c r="CV6" i="18"/>
  <c r="CO14"/>
  <c r="CF22"/>
  <c r="DW28"/>
  <c r="CF24"/>
  <c r="CV10"/>
  <c r="AX28"/>
  <c r="AS22"/>
  <c r="AH21" i="19"/>
  <c r="V21"/>
  <c r="Z21"/>
  <c r="J21"/>
  <c r="AD21"/>
  <c r="R21"/>
  <c r="F21"/>
  <c r="E21"/>
  <c r="N21"/>
  <c r="CT10" i="18"/>
  <c r="AS28"/>
  <c r="AX22"/>
  <c r="AP19" i="17"/>
  <c r="AZ11" i="18" s="1"/>
  <c r="AP21" i="17"/>
  <c r="AZ13" i="18" s="1"/>
  <c r="AP64" i="17"/>
  <c r="AZ56" i="18" s="1"/>
  <c r="AP52" i="17"/>
  <c r="AZ44" i="18" s="1"/>
  <c r="AK64" i="17"/>
  <c r="AU56" i="18" s="1"/>
  <c r="AK60" i="17"/>
  <c r="AU52" i="18" s="1"/>
  <c r="AK50" i="17"/>
  <c r="AU42" i="18" s="1"/>
  <c r="AK46" i="17"/>
  <c r="AU38" i="18" s="1"/>
  <c r="AK18" i="17"/>
  <c r="AU10" i="18" s="1"/>
  <c r="AK53" i="17"/>
  <c r="AU45" i="18" s="1"/>
  <c r="AP63" i="17"/>
  <c r="AZ55" i="18" s="1"/>
  <c r="AK52" i="17"/>
  <c r="AU44" i="18" s="1"/>
  <c r="AK56" i="17"/>
  <c r="AU48" i="18" s="1"/>
  <c r="AP44" i="17"/>
  <c r="AZ36" i="18" s="1"/>
  <c r="AP48" i="17"/>
  <c r="AZ40" i="18" s="1"/>
  <c r="AP43" i="17"/>
  <c r="AZ35" i="18" s="1"/>
  <c r="AK17" i="17"/>
  <c r="AU9" i="18" s="1"/>
  <c r="AK11" i="17"/>
  <c r="AU3" i="18" s="1"/>
  <c r="AK15" i="17"/>
  <c r="AU7" i="18" s="1"/>
  <c r="AP23" i="17"/>
  <c r="AZ15" i="18" s="1"/>
  <c r="AP18" i="17"/>
  <c r="AZ10" i="18" s="1"/>
  <c r="AP20" i="17"/>
  <c r="AZ12" i="18" s="1"/>
  <c r="AK36" i="17"/>
  <c r="AU28" i="18" s="1"/>
  <c r="AP62" i="17"/>
  <c r="AZ54" i="18" s="1"/>
  <c r="AK63" i="17"/>
  <c r="AU55" i="18" s="1"/>
  <c r="AK48" i="17"/>
  <c r="AU40" i="18" s="1"/>
  <c r="AP40" i="17"/>
  <c r="AZ32" i="18" s="1"/>
  <c r="AK44" i="17"/>
  <c r="AU36" i="18" s="1"/>
  <c r="AP32" i="17"/>
  <c r="AZ24" i="18" s="1"/>
  <c r="AK16" i="17"/>
  <c r="AU8" i="18" s="1"/>
  <c r="AP24" i="17"/>
  <c r="AZ16" i="18" s="1"/>
  <c r="AK39" i="17"/>
  <c r="AU31" i="18" s="1"/>
  <c r="AP61" i="17"/>
  <c r="AZ53" i="18" s="1"/>
  <c r="AK62" i="17"/>
  <c r="AU54" i="18" s="1"/>
  <c r="AK51" i="17"/>
  <c r="AU43" i="18" s="1"/>
  <c r="AP35" i="17"/>
  <c r="AZ27" i="18" s="1"/>
  <c r="AP33" i="17"/>
  <c r="AZ25" i="18" s="1"/>
  <c r="AK27" i="17"/>
  <c r="AU19" i="18" s="1"/>
  <c r="AK32" i="17"/>
  <c r="AU24" i="18" s="1"/>
  <c r="AP25" i="17"/>
  <c r="AZ17" i="18" s="1"/>
  <c r="AP10" i="17"/>
  <c r="AZ2" i="18" s="1"/>
  <c r="AK65" i="17"/>
  <c r="AU57" i="18" s="1"/>
  <c r="AP60" i="17"/>
  <c r="AZ52" i="18" s="1"/>
  <c r="AK59" i="17"/>
  <c r="AU51" i="18" s="1"/>
  <c r="AP47" i="17"/>
  <c r="AZ39" i="18" s="1"/>
  <c r="AK47" i="17"/>
  <c r="AU39" i="18" s="1"/>
  <c r="AP31" i="17"/>
  <c r="AZ23" i="18" s="1"/>
  <c r="AK26" i="17"/>
  <c r="AU18" i="18" s="1"/>
  <c r="AK30" i="17"/>
  <c r="AU22" i="18" s="1"/>
  <c r="AK12" i="17"/>
  <c r="AU4" i="18" s="1"/>
  <c r="AP26" i="17"/>
  <c r="AZ18" i="18" s="1"/>
  <c r="AP11" i="17"/>
  <c r="AZ3" i="18" s="1"/>
  <c r="AP22" i="17"/>
  <c r="AZ14" i="18" s="1"/>
  <c r="AP17" i="17"/>
  <c r="AZ9" i="18" s="1"/>
  <c r="AP59" i="17"/>
  <c r="AZ51" i="18" s="1"/>
  <c r="AK61" i="17"/>
  <c r="AU53" i="18" s="1"/>
  <c r="AK43" i="17"/>
  <c r="AU35" i="18" s="1"/>
  <c r="AP41" i="17"/>
  <c r="AZ33" i="18" s="1"/>
  <c r="AP30" i="17"/>
  <c r="AZ22" i="18" s="1"/>
  <c r="AK25" i="17"/>
  <c r="AU17" i="18" s="1"/>
  <c r="AK28" i="17"/>
  <c r="AU20" i="18" s="1"/>
  <c r="AP27" i="17"/>
  <c r="AZ19" i="18" s="1"/>
  <c r="AP12" i="17"/>
  <c r="AZ4" i="18" s="1"/>
  <c r="AK20" i="17"/>
  <c r="AU12" i="18" s="1"/>
  <c r="AP58" i="17"/>
  <c r="AZ50" i="18" s="1"/>
  <c r="AK57" i="17"/>
  <c r="AU49" i="18" s="1"/>
  <c r="AK33" i="17"/>
  <c r="AU25" i="18" s="1"/>
  <c r="AP46" i="17"/>
  <c r="AZ38" i="18" s="1"/>
  <c r="AP29" i="17"/>
  <c r="AZ21" i="18" s="1"/>
  <c r="AK24" i="17"/>
  <c r="AU16" i="18" s="1"/>
  <c r="AK41" i="17"/>
  <c r="AU33" i="18" s="1"/>
  <c r="AI5" i="17"/>
  <c r="AP13"/>
  <c r="AZ5" i="18" s="1"/>
  <c r="AK29" i="17"/>
  <c r="AU21" i="18" s="1"/>
  <c r="AP54" i="17"/>
  <c r="AZ46" i="18" s="1"/>
  <c r="AK14" i="17"/>
  <c r="AU6" i="18" s="1"/>
  <c r="AP57" i="17"/>
  <c r="AZ49" i="18" s="1"/>
  <c r="AK54" i="17"/>
  <c r="AU46" i="18" s="1"/>
  <c r="AK31" i="17"/>
  <c r="AU23" i="18" s="1"/>
  <c r="AP39" i="17"/>
  <c r="AZ31" i="18" s="1"/>
  <c r="AP28" i="17"/>
  <c r="AZ20" i="18" s="1"/>
  <c r="AK23" i="17"/>
  <c r="AU15" i="18" s="1"/>
  <c r="AK40" i="17"/>
  <c r="AU32" i="18" s="1"/>
  <c r="AK13" i="17"/>
  <c r="AU5" i="18" s="1"/>
  <c r="AJ6" i="17"/>
  <c r="AP14"/>
  <c r="AZ6" i="18" s="1"/>
  <c r="AP56" i="17"/>
  <c r="AZ48" i="18" s="1"/>
  <c r="AK58" i="17"/>
  <c r="AU50" i="18" s="1"/>
  <c r="AP42" i="17"/>
  <c r="AZ34" i="18" s="1"/>
  <c r="AP34" i="17"/>
  <c r="AZ26" i="18" s="1"/>
  <c r="AK49" i="17"/>
  <c r="AU41" i="18" s="1"/>
  <c r="AK22" i="17"/>
  <c r="AU14" i="18" s="1"/>
  <c r="AK35" i="17"/>
  <c r="AU27" i="18" s="1"/>
  <c r="AP15" i="17"/>
  <c r="AZ7" i="18" s="1"/>
  <c r="AK10" i="17"/>
  <c r="AU2" i="18" s="1"/>
  <c r="AP55" i="17"/>
  <c r="AZ47" i="18" s="1"/>
  <c r="AP51" i="17"/>
  <c r="AZ43" i="18" s="1"/>
  <c r="AP36" i="17"/>
  <c r="AZ28" i="18" s="1"/>
  <c r="AK42" i="17"/>
  <c r="AU34" i="18" s="1"/>
  <c r="AP45" i="17"/>
  <c r="AZ37" i="18" s="1"/>
  <c r="AK21" i="17"/>
  <c r="AU13" i="18" s="1"/>
  <c r="AP16" i="17"/>
  <c r="AZ8" i="18" s="1"/>
  <c r="AP65" i="17"/>
  <c r="AZ57" i="18" s="1"/>
  <c r="AP53" i="17"/>
  <c r="AZ45" i="18" s="1"/>
  <c r="AP49" i="17"/>
  <c r="AZ41" i="18" s="1"/>
  <c r="AK45" i="17"/>
  <c r="AU37" i="18" s="1"/>
  <c r="AK55" i="17"/>
  <c r="AU47" i="18" s="1"/>
  <c r="AK34" i="17"/>
  <c r="AU26" i="18" s="1"/>
  <c r="AK19" i="17"/>
  <c r="AU11" i="18" s="1"/>
  <c r="AP50" i="17"/>
  <c r="AZ42" i="18" s="1"/>
  <c r="Z23" i="19"/>
  <c r="N23"/>
  <c r="AH23"/>
  <c r="V23"/>
  <c r="J23"/>
  <c r="F23"/>
  <c r="AD23"/>
  <c r="R23"/>
  <c r="E23"/>
  <c r="R15"/>
  <c r="J15"/>
  <c r="F15"/>
  <c r="E15"/>
  <c r="Z15"/>
  <c r="N15"/>
  <c r="AH15"/>
  <c r="V15"/>
  <c r="AD15"/>
  <c r="BI22" i="18"/>
  <c r="AZ15" i="17"/>
  <c r="BK7" i="18" s="1"/>
  <c r="BE61" i="17"/>
  <c r="BP53" i="18" s="1"/>
  <c r="AZ63" i="17"/>
  <c r="BK55" i="18" s="1"/>
  <c r="BE50" i="17"/>
  <c r="BP42" i="18" s="1"/>
  <c r="BE36" i="17"/>
  <c r="BP28" i="18" s="1"/>
  <c r="AZ51" i="17"/>
  <c r="BK43" i="18" s="1"/>
  <c r="AZ33" i="17"/>
  <c r="BK25" i="18" s="1"/>
  <c r="BE21" i="17"/>
  <c r="BP13" i="18" s="1"/>
  <c r="AZ29" i="17"/>
  <c r="BK21" i="18" s="1"/>
  <c r="AZ11" i="17"/>
  <c r="BK3" i="18" s="1"/>
  <c r="AZ17" i="17"/>
  <c r="BK9" i="18" s="1"/>
  <c r="AZ53" i="17"/>
  <c r="BK45" i="18" s="1"/>
  <c r="BE34" i="17"/>
  <c r="BP26" i="18" s="1"/>
  <c r="AZ16" i="17"/>
  <c r="BK8" i="18" s="1"/>
  <c r="BE60" i="17"/>
  <c r="BP52" i="18" s="1"/>
  <c r="AZ62" i="17"/>
  <c r="BK54" i="18" s="1"/>
  <c r="BE49" i="17"/>
  <c r="BP41" i="18" s="1"/>
  <c r="AZ50" i="17"/>
  <c r="BK42" i="18" s="1"/>
  <c r="AZ42" i="17"/>
  <c r="BK34" i="18" s="1"/>
  <c r="AZ28" i="17"/>
  <c r="BK20" i="18" s="1"/>
  <c r="BE20" i="17"/>
  <c r="BP12" i="18" s="1"/>
  <c r="AZ12" i="17"/>
  <c r="BK4" i="18" s="1"/>
  <c r="AZ20" i="17"/>
  <c r="BK12" i="18" s="1"/>
  <c r="AZ23" i="17"/>
  <c r="BK15" i="18" s="1"/>
  <c r="BE59" i="17"/>
  <c r="BP51" i="18" s="1"/>
  <c r="AZ61" i="17"/>
  <c r="BK53" i="18" s="1"/>
  <c r="BE48" i="17"/>
  <c r="BP40" i="18" s="1"/>
  <c r="AZ43" i="17"/>
  <c r="BK35" i="18" s="1"/>
  <c r="AZ40" i="17"/>
  <c r="BK32" i="18" s="1"/>
  <c r="AZ41" i="17"/>
  <c r="BK33" i="18" s="1"/>
  <c r="BE19" i="17"/>
  <c r="BP11" i="18" s="1"/>
  <c r="AZ13" i="17"/>
  <c r="BK5" i="18" s="1"/>
  <c r="AY6" i="17"/>
  <c r="BE58"/>
  <c r="BP50" i="18" s="1"/>
  <c r="AZ60" i="17"/>
  <c r="BK52" i="18" s="1"/>
  <c r="BE47" i="17"/>
  <c r="BP39" i="18" s="1"/>
  <c r="AZ32" i="17"/>
  <c r="BK24" i="18" s="1"/>
  <c r="AZ35" i="17"/>
  <c r="BK27" i="18" s="1"/>
  <c r="BE31" i="17"/>
  <c r="BP23" i="18" s="1"/>
  <c r="BE18" i="17"/>
  <c r="BP10" i="18" s="1"/>
  <c r="AZ14" i="17"/>
  <c r="BK6" i="18" s="1"/>
  <c r="BE63" i="17"/>
  <c r="BP55" i="18" s="1"/>
  <c r="AZ46" i="17"/>
  <c r="BK38" i="18" s="1"/>
  <c r="BE23" i="17"/>
  <c r="BP15" i="18" s="1"/>
  <c r="BE57" i="17"/>
  <c r="BP49" i="18" s="1"/>
  <c r="AZ59" i="17"/>
  <c r="BK51" i="18" s="1"/>
  <c r="BE46" i="17"/>
  <c r="BP38" i="18" s="1"/>
  <c r="AZ49" i="17"/>
  <c r="BK41" i="18" s="1"/>
  <c r="BE33" i="17"/>
  <c r="BP25" i="18" s="1"/>
  <c r="AZ30" i="17"/>
  <c r="BK22" i="18" s="1"/>
  <c r="BE17" i="17"/>
  <c r="BP9" i="18" s="1"/>
  <c r="BE51" i="17"/>
  <c r="BP43" i="18" s="1"/>
  <c r="BE56" i="17"/>
  <c r="BP48" i="18" s="1"/>
  <c r="AZ58" i="17"/>
  <c r="BK50" i="18" s="1"/>
  <c r="BE45" i="17"/>
  <c r="BP37" i="18" s="1"/>
  <c r="BE40" i="17"/>
  <c r="BP32" i="18" s="1"/>
  <c r="BE28" i="17"/>
  <c r="BP20" i="18" s="1"/>
  <c r="BE29" i="17"/>
  <c r="BP21" i="18" s="1"/>
  <c r="BE16" i="17"/>
  <c r="BP8" i="18" s="1"/>
  <c r="AZ18" i="17"/>
  <c r="BK10" i="18" s="1"/>
  <c r="BE10" i="17"/>
  <c r="BP2" i="18" s="1"/>
  <c r="BE55" i="17"/>
  <c r="BP47" i="18" s="1"/>
  <c r="AZ57" i="17"/>
  <c r="BK49" i="18" s="1"/>
  <c r="BE44" i="17"/>
  <c r="BP36" i="18" s="1"/>
  <c r="BE35" i="17"/>
  <c r="BP27" i="18" s="1"/>
  <c r="AZ27" i="17"/>
  <c r="BK19" i="18" s="1"/>
  <c r="BE27" i="17"/>
  <c r="BP19" i="18" s="1"/>
  <c r="BE15" i="17"/>
  <c r="BP7" i="18" s="1"/>
  <c r="AZ19" i="17"/>
  <c r="BK11" i="18" s="1"/>
  <c r="BE11" i="17"/>
  <c r="BP3" i="18" s="1"/>
  <c r="BE65" i="17"/>
  <c r="BP57" i="18" s="1"/>
  <c r="BE54" i="17"/>
  <c r="BP46" i="18" s="1"/>
  <c r="AZ56" i="17"/>
  <c r="BK48" i="18" s="1"/>
  <c r="BE43" i="17"/>
  <c r="BP35" i="18" s="1"/>
  <c r="AZ45" i="17"/>
  <c r="BK37" i="18" s="1"/>
  <c r="AZ26" i="17"/>
  <c r="BK18" i="18" s="1"/>
  <c r="BE26" i="17"/>
  <c r="BP18" i="18" s="1"/>
  <c r="AZ44" i="17"/>
  <c r="BK36" i="18" s="1"/>
  <c r="AZ21" i="17"/>
  <c r="BK13" i="18" s="1"/>
  <c r="BE12" i="17"/>
  <c r="BP4" i="18" s="1"/>
  <c r="AZ65" i="17"/>
  <c r="BK57" i="18" s="1"/>
  <c r="BE53" i="17"/>
  <c r="BP45" i="18" s="1"/>
  <c r="AZ55" i="17"/>
  <c r="BK47" i="18" s="1"/>
  <c r="BE42" i="17"/>
  <c r="BP34" i="18" s="1"/>
  <c r="BE39" i="17"/>
  <c r="BP31" i="18" s="1"/>
  <c r="AZ25" i="17"/>
  <c r="BK17" i="18" s="1"/>
  <c r="BE25" i="17"/>
  <c r="BP17" i="18" s="1"/>
  <c r="AZ39" i="17"/>
  <c r="BK31" i="18" s="1"/>
  <c r="BE13" i="17"/>
  <c r="BP5" i="18" s="1"/>
  <c r="AZ22" i="17"/>
  <c r="BK14" i="18" s="1"/>
  <c r="BE64" i="17"/>
  <c r="BP56" i="18" s="1"/>
  <c r="BE52" i="17"/>
  <c r="BP44" i="18" s="1"/>
  <c r="AZ54" i="17"/>
  <c r="BK46" i="18" s="1"/>
  <c r="BE41" i="17"/>
  <c r="BP33" i="18" s="1"/>
  <c r="AZ36" i="17"/>
  <c r="AZ24"/>
  <c r="BK16" i="18" s="1"/>
  <c r="BE24" i="17"/>
  <c r="BP16" i="18" s="1"/>
  <c r="AZ34" i="17"/>
  <c r="BK26" i="18" s="1"/>
  <c r="AX5" i="17"/>
  <c r="BE14"/>
  <c r="BP6" i="18" s="1"/>
  <c r="BE62" i="17"/>
  <c r="BP54" i="18" s="1"/>
  <c r="AZ64" i="17"/>
  <c r="BK56" i="18" s="1"/>
  <c r="AZ52" i="17"/>
  <c r="BK44" i="18" s="1"/>
  <c r="AZ48" i="17"/>
  <c r="BK40" i="18" s="1"/>
  <c r="AZ47" i="17"/>
  <c r="BK39" i="18" s="1"/>
  <c r="BE30" i="17"/>
  <c r="BP22" i="18" s="1"/>
  <c r="BE22" i="17"/>
  <c r="BP14" i="18" s="1"/>
  <c r="AZ31" i="17"/>
  <c r="BK23" i="18" s="1"/>
  <c r="AZ10" i="17"/>
  <c r="BK2" i="18" s="1"/>
  <c r="BE32" i="17"/>
  <c r="BP24" i="18" s="1"/>
  <c r="CD24"/>
  <c r="BK28"/>
  <c r="BI28"/>
  <c r="BN22"/>
  <c r="Z7" i="19"/>
  <c r="N7"/>
  <c r="AH7"/>
  <c r="V7"/>
  <c r="J7"/>
  <c r="E7"/>
  <c r="AD7"/>
  <c r="R7"/>
  <c r="F7"/>
  <c r="AS16" i="18"/>
  <c r="CA6"/>
  <c r="AS18"/>
  <c r="EB26"/>
  <c r="CA18"/>
  <c r="AX18"/>
  <c r="AH27" i="19"/>
  <c r="V27"/>
  <c r="J27"/>
  <c r="AD27"/>
  <c r="R27"/>
  <c r="F27"/>
  <c r="E27"/>
  <c r="Z27"/>
  <c r="N27"/>
  <c r="BI24" i="18"/>
  <c r="F9" i="19"/>
  <c r="E9"/>
  <c r="Z9"/>
  <c r="N9"/>
  <c r="AH9"/>
  <c r="AD9"/>
  <c r="V9"/>
  <c r="J9"/>
  <c r="R9"/>
  <c r="AD11"/>
  <c r="R11"/>
  <c r="F11"/>
  <c r="E11"/>
  <c r="Z11"/>
  <c r="N11"/>
  <c r="AH11"/>
  <c r="V11"/>
  <c r="J11"/>
  <c r="J19"/>
  <c r="E19"/>
  <c r="AH19"/>
  <c r="AD19"/>
  <c r="R19"/>
  <c r="F19"/>
  <c r="Z19"/>
  <c r="N19"/>
  <c r="V19"/>
  <c r="Y49" i="4"/>
  <c r="Q49"/>
  <c r="U49"/>
  <c r="M49"/>
  <c r="I49"/>
  <c r="CM41" i="5"/>
  <c r="CN41" s="1"/>
  <c r="C46" i="14"/>
  <c r="J46" s="1"/>
  <c r="AX49" i="8"/>
  <c r="BI41" i="5" s="1"/>
  <c r="BC49" i="8"/>
  <c r="BN41" i="5" s="1"/>
  <c r="BM49" i="8"/>
  <c r="BY41" i="5" s="1"/>
  <c r="CQ49" i="8"/>
  <c r="DE41" i="5" s="1"/>
  <c r="AI49" i="8"/>
  <c r="AS41" i="5" s="1"/>
  <c r="CB49" i="8"/>
  <c r="CO41" i="5" s="1"/>
  <c r="CV49" i="8"/>
  <c r="DJ41" i="5" s="1"/>
  <c r="Y49" i="8"/>
  <c r="AH41" i="5" s="1"/>
  <c r="DF49" i="8"/>
  <c r="DU41" i="5" s="1"/>
  <c r="AN49" i="8"/>
  <c r="AX41" i="5" s="1"/>
  <c r="G50" i="10"/>
  <c r="AQ41" i="5"/>
  <c r="AR41" s="1"/>
  <c r="K41"/>
  <c r="L41" s="1"/>
  <c r="AA41"/>
  <c r="AB41" s="1"/>
  <c r="DS41"/>
  <c r="DT41" s="1"/>
  <c r="D49" i="4"/>
  <c r="D49" i="8" s="1"/>
  <c r="D46" i="14" s="1"/>
  <c r="DC41" i="5"/>
  <c r="DD41" s="1"/>
  <c r="B49" i="4"/>
  <c r="B49" i="8" s="1"/>
  <c r="B46" i="14" s="1"/>
  <c r="BW41" i="5"/>
  <c r="BX41" s="1"/>
  <c r="A49" i="4"/>
  <c r="A49" i="8" s="1"/>
  <c r="A46" i="14" s="1"/>
  <c r="BG41" i="5"/>
  <c r="BH41" s="1"/>
  <c r="E49" i="8"/>
  <c r="T49"/>
  <c r="J49"/>
  <c r="A55" i="10"/>
  <c r="A54" i="4" s="1"/>
  <c r="A54" i="8" s="1"/>
  <c r="A51" i="14" s="1"/>
  <c r="B55" i="10"/>
  <c r="C55"/>
  <c r="AI55" s="1"/>
  <c r="D55"/>
  <c r="D54" i="4" s="1"/>
  <c r="D54" i="8" s="1"/>
  <c r="D51" i="14" s="1"/>
  <c r="E55" i="10"/>
  <c r="F55"/>
  <c r="A56"/>
  <c r="B56"/>
  <c r="B55" i="4" s="1"/>
  <c r="B55" i="8" s="1"/>
  <c r="B52" i="14" s="1"/>
  <c r="C56" i="10"/>
  <c r="C55" i="4" s="1"/>
  <c r="C55" i="8" s="1"/>
  <c r="CQ55" s="1"/>
  <c r="DE47" i="5" s="1"/>
  <c r="D56" i="10"/>
  <c r="D55" i="4" s="1"/>
  <c r="D55" i="8" s="1"/>
  <c r="D52" i="14" s="1"/>
  <c r="E56" i="10"/>
  <c r="F56"/>
  <c r="A57"/>
  <c r="B57"/>
  <c r="C57"/>
  <c r="D57"/>
  <c r="D56" i="4" s="1"/>
  <c r="D56" i="8" s="1"/>
  <c r="D53" i="14" s="1"/>
  <c r="E57" i="10"/>
  <c r="F57"/>
  <c r="A58"/>
  <c r="B58"/>
  <c r="C58"/>
  <c r="AA58" s="1"/>
  <c r="D58"/>
  <c r="E58"/>
  <c r="F58"/>
  <c r="A59"/>
  <c r="A58" i="4" s="1"/>
  <c r="A58" i="8" s="1"/>
  <c r="A55" i="14" s="1"/>
  <c r="B59" i="10"/>
  <c r="C59"/>
  <c r="D59"/>
  <c r="E59"/>
  <c r="F59"/>
  <c r="A60"/>
  <c r="B60"/>
  <c r="C60"/>
  <c r="D60"/>
  <c r="D59" i="4" s="1"/>
  <c r="D59" i="8" s="1"/>
  <c r="D56" i="14" s="1"/>
  <c r="E60" i="10"/>
  <c r="F60"/>
  <c r="A61"/>
  <c r="A60" i="4" s="1"/>
  <c r="A60" i="8" s="1"/>
  <c r="A57" i="14" s="1"/>
  <c r="B61" i="10"/>
  <c r="C61"/>
  <c r="D61"/>
  <c r="D60" i="4" s="1"/>
  <c r="D60" i="8" s="1"/>
  <c r="D57" i="14" s="1"/>
  <c r="E61" i="10"/>
  <c r="F61"/>
  <c r="A62"/>
  <c r="B62"/>
  <c r="C62"/>
  <c r="D62"/>
  <c r="E62"/>
  <c r="F62"/>
  <c r="A63"/>
  <c r="B63"/>
  <c r="C63"/>
  <c r="C62" i="4" s="1"/>
  <c r="C62" i="8" s="1"/>
  <c r="D63" i="10"/>
  <c r="D62" i="4" s="1"/>
  <c r="D62" i="8" s="1"/>
  <c r="D59" i="14" s="1"/>
  <c r="E63" i="10"/>
  <c r="F63"/>
  <c r="A64"/>
  <c r="B64"/>
  <c r="C64"/>
  <c r="D64"/>
  <c r="E64"/>
  <c r="F64"/>
  <c r="A65"/>
  <c r="B65"/>
  <c r="C65"/>
  <c r="D65"/>
  <c r="E65"/>
  <c r="F65"/>
  <c r="A66"/>
  <c r="A65" i="4" s="1"/>
  <c r="A65" i="8" s="1"/>
  <c r="A62" i="14" s="1"/>
  <c r="B66" i="10"/>
  <c r="C66"/>
  <c r="D66"/>
  <c r="D65" i="4" s="1"/>
  <c r="D65" i="8" s="1"/>
  <c r="D62" i="14" s="1"/>
  <c r="E66" i="10"/>
  <c r="F66"/>
  <c r="B54" i="4"/>
  <c r="B54" i="8" s="1"/>
  <c r="B51" i="14" s="1"/>
  <c r="AO54" i="4"/>
  <c r="EB54" i="8" s="1"/>
  <c r="EO46" i="5" s="1"/>
  <c r="AO55" i="4"/>
  <c r="EB55" i="8" s="1"/>
  <c r="EO47" i="5" s="1"/>
  <c r="AO56" i="4"/>
  <c r="EB56" i="8" s="1"/>
  <c r="EO48" i="5" s="1"/>
  <c r="AO57" i="4"/>
  <c r="EB57" i="8" s="1"/>
  <c r="EO49" i="5" s="1"/>
  <c r="AO58" i="4"/>
  <c r="EB58" i="8" s="1"/>
  <c r="EO50" i="5" s="1"/>
  <c r="AO59" i="4"/>
  <c r="EB59" i="8" s="1"/>
  <c r="EO51" i="5" s="1"/>
  <c r="AO60" i="4"/>
  <c r="EB60" i="8" s="1"/>
  <c r="EO52" i="5" s="1"/>
  <c r="AO61" i="4"/>
  <c r="EB61" i="8" s="1"/>
  <c r="EO53" i="5" s="1"/>
  <c r="AO62" i="4"/>
  <c r="EB62" i="8" s="1"/>
  <c r="EO54" i="5" s="1"/>
  <c r="AO63" i="4"/>
  <c r="EB63" i="8" s="1"/>
  <c r="EO55" i="5" s="1"/>
  <c r="AO64" i="4"/>
  <c r="EB64" i="8" s="1"/>
  <c r="EO56" i="5" s="1"/>
  <c r="AO65" i="4"/>
  <c r="EB65" i="8" s="1"/>
  <c r="EO57" i="5" s="1"/>
  <c r="A2" i="14"/>
  <c r="A1"/>
  <c r="AO52" i="4"/>
  <c r="EB52" i="8" s="1"/>
  <c r="EO44" i="5" s="1"/>
  <c r="AO53" i="4"/>
  <c r="EB53" i="8" s="1"/>
  <c r="EO45" i="5" s="1"/>
  <c r="A53" i="10"/>
  <c r="B53"/>
  <c r="C53"/>
  <c r="D53"/>
  <c r="E53"/>
  <c r="F53"/>
  <c r="A54"/>
  <c r="B54"/>
  <c r="C54"/>
  <c r="D54"/>
  <c r="E54"/>
  <c r="F54"/>
  <c r="DK49" i="8" l="1"/>
  <c r="DZ41" i="5" s="1"/>
  <c r="CG49" i="8"/>
  <c r="CT41" i="5" s="1"/>
  <c r="W55" i="10"/>
  <c r="DU13" i="17"/>
  <c r="A57" i="5"/>
  <c r="A57" i="18"/>
  <c r="A55" i="5"/>
  <c r="A55" i="18"/>
  <c r="D47" i="5"/>
  <c r="D47" i="18"/>
  <c r="A53" i="5"/>
  <c r="A53" i="18"/>
  <c r="A51" i="5"/>
  <c r="A51" i="18"/>
  <c r="K56" i="10"/>
  <c r="I55" i="4" s="1"/>
  <c r="C47" i="18"/>
  <c r="A59" i="4"/>
  <c r="A59" i="8" s="1"/>
  <c r="A56" i="14" s="1"/>
  <c r="B49" i="5"/>
  <c r="B49" i="18"/>
  <c r="B47" i="5"/>
  <c r="B47" i="18"/>
  <c r="B55" i="5"/>
  <c r="B55" i="18"/>
  <c r="A63" i="4"/>
  <c r="A63" i="8" s="1"/>
  <c r="A60" i="14" s="1"/>
  <c r="K58" i="10"/>
  <c r="C49" i="18"/>
  <c r="B63" i="4"/>
  <c r="B63" i="8" s="1"/>
  <c r="B60" i="14" s="1"/>
  <c r="D49" i="18"/>
  <c r="D54" i="5"/>
  <c r="D54" i="18"/>
  <c r="A49" i="5"/>
  <c r="A49" i="18"/>
  <c r="D45"/>
  <c r="C56" i="5"/>
  <c r="DS56" s="1"/>
  <c r="C56" i="18"/>
  <c r="G63" i="10"/>
  <c r="C54" i="18"/>
  <c r="D52" i="5"/>
  <c r="D52" i="18"/>
  <c r="D50" i="5"/>
  <c r="D50" i="18"/>
  <c r="C45"/>
  <c r="B54" i="5"/>
  <c r="B54" i="18"/>
  <c r="O62" i="10"/>
  <c r="C53" i="18"/>
  <c r="A44"/>
  <c r="A56" i="5"/>
  <c r="A56" i="18"/>
  <c r="A54" i="5"/>
  <c r="A54" i="18"/>
  <c r="B50"/>
  <c r="D48" i="5"/>
  <c r="D48" i="18"/>
  <c r="DU44" i="17"/>
  <c r="DU27"/>
  <c r="DS41" i="18"/>
  <c r="DT41" s="1"/>
  <c r="CM41"/>
  <c r="CN41" s="1"/>
  <c r="AQ41"/>
  <c r="AR41" s="1"/>
  <c r="G41"/>
  <c r="AA41"/>
  <c r="AB41" s="1"/>
  <c r="BW41"/>
  <c r="BX41" s="1"/>
  <c r="K41"/>
  <c r="L41" s="1"/>
  <c r="BG41"/>
  <c r="BH41" s="1"/>
  <c r="DC41"/>
  <c r="DD41" s="1"/>
  <c r="B53" i="5"/>
  <c r="B53" i="18"/>
  <c r="D56" i="5"/>
  <c r="D56" i="18"/>
  <c r="A47" i="5"/>
  <c r="A47" i="18"/>
  <c r="B56"/>
  <c r="S61" i="10"/>
  <c r="Q60" i="4" s="1"/>
  <c r="C52" i="18"/>
  <c r="C50" i="5"/>
  <c r="DS50" s="1"/>
  <c r="C50" i="18"/>
  <c r="B45"/>
  <c r="B61" i="4"/>
  <c r="B61" i="8" s="1"/>
  <c r="B58" i="14" s="1"/>
  <c r="C57" i="4"/>
  <c r="C57" i="8" s="1"/>
  <c r="AX57" s="1"/>
  <c r="BI49" i="5" s="1"/>
  <c r="B52" i="18"/>
  <c r="A45" i="5"/>
  <c r="A45" i="18"/>
  <c r="A61" i="4"/>
  <c r="A61" i="8" s="1"/>
  <c r="A58" i="14" s="1"/>
  <c r="B57" i="4"/>
  <c r="B57" i="8" s="1"/>
  <c r="B54" i="14" s="1"/>
  <c r="AI62" i="10"/>
  <c r="A52" i="5"/>
  <c r="A52" i="18"/>
  <c r="A50" i="5"/>
  <c r="A50" i="18"/>
  <c r="G57" i="10"/>
  <c r="C48" i="18"/>
  <c r="DU36" i="17"/>
  <c r="C44" i="18"/>
  <c r="B48" i="5"/>
  <c r="B48" i="18"/>
  <c r="D46" i="5"/>
  <c r="D46" i="18"/>
  <c r="DU55" i="17"/>
  <c r="D57" i="5"/>
  <c r="D57" i="18"/>
  <c r="D55" i="5"/>
  <c r="D55" i="18"/>
  <c r="W58" i="10"/>
  <c r="U57" i="4" s="1"/>
  <c r="A48" i="5"/>
  <c r="A48" i="18"/>
  <c r="C54" i="4"/>
  <c r="C54" i="8" s="1"/>
  <c r="C51" i="14" s="1"/>
  <c r="C46" i="18"/>
  <c r="D44" i="5"/>
  <c r="D44" i="18"/>
  <c r="D64" i="4"/>
  <c r="D64" i="8" s="1"/>
  <c r="D61" i="14" s="1"/>
  <c r="C60" i="4"/>
  <c r="C60" i="8" s="1"/>
  <c r="A56" i="4"/>
  <c r="A56" i="8" s="1"/>
  <c r="A53" i="14" s="1"/>
  <c r="G66" i="10"/>
  <c r="C57" i="18"/>
  <c r="K64" i="10"/>
  <c r="C55" i="18"/>
  <c r="D53" i="5"/>
  <c r="D53" i="18"/>
  <c r="D51" i="5"/>
  <c r="D51" i="18"/>
  <c r="B46" i="5"/>
  <c r="B46" i="18"/>
  <c r="B57" i="5"/>
  <c r="B57" i="18"/>
  <c r="K60" i="10"/>
  <c r="I59" i="4" s="1"/>
  <c r="C51" i="18"/>
  <c r="A46" i="5"/>
  <c r="A46" i="18"/>
  <c r="B44"/>
  <c r="B51" i="5"/>
  <c r="B51" i="18"/>
  <c r="DU56" i="17"/>
  <c r="DU40"/>
  <c r="DU54"/>
  <c r="DU12"/>
  <c r="DU65"/>
  <c r="DU64"/>
  <c r="DU31"/>
  <c r="DU42"/>
  <c r="DU52"/>
  <c r="DU14"/>
  <c r="DU39"/>
  <c r="DU47"/>
  <c r="DU51"/>
  <c r="DU18"/>
  <c r="DU29"/>
  <c r="DU45"/>
  <c r="DU53"/>
  <c r="DU21"/>
  <c r="DU30"/>
  <c r="DU43"/>
  <c r="DU59"/>
  <c r="DU17"/>
  <c r="DU22"/>
  <c r="DU34"/>
  <c r="DU58"/>
  <c r="DU60"/>
  <c r="DU28"/>
  <c r="DU16"/>
  <c r="DU23"/>
  <c r="DU48"/>
  <c r="DU32"/>
  <c r="DU61"/>
  <c r="DU20"/>
  <c r="DU19"/>
  <c r="DU24"/>
  <c r="DU33"/>
  <c r="DU49"/>
  <c r="DU62"/>
  <c r="DU10"/>
  <c r="DU25"/>
  <c r="DU46"/>
  <c r="DU50"/>
  <c r="DU63"/>
  <c r="DU15"/>
  <c r="DU41"/>
  <c r="DU11"/>
  <c r="DU26"/>
  <c r="DU35"/>
  <c r="DU57"/>
  <c r="I63" i="4"/>
  <c r="M61"/>
  <c r="I57"/>
  <c r="U54"/>
  <c r="Y57"/>
  <c r="M41" i="5"/>
  <c r="R46" i="14"/>
  <c r="V46"/>
  <c r="Z46"/>
  <c r="N46"/>
  <c r="AH46"/>
  <c r="E46"/>
  <c r="AD46"/>
  <c r="F46"/>
  <c r="C65" i="4"/>
  <c r="C65" i="8" s="1"/>
  <c r="DF65" s="1"/>
  <c r="DU57" i="5" s="1"/>
  <c r="A62" i="4"/>
  <c r="A62" i="8" s="1"/>
  <c r="A59" i="14" s="1"/>
  <c r="S55" i="10"/>
  <c r="G58"/>
  <c r="A52" i="4"/>
  <c r="A52" i="8" s="1"/>
  <c r="A49" i="14" s="1"/>
  <c r="A44" i="5"/>
  <c r="A53" i="4"/>
  <c r="A53" i="8" s="1"/>
  <c r="A50" i="14" s="1"/>
  <c r="D61" i="4"/>
  <c r="D61" i="8" s="1"/>
  <c r="D58" i="14" s="1"/>
  <c r="A64" i="4"/>
  <c r="A64" i="8" s="1"/>
  <c r="A61" i="14" s="1"/>
  <c r="C61" i="4"/>
  <c r="C61" i="8" s="1"/>
  <c r="DF61" s="1"/>
  <c r="DU53" i="5" s="1"/>
  <c r="A55" i="4"/>
  <c r="A55" i="8" s="1"/>
  <c r="A52" i="14" s="1"/>
  <c r="AI61" i="10"/>
  <c r="A57" i="4"/>
  <c r="A57" i="8" s="1"/>
  <c r="A54" i="14" s="1"/>
  <c r="D58" i="4"/>
  <c r="D58" i="8" s="1"/>
  <c r="D55" i="14" s="1"/>
  <c r="C63" i="4"/>
  <c r="C63" i="8" s="1"/>
  <c r="W61" i="10"/>
  <c r="AC41" i="5"/>
  <c r="V51" i="14"/>
  <c r="AH51"/>
  <c r="R41" i="5"/>
  <c r="C59" i="4"/>
  <c r="C59" i="8" s="1"/>
  <c r="CG59" s="1"/>
  <c r="CT51" i="5" s="1"/>
  <c r="B59" i="4"/>
  <c r="B59" i="8" s="1"/>
  <c r="B56" i="14" s="1"/>
  <c r="K62" i="10"/>
  <c r="AI56"/>
  <c r="C56" i="4"/>
  <c r="C56" i="8" s="1"/>
  <c r="C53" i="14" s="1"/>
  <c r="R53" s="1"/>
  <c r="AE66" i="10"/>
  <c r="D63" i="4"/>
  <c r="D63" i="8" s="1"/>
  <c r="D60" i="14" s="1"/>
  <c r="AA66" i="10"/>
  <c r="AI63"/>
  <c r="K66"/>
  <c r="AE63"/>
  <c r="AE60"/>
  <c r="AI57"/>
  <c r="O63"/>
  <c r="AA60"/>
  <c r="AE57"/>
  <c r="AA64"/>
  <c r="O57"/>
  <c r="W64"/>
  <c r="G64"/>
  <c r="B65" i="4"/>
  <c r="B65" i="8" s="1"/>
  <c r="B62" i="14" s="1"/>
  <c r="CB60" i="8"/>
  <c r="CO52" i="5" s="1"/>
  <c r="C59" i="14"/>
  <c r="J59" s="1"/>
  <c r="CQ62" i="8"/>
  <c r="DE54" i="5" s="1"/>
  <c r="S64" i="10"/>
  <c r="AA63"/>
  <c r="AE62"/>
  <c r="S58"/>
  <c r="AA57"/>
  <c r="AA56"/>
  <c r="O66"/>
  <c r="C57" i="5"/>
  <c r="DS57" s="1"/>
  <c r="O64" i="10"/>
  <c r="W63"/>
  <c r="AA62"/>
  <c r="G60"/>
  <c r="C51" i="5"/>
  <c r="DS51" s="1"/>
  <c r="O58" i="10"/>
  <c r="W57"/>
  <c r="O56"/>
  <c r="AE53"/>
  <c r="C44" i="5"/>
  <c r="DS44" s="1"/>
  <c r="B52" i="4"/>
  <c r="B52" i="8" s="1"/>
  <c r="B49" i="14" s="1"/>
  <c r="B44" i="5"/>
  <c r="B56" i="4"/>
  <c r="B56" i="8" s="1"/>
  <c r="B53" i="14" s="1"/>
  <c r="S63" i="10"/>
  <c r="S57"/>
  <c r="AE55"/>
  <c r="C46" i="5"/>
  <c r="DS46" s="1"/>
  <c r="AE61" i="10"/>
  <c r="C52" i="5"/>
  <c r="DS52" s="1"/>
  <c r="B60" i="4"/>
  <c r="B60" i="8" s="1"/>
  <c r="B57" i="14" s="1"/>
  <c r="B52" i="5"/>
  <c r="B62" i="4"/>
  <c r="B62" i="8" s="1"/>
  <c r="B59" i="14" s="1"/>
  <c r="D57" i="4"/>
  <c r="D57" i="8" s="1"/>
  <c r="D54" i="14" s="1"/>
  <c r="D49" i="5"/>
  <c r="W56" i="10"/>
  <c r="C47" i="5"/>
  <c r="DS47" s="1"/>
  <c r="D53" i="4"/>
  <c r="D53" i="8" s="1"/>
  <c r="D50" i="14" s="1"/>
  <c r="D45" i="5"/>
  <c r="W54" i="10"/>
  <c r="C45" i="5"/>
  <c r="DS45" s="1"/>
  <c r="G56"/>
  <c r="DT56"/>
  <c r="CM56"/>
  <c r="CN56" s="1"/>
  <c r="K56"/>
  <c r="L56" s="1"/>
  <c r="AA56"/>
  <c r="AB56" s="1"/>
  <c r="AQ56"/>
  <c r="AR56" s="1"/>
  <c r="BG56"/>
  <c r="BH56" s="1"/>
  <c r="BW56"/>
  <c r="BX56" s="1"/>
  <c r="DC56"/>
  <c r="DD56" s="1"/>
  <c r="AE64" i="10"/>
  <c r="C55" i="5"/>
  <c r="DS55" s="1"/>
  <c r="W62" i="10"/>
  <c r="C53" i="5"/>
  <c r="DS53" s="1"/>
  <c r="G50"/>
  <c r="K50"/>
  <c r="L50" s="1"/>
  <c r="AA50"/>
  <c r="AB50" s="1"/>
  <c r="AQ50"/>
  <c r="AR50" s="1"/>
  <c r="BG50"/>
  <c r="BH50" s="1"/>
  <c r="BW50"/>
  <c r="BX50" s="1"/>
  <c r="CM50"/>
  <c r="CN50" s="1"/>
  <c r="DC50"/>
  <c r="DD50" s="1"/>
  <c r="DT50"/>
  <c r="AE58" i="10"/>
  <c r="C49" i="5"/>
  <c r="DS49" s="1"/>
  <c r="B53" i="4"/>
  <c r="B53" i="8" s="1"/>
  <c r="B50" i="14" s="1"/>
  <c r="B45" i="5"/>
  <c r="B64" i="4"/>
  <c r="B64" i="8" s="1"/>
  <c r="B61" i="14" s="1"/>
  <c r="B56" i="5"/>
  <c r="K63" i="10"/>
  <c r="C54" i="5"/>
  <c r="DS54" s="1"/>
  <c r="B58" i="4"/>
  <c r="B58" i="8" s="1"/>
  <c r="B55" i="14" s="1"/>
  <c r="B50" i="5"/>
  <c r="K57" i="10"/>
  <c r="C48" i="5"/>
  <c r="DS48" s="1"/>
  <c r="AX55" i="8"/>
  <c r="BI47" i="5" s="1"/>
  <c r="DF63" i="8"/>
  <c r="DU55" i="5" s="1"/>
  <c r="BM63" i="8"/>
  <c r="BY55" i="5" s="1"/>
  <c r="AX62" i="8"/>
  <c r="BI54" i="5" s="1"/>
  <c r="T62" i="8"/>
  <c r="AC54" i="5" s="1"/>
  <c r="CG60" i="8"/>
  <c r="CT52" i="5" s="1"/>
  <c r="AX60" i="8"/>
  <c r="BI52" i="5" s="1"/>
  <c r="CG62" i="8"/>
  <c r="CT54" i="5" s="1"/>
  <c r="CB62" i="8"/>
  <c r="CO54" i="5" s="1"/>
  <c r="CG54" i="8"/>
  <c r="CT46" i="5" s="1"/>
  <c r="BM62" i="8"/>
  <c r="BY54" i="5" s="1"/>
  <c r="BM65" i="8"/>
  <c r="BY57" i="5" s="1"/>
  <c r="C62" i="14"/>
  <c r="AX61" i="8"/>
  <c r="BI53" i="5" s="1"/>
  <c r="CG63" i="8"/>
  <c r="CT55" i="5" s="1"/>
  <c r="AI63" i="8"/>
  <c r="AS55" i="5" s="1"/>
  <c r="C60" i="14"/>
  <c r="E63" i="8"/>
  <c r="CV63"/>
  <c r="DJ55" i="5" s="1"/>
  <c r="BM61" i="8"/>
  <c r="BY53" i="5" s="1"/>
  <c r="C52" i="14"/>
  <c r="AH52" s="1"/>
  <c r="BM55" i="8"/>
  <c r="BY47" i="5" s="1"/>
  <c r="DF55" i="8"/>
  <c r="DU47" i="5" s="1"/>
  <c r="T55" i="8"/>
  <c r="AC47" i="5" s="1"/>
  <c r="AI55" i="8"/>
  <c r="AS47" i="5" s="1"/>
  <c r="CB55" i="8"/>
  <c r="CO47" i="5" s="1"/>
  <c r="CG55" i="8"/>
  <c r="CT47" i="5" s="1"/>
  <c r="E55" i="8"/>
  <c r="CV55"/>
  <c r="DJ47" i="5" s="1"/>
  <c r="J51" i="14"/>
  <c r="C57"/>
  <c r="AH57" s="1"/>
  <c r="N53"/>
  <c r="AD51"/>
  <c r="R51"/>
  <c r="J53"/>
  <c r="Z51"/>
  <c r="F51"/>
  <c r="E51"/>
  <c r="N51"/>
  <c r="CV56" i="8"/>
  <c r="DJ48" i="5" s="1"/>
  <c r="E56" i="8"/>
  <c r="AI56"/>
  <c r="AS48" i="5" s="1"/>
  <c r="AX56" i="8"/>
  <c r="BI48" i="5" s="1"/>
  <c r="BM56" i="8"/>
  <c r="BY48" i="5" s="1"/>
  <c r="CB56" i="8"/>
  <c r="CO48" i="5" s="1"/>
  <c r="DF56" i="8"/>
  <c r="DU48" i="5" s="1"/>
  <c r="CG56" i="8"/>
  <c r="CT48" i="5" s="1"/>
  <c r="T56" i="8"/>
  <c r="AC48" i="5" s="1"/>
  <c r="CQ56" i="8"/>
  <c r="DE48" i="5" s="1"/>
  <c r="AX65" i="8"/>
  <c r="BI57" i="5" s="1"/>
  <c r="CB65" i="8"/>
  <c r="CO57" i="5" s="1"/>
  <c r="CQ65" i="8"/>
  <c r="DE57" i="5" s="1"/>
  <c r="T65" i="8"/>
  <c r="AC57" i="5" s="1"/>
  <c r="AI65" i="8"/>
  <c r="AS57" i="5" s="1"/>
  <c r="CV62" i="8"/>
  <c r="DJ54" i="5" s="1"/>
  <c r="E62" i="8"/>
  <c r="AI62"/>
  <c r="AS54" i="5" s="1"/>
  <c r="DF62" i="8"/>
  <c r="DU54" i="5" s="1"/>
  <c r="CG65" i="8"/>
  <c r="CT57" i="5" s="1"/>
  <c r="CV65" i="8"/>
  <c r="DJ57" i="5" s="1"/>
  <c r="CV60" i="8"/>
  <c r="DJ52" i="5" s="1"/>
  <c r="E60" i="8"/>
  <c r="AI60"/>
  <c r="AS52" i="5" s="1"/>
  <c r="BM60" i="8"/>
  <c r="BY52" i="5" s="1"/>
  <c r="DF60" i="8"/>
  <c r="DU52" i="5" s="1"/>
  <c r="CQ60" i="8"/>
  <c r="DE52" i="5" s="1"/>
  <c r="T60" i="8"/>
  <c r="AC52" i="5" s="1"/>
  <c r="CV54" i="8"/>
  <c r="DJ46" i="5" s="1"/>
  <c r="E54" i="8"/>
  <c r="T54"/>
  <c r="AC46" i="5" s="1"/>
  <c r="AI54" i="8"/>
  <c r="AS46" i="5" s="1"/>
  <c r="AX54" i="8"/>
  <c r="BI46" i="5" s="1"/>
  <c r="BM54" i="8"/>
  <c r="BY46" i="5" s="1"/>
  <c r="CB54" i="8"/>
  <c r="CO46" i="5" s="1"/>
  <c r="CQ54" i="8"/>
  <c r="DE46" i="5" s="1"/>
  <c r="DF54" i="8"/>
  <c r="DU46" i="5" s="1"/>
  <c r="E65" i="8"/>
  <c r="AX63"/>
  <c r="BI55" i="5" s="1"/>
  <c r="CB63" i="8"/>
  <c r="CO55" i="5" s="1"/>
  <c r="CQ63" i="8"/>
  <c r="DE55" i="5" s="1"/>
  <c r="T63" i="8"/>
  <c r="AC55" i="5" s="1"/>
  <c r="T59" i="8"/>
  <c r="AC51" i="5" s="1"/>
  <c r="CQ59" i="8"/>
  <c r="DE51" i="5" s="1"/>
  <c r="CB59" i="8"/>
  <c r="CO51" i="5" s="1"/>
  <c r="G65" i="10"/>
  <c r="K65"/>
  <c r="O65"/>
  <c r="S65"/>
  <c r="W65"/>
  <c r="AA65"/>
  <c r="AE65"/>
  <c r="C64" i="4"/>
  <c r="C64" i="8" s="1"/>
  <c r="AI65" i="10"/>
  <c r="G59"/>
  <c r="K59"/>
  <c r="O59"/>
  <c r="S59"/>
  <c r="W59"/>
  <c r="AA59"/>
  <c r="C58" i="4"/>
  <c r="C58" i="8" s="1"/>
  <c r="E58" s="1"/>
  <c r="AE59" i="10"/>
  <c r="AI59"/>
  <c r="AI66"/>
  <c r="S62"/>
  <c r="AA61"/>
  <c r="AI60"/>
  <c r="S56"/>
  <c r="AA55"/>
  <c r="W66"/>
  <c r="G62"/>
  <c r="O61"/>
  <c r="W60"/>
  <c r="G56"/>
  <c r="O55"/>
  <c r="S66"/>
  <c r="AI64"/>
  <c r="K61"/>
  <c r="S60"/>
  <c r="AI58"/>
  <c r="K55"/>
  <c r="G61"/>
  <c r="O60"/>
  <c r="G55"/>
  <c r="AE56"/>
  <c r="AI54"/>
  <c r="AA54"/>
  <c r="O54"/>
  <c r="D52" i="4"/>
  <c r="D52" i="8" s="1"/>
  <c r="D49" i="14" s="1"/>
  <c r="AE54" i="10"/>
  <c r="C52" i="4"/>
  <c r="C52" i="8" s="1"/>
  <c r="C53" i="4"/>
  <c r="C53" i="8" s="1"/>
  <c r="S54" i="10"/>
  <c r="AA53"/>
  <c r="W53"/>
  <c r="K54"/>
  <c r="S53"/>
  <c r="G54"/>
  <c r="O53"/>
  <c r="K53"/>
  <c r="G53"/>
  <c r="AI53"/>
  <c r="CB61" i="8" l="1"/>
  <c r="CO53" i="5" s="1"/>
  <c r="E61" i="8"/>
  <c r="CV61"/>
  <c r="DJ53" i="5" s="1"/>
  <c r="AI61" i="8"/>
  <c r="AS53" i="5" s="1"/>
  <c r="CQ61" i="8"/>
  <c r="DE53" i="5" s="1"/>
  <c r="T61" i="8"/>
  <c r="AC53" i="5" s="1"/>
  <c r="CG61" i="8"/>
  <c r="CT53" i="5" s="1"/>
  <c r="C58" i="14"/>
  <c r="AH58" s="1"/>
  <c r="C54"/>
  <c r="V54" s="1"/>
  <c r="CB57" i="8"/>
  <c r="CO49" i="5" s="1"/>
  <c r="DF57" i="8"/>
  <c r="DU49" i="5" s="1"/>
  <c r="AI57" i="8"/>
  <c r="AS49" i="5" s="1"/>
  <c r="CQ57" i="8"/>
  <c r="DE49" i="5" s="1"/>
  <c r="T57" i="8"/>
  <c r="AC49" i="5" s="1"/>
  <c r="CV57" i="8"/>
  <c r="DJ49" i="5" s="1"/>
  <c r="E57" i="8"/>
  <c r="CG57"/>
  <c r="CT49" i="5" s="1"/>
  <c r="BM57" i="8"/>
  <c r="BY49" i="5" s="1"/>
  <c r="CM57" i="18"/>
  <c r="CN57" s="1"/>
  <c r="K57"/>
  <c r="L57" s="1"/>
  <c r="BG57"/>
  <c r="BH57" s="1"/>
  <c r="DC57"/>
  <c r="DD57" s="1"/>
  <c r="G57"/>
  <c r="AA57"/>
  <c r="AB57" s="1"/>
  <c r="AQ57"/>
  <c r="AR57" s="1"/>
  <c r="BW57"/>
  <c r="BX57" s="1"/>
  <c r="DS57"/>
  <c r="DT57" s="1"/>
  <c r="AA56"/>
  <c r="AB56" s="1"/>
  <c r="DC56"/>
  <c r="DD56" s="1"/>
  <c r="BG56"/>
  <c r="BH56" s="1"/>
  <c r="K56"/>
  <c r="L56" s="1"/>
  <c r="CM56"/>
  <c r="CN56" s="1"/>
  <c r="DS56"/>
  <c r="DT56" s="1"/>
  <c r="AQ56"/>
  <c r="AR56" s="1"/>
  <c r="G56"/>
  <c r="BW56"/>
  <c r="BX56" s="1"/>
  <c r="DS45"/>
  <c r="DT45" s="1"/>
  <c r="CM45"/>
  <c r="CN45" s="1"/>
  <c r="AQ45"/>
  <c r="AR45" s="1"/>
  <c r="G45"/>
  <c r="BG45"/>
  <c r="BH45" s="1"/>
  <c r="DC45"/>
  <c r="DD45" s="1"/>
  <c r="AA45"/>
  <c r="AB45" s="1"/>
  <c r="BW45"/>
  <c r="BX45" s="1"/>
  <c r="K45"/>
  <c r="L45" s="1"/>
  <c r="DS50"/>
  <c r="DT50" s="1"/>
  <c r="CM50"/>
  <c r="CN50" s="1"/>
  <c r="BG50"/>
  <c r="BH50" s="1"/>
  <c r="AQ50"/>
  <c r="AR50" s="1"/>
  <c r="K50"/>
  <c r="L50" s="1"/>
  <c r="G50"/>
  <c r="DC50"/>
  <c r="DD50" s="1"/>
  <c r="AA50"/>
  <c r="AB50" s="1"/>
  <c r="BW50"/>
  <c r="BX50" s="1"/>
  <c r="DS49"/>
  <c r="DT49" s="1"/>
  <c r="CM49"/>
  <c r="CN49" s="1"/>
  <c r="AQ49"/>
  <c r="AR49" s="1"/>
  <c r="G49"/>
  <c r="K49"/>
  <c r="L49" s="1"/>
  <c r="BG49"/>
  <c r="BH49" s="1"/>
  <c r="DC49"/>
  <c r="DD49" s="1"/>
  <c r="AA49"/>
  <c r="AB49" s="1"/>
  <c r="BW49"/>
  <c r="BX49" s="1"/>
  <c r="CM47"/>
  <c r="CN47" s="1"/>
  <c r="K47"/>
  <c r="L47" s="1"/>
  <c r="G47"/>
  <c r="DC47"/>
  <c r="DD47" s="1"/>
  <c r="BG47"/>
  <c r="BH47" s="1"/>
  <c r="AQ47"/>
  <c r="AR47" s="1"/>
  <c r="BW47"/>
  <c r="BX47" s="1"/>
  <c r="DS47"/>
  <c r="DT47" s="1"/>
  <c r="AA47"/>
  <c r="AB47" s="1"/>
  <c r="DC44"/>
  <c r="DD44" s="1"/>
  <c r="AQ44"/>
  <c r="AR44" s="1"/>
  <c r="G44"/>
  <c r="CM44"/>
  <c r="CN44" s="1"/>
  <c r="K44"/>
  <c r="L44" s="1"/>
  <c r="BG44"/>
  <c r="BH44" s="1"/>
  <c r="AA44"/>
  <c r="AB44" s="1"/>
  <c r="BW44"/>
  <c r="BX44" s="1"/>
  <c r="DS44"/>
  <c r="DT44" s="1"/>
  <c r="DC48"/>
  <c r="DD48" s="1"/>
  <c r="G48"/>
  <c r="BW48"/>
  <c r="BX48" s="1"/>
  <c r="DS48"/>
  <c r="DT48" s="1"/>
  <c r="AQ48"/>
  <c r="AR48" s="1"/>
  <c r="CM48"/>
  <c r="CN48" s="1"/>
  <c r="K48"/>
  <c r="L48" s="1"/>
  <c r="BG48"/>
  <c r="BH48" s="1"/>
  <c r="AA48"/>
  <c r="AB48" s="1"/>
  <c r="BG52"/>
  <c r="BH52" s="1"/>
  <c r="AA52"/>
  <c r="AB52" s="1"/>
  <c r="K52"/>
  <c r="L52" s="1"/>
  <c r="DS52"/>
  <c r="DT52" s="1"/>
  <c r="BW52"/>
  <c r="BX52" s="1"/>
  <c r="G52"/>
  <c r="DC52"/>
  <c r="DD52" s="1"/>
  <c r="CM52"/>
  <c r="CN52" s="1"/>
  <c r="AQ52"/>
  <c r="AR52" s="1"/>
  <c r="AQ51"/>
  <c r="AR51" s="1"/>
  <c r="K51"/>
  <c r="L51" s="1"/>
  <c r="G51"/>
  <c r="CM51"/>
  <c r="CN51" s="1"/>
  <c r="DS51"/>
  <c r="DT51" s="1"/>
  <c r="BW51"/>
  <c r="BX51" s="1"/>
  <c r="DC51"/>
  <c r="DD51" s="1"/>
  <c r="BG51"/>
  <c r="BH51" s="1"/>
  <c r="AA51"/>
  <c r="AB51" s="1"/>
  <c r="CM53"/>
  <c r="CN53" s="1"/>
  <c r="K53"/>
  <c r="L53" s="1"/>
  <c r="AA53"/>
  <c r="AB53" s="1"/>
  <c r="G53"/>
  <c r="BW53"/>
  <c r="BX53" s="1"/>
  <c r="AQ53"/>
  <c r="AR53" s="1"/>
  <c r="DS53"/>
  <c r="DT53" s="1"/>
  <c r="BG53"/>
  <c r="BH53" s="1"/>
  <c r="DC53"/>
  <c r="DD53" s="1"/>
  <c r="DS55"/>
  <c r="DT55" s="1"/>
  <c r="CM55"/>
  <c r="CN55" s="1"/>
  <c r="AQ55"/>
  <c r="AR55" s="1"/>
  <c r="G55"/>
  <c r="K55"/>
  <c r="L55" s="1"/>
  <c r="BG55"/>
  <c r="BH55" s="1"/>
  <c r="DC55"/>
  <c r="DD55" s="1"/>
  <c r="AA55"/>
  <c r="AB55" s="1"/>
  <c r="BW55"/>
  <c r="BX55" s="1"/>
  <c r="DS46"/>
  <c r="DT46" s="1"/>
  <c r="BG46"/>
  <c r="BH46" s="1"/>
  <c r="AQ46"/>
  <c r="AR46" s="1"/>
  <c r="K46"/>
  <c r="L46" s="1"/>
  <c r="G46"/>
  <c r="DC46"/>
  <c r="DD46" s="1"/>
  <c r="CM46"/>
  <c r="CN46" s="1"/>
  <c r="AA46"/>
  <c r="AB46" s="1"/>
  <c r="BW46"/>
  <c r="BX46" s="1"/>
  <c r="CM54"/>
  <c r="CN54" s="1"/>
  <c r="G54"/>
  <c r="AQ54"/>
  <c r="AR54" s="1"/>
  <c r="K54"/>
  <c r="L54" s="1"/>
  <c r="AA54"/>
  <c r="AB54" s="1"/>
  <c r="BG54"/>
  <c r="BH54" s="1"/>
  <c r="BW54"/>
  <c r="BX54" s="1"/>
  <c r="DC54"/>
  <c r="DD54" s="1"/>
  <c r="DS54"/>
  <c r="DT54" s="1"/>
  <c r="U64" i="4"/>
  <c r="I52"/>
  <c r="Q64"/>
  <c r="I62"/>
  <c r="M65"/>
  <c r="Q52"/>
  <c r="Y58"/>
  <c r="Y55"/>
  <c r="U59"/>
  <c r="M60"/>
  <c r="Y56"/>
  <c r="I65"/>
  <c r="M64"/>
  <c r="U52"/>
  <c r="M59"/>
  <c r="U58"/>
  <c r="I64"/>
  <c r="Y52"/>
  <c r="U65"/>
  <c r="Q58"/>
  <c r="M55"/>
  <c r="Q57"/>
  <c r="Y60"/>
  <c r="M53"/>
  <c r="I53"/>
  <c r="Q53"/>
  <c r="I54"/>
  <c r="Y54"/>
  <c r="M58"/>
  <c r="U56"/>
  <c r="Y65"/>
  <c r="U60"/>
  <c r="I60"/>
  <c r="Q55"/>
  <c r="I58"/>
  <c r="U61"/>
  <c r="M57"/>
  <c r="Y62"/>
  <c r="U63"/>
  <c r="Q54"/>
  <c r="Q59"/>
  <c r="U53"/>
  <c r="Q63"/>
  <c r="M56"/>
  <c r="Y63"/>
  <c r="Q61"/>
  <c r="I56"/>
  <c r="Q56"/>
  <c r="Y61"/>
  <c r="Q62"/>
  <c r="U62"/>
  <c r="Y59"/>
  <c r="I61"/>
  <c r="Q65"/>
  <c r="M52"/>
  <c r="Y53"/>
  <c r="M54"/>
  <c r="Y64"/>
  <c r="U55"/>
  <c r="M63"/>
  <c r="M62"/>
  <c r="M47" i="5"/>
  <c r="M52"/>
  <c r="M53"/>
  <c r="M49"/>
  <c r="M50"/>
  <c r="M46"/>
  <c r="M54"/>
  <c r="M55"/>
  <c r="M57"/>
  <c r="M48"/>
  <c r="F53" i="14"/>
  <c r="V53"/>
  <c r="AD53"/>
  <c r="Z53"/>
  <c r="V59"/>
  <c r="N57"/>
  <c r="F59"/>
  <c r="E57"/>
  <c r="F57"/>
  <c r="N59"/>
  <c r="R59"/>
  <c r="AD59"/>
  <c r="Z59"/>
  <c r="Z57"/>
  <c r="C56"/>
  <c r="AD56" s="1"/>
  <c r="E59" i="8"/>
  <c r="AD57" i="14"/>
  <c r="CV59" i="8"/>
  <c r="DJ51" i="5" s="1"/>
  <c r="BM59" i="8"/>
  <c r="BY51" i="5" s="1"/>
  <c r="DF59" i="8"/>
  <c r="DU51" i="5" s="1"/>
  <c r="AD54" i="14"/>
  <c r="AH54"/>
  <c r="N62"/>
  <c r="AH62"/>
  <c r="AI59" i="8"/>
  <c r="AS51" i="5" s="1"/>
  <c r="E53" i="14"/>
  <c r="AH53"/>
  <c r="AX59" i="8"/>
  <c r="BI51" i="5" s="1"/>
  <c r="J60" i="14"/>
  <c r="AH60"/>
  <c r="E59"/>
  <c r="AH59"/>
  <c r="E64" i="8"/>
  <c r="CB64"/>
  <c r="CO56" i="5" s="1"/>
  <c r="E62" i="14"/>
  <c r="AI64" i="8"/>
  <c r="AS56" i="5" s="1"/>
  <c r="BM58" i="8"/>
  <c r="BY50" i="5" s="1"/>
  <c r="R57" i="14"/>
  <c r="G49" i="5"/>
  <c r="DT49"/>
  <c r="K49"/>
  <c r="L49" s="1"/>
  <c r="AA49"/>
  <c r="AB49" s="1"/>
  <c r="AQ49"/>
  <c r="AR49" s="1"/>
  <c r="BG49"/>
  <c r="BH49" s="1"/>
  <c r="CM49"/>
  <c r="CN49" s="1"/>
  <c r="BW49"/>
  <c r="BX49" s="1"/>
  <c r="DC49"/>
  <c r="DD49" s="1"/>
  <c r="K45"/>
  <c r="L45" s="1"/>
  <c r="AA45"/>
  <c r="AB45" s="1"/>
  <c r="AQ45"/>
  <c r="AR45" s="1"/>
  <c r="BG45"/>
  <c r="BH45" s="1"/>
  <c r="BW45"/>
  <c r="BX45" s="1"/>
  <c r="CM45"/>
  <c r="CN45" s="1"/>
  <c r="DC45"/>
  <c r="DD45" s="1"/>
  <c r="G45"/>
  <c r="DT45"/>
  <c r="CV58" i="8"/>
  <c r="DJ50" i="5" s="1"/>
  <c r="AX58" i="8"/>
  <c r="BI50" i="5" s="1"/>
  <c r="CG64" i="8"/>
  <c r="CT56" i="5" s="1"/>
  <c r="AQ55"/>
  <c r="AR55" s="1"/>
  <c r="BG55"/>
  <c r="BH55" s="1"/>
  <c r="BW55"/>
  <c r="BX55" s="1"/>
  <c r="CM55"/>
  <c r="CN55" s="1"/>
  <c r="DC55"/>
  <c r="DD55" s="1"/>
  <c r="G55"/>
  <c r="DT55"/>
  <c r="K55"/>
  <c r="L55" s="1"/>
  <c r="AA55"/>
  <c r="AB55" s="1"/>
  <c r="BW46"/>
  <c r="BX46" s="1"/>
  <c r="CM46"/>
  <c r="CN46" s="1"/>
  <c r="DC46"/>
  <c r="DD46" s="1"/>
  <c r="DT46"/>
  <c r="G46"/>
  <c r="K46"/>
  <c r="L46" s="1"/>
  <c r="AQ46"/>
  <c r="AR46" s="1"/>
  <c r="AA46"/>
  <c r="AB46" s="1"/>
  <c r="BG46"/>
  <c r="BH46" s="1"/>
  <c r="K51"/>
  <c r="L51" s="1"/>
  <c r="DC51"/>
  <c r="DD51" s="1"/>
  <c r="AA51"/>
  <c r="AB51" s="1"/>
  <c r="BG51"/>
  <c r="BH51" s="1"/>
  <c r="BW51"/>
  <c r="BX51" s="1"/>
  <c r="CM51"/>
  <c r="CN51" s="1"/>
  <c r="DT51"/>
  <c r="AQ51"/>
  <c r="AR51" s="1"/>
  <c r="G51"/>
  <c r="DF64" i="8"/>
  <c r="DU56" i="5" s="1"/>
  <c r="AI58" i="8"/>
  <c r="AS50" i="5" s="1"/>
  <c r="AQ48"/>
  <c r="AR48" s="1"/>
  <c r="BG48"/>
  <c r="BH48" s="1"/>
  <c r="BW48"/>
  <c r="BX48" s="1"/>
  <c r="CM48"/>
  <c r="CN48" s="1"/>
  <c r="DC48"/>
  <c r="DD48" s="1"/>
  <c r="DT48"/>
  <c r="G48"/>
  <c r="K48"/>
  <c r="L48" s="1"/>
  <c r="AA48"/>
  <c r="AB48" s="1"/>
  <c r="K47"/>
  <c r="L47" s="1"/>
  <c r="AA47"/>
  <c r="AB47" s="1"/>
  <c r="AQ47"/>
  <c r="AR47" s="1"/>
  <c r="BG47"/>
  <c r="BH47" s="1"/>
  <c r="BW47"/>
  <c r="BX47" s="1"/>
  <c r="CM47"/>
  <c r="CN47" s="1"/>
  <c r="DT47"/>
  <c r="DC47"/>
  <c r="DD47" s="1"/>
  <c r="G47"/>
  <c r="G54"/>
  <c r="AA54"/>
  <c r="AB54" s="1"/>
  <c r="DT54"/>
  <c r="BW54"/>
  <c r="BX54" s="1"/>
  <c r="CM54"/>
  <c r="CN54" s="1"/>
  <c r="K54"/>
  <c r="L54" s="1"/>
  <c r="DC54"/>
  <c r="DD54" s="1"/>
  <c r="AQ54"/>
  <c r="AR54" s="1"/>
  <c r="BG54"/>
  <c r="BH54" s="1"/>
  <c r="K57"/>
  <c r="L57" s="1"/>
  <c r="AA57"/>
  <c r="AB57" s="1"/>
  <c r="AQ57"/>
  <c r="AR57" s="1"/>
  <c r="BW57"/>
  <c r="BX57" s="1"/>
  <c r="CM57"/>
  <c r="CN57" s="1"/>
  <c r="DT57"/>
  <c r="G57"/>
  <c r="DC57"/>
  <c r="DD57" s="1"/>
  <c r="BG57"/>
  <c r="BH57" s="1"/>
  <c r="C55" i="14"/>
  <c r="AH55" s="1"/>
  <c r="CQ58" i="8"/>
  <c r="DE50" i="5" s="1"/>
  <c r="CV64" i="8"/>
  <c r="DJ56" i="5" s="1"/>
  <c r="DF58" i="8"/>
  <c r="DU50" i="5" s="1"/>
  <c r="DT44"/>
  <c r="CM44"/>
  <c r="CN44" s="1"/>
  <c r="G44"/>
  <c r="K44"/>
  <c r="L44" s="1"/>
  <c r="AA44"/>
  <c r="AB44" s="1"/>
  <c r="AQ44"/>
  <c r="AR44" s="1"/>
  <c r="BG44"/>
  <c r="BH44" s="1"/>
  <c r="BW44"/>
  <c r="BX44" s="1"/>
  <c r="DC44"/>
  <c r="DD44" s="1"/>
  <c r="C61" i="14"/>
  <c r="AH61" s="1"/>
  <c r="T64" i="8"/>
  <c r="AC56" i="5" s="1"/>
  <c r="AX64" i="8"/>
  <c r="BI56" i="5" s="1"/>
  <c r="BM64" i="8"/>
  <c r="BY56" i="5" s="1"/>
  <c r="T58" i="8"/>
  <c r="AC50" i="5" s="1"/>
  <c r="CQ64" i="8"/>
  <c r="DE56" i="5" s="1"/>
  <c r="CB58" i="8"/>
  <c r="CO50" i="5" s="1"/>
  <c r="CG58" i="8"/>
  <c r="CT50" i="5" s="1"/>
  <c r="G53"/>
  <c r="AA53"/>
  <c r="AB53" s="1"/>
  <c r="BW53"/>
  <c r="BX53" s="1"/>
  <c r="DT53"/>
  <c r="CM53"/>
  <c r="CN53" s="1"/>
  <c r="AQ53"/>
  <c r="AR53" s="1"/>
  <c r="BG53"/>
  <c r="BH53" s="1"/>
  <c r="DC53"/>
  <c r="DD53" s="1"/>
  <c r="K53"/>
  <c r="L53" s="1"/>
  <c r="AA52"/>
  <c r="AB52" s="1"/>
  <c r="AQ52"/>
  <c r="AR52" s="1"/>
  <c r="BG52"/>
  <c r="BH52" s="1"/>
  <c r="BW52"/>
  <c r="BX52" s="1"/>
  <c r="CM52"/>
  <c r="CN52" s="1"/>
  <c r="DC52"/>
  <c r="DD52" s="1"/>
  <c r="DT52"/>
  <c r="G52"/>
  <c r="K52"/>
  <c r="L52" s="1"/>
  <c r="AD62" i="14"/>
  <c r="V60"/>
  <c r="AD60"/>
  <c r="F62"/>
  <c r="F60"/>
  <c r="J62"/>
  <c r="R62"/>
  <c r="V62"/>
  <c r="Z62"/>
  <c r="E58"/>
  <c r="F58"/>
  <c r="J58"/>
  <c r="N58"/>
  <c r="R58"/>
  <c r="V58"/>
  <c r="Z58"/>
  <c r="AD58"/>
  <c r="J56"/>
  <c r="Z54"/>
  <c r="E54"/>
  <c r="R54"/>
  <c r="F54"/>
  <c r="J54"/>
  <c r="N54"/>
  <c r="Z60"/>
  <c r="E60"/>
  <c r="N60"/>
  <c r="R60"/>
  <c r="V57"/>
  <c r="J57"/>
  <c r="E52"/>
  <c r="F52"/>
  <c r="J52"/>
  <c r="N52"/>
  <c r="R52"/>
  <c r="V52"/>
  <c r="Z52"/>
  <c r="AD52"/>
  <c r="DF52" i="8"/>
  <c r="DU44" i="5" s="1"/>
  <c r="BM52" i="8"/>
  <c r="BY44" i="5" s="1"/>
  <c r="CQ52" i="8"/>
  <c r="DE44" i="5" s="1"/>
  <c r="AX52" i="8"/>
  <c r="BI44" i="5" s="1"/>
  <c r="E52" i="8"/>
  <c r="C49" i="14"/>
  <c r="N49" s="1"/>
  <c r="AI52" i="8"/>
  <c r="AS44" i="5" s="1"/>
  <c r="CB52" i="8"/>
  <c r="CO44" i="5" s="1"/>
  <c r="T52" i="8"/>
  <c r="AC44" i="5" s="1"/>
  <c r="CB53" i="8"/>
  <c r="CO45" i="5" s="1"/>
  <c r="AI53" i="8"/>
  <c r="AS45" i="5" s="1"/>
  <c r="C50" i="14"/>
  <c r="E53" i="8"/>
  <c r="T53"/>
  <c r="AC45" i="5" s="1"/>
  <c r="BM53" i="8"/>
  <c r="BY45" i="5" s="1"/>
  <c r="CQ53" i="8"/>
  <c r="DE45" i="5" s="1"/>
  <c r="AX53" i="8"/>
  <c r="BI45" i="5" s="1"/>
  <c r="DF53" i="8"/>
  <c r="DU45" i="5" s="1"/>
  <c r="M44" l="1"/>
  <c r="M51"/>
  <c r="M56"/>
  <c r="M45"/>
  <c r="N56" i="14"/>
  <c r="Z56"/>
  <c r="F56"/>
  <c r="V56"/>
  <c r="R56"/>
  <c r="E56"/>
  <c r="AH56"/>
  <c r="E50"/>
  <c r="AH50"/>
  <c r="R49"/>
  <c r="E49"/>
  <c r="AH49"/>
  <c r="F49"/>
  <c r="Z61"/>
  <c r="AD61"/>
  <c r="N61"/>
  <c r="V61"/>
  <c r="R61"/>
  <c r="E61"/>
  <c r="F61"/>
  <c r="J61"/>
  <c r="AD49"/>
  <c r="AD55"/>
  <c r="R55"/>
  <c r="E55"/>
  <c r="F55"/>
  <c r="J55"/>
  <c r="Z55"/>
  <c r="N55"/>
  <c r="V55"/>
  <c r="V49"/>
  <c r="Z49"/>
  <c r="J49"/>
  <c r="F50"/>
  <c r="Z50"/>
  <c r="V50"/>
  <c r="N50"/>
  <c r="AD50"/>
  <c r="R50"/>
  <c r="J50"/>
  <c r="H9" i="11" l="1"/>
  <c r="H10"/>
  <c r="H11"/>
  <c r="H12"/>
  <c r="H13"/>
  <c r="H14"/>
  <c r="H15"/>
  <c r="H16"/>
  <c r="E36" i="5"/>
  <c r="F36"/>
  <c r="H36"/>
  <c r="I36"/>
  <c r="J36"/>
  <c r="E37"/>
  <c r="F37"/>
  <c r="H37"/>
  <c r="I37"/>
  <c r="J37"/>
  <c r="E38"/>
  <c r="F38"/>
  <c r="H38"/>
  <c r="I38"/>
  <c r="J38"/>
  <c r="E39"/>
  <c r="F39"/>
  <c r="H39"/>
  <c r="I39"/>
  <c r="J39"/>
  <c r="E40"/>
  <c r="F40"/>
  <c r="H40"/>
  <c r="I40"/>
  <c r="J40"/>
  <c r="AO44" i="4"/>
  <c r="EB44" i="8" s="1"/>
  <c r="EO36" i="5" s="1"/>
  <c r="AO45" i="4"/>
  <c r="EB45" i="8" s="1"/>
  <c r="EO37" i="5" s="1"/>
  <c r="AO46" i="4"/>
  <c r="EB46" i="8" s="1"/>
  <c r="EO38" i="5" s="1"/>
  <c r="AO47" i="4"/>
  <c r="EB47" i="8" s="1"/>
  <c r="EO39" i="5" s="1"/>
  <c r="AO48" i="4"/>
  <c r="EB48" i="8" s="1"/>
  <c r="EO40" i="5" s="1"/>
  <c r="AO50" i="4"/>
  <c r="EB50" i="8" s="1"/>
  <c r="EO42" i="5" s="1"/>
  <c r="AO51" i="4"/>
  <c r="EB51" i="8" s="1"/>
  <c r="EO43" i="5" s="1"/>
  <c r="A45" i="10"/>
  <c r="B45"/>
  <c r="C45"/>
  <c r="D45"/>
  <c r="E45"/>
  <c r="F45"/>
  <c r="AP45"/>
  <c r="A46"/>
  <c r="A45" i="4" s="1"/>
  <c r="A45" i="8" s="1"/>
  <c r="A42" i="14" s="1"/>
  <c r="B46" i="10"/>
  <c r="C46"/>
  <c r="D46"/>
  <c r="E46"/>
  <c r="F46"/>
  <c r="AP46"/>
  <c r="A47"/>
  <c r="A46" i="4" s="1"/>
  <c r="A46" i="8" s="1"/>
  <c r="A43" i="14" s="1"/>
  <c r="B47" i="10"/>
  <c r="C47"/>
  <c r="D47"/>
  <c r="E47"/>
  <c r="F47"/>
  <c r="AP47"/>
  <c r="A48"/>
  <c r="A39" i="5" s="1"/>
  <c r="B48" i="10"/>
  <c r="C48"/>
  <c r="D48"/>
  <c r="E48"/>
  <c r="F48"/>
  <c r="AP48"/>
  <c r="A49"/>
  <c r="A40" i="5" s="1"/>
  <c r="B49" i="10"/>
  <c r="C49"/>
  <c r="D49"/>
  <c r="E49"/>
  <c r="F49"/>
  <c r="AP49"/>
  <c r="A51"/>
  <c r="B51"/>
  <c r="C51"/>
  <c r="D51"/>
  <c r="E51"/>
  <c r="F51"/>
  <c r="AP51"/>
  <c r="A52"/>
  <c r="B52"/>
  <c r="C52"/>
  <c r="D52"/>
  <c r="E52"/>
  <c r="F52"/>
  <c r="AP52"/>
  <c r="AP12"/>
  <c r="AP13"/>
  <c r="AP14"/>
  <c r="AP15"/>
  <c r="AP16"/>
  <c r="AP17"/>
  <c r="AP18"/>
  <c r="AP19"/>
  <c r="AP20"/>
  <c r="AP21"/>
  <c r="AP22"/>
  <c r="AP23"/>
  <c r="AP24"/>
  <c r="AP25"/>
  <c r="AP26"/>
  <c r="AP27"/>
  <c r="AP28"/>
  <c r="AP29"/>
  <c r="AP30"/>
  <c r="AP31"/>
  <c r="AP32"/>
  <c r="AP33"/>
  <c r="AP34"/>
  <c r="AP35"/>
  <c r="AP36"/>
  <c r="AP37"/>
  <c r="AP40"/>
  <c r="AP41"/>
  <c r="AP42"/>
  <c r="AP43"/>
  <c r="AP44"/>
  <c r="AP11"/>
  <c r="B11"/>
  <c r="C11"/>
  <c r="D11"/>
  <c r="B12"/>
  <c r="C12"/>
  <c r="D12"/>
  <c r="B13"/>
  <c r="C13"/>
  <c r="D13"/>
  <c r="B14"/>
  <c r="C14"/>
  <c r="D14"/>
  <c r="B15"/>
  <c r="C15"/>
  <c r="D15"/>
  <c r="B16"/>
  <c r="C16"/>
  <c r="D16"/>
  <c r="B17"/>
  <c r="C17"/>
  <c r="D17"/>
  <c r="B18"/>
  <c r="C18"/>
  <c r="D18"/>
  <c r="B19"/>
  <c r="C19"/>
  <c r="D19"/>
  <c r="B20"/>
  <c r="C20"/>
  <c r="D20"/>
  <c r="B21"/>
  <c r="C21"/>
  <c r="D21"/>
  <c r="B22"/>
  <c r="C22"/>
  <c r="D22"/>
  <c r="B23"/>
  <c r="C23"/>
  <c r="D23"/>
  <c r="B24"/>
  <c r="C24"/>
  <c r="D24"/>
  <c r="B25"/>
  <c r="C25"/>
  <c r="D25"/>
  <c r="B26"/>
  <c r="C26"/>
  <c r="D26"/>
  <c r="B27"/>
  <c r="C27"/>
  <c r="D27"/>
  <c r="B28"/>
  <c r="C28"/>
  <c r="D28"/>
  <c r="B29"/>
  <c r="C29"/>
  <c r="D29"/>
  <c r="B30"/>
  <c r="C30"/>
  <c r="D30"/>
  <c r="B31"/>
  <c r="C31"/>
  <c r="D31"/>
  <c r="B32"/>
  <c r="C32"/>
  <c r="D32"/>
  <c r="B33"/>
  <c r="C33"/>
  <c r="D33"/>
  <c r="B34"/>
  <c r="C34"/>
  <c r="D34"/>
  <c r="B35"/>
  <c r="C35"/>
  <c r="D35"/>
  <c r="B36"/>
  <c r="C36"/>
  <c r="D36"/>
  <c r="B37"/>
  <c r="C37"/>
  <c r="D37"/>
  <c r="B40"/>
  <c r="C40"/>
  <c r="D40"/>
  <c r="B41"/>
  <c r="C41"/>
  <c r="D41"/>
  <c r="B42"/>
  <c r="C42"/>
  <c r="D42"/>
  <c r="B43"/>
  <c r="C43"/>
  <c r="D43"/>
  <c r="B44"/>
  <c r="C44"/>
  <c r="D44"/>
  <c r="A3" i="4"/>
  <c r="A3" i="8"/>
  <c r="A3" i="14"/>
  <c r="I3" i="5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31"/>
  <c r="I32"/>
  <c r="I33"/>
  <c r="I34"/>
  <c r="I35"/>
  <c r="I2"/>
  <c r="E12" i="10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F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E37"/>
  <c r="F37"/>
  <c r="E40"/>
  <c r="F40"/>
  <c r="E41"/>
  <c r="F41"/>
  <c r="E42"/>
  <c r="F42"/>
  <c r="E43"/>
  <c r="F43"/>
  <c r="E44"/>
  <c r="F44"/>
  <c r="E11"/>
  <c r="F11"/>
  <c r="D5"/>
  <c r="AO11" i="4"/>
  <c r="EB11" i="8" s="1"/>
  <c r="EO3" i="5" s="1"/>
  <c r="AO12" i="4"/>
  <c r="EB12" i="8" s="1"/>
  <c r="EO4" i="5" s="1"/>
  <c r="AO13" i="4"/>
  <c r="EB13" i="8" s="1"/>
  <c r="EO5" i="5" s="1"/>
  <c r="AO14" i="4"/>
  <c r="EB14" i="8" s="1"/>
  <c r="EO6" i="5" s="1"/>
  <c r="AO15" i="4"/>
  <c r="EB15" i="8" s="1"/>
  <c r="EO7" i="5" s="1"/>
  <c r="AO16" i="4"/>
  <c r="EB16" i="8" s="1"/>
  <c r="EO8" i="5" s="1"/>
  <c r="AO17" i="4"/>
  <c r="EB17" i="8" s="1"/>
  <c r="EO9" i="5" s="1"/>
  <c r="AO18" i="4"/>
  <c r="EB18" i="8" s="1"/>
  <c r="EO10" i="5" s="1"/>
  <c r="AO19" i="4"/>
  <c r="EB19" i="8" s="1"/>
  <c r="EO11" i="5" s="1"/>
  <c r="AO20" i="4"/>
  <c r="EB20" i="8" s="1"/>
  <c r="EO12" i="5" s="1"/>
  <c r="AO21" i="4"/>
  <c r="EB21" i="8" s="1"/>
  <c r="EO13" i="5" s="1"/>
  <c r="AO22" i="4"/>
  <c r="EB22" i="8" s="1"/>
  <c r="EO14" i="5" s="1"/>
  <c r="AO23" i="4"/>
  <c r="EB23" i="8" s="1"/>
  <c r="EO15" i="5" s="1"/>
  <c r="AO24" i="4"/>
  <c r="EB24" i="8" s="1"/>
  <c r="EO16" i="5" s="1"/>
  <c r="AO25" i="4"/>
  <c r="EB25" i="8" s="1"/>
  <c r="EO17" i="5" s="1"/>
  <c r="AO26" i="4"/>
  <c r="EB26" i="8" s="1"/>
  <c r="EO18" i="5" s="1"/>
  <c r="AO27" i="4"/>
  <c r="EB27" i="8" s="1"/>
  <c r="EO19" i="5" s="1"/>
  <c r="AO28" i="4"/>
  <c r="EB28" i="8" s="1"/>
  <c r="EO20" i="5" s="1"/>
  <c r="AO29" i="4"/>
  <c r="EB29" i="8" s="1"/>
  <c r="EO21" i="5" s="1"/>
  <c r="AO30" i="4"/>
  <c r="EB30" i="8" s="1"/>
  <c r="EO22" i="5" s="1"/>
  <c r="AO31" i="4"/>
  <c r="EB31" i="8" s="1"/>
  <c r="EO23" i="5" s="1"/>
  <c r="AO32" i="4"/>
  <c r="EB32" i="8" s="1"/>
  <c r="EO24" i="5" s="1"/>
  <c r="AO33" i="4"/>
  <c r="EB33" i="8" s="1"/>
  <c r="EO25" i="5" s="1"/>
  <c r="AO34" i="4"/>
  <c r="EB34" i="8" s="1"/>
  <c r="EO26" i="5" s="1"/>
  <c r="AO35" i="4"/>
  <c r="EB35" i="8" s="1"/>
  <c r="EO27" i="5" s="1"/>
  <c r="AO36" i="4"/>
  <c r="EB36" i="8" s="1"/>
  <c r="EO28" i="5" s="1"/>
  <c r="AO37" i="4"/>
  <c r="AO38"/>
  <c r="AO39"/>
  <c r="EB39" i="8" s="1"/>
  <c r="EO31" i="5" s="1"/>
  <c r="AO40" i="4"/>
  <c r="EB40" i="8" s="1"/>
  <c r="EO32" i="5" s="1"/>
  <c r="AO41" i="4"/>
  <c r="EB41" i="8" s="1"/>
  <c r="EO33" i="5" s="1"/>
  <c r="AO42" i="4"/>
  <c r="EB42" i="8" s="1"/>
  <c r="EO34" i="5" s="1"/>
  <c r="AO43" i="4"/>
  <c r="EB43" i="8" s="1"/>
  <c r="EO35" i="5" s="1"/>
  <c r="AO10" i="4"/>
  <c r="EB10" i="8" s="1"/>
  <c r="EO2" i="5" s="1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31"/>
  <c r="H32"/>
  <c r="H33"/>
  <c r="H34"/>
  <c r="H35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31"/>
  <c r="F32"/>
  <c r="F33"/>
  <c r="F34"/>
  <c r="F35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31"/>
  <c r="E32"/>
  <c r="E33"/>
  <c r="E34"/>
  <c r="E35"/>
  <c r="M10" i="11"/>
  <c r="M11"/>
  <c r="M12"/>
  <c r="M13"/>
  <c r="M14"/>
  <c r="M15"/>
  <c r="M16"/>
  <c r="M9"/>
  <c r="P10"/>
  <c r="P11"/>
  <c r="P12"/>
  <c r="P13"/>
  <c r="P14"/>
  <c r="P15"/>
  <c r="P16"/>
  <c r="P9"/>
  <c r="J3" i="5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31"/>
  <c r="J32"/>
  <c r="J33"/>
  <c r="J34"/>
  <c r="J35"/>
  <c r="J2"/>
  <c r="H2"/>
  <c r="A2" i="4"/>
  <c r="A1"/>
  <c r="D3" i="10"/>
  <c r="D2"/>
  <c r="D1"/>
  <c r="F2" i="5"/>
  <c r="E2"/>
  <c r="AI7" i="10"/>
  <c r="A37" i="5" l="1"/>
  <c r="B33" i="18"/>
  <c r="B42" i="5"/>
  <c r="B42" i="18"/>
  <c r="D39" i="5"/>
  <c r="D39" i="18"/>
  <c r="A44" i="4"/>
  <c r="A44" i="8" s="1"/>
  <c r="A41" i="14" s="1"/>
  <c r="A36" i="18"/>
  <c r="D32"/>
  <c r="A42" i="5"/>
  <c r="A42" i="18"/>
  <c r="AI48" i="10"/>
  <c r="C39" i="18"/>
  <c r="C32"/>
  <c r="B39"/>
  <c r="D37" i="5"/>
  <c r="D37" i="18"/>
  <c r="B32"/>
  <c r="D43" i="5"/>
  <c r="D43" i="18"/>
  <c r="A47" i="4"/>
  <c r="A47" i="8" s="1"/>
  <c r="A44" i="14" s="1"/>
  <c r="A39" i="18"/>
  <c r="W46" i="10"/>
  <c r="U45" i="4" s="1"/>
  <c r="C37" i="18"/>
  <c r="A50" i="4"/>
  <c r="A50" i="8" s="1"/>
  <c r="A47" i="14" s="1"/>
  <c r="D31" i="18"/>
  <c r="B37" i="5"/>
  <c r="B37" i="18"/>
  <c r="C35"/>
  <c r="C31"/>
  <c r="B43" i="5"/>
  <c r="B43" i="18"/>
  <c r="D40" i="5"/>
  <c r="D40" i="18"/>
  <c r="A37"/>
  <c r="A48" i="4"/>
  <c r="A48" i="8" s="1"/>
  <c r="A45" i="14" s="1"/>
  <c r="D35" i="18"/>
  <c r="B35"/>
  <c r="B31"/>
  <c r="A43" i="5"/>
  <c r="A43" i="18"/>
  <c r="O49" i="10"/>
  <c r="C40" i="18"/>
  <c r="C43"/>
  <c r="D34"/>
  <c r="B40" i="5"/>
  <c r="B40" i="18"/>
  <c r="D38"/>
  <c r="C34"/>
  <c r="A40"/>
  <c r="C46" i="4"/>
  <c r="C46" i="8" s="1"/>
  <c r="DK46" s="1"/>
  <c r="C38" i="18"/>
  <c r="B34"/>
  <c r="B38" i="5"/>
  <c r="B38" i="18"/>
  <c r="D36"/>
  <c r="D33"/>
  <c r="D42" i="5"/>
  <c r="D42" i="18"/>
  <c r="A38" i="5"/>
  <c r="A38" i="18"/>
  <c r="S45" i="10"/>
  <c r="Q44" i="4" s="1"/>
  <c r="C36" i="18"/>
  <c r="C33"/>
  <c r="C42" i="5"/>
  <c r="AA42" s="1"/>
  <c r="AB42" s="1"/>
  <c r="C42" i="18"/>
  <c r="B36"/>
  <c r="B27"/>
  <c r="B23"/>
  <c r="B19"/>
  <c r="B15"/>
  <c r="B11"/>
  <c r="B7"/>
  <c r="D26"/>
  <c r="D22"/>
  <c r="D18"/>
  <c r="D14"/>
  <c r="D10"/>
  <c r="D6"/>
  <c r="D2"/>
  <c r="C26"/>
  <c r="C6"/>
  <c r="B26"/>
  <c r="B18"/>
  <c r="B2"/>
  <c r="D25"/>
  <c r="D21"/>
  <c r="D17"/>
  <c r="D13"/>
  <c r="D9"/>
  <c r="D5"/>
  <c r="C22"/>
  <c r="C2"/>
  <c r="B10"/>
  <c r="C25"/>
  <c r="C21"/>
  <c r="C17"/>
  <c r="C13"/>
  <c r="C9"/>
  <c r="C5"/>
  <c r="C18"/>
  <c r="C10"/>
  <c r="B22"/>
  <c r="B14"/>
  <c r="B6"/>
  <c r="B25"/>
  <c r="B21"/>
  <c r="B17"/>
  <c r="B13"/>
  <c r="B9"/>
  <c r="B5"/>
  <c r="C14"/>
  <c r="D28"/>
  <c r="D24"/>
  <c r="D20"/>
  <c r="D16"/>
  <c r="D12"/>
  <c r="D8"/>
  <c r="D4"/>
  <c r="C28"/>
  <c r="C24"/>
  <c r="C20"/>
  <c r="C16"/>
  <c r="C12"/>
  <c r="C8"/>
  <c r="C4"/>
  <c r="B4"/>
  <c r="B28"/>
  <c r="B24"/>
  <c r="B20"/>
  <c r="B12"/>
  <c r="B8"/>
  <c r="D27"/>
  <c r="D23"/>
  <c r="D19"/>
  <c r="D15"/>
  <c r="D11"/>
  <c r="D7"/>
  <c r="D3"/>
  <c r="B16"/>
  <c r="C27"/>
  <c r="C23"/>
  <c r="C19"/>
  <c r="C15"/>
  <c r="C11"/>
  <c r="C7"/>
  <c r="C3"/>
  <c r="B3"/>
  <c r="AK7" i="10"/>
  <c r="K42" i="5"/>
  <c r="L42" s="1"/>
  <c r="CM42"/>
  <c r="CN42" s="1"/>
  <c r="A36"/>
  <c r="A51" i="4"/>
  <c r="A51" i="8" s="1"/>
  <c r="A48" i="14" s="1"/>
  <c r="BR65" i="8"/>
  <c r="CD57" i="5" s="1"/>
  <c r="BR61" i="8"/>
  <c r="CD53" i="5" s="1"/>
  <c r="BR55" i="8"/>
  <c r="CD47" i="5" s="1"/>
  <c r="BR62" i="8"/>
  <c r="CD54" i="5" s="1"/>
  <c r="BR63" i="8"/>
  <c r="CD55" i="5" s="1"/>
  <c r="BR56" i="8"/>
  <c r="CD48" i="5" s="1"/>
  <c r="BR59" i="8"/>
  <c r="CD51" i="5" s="1"/>
  <c r="BR60" i="8"/>
  <c r="CD52" i="5" s="1"/>
  <c r="BR54" i="8"/>
  <c r="CD46" i="5" s="1"/>
  <c r="BR57" i="8"/>
  <c r="CD49" i="5" s="1"/>
  <c r="BR64" i="8"/>
  <c r="CD56" i="5" s="1"/>
  <c r="BR52" i="8"/>
  <c r="CD44" i="5" s="1"/>
  <c r="BR58" i="8"/>
  <c r="CD50" i="5" s="1"/>
  <c r="BR53" i="8"/>
  <c r="CD45" i="5" s="1"/>
  <c r="J13" i="11"/>
  <c r="BC60" i="8"/>
  <c r="BN52" i="5" s="1"/>
  <c r="BC63" i="8"/>
  <c r="BN55" i="5" s="1"/>
  <c r="BC54" i="8"/>
  <c r="BN46" i="5" s="1"/>
  <c r="BC65" i="8"/>
  <c r="BN57" i="5" s="1"/>
  <c r="BC55" i="8"/>
  <c r="BN47" i="5" s="1"/>
  <c r="BC56" i="8"/>
  <c r="BN48" i="5" s="1"/>
  <c r="BC62" i="8"/>
  <c r="BN54" i="5" s="1"/>
  <c r="BC61" i="8"/>
  <c r="BN53" i="5" s="1"/>
  <c r="BC59" i="8"/>
  <c r="BN51" i="5" s="1"/>
  <c r="BC57" i="8"/>
  <c r="BN49" i="5" s="1"/>
  <c r="BC64" i="8"/>
  <c r="BN56" i="5" s="1"/>
  <c r="BC53" i="8"/>
  <c r="BN45" i="5" s="1"/>
  <c r="BC58" i="8"/>
  <c r="BN50" i="5" s="1"/>
  <c r="BC52" i="8"/>
  <c r="BN44" i="5" s="1"/>
  <c r="J12" i="11"/>
  <c r="AN59" i="8"/>
  <c r="AX51" i="5" s="1"/>
  <c r="AN60" i="8"/>
  <c r="AX52" i="5" s="1"/>
  <c r="AN61" i="8"/>
  <c r="AX53" i="5" s="1"/>
  <c r="AN55" i="8"/>
  <c r="AX47" i="5" s="1"/>
  <c r="AN56" i="8"/>
  <c r="AX48" i="5" s="1"/>
  <c r="AN54" i="8"/>
  <c r="AX46" i="5" s="1"/>
  <c r="AN62" i="8"/>
  <c r="AX54" i="5" s="1"/>
  <c r="AN57" i="8"/>
  <c r="AX49" i="5" s="1"/>
  <c r="AN63" i="8"/>
  <c r="AX55" i="5" s="1"/>
  <c r="AN65" i="8"/>
  <c r="AX57" i="5" s="1"/>
  <c r="AN52" i="8"/>
  <c r="AX44" i="5" s="1"/>
  <c r="AN64" i="8"/>
  <c r="AX56" i="5" s="1"/>
  <c r="AN53" i="8"/>
  <c r="AX45" i="5" s="1"/>
  <c r="AN58" i="8"/>
  <c r="AX50" i="5" s="1"/>
  <c r="J11" i="11"/>
  <c r="Y63" i="8"/>
  <c r="AH55" i="5" s="1"/>
  <c r="Y62" i="8"/>
  <c r="AH54" i="5" s="1"/>
  <c r="Y61" i="8"/>
  <c r="AH53" i="5" s="1"/>
  <c r="Y57" i="8"/>
  <c r="AH49" i="5" s="1"/>
  <c r="Y56" i="8"/>
  <c r="AH48" i="5" s="1"/>
  <c r="Y54" i="8"/>
  <c r="AH46" i="5" s="1"/>
  <c r="Y60" i="8"/>
  <c r="AH52" i="5" s="1"/>
  <c r="Y59" i="8"/>
  <c r="AH51" i="5" s="1"/>
  <c r="Y65" i="8"/>
  <c r="AH57" i="5" s="1"/>
  <c r="Y55" i="8"/>
  <c r="AH47" i="5" s="1"/>
  <c r="Y52" i="8"/>
  <c r="AH44" i="5" s="1"/>
  <c r="Y53" i="8"/>
  <c r="AH45" i="5" s="1"/>
  <c r="Y58" i="8"/>
  <c r="AH50" i="5" s="1"/>
  <c r="Y64" i="8"/>
  <c r="AH56" i="5" s="1"/>
  <c r="J10" i="11"/>
  <c r="J55" i="8"/>
  <c r="R47" i="5" s="1"/>
  <c r="J60" i="8"/>
  <c r="R52" i="5" s="1"/>
  <c r="J61" i="8"/>
  <c r="R53" i="5" s="1"/>
  <c r="J56" i="8"/>
  <c r="R48" i="5" s="1"/>
  <c r="J59" i="8"/>
  <c r="R51" i="5" s="1"/>
  <c r="J57" i="8"/>
  <c r="R49" i="5" s="1"/>
  <c r="J54" i="8"/>
  <c r="R46" i="5" s="1"/>
  <c r="J62" i="8"/>
  <c r="R54" i="5" s="1"/>
  <c r="J63" i="8"/>
  <c r="R55" i="5" s="1"/>
  <c r="J65" i="8"/>
  <c r="R57" i="5" s="1"/>
  <c r="J53" i="8"/>
  <c r="R45" i="5" s="1"/>
  <c r="J64" i="8"/>
  <c r="R56" i="5" s="1"/>
  <c r="J52" i="8"/>
  <c r="R44" i="5" s="1"/>
  <c r="J58" i="8"/>
  <c r="R50" i="5" s="1"/>
  <c r="J9" i="11"/>
  <c r="DK63" i="8"/>
  <c r="DK60"/>
  <c r="DK65"/>
  <c r="DK54"/>
  <c r="DK61"/>
  <c r="DK62"/>
  <c r="DK59"/>
  <c r="DK57"/>
  <c r="DK56"/>
  <c r="DK55"/>
  <c r="DK58"/>
  <c r="DK64"/>
  <c r="AA52" i="10"/>
  <c r="C43" i="5"/>
  <c r="DS43" s="1"/>
  <c r="DK52" i="8"/>
  <c r="DK53"/>
  <c r="J16" i="11"/>
  <c r="CV53" i="8"/>
  <c r="DJ45" i="5" s="1"/>
  <c r="CV52" i="8"/>
  <c r="DJ44" i="5" s="1"/>
  <c r="J15" i="11"/>
  <c r="CG53" i="8"/>
  <c r="CT45" i="5" s="1"/>
  <c r="CG52" i="8"/>
  <c r="CT44" i="5" s="1"/>
  <c r="J14" i="11"/>
  <c r="AE52" i="10"/>
  <c r="AE46"/>
  <c r="AA46"/>
  <c r="G46"/>
  <c r="D50" i="4"/>
  <c r="D50" i="8" s="1"/>
  <c r="D47" i="14" s="1"/>
  <c r="D48" i="4"/>
  <c r="D48" i="8" s="1"/>
  <c r="D45" i="14" s="1"/>
  <c r="D47" i="4"/>
  <c r="D47" i="8" s="1"/>
  <c r="D44" i="14" s="1"/>
  <c r="B51" i="4"/>
  <c r="B51" i="8" s="1"/>
  <c r="B48" i="14" s="1"/>
  <c r="AK9" i="10"/>
  <c r="E46" i="8"/>
  <c r="J46"/>
  <c r="T46"/>
  <c r="Y46"/>
  <c r="AI46"/>
  <c r="AN46"/>
  <c r="AX46"/>
  <c r="BC46"/>
  <c r="BM46"/>
  <c r="BR46"/>
  <c r="CB46"/>
  <c r="CG46"/>
  <c r="CQ46"/>
  <c r="CV46"/>
  <c r="DF46"/>
  <c r="M48" i="4"/>
  <c r="C43" i="14"/>
  <c r="D51" i="4"/>
  <c r="D51" i="8" s="1"/>
  <c r="D48" i="14" s="1"/>
  <c r="G49" i="10"/>
  <c r="C40" i="5"/>
  <c r="DS40" s="1"/>
  <c r="S49" i="10"/>
  <c r="W49"/>
  <c r="C48" i="4"/>
  <c r="C48" i="8" s="1"/>
  <c r="AA49" i="10"/>
  <c r="AI49"/>
  <c r="G45"/>
  <c r="C36" i="5"/>
  <c r="O45" i="10"/>
  <c r="W45"/>
  <c r="AA45"/>
  <c r="AE45"/>
  <c r="C44" i="4"/>
  <c r="C44" i="8" s="1"/>
  <c r="B39" i="5"/>
  <c r="B47" i="4"/>
  <c r="B47" i="8" s="1"/>
  <c r="B44" i="14" s="1"/>
  <c r="B36" i="5"/>
  <c r="B44" i="4"/>
  <c r="B44" i="8" s="1"/>
  <c r="B41" i="14" s="1"/>
  <c r="D36" i="5"/>
  <c r="D44" i="4"/>
  <c r="D44" i="8" s="1"/>
  <c r="D41" i="14" s="1"/>
  <c r="D38" i="5"/>
  <c r="D46" i="4"/>
  <c r="D46" i="8" s="1"/>
  <c r="D43" i="14" s="1"/>
  <c r="B45" i="4"/>
  <c r="B45" i="8" s="1"/>
  <c r="B42" i="14" s="1"/>
  <c r="C37" i="5"/>
  <c r="C45" i="4"/>
  <c r="C45" i="8" s="1"/>
  <c r="K46" i="10"/>
  <c r="O46"/>
  <c r="S46"/>
  <c r="G51"/>
  <c r="C50" i="4"/>
  <c r="C50" i="8" s="1"/>
  <c r="G48" i="10"/>
  <c r="C39" i="5"/>
  <c r="AA48" i="10"/>
  <c r="AE48"/>
  <c r="C47" i="4"/>
  <c r="C47" i="8" s="1"/>
  <c r="B50" i="4"/>
  <c r="B50" i="8" s="1"/>
  <c r="B47" i="14" s="1"/>
  <c r="AE49" i="10"/>
  <c r="AI46"/>
  <c r="AI45"/>
  <c r="G52"/>
  <c r="B46" i="4"/>
  <c r="B46" i="8" s="1"/>
  <c r="B43" i="14" s="1"/>
  <c r="C51" i="4"/>
  <c r="C51" i="8" s="1"/>
  <c r="G47" i="10"/>
  <c r="C38" i="5"/>
  <c r="B48" i="4"/>
  <c r="B48" i="8" s="1"/>
  <c r="B45" i="14" s="1"/>
  <c r="D45" i="4"/>
  <c r="D45" i="8" s="1"/>
  <c r="D42" i="14" s="1"/>
  <c r="AI52" i="10"/>
  <c r="W52"/>
  <c r="AI51"/>
  <c r="K49"/>
  <c r="W48"/>
  <c r="AI47"/>
  <c r="K45"/>
  <c r="S52"/>
  <c r="AE51"/>
  <c r="S48"/>
  <c r="AE47"/>
  <c r="O52"/>
  <c r="AA51"/>
  <c r="O48"/>
  <c r="AA47"/>
  <c r="K52"/>
  <c r="W51"/>
  <c r="K48"/>
  <c r="W47"/>
  <c r="S51"/>
  <c r="S47"/>
  <c r="O51"/>
  <c r="O47"/>
  <c r="K51"/>
  <c r="K47"/>
  <c r="AJ9"/>
  <c r="AG5" i="4"/>
  <c r="AI6" i="10"/>
  <c r="DS42" i="5" l="1"/>
  <c r="DT42" s="1"/>
  <c r="DC42"/>
  <c r="DD42" s="1"/>
  <c r="AQ42"/>
  <c r="AR42" s="1"/>
  <c r="BW42"/>
  <c r="BX42" s="1"/>
  <c r="G42"/>
  <c r="BG42"/>
  <c r="BH42" s="1"/>
  <c r="DS38" i="18"/>
  <c r="DT38" s="1"/>
  <c r="DC38"/>
  <c r="DD38" s="1"/>
  <c r="BG38"/>
  <c r="BH38" s="1"/>
  <c r="AQ38"/>
  <c r="AR38" s="1"/>
  <c r="K38"/>
  <c r="L38" s="1"/>
  <c r="G38"/>
  <c r="CM38"/>
  <c r="CN38" s="1"/>
  <c r="AA38"/>
  <c r="AB38" s="1"/>
  <c r="BW38"/>
  <c r="BX38" s="1"/>
  <c r="DS42"/>
  <c r="DT42" s="1"/>
  <c r="CM42"/>
  <c r="CN42" s="1"/>
  <c r="BG42"/>
  <c r="BH42" s="1"/>
  <c r="AQ42"/>
  <c r="AR42" s="1"/>
  <c r="K42"/>
  <c r="L42" s="1"/>
  <c r="G42"/>
  <c r="DC42"/>
  <c r="DD42" s="1"/>
  <c r="AA42"/>
  <c r="AB42" s="1"/>
  <c r="BW42"/>
  <c r="BX42" s="1"/>
  <c r="DS31"/>
  <c r="DT31" s="1"/>
  <c r="CM31"/>
  <c r="CN31" s="1"/>
  <c r="AQ31"/>
  <c r="AR31" s="1"/>
  <c r="G31"/>
  <c r="BW31"/>
  <c r="BX31" s="1"/>
  <c r="K31"/>
  <c r="L31" s="1"/>
  <c r="BG31"/>
  <c r="BH31" s="1"/>
  <c r="DC31"/>
  <c r="DD31" s="1"/>
  <c r="AA31"/>
  <c r="AB31" s="1"/>
  <c r="DS43"/>
  <c r="DT43" s="1"/>
  <c r="BG43"/>
  <c r="BH43" s="1"/>
  <c r="AQ43"/>
  <c r="AR43" s="1"/>
  <c r="K43"/>
  <c r="L43" s="1"/>
  <c r="G43"/>
  <c r="DC43"/>
  <c r="DD43" s="1"/>
  <c r="CM43"/>
  <c r="CN43" s="1"/>
  <c r="AA43"/>
  <c r="AB43" s="1"/>
  <c r="BW43"/>
  <c r="BX43" s="1"/>
  <c r="DS35"/>
  <c r="DT35" s="1"/>
  <c r="CM35"/>
  <c r="CN35" s="1"/>
  <c r="AQ35"/>
  <c r="AR35" s="1"/>
  <c r="G35"/>
  <c r="AA35"/>
  <c r="AB35" s="1"/>
  <c r="BW35"/>
  <c r="BX35" s="1"/>
  <c r="K35"/>
  <c r="L35" s="1"/>
  <c r="BG35"/>
  <c r="BH35" s="1"/>
  <c r="DC35"/>
  <c r="DD35" s="1"/>
  <c r="DS32"/>
  <c r="DT32" s="1"/>
  <c r="CM32"/>
  <c r="CN32" s="1"/>
  <c r="AQ32"/>
  <c r="AR32" s="1"/>
  <c r="G32"/>
  <c r="K32"/>
  <c r="L32" s="1"/>
  <c r="BG32"/>
  <c r="BH32" s="1"/>
  <c r="DC32"/>
  <c r="DD32" s="1"/>
  <c r="AA32"/>
  <c r="AB32" s="1"/>
  <c r="BW32"/>
  <c r="BX32" s="1"/>
  <c r="CM33"/>
  <c r="CN33" s="1"/>
  <c r="DC33"/>
  <c r="DD33" s="1"/>
  <c r="BG33"/>
  <c r="BH33" s="1"/>
  <c r="K33"/>
  <c r="L33" s="1"/>
  <c r="G33"/>
  <c r="AA33"/>
  <c r="AB33" s="1"/>
  <c r="AQ33"/>
  <c r="AR33" s="1"/>
  <c r="BW33"/>
  <c r="BX33" s="1"/>
  <c r="DS33"/>
  <c r="DT33" s="1"/>
  <c r="DC40"/>
  <c r="DD40" s="1"/>
  <c r="CM40"/>
  <c r="CN40" s="1"/>
  <c r="AQ40"/>
  <c r="AR40" s="1"/>
  <c r="G40"/>
  <c r="K40"/>
  <c r="L40" s="1"/>
  <c r="AA40"/>
  <c r="AB40" s="1"/>
  <c r="BG40"/>
  <c r="BH40" s="1"/>
  <c r="BW40"/>
  <c r="BX40" s="1"/>
  <c r="DS40"/>
  <c r="DT40" s="1"/>
  <c r="DS34"/>
  <c r="DT34" s="1"/>
  <c r="DC34"/>
  <c r="DD34" s="1"/>
  <c r="CM34"/>
  <c r="CN34" s="1"/>
  <c r="BG34"/>
  <c r="BH34" s="1"/>
  <c r="AQ34"/>
  <c r="AR34" s="1"/>
  <c r="K34"/>
  <c r="L34" s="1"/>
  <c r="G34"/>
  <c r="AA34"/>
  <c r="AB34" s="1"/>
  <c r="BW34"/>
  <c r="BX34" s="1"/>
  <c r="DS39"/>
  <c r="DT39" s="1"/>
  <c r="DC39"/>
  <c r="DD39" s="1"/>
  <c r="CM39"/>
  <c r="CN39" s="1"/>
  <c r="BG39"/>
  <c r="BH39" s="1"/>
  <c r="AQ39"/>
  <c r="AR39" s="1"/>
  <c r="K39"/>
  <c r="L39" s="1"/>
  <c r="G39"/>
  <c r="AA39"/>
  <c r="AB39" s="1"/>
  <c r="BW39"/>
  <c r="BX39" s="1"/>
  <c r="DS36"/>
  <c r="DT36" s="1"/>
  <c r="CM36"/>
  <c r="CN36" s="1"/>
  <c r="AQ36"/>
  <c r="AR36" s="1"/>
  <c r="G36"/>
  <c r="AA36"/>
  <c r="AB36" s="1"/>
  <c r="BW36"/>
  <c r="BX36" s="1"/>
  <c r="K36"/>
  <c r="L36" s="1"/>
  <c r="BG36"/>
  <c r="BH36" s="1"/>
  <c r="DC36"/>
  <c r="DD36" s="1"/>
  <c r="CM37"/>
  <c r="CN37" s="1"/>
  <c r="DC37"/>
  <c r="DD37" s="1"/>
  <c r="BG37"/>
  <c r="BH37" s="1"/>
  <c r="K37"/>
  <c r="L37" s="1"/>
  <c r="G37"/>
  <c r="AQ37"/>
  <c r="AR37" s="1"/>
  <c r="AA37"/>
  <c r="AB37" s="1"/>
  <c r="BW37"/>
  <c r="BX37" s="1"/>
  <c r="DS37"/>
  <c r="DT37" s="1"/>
  <c r="DS11"/>
  <c r="DT11" s="1"/>
  <c r="G11"/>
  <c r="CM11"/>
  <c r="CN11" s="1"/>
  <c r="AQ11"/>
  <c r="AR11" s="1"/>
  <c r="AA11"/>
  <c r="AB11" s="1"/>
  <c r="BW11"/>
  <c r="BX11" s="1"/>
  <c r="K11"/>
  <c r="L11" s="1"/>
  <c r="BG11"/>
  <c r="BH11" s="1"/>
  <c r="DC11"/>
  <c r="DD11" s="1"/>
  <c r="DC24"/>
  <c r="DD24" s="1"/>
  <c r="G24"/>
  <c r="AQ24"/>
  <c r="AR24" s="1"/>
  <c r="K24"/>
  <c r="L24" s="1"/>
  <c r="BG24"/>
  <c r="BH24" s="1"/>
  <c r="CM24"/>
  <c r="CN24" s="1"/>
  <c r="AA24"/>
  <c r="AB24" s="1"/>
  <c r="DS24"/>
  <c r="DT24" s="1"/>
  <c r="BW24"/>
  <c r="BX24" s="1"/>
  <c r="DS17"/>
  <c r="DT17" s="1"/>
  <c r="DC17"/>
  <c r="DD17" s="1"/>
  <c r="CM17"/>
  <c r="CN17" s="1"/>
  <c r="BG17"/>
  <c r="BH17" s="1"/>
  <c r="AQ17"/>
  <c r="AR17" s="1"/>
  <c r="K17"/>
  <c r="L17" s="1"/>
  <c r="G17"/>
  <c r="AA17"/>
  <c r="AB17" s="1"/>
  <c r="BW17"/>
  <c r="BX17" s="1"/>
  <c r="CM15"/>
  <c r="CN15" s="1"/>
  <c r="K15"/>
  <c r="L15" s="1"/>
  <c r="DC15"/>
  <c r="DD15" s="1"/>
  <c r="BG15"/>
  <c r="BH15" s="1"/>
  <c r="G15"/>
  <c r="AA15"/>
  <c r="AB15" s="1"/>
  <c r="AQ15"/>
  <c r="AR15" s="1"/>
  <c r="BW15"/>
  <c r="BX15" s="1"/>
  <c r="DS15"/>
  <c r="DT15" s="1"/>
  <c r="DS4"/>
  <c r="DT4" s="1"/>
  <c r="CM4"/>
  <c r="CN4" s="1"/>
  <c r="AQ4"/>
  <c r="AR4" s="1"/>
  <c r="G4"/>
  <c r="K4"/>
  <c r="L4" s="1"/>
  <c r="BG4"/>
  <c r="BH4" s="1"/>
  <c r="DC4"/>
  <c r="DD4" s="1"/>
  <c r="AA4"/>
  <c r="AB4" s="1"/>
  <c r="BW4"/>
  <c r="BX4" s="1"/>
  <c r="DS28"/>
  <c r="DT28" s="1"/>
  <c r="BG28"/>
  <c r="BH28" s="1"/>
  <c r="AQ28"/>
  <c r="AR28" s="1"/>
  <c r="K28"/>
  <c r="L28" s="1"/>
  <c r="G28"/>
  <c r="DC28"/>
  <c r="DD28" s="1"/>
  <c r="CM28"/>
  <c r="CN28" s="1"/>
  <c r="AA28"/>
  <c r="AB28" s="1"/>
  <c r="BW28"/>
  <c r="BX28" s="1"/>
  <c r="BW10"/>
  <c r="BX10" s="1"/>
  <c r="DS10"/>
  <c r="DT10" s="1"/>
  <c r="DC10"/>
  <c r="DD10" s="1"/>
  <c r="BG10"/>
  <c r="BH10" s="1"/>
  <c r="K10"/>
  <c r="L10" s="1"/>
  <c r="CM10"/>
  <c r="CN10" s="1"/>
  <c r="AQ10"/>
  <c r="AR10" s="1"/>
  <c r="G10"/>
  <c r="AA10"/>
  <c r="AB10" s="1"/>
  <c r="DS21"/>
  <c r="DT21" s="1"/>
  <c r="DC21"/>
  <c r="DD21" s="1"/>
  <c r="CM21"/>
  <c r="CN21" s="1"/>
  <c r="AQ21"/>
  <c r="AR21" s="1"/>
  <c r="BG21"/>
  <c r="BH21" s="1"/>
  <c r="K21"/>
  <c r="L21" s="1"/>
  <c r="G21"/>
  <c r="AA21"/>
  <c r="AB21" s="1"/>
  <c r="BW21"/>
  <c r="BX21" s="1"/>
  <c r="CM19"/>
  <c r="CN19" s="1"/>
  <c r="DC19"/>
  <c r="DD19" s="1"/>
  <c r="K19"/>
  <c r="L19" s="1"/>
  <c r="BG19"/>
  <c r="BH19" s="1"/>
  <c r="G19"/>
  <c r="AQ19"/>
  <c r="AR19" s="1"/>
  <c r="AA19"/>
  <c r="AB19" s="1"/>
  <c r="BW19"/>
  <c r="BX19" s="1"/>
  <c r="DS19"/>
  <c r="DT19" s="1"/>
  <c r="DS8"/>
  <c r="DT8" s="1"/>
  <c r="AQ8"/>
  <c r="AR8" s="1"/>
  <c r="G8"/>
  <c r="CM8"/>
  <c r="CN8" s="1"/>
  <c r="BW8"/>
  <c r="BX8" s="1"/>
  <c r="K8"/>
  <c r="L8" s="1"/>
  <c r="BG8"/>
  <c r="BH8" s="1"/>
  <c r="DC8"/>
  <c r="DD8" s="1"/>
  <c r="AA8"/>
  <c r="AB8" s="1"/>
  <c r="DC18"/>
  <c r="DD18" s="1"/>
  <c r="BG18"/>
  <c r="BH18" s="1"/>
  <c r="AA18"/>
  <c r="AB18" s="1"/>
  <c r="BW18"/>
  <c r="BX18" s="1"/>
  <c r="G18"/>
  <c r="DS18"/>
  <c r="DT18" s="1"/>
  <c r="AQ18"/>
  <c r="AR18" s="1"/>
  <c r="CM18"/>
  <c r="CN18" s="1"/>
  <c r="K18"/>
  <c r="L18" s="1"/>
  <c r="DS25"/>
  <c r="DT25" s="1"/>
  <c r="AQ25"/>
  <c r="AR25" s="1"/>
  <c r="G25"/>
  <c r="CM25"/>
  <c r="CN25" s="1"/>
  <c r="AA25"/>
  <c r="AB25" s="1"/>
  <c r="BW25"/>
  <c r="BX25" s="1"/>
  <c r="K25"/>
  <c r="L25" s="1"/>
  <c r="BG25"/>
  <c r="BH25" s="1"/>
  <c r="DC25"/>
  <c r="DD25" s="1"/>
  <c r="CM23"/>
  <c r="CN23" s="1"/>
  <c r="BG23"/>
  <c r="BH23" s="1"/>
  <c r="DC23"/>
  <c r="DD23" s="1"/>
  <c r="K23"/>
  <c r="L23" s="1"/>
  <c r="DS23"/>
  <c r="DT23" s="1"/>
  <c r="AA23"/>
  <c r="AB23" s="1"/>
  <c r="G23"/>
  <c r="AQ23"/>
  <c r="AR23" s="1"/>
  <c r="BW23"/>
  <c r="BX23" s="1"/>
  <c r="CM12"/>
  <c r="CN12" s="1"/>
  <c r="G12"/>
  <c r="BG12"/>
  <c r="BH12" s="1"/>
  <c r="AQ12"/>
  <c r="AR12" s="1"/>
  <c r="BW12"/>
  <c r="BX12" s="1"/>
  <c r="AA12"/>
  <c r="AB12" s="1"/>
  <c r="K12"/>
  <c r="L12" s="1"/>
  <c r="DC12"/>
  <c r="DD12" s="1"/>
  <c r="DS12"/>
  <c r="DT12" s="1"/>
  <c r="DC14"/>
  <c r="DD14" s="1"/>
  <c r="G14"/>
  <c r="K14"/>
  <c r="L14" s="1"/>
  <c r="BW14"/>
  <c r="BX14" s="1"/>
  <c r="DS14"/>
  <c r="DT14" s="1"/>
  <c r="AQ14"/>
  <c r="AR14" s="1"/>
  <c r="CM14"/>
  <c r="CN14" s="1"/>
  <c r="BG14"/>
  <c r="BH14" s="1"/>
  <c r="AA14"/>
  <c r="AB14" s="1"/>
  <c r="DS5"/>
  <c r="DT5" s="1"/>
  <c r="BG5"/>
  <c r="BH5" s="1"/>
  <c r="BW5"/>
  <c r="BX5" s="1"/>
  <c r="DC5"/>
  <c r="DD5" s="1"/>
  <c r="G5"/>
  <c r="AQ5"/>
  <c r="AR5" s="1"/>
  <c r="CM5"/>
  <c r="CN5" s="1"/>
  <c r="K5"/>
  <c r="L5" s="1"/>
  <c r="AA5"/>
  <c r="AB5" s="1"/>
  <c r="DS6"/>
  <c r="DT6" s="1"/>
  <c r="BW6"/>
  <c r="BX6" s="1"/>
  <c r="AA6"/>
  <c r="AB6" s="1"/>
  <c r="DC6"/>
  <c r="DD6" s="1"/>
  <c r="BG6"/>
  <c r="BH6" s="1"/>
  <c r="K6"/>
  <c r="L6" s="1"/>
  <c r="CM6"/>
  <c r="CN6" s="1"/>
  <c r="AQ6"/>
  <c r="AR6" s="1"/>
  <c r="G6"/>
  <c r="DS3"/>
  <c r="DT3" s="1"/>
  <c r="CM3"/>
  <c r="CN3" s="1"/>
  <c r="AQ3"/>
  <c r="AR3" s="1"/>
  <c r="G3"/>
  <c r="BG3"/>
  <c r="BH3" s="1"/>
  <c r="AA3"/>
  <c r="AB3" s="1"/>
  <c r="DC3"/>
  <c r="DD3" s="1"/>
  <c r="BW3"/>
  <c r="BX3" s="1"/>
  <c r="K3"/>
  <c r="L3" s="1"/>
  <c r="CM27"/>
  <c r="CN27" s="1"/>
  <c r="DC27"/>
  <c r="DD27" s="1"/>
  <c r="BG27"/>
  <c r="BH27" s="1"/>
  <c r="K27"/>
  <c r="L27" s="1"/>
  <c r="AQ27"/>
  <c r="AR27" s="1"/>
  <c r="AA27"/>
  <c r="AB27" s="1"/>
  <c r="BW27"/>
  <c r="BX27" s="1"/>
  <c r="DS27"/>
  <c r="DT27" s="1"/>
  <c r="G27"/>
  <c r="DS16"/>
  <c r="DT16" s="1"/>
  <c r="CM16"/>
  <c r="CN16" s="1"/>
  <c r="K16"/>
  <c r="L16" s="1"/>
  <c r="G16"/>
  <c r="BG16"/>
  <c r="BH16" s="1"/>
  <c r="AQ16"/>
  <c r="AR16" s="1"/>
  <c r="BW16"/>
  <c r="BX16" s="1"/>
  <c r="DC16"/>
  <c r="DD16" s="1"/>
  <c r="AA16"/>
  <c r="AB16" s="1"/>
  <c r="DS9"/>
  <c r="DT9" s="1"/>
  <c r="AA9"/>
  <c r="AB9" s="1"/>
  <c r="K9"/>
  <c r="L9" s="1"/>
  <c r="BW9"/>
  <c r="BX9" s="1"/>
  <c r="AQ9"/>
  <c r="AR9" s="1"/>
  <c r="BG9"/>
  <c r="BH9" s="1"/>
  <c r="DC9"/>
  <c r="DD9" s="1"/>
  <c r="G9"/>
  <c r="CM9"/>
  <c r="CN9" s="1"/>
  <c r="AA2"/>
  <c r="AB2" s="1"/>
  <c r="BW2"/>
  <c r="BX2" s="1"/>
  <c r="DS2"/>
  <c r="DT2" s="1"/>
  <c r="AQ2"/>
  <c r="AR2" s="1"/>
  <c r="DC2"/>
  <c r="DD2" s="1"/>
  <c r="BG2"/>
  <c r="BH2" s="1"/>
  <c r="K2"/>
  <c r="L2" s="1"/>
  <c r="CM2"/>
  <c r="CN2" s="1"/>
  <c r="G2"/>
  <c r="DS26"/>
  <c r="DT26" s="1"/>
  <c r="CM26"/>
  <c r="CN26" s="1"/>
  <c r="AQ26"/>
  <c r="AR26" s="1"/>
  <c r="G26"/>
  <c r="AA26"/>
  <c r="AB26" s="1"/>
  <c r="BW26"/>
  <c r="BX26" s="1"/>
  <c r="K26"/>
  <c r="L26" s="1"/>
  <c r="BG26"/>
  <c r="BH26" s="1"/>
  <c r="DC26"/>
  <c r="DD26" s="1"/>
  <c r="DS7"/>
  <c r="DT7" s="1"/>
  <c r="G7"/>
  <c r="CM7"/>
  <c r="CN7" s="1"/>
  <c r="AQ7"/>
  <c r="AR7" s="1"/>
  <c r="AA7"/>
  <c r="AB7" s="1"/>
  <c r="BW7"/>
  <c r="BX7" s="1"/>
  <c r="K7"/>
  <c r="L7" s="1"/>
  <c r="BG7"/>
  <c r="BH7" s="1"/>
  <c r="DC7"/>
  <c r="DD7" s="1"/>
  <c r="DS20"/>
  <c r="DT20" s="1"/>
  <c r="G20"/>
  <c r="AQ20"/>
  <c r="AR20" s="1"/>
  <c r="CM20"/>
  <c r="CN20" s="1"/>
  <c r="BG20"/>
  <c r="BH20" s="1"/>
  <c r="DC20"/>
  <c r="DD20" s="1"/>
  <c r="AA20"/>
  <c r="AB20" s="1"/>
  <c r="BW20"/>
  <c r="BX20" s="1"/>
  <c r="K20"/>
  <c r="L20" s="1"/>
  <c r="DS13"/>
  <c r="DT13" s="1"/>
  <c r="G13"/>
  <c r="DC13"/>
  <c r="DD13" s="1"/>
  <c r="CM13"/>
  <c r="CN13" s="1"/>
  <c r="BG13"/>
  <c r="BH13" s="1"/>
  <c r="AQ13"/>
  <c r="AR13" s="1"/>
  <c r="K13"/>
  <c r="L13" s="1"/>
  <c r="AA13"/>
  <c r="AB13" s="1"/>
  <c r="BW13"/>
  <c r="BX13" s="1"/>
  <c r="DC22"/>
  <c r="DD22" s="1"/>
  <c r="K22"/>
  <c r="L22" s="1"/>
  <c r="BG22"/>
  <c r="BH22" s="1"/>
  <c r="AA22"/>
  <c r="AB22" s="1"/>
  <c r="BW22"/>
  <c r="BX22" s="1"/>
  <c r="G22"/>
  <c r="DS22"/>
  <c r="DT22" s="1"/>
  <c r="AQ22"/>
  <c r="AR22" s="1"/>
  <c r="CM22"/>
  <c r="CN22" s="1"/>
  <c r="AI7" i="20"/>
  <c r="DL9" i="17" s="1"/>
  <c r="AJ52" i="20"/>
  <c r="DP52" i="17" s="1"/>
  <c r="AJ40" i="20"/>
  <c r="DP40" i="17" s="1"/>
  <c r="AJ59" i="20"/>
  <c r="DP59" i="17" s="1"/>
  <c r="AJ47" i="20"/>
  <c r="DP47" i="17" s="1"/>
  <c r="AJ54" i="20"/>
  <c r="DP54" i="17" s="1"/>
  <c r="AJ42" i="20"/>
  <c r="DP42" i="17" s="1"/>
  <c r="AJ61" i="20"/>
  <c r="DP61" i="17" s="1"/>
  <c r="AJ49" i="20"/>
  <c r="DP49" i="17" s="1"/>
  <c r="AJ56" i="20"/>
  <c r="DP56" i="17" s="1"/>
  <c r="AJ44" i="20"/>
  <c r="DP44" i="17" s="1"/>
  <c r="AJ63" i="20"/>
  <c r="DP63" i="17" s="1"/>
  <c r="AJ58" i="20"/>
  <c r="DP58" i="17" s="1"/>
  <c r="AJ46" i="20"/>
  <c r="DP46" i="17" s="1"/>
  <c r="AJ65" i="20"/>
  <c r="DP65" i="17" s="1"/>
  <c r="AJ41" i="20"/>
  <c r="DP41" i="17" s="1"/>
  <c r="AJ60" i="20"/>
  <c r="DP60" i="17" s="1"/>
  <c r="AJ48" i="20"/>
  <c r="DP48" i="17" s="1"/>
  <c r="AJ55" i="20"/>
  <c r="DP55" i="17" s="1"/>
  <c r="AJ43" i="20"/>
  <c r="DP43" i="17" s="1"/>
  <c r="AJ57" i="20"/>
  <c r="DP57" i="17" s="1"/>
  <c r="AJ45" i="20"/>
  <c r="DP45" i="17" s="1"/>
  <c r="AJ37" i="20"/>
  <c r="AJ25"/>
  <c r="DP25" i="17" s="1"/>
  <c r="AJ13" i="20"/>
  <c r="DP13" i="17" s="1"/>
  <c r="AJ62" i="20"/>
  <c r="DP62" i="17" s="1"/>
  <c r="AJ32" i="20"/>
  <c r="DP32" i="17" s="1"/>
  <c r="AJ20" i="20"/>
  <c r="DP20" i="17" s="1"/>
  <c r="AJ27" i="20"/>
  <c r="DP27" i="17" s="1"/>
  <c r="AJ15" i="20"/>
  <c r="DP15" i="17" s="1"/>
  <c r="AJ34" i="20"/>
  <c r="DP34" i="17" s="1"/>
  <c r="AJ22" i="20"/>
  <c r="DP22" i="17" s="1"/>
  <c r="AJ29" i="20"/>
  <c r="DP29" i="17" s="1"/>
  <c r="AJ17" i="20"/>
  <c r="DP17" i="17" s="1"/>
  <c r="AJ24" i="20"/>
  <c r="DP24" i="17" s="1"/>
  <c r="AJ19" i="20"/>
  <c r="DP19" i="17" s="1"/>
  <c r="AJ26" i="20"/>
  <c r="DP26" i="17" s="1"/>
  <c r="AJ14" i="20"/>
  <c r="DP14" i="17" s="1"/>
  <c r="AJ33" i="20"/>
  <c r="DP33" i="17" s="1"/>
  <c r="AJ21" i="20"/>
  <c r="DP21" i="17" s="1"/>
  <c r="AJ28" i="20"/>
  <c r="DP28" i="17" s="1"/>
  <c r="AJ30" i="20"/>
  <c r="DP30" i="17" s="1"/>
  <c r="AJ18" i="20"/>
  <c r="DP18" i="17" s="1"/>
  <c r="AJ11" i="20"/>
  <c r="DP11" i="17" s="1"/>
  <c r="AJ12" i="20"/>
  <c r="DP12" i="17" s="1"/>
  <c r="AJ10" i="20"/>
  <c r="DP10" i="17" s="1"/>
  <c r="AJ6" i="20"/>
  <c r="AJ16"/>
  <c r="DP16" i="17" s="1"/>
  <c r="AH7" i="20"/>
  <c r="DG9" i="17" s="1"/>
  <c r="Y45" i="4"/>
  <c r="Y51"/>
  <c r="AG4" i="20"/>
  <c r="AG6"/>
  <c r="AI6" i="4"/>
  <c r="AG49"/>
  <c r="AG61"/>
  <c r="AG54"/>
  <c r="AG56"/>
  <c r="AG55"/>
  <c r="AG65"/>
  <c r="AG59"/>
  <c r="AG62"/>
  <c r="AG57"/>
  <c r="AG60"/>
  <c r="AG63"/>
  <c r="AG64"/>
  <c r="AG58"/>
  <c r="DZ47" i="5"/>
  <c r="DZ48"/>
  <c r="DZ56"/>
  <c r="DZ49"/>
  <c r="DZ51"/>
  <c r="DZ54"/>
  <c r="DZ53"/>
  <c r="DZ46"/>
  <c r="DZ57"/>
  <c r="DZ52"/>
  <c r="DZ50"/>
  <c r="DZ55"/>
  <c r="DC38"/>
  <c r="DD38" s="1"/>
  <c r="DS38"/>
  <c r="DT38" s="1"/>
  <c r="BG38"/>
  <c r="BH38" s="1"/>
  <c r="G37"/>
  <c r="DS37"/>
  <c r="DT37" s="1"/>
  <c r="BG39"/>
  <c r="BH39" s="1"/>
  <c r="DS39"/>
  <c r="DT39" s="1"/>
  <c r="CM36"/>
  <c r="CN36" s="1"/>
  <c r="DS36"/>
  <c r="DT36" s="1"/>
  <c r="G43"/>
  <c r="AQ43"/>
  <c r="AR43" s="1"/>
  <c r="BG43"/>
  <c r="BH43" s="1"/>
  <c r="BW43"/>
  <c r="BX43" s="1"/>
  <c r="CM43"/>
  <c r="CN43" s="1"/>
  <c r="DC43"/>
  <c r="DD43" s="1"/>
  <c r="DT43"/>
  <c r="AA43"/>
  <c r="AB43" s="1"/>
  <c r="K43"/>
  <c r="L43" s="1"/>
  <c r="DZ44"/>
  <c r="DZ45"/>
  <c r="F43" i="14"/>
  <c r="E43"/>
  <c r="AH43"/>
  <c r="AG52" i="4"/>
  <c r="AG53"/>
  <c r="AG6"/>
  <c r="K39" i="5"/>
  <c r="L39" s="1"/>
  <c r="CM37"/>
  <c r="CN37" s="1"/>
  <c r="DC39"/>
  <c r="DD39" s="1"/>
  <c r="G39"/>
  <c r="BW36"/>
  <c r="BX36" s="1"/>
  <c r="AQ37"/>
  <c r="AR37" s="1"/>
  <c r="K37"/>
  <c r="L37" s="1"/>
  <c r="BG37"/>
  <c r="BH37" s="1"/>
  <c r="DC37"/>
  <c r="DD37" s="1"/>
  <c r="K36"/>
  <c r="L36" s="1"/>
  <c r="BW37"/>
  <c r="BX37" s="1"/>
  <c r="AA36"/>
  <c r="AB36" s="1"/>
  <c r="AQ36"/>
  <c r="AR36" s="1"/>
  <c r="AA37"/>
  <c r="AB37" s="1"/>
  <c r="AK10" i="10"/>
  <c r="AD43" i="14"/>
  <c r="V43"/>
  <c r="DK48" i="8"/>
  <c r="DF48"/>
  <c r="CV48"/>
  <c r="CQ48"/>
  <c r="CG48"/>
  <c r="CB48"/>
  <c r="BC48"/>
  <c r="AX48"/>
  <c r="AN48"/>
  <c r="AI48"/>
  <c r="Y48"/>
  <c r="T48"/>
  <c r="BR48"/>
  <c r="BM48"/>
  <c r="J48"/>
  <c r="E48"/>
  <c r="BC50"/>
  <c r="AX50"/>
  <c r="AN50"/>
  <c r="AI50"/>
  <c r="Y50"/>
  <c r="T50"/>
  <c r="J50"/>
  <c r="DK50"/>
  <c r="DF50"/>
  <c r="E50"/>
  <c r="CV50"/>
  <c r="CQ50"/>
  <c r="CG50"/>
  <c r="CB50"/>
  <c r="BR50"/>
  <c r="BM50"/>
  <c r="Z43" i="14"/>
  <c r="BC44" i="8"/>
  <c r="AX44"/>
  <c r="AN44"/>
  <c r="AI44"/>
  <c r="Y44"/>
  <c r="AH36" i="5" s="1"/>
  <c r="T44" i="8"/>
  <c r="J44"/>
  <c r="E44"/>
  <c r="DK44"/>
  <c r="DF44"/>
  <c r="CV44"/>
  <c r="CQ44"/>
  <c r="CG44"/>
  <c r="CB44"/>
  <c r="BR44"/>
  <c r="BM44"/>
  <c r="DK51"/>
  <c r="DF51"/>
  <c r="DU43" i="5" s="1"/>
  <c r="CV51" i="8"/>
  <c r="DJ43" i="5" s="1"/>
  <c r="CQ51" i="8"/>
  <c r="DE43" i="5" s="1"/>
  <c r="CG51" i="8"/>
  <c r="CT43" i="5" s="1"/>
  <c r="CB51" i="8"/>
  <c r="CO43" i="5" s="1"/>
  <c r="BR51" i="8"/>
  <c r="CD43" i="5" s="1"/>
  <c r="BC51" i="8"/>
  <c r="BN43" i="5" s="1"/>
  <c r="AX51" i="8"/>
  <c r="BI43" i="5" s="1"/>
  <c r="AN51" i="8"/>
  <c r="AX43" i="5" s="1"/>
  <c r="AI51" i="8"/>
  <c r="AS43" i="5" s="1"/>
  <c r="Y51" i="8"/>
  <c r="AH43" i="5" s="1"/>
  <c r="T51" i="8"/>
  <c r="AC43" i="5" s="1"/>
  <c r="J51" i="8"/>
  <c r="R43" i="5" s="1"/>
  <c r="E51" i="8"/>
  <c r="BM51"/>
  <c r="BY43" i="5" s="1"/>
  <c r="DK45" i="8"/>
  <c r="DF45"/>
  <c r="CV45"/>
  <c r="CQ45"/>
  <c r="CG45"/>
  <c r="CB45"/>
  <c r="BC45"/>
  <c r="AX45"/>
  <c r="AN45"/>
  <c r="AI45"/>
  <c r="Y45"/>
  <c r="T45"/>
  <c r="J45"/>
  <c r="E45"/>
  <c r="BM45"/>
  <c r="BR45"/>
  <c r="BC47"/>
  <c r="BN39" i="5" s="1"/>
  <c r="AX47" i="8"/>
  <c r="BI39" i="5" s="1"/>
  <c r="AN47" i="8"/>
  <c r="AX39" i="5" s="1"/>
  <c r="AI47" i="8"/>
  <c r="AS39" i="5" s="1"/>
  <c r="Y47" i="8"/>
  <c r="AH39" i="5" s="1"/>
  <c r="T47" i="8"/>
  <c r="AC39" i="5" s="1"/>
  <c r="E47" i="8"/>
  <c r="DK47"/>
  <c r="DF47"/>
  <c r="J47"/>
  <c r="R39" i="5" s="1"/>
  <c r="CV47" i="8"/>
  <c r="DJ39" i="5" s="1"/>
  <c r="CQ47" i="8"/>
  <c r="DE39" i="5" s="1"/>
  <c r="CG47" i="8"/>
  <c r="CB47"/>
  <c r="CO39" i="5" s="1"/>
  <c r="BR47" i="8"/>
  <c r="BM47"/>
  <c r="BY39" i="5" s="1"/>
  <c r="AH6" i="4"/>
  <c r="AG47"/>
  <c r="AG44"/>
  <c r="AG51"/>
  <c r="AG45"/>
  <c r="AG48"/>
  <c r="AG46"/>
  <c r="AG50"/>
  <c r="I46"/>
  <c r="I50"/>
  <c r="Q45"/>
  <c r="M46"/>
  <c r="M50"/>
  <c r="Q47"/>
  <c r="I45"/>
  <c r="Y44"/>
  <c r="U44"/>
  <c r="M44"/>
  <c r="Y46"/>
  <c r="Q51"/>
  <c r="U46"/>
  <c r="I47"/>
  <c r="Q46"/>
  <c r="I44"/>
  <c r="U50"/>
  <c r="U47"/>
  <c r="Q50"/>
  <c r="Y47"/>
  <c r="AJ10" i="10"/>
  <c r="I51" i="4"/>
  <c r="I48"/>
  <c r="Y48"/>
  <c r="U48"/>
  <c r="Q48"/>
  <c r="M47"/>
  <c r="Y50"/>
  <c r="U51"/>
  <c r="M51"/>
  <c r="M45"/>
  <c r="BI38" i="5"/>
  <c r="C47" i="14"/>
  <c r="C41"/>
  <c r="G40" i="5"/>
  <c r="AA40"/>
  <c r="AB40" s="1"/>
  <c r="DT40"/>
  <c r="AQ40"/>
  <c r="AR40" s="1"/>
  <c r="BG40"/>
  <c r="BH40" s="1"/>
  <c r="BW40"/>
  <c r="BX40" s="1"/>
  <c r="CM40"/>
  <c r="CN40" s="1"/>
  <c r="DC40"/>
  <c r="DD40" s="1"/>
  <c r="K40"/>
  <c r="L40" s="1"/>
  <c r="CT38"/>
  <c r="AH38"/>
  <c r="DU38"/>
  <c r="DJ38"/>
  <c r="AC38"/>
  <c r="J43" i="14"/>
  <c r="N43"/>
  <c r="R43"/>
  <c r="C48"/>
  <c r="C44"/>
  <c r="C42"/>
  <c r="G36" i="5"/>
  <c r="BG36"/>
  <c r="BH36" s="1"/>
  <c r="DC36"/>
  <c r="DD36" s="1"/>
  <c r="R38"/>
  <c r="K38"/>
  <c r="L38" s="1"/>
  <c r="CM38"/>
  <c r="CN38" s="1"/>
  <c r="AA38"/>
  <c r="AB38" s="1"/>
  <c r="AQ38"/>
  <c r="AR38" s="1"/>
  <c r="G38"/>
  <c r="BW38"/>
  <c r="BX38" s="1"/>
  <c r="DZ38"/>
  <c r="BN38"/>
  <c r="M38"/>
  <c r="BY38"/>
  <c r="AX38"/>
  <c r="CO38"/>
  <c r="AQ39"/>
  <c r="AR39" s="1"/>
  <c r="BW39"/>
  <c r="BX39" s="1"/>
  <c r="CM39"/>
  <c r="CN39" s="1"/>
  <c r="AA39"/>
  <c r="AB39" s="1"/>
  <c r="DE38"/>
  <c r="C45" i="14"/>
  <c r="CD38" i="5"/>
  <c r="AS38"/>
  <c r="AJ7" i="20" l="1"/>
  <c r="DP9" i="17" s="1"/>
  <c r="DP8"/>
  <c r="DT16" s="1"/>
  <c r="DS10"/>
  <c r="DS11"/>
  <c r="DS15"/>
  <c r="DS24"/>
  <c r="AJ23" i="20"/>
  <c r="DP23" i="17" s="1"/>
  <c r="AJ35" i="20"/>
  <c r="DP35" i="17" s="1"/>
  <c r="AJ51" i="20"/>
  <c r="DP51" i="17" s="1"/>
  <c r="AJ64" i="20"/>
  <c r="DP64" i="17" s="1"/>
  <c r="AJ38" i="20"/>
  <c r="AJ31"/>
  <c r="DP31" i="17" s="1"/>
  <c r="AJ50" i="20"/>
  <c r="DP50" i="17" s="1"/>
  <c r="AJ53" i="20"/>
  <c r="DP53" i="17" s="1"/>
  <c r="AJ39" i="20"/>
  <c r="DP39" i="17" s="1"/>
  <c r="AJ36" i="20"/>
  <c r="DP36" i="17" s="1"/>
  <c r="AH49" i="4"/>
  <c r="DV41" i="18" s="1"/>
  <c r="AI49" i="4"/>
  <c r="AJ49" s="1"/>
  <c r="AI65"/>
  <c r="AI25"/>
  <c r="AI36"/>
  <c r="AI57"/>
  <c r="AI20"/>
  <c r="AI39"/>
  <c r="AI43"/>
  <c r="EA35" i="18" s="1"/>
  <c r="AI28" i="4"/>
  <c r="EA20" i="18" s="1"/>
  <c r="AI24" i="4"/>
  <c r="AI53"/>
  <c r="AI16"/>
  <c r="AI56"/>
  <c r="AI42"/>
  <c r="AI55"/>
  <c r="AI30"/>
  <c r="AI22"/>
  <c r="EA14" i="18" s="1"/>
  <c r="AI27" i="4"/>
  <c r="EA19" i="18" s="1"/>
  <c r="DL8" i="8"/>
  <c r="AI7" i="4"/>
  <c r="AI29"/>
  <c r="EA21" i="18" s="1"/>
  <c r="AI41" i="4"/>
  <c r="AI34"/>
  <c r="AI13"/>
  <c r="AI11"/>
  <c r="AI26"/>
  <c r="AI46"/>
  <c r="M43" i="5"/>
  <c r="AI19" i="4"/>
  <c r="AI47"/>
  <c r="AI51"/>
  <c r="EA43" i="18" s="1"/>
  <c r="AI33" i="4"/>
  <c r="EA25" i="18" s="1"/>
  <c r="AI48" i="4"/>
  <c r="EA40" i="18" s="1"/>
  <c r="AI35" i="4"/>
  <c r="EA27" i="18" s="1"/>
  <c r="AI12" i="4"/>
  <c r="AI18"/>
  <c r="AI62"/>
  <c r="AI32"/>
  <c r="AI38"/>
  <c r="AI23"/>
  <c r="AI15"/>
  <c r="AI63"/>
  <c r="AI14"/>
  <c r="AI44"/>
  <c r="AI45"/>
  <c r="EA37" i="18" s="1"/>
  <c r="AI52" i="4"/>
  <c r="AI64"/>
  <c r="AI50"/>
  <c r="AI40"/>
  <c r="AI21"/>
  <c r="AI10"/>
  <c r="AI58"/>
  <c r="AI37"/>
  <c r="AI31"/>
  <c r="AI17"/>
  <c r="AI54"/>
  <c r="AI60"/>
  <c r="AI59"/>
  <c r="AI61"/>
  <c r="DZ42" i="5"/>
  <c r="BY42"/>
  <c r="AS42"/>
  <c r="BI42"/>
  <c r="CD42"/>
  <c r="E47" i="14"/>
  <c r="AH47"/>
  <c r="CO42" i="5"/>
  <c r="CT42"/>
  <c r="BN42"/>
  <c r="DE42"/>
  <c r="DJ42"/>
  <c r="M42"/>
  <c r="E48" i="14"/>
  <c r="AH48"/>
  <c r="DU42" i="5"/>
  <c r="R42"/>
  <c r="AX42"/>
  <c r="AC42"/>
  <c r="AH42"/>
  <c r="DZ43"/>
  <c r="AH41" i="14"/>
  <c r="E41"/>
  <c r="AH42"/>
  <c r="E42"/>
  <c r="E44"/>
  <c r="AH44"/>
  <c r="E45"/>
  <c r="AH45"/>
  <c r="AH62" i="4"/>
  <c r="DV54" i="18" s="1"/>
  <c r="AH64" i="4"/>
  <c r="DV56" i="18" s="1"/>
  <c r="AH65" i="4"/>
  <c r="DV57" i="18" s="1"/>
  <c r="AH56" i="4"/>
  <c r="DV48" i="18" s="1"/>
  <c r="AH63" i="4"/>
  <c r="DV55" i="18" s="1"/>
  <c r="AH58" i="4"/>
  <c r="DV50" i="18" s="1"/>
  <c r="AH59" i="4"/>
  <c r="DV51" i="18" s="1"/>
  <c r="AH60" i="4"/>
  <c r="DV52" i="18" s="1"/>
  <c r="AH57" i="4"/>
  <c r="DV49" i="18" s="1"/>
  <c r="AH61" i="4"/>
  <c r="DV53" i="18" s="1"/>
  <c r="AH54" i="4"/>
  <c r="DV46" i="18" s="1"/>
  <c r="AH55" i="4"/>
  <c r="DV47" i="18" s="1"/>
  <c r="AH52" i="4"/>
  <c r="DV44" i="18" s="1"/>
  <c r="AH53" i="4"/>
  <c r="DU39" i="5"/>
  <c r="M39"/>
  <c r="AH10" i="4"/>
  <c r="DV2" i="18" s="1"/>
  <c r="AH21" i="4"/>
  <c r="DV13" i="18" s="1"/>
  <c r="AH33" i="4"/>
  <c r="DV25" i="18" s="1"/>
  <c r="AH45" i="4"/>
  <c r="DV37" i="18" s="1"/>
  <c r="AH15" i="4"/>
  <c r="DV7" i="18" s="1"/>
  <c r="AH19" i="4"/>
  <c r="DV11" i="18" s="1"/>
  <c r="AH22" i="4"/>
  <c r="DV14" i="18" s="1"/>
  <c r="AH34" i="4"/>
  <c r="DV26" i="18" s="1"/>
  <c r="AH46" i="4"/>
  <c r="DV38" i="18" s="1"/>
  <c r="AH51" i="4"/>
  <c r="DV43" i="18" s="1"/>
  <c r="AH44" i="4"/>
  <c r="DV36" i="18" s="1"/>
  <c r="AH11" i="4"/>
  <c r="DV3" i="18" s="1"/>
  <c r="AH23" i="4"/>
  <c r="DV15" i="18" s="1"/>
  <c r="AH35" i="4"/>
  <c r="DV27" i="18" s="1"/>
  <c r="AH47" i="4"/>
  <c r="DV39" i="18" s="1"/>
  <c r="AH27" i="4"/>
  <c r="DV19" i="18" s="1"/>
  <c r="AH12" i="4"/>
  <c r="DV4" i="18" s="1"/>
  <c r="AH24" i="4"/>
  <c r="DV16" i="18" s="1"/>
  <c r="AH36" i="4"/>
  <c r="DV28" i="18" s="1"/>
  <c r="AH48" i="4"/>
  <c r="DV40" i="18" s="1"/>
  <c r="AH39" i="4"/>
  <c r="DV31" i="18" s="1"/>
  <c r="AH43" i="4"/>
  <c r="DV35" i="18" s="1"/>
  <c r="AH13" i="4"/>
  <c r="DV5" i="18" s="1"/>
  <c r="AH25" i="4"/>
  <c r="DV17" i="18" s="1"/>
  <c r="AH37" i="4"/>
  <c r="AH32"/>
  <c r="DV24" i="18" s="1"/>
  <c r="AH14" i="4"/>
  <c r="DV6" i="18" s="1"/>
  <c r="AH26" i="4"/>
  <c r="DV18" i="18" s="1"/>
  <c r="AH38" i="4"/>
  <c r="AH50"/>
  <c r="DV42" i="18" s="1"/>
  <c r="AH20" i="4"/>
  <c r="DV12" i="18" s="1"/>
  <c r="AH16" i="4"/>
  <c r="DV8" i="18" s="1"/>
  <c r="AH28" i="4"/>
  <c r="DV20" i="18" s="1"/>
  <c r="AH40" i="4"/>
  <c r="DV32" i="18" s="1"/>
  <c r="AH17" i="4"/>
  <c r="DV9" i="18" s="1"/>
  <c r="AH29" i="4"/>
  <c r="DV21" i="18" s="1"/>
  <c r="AH41" i="4"/>
  <c r="DV33" i="18" s="1"/>
  <c r="AH18" i="4"/>
  <c r="DV10" i="18" s="1"/>
  <c r="AH30" i="4"/>
  <c r="DV22" i="18" s="1"/>
  <c r="AH42" i="4"/>
  <c r="DV34" i="18" s="1"/>
  <c r="AH31" i="4"/>
  <c r="DV23" i="18" s="1"/>
  <c r="DZ39" i="5"/>
  <c r="AH7" i="4"/>
  <c r="DL27" i="8"/>
  <c r="DL43"/>
  <c r="BN40" i="5"/>
  <c r="M37"/>
  <c r="J42" i="14"/>
  <c r="AD42"/>
  <c r="V42"/>
  <c r="N42"/>
  <c r="F42"/>
  <c r="Z42"/>
  <c r="R42"/>
  <c r="M36" i="5"/>
  <c r="BI36"/>
  <c r="AC40"/>
  <c r="DU37"/>
  <c r="CT39"/>
  <c r="DZ36"/>
  <c r="DZ37"/>
  <c r="DE40"/>
  <c r="AS40"/>
  <c r="BN37"/>
  <c r="V44" i="14"/>
  <c r="N44"/>
  <c r="Z44"/>
  <c r="R44"/>
  <c r="J44"/>
  <c r="AD44"/>
  <c r="F44"/>
  <c r="BY36" i="5"/>
  <c r="AX37"/>
  <c r="AX40"/>
  <c r="DU40"/>
  <c r="AS37"/>
  <c r="CD39"/>
  <c r="CO36"/>
  <c r="BY40"/>
  <c r="CT37"/>
  <c r="DE36"/>
  <c r="AX36"/>
  <c r="AH37"/>
  <c r="CT40"/>
  <c r="R40"/>
  <c r="CD40"/>
  <c r="CD37"/>
  <c r="V48" i="14"/>
  <c r="N48"/>
  <c r="Z48"/>
  <c r="J48"/>
  <c r="AD48"/>
  <c r="R48"/>
  <c r="F48"/>
  <c r="DJ36" i="5"/>
  <c r="AC36"/>
  <c r="M40"/>
  <c r="DZ40"/>
  <c r="R37"/>
  <c r="AS36"/>
  <c r="R41" i="14"/>
  <c r="J41"/>
  <c r="AD41"/>
  <c r="V41"/>
  <c r="Z41"/>
  <c r="N41"/>
  <c r="F41"/>
  <c r="DE37" i="5"/>
  <c r="CT36"/>
  <c r="BI40"/>
  <c r="AH40"/>
  <c r="Z45" i="14"/>
  <c r="AD45"/>
  <c r="V45"/>
  <c r="N45"/>
  <c r="J45"/>
  <c r="F45"/>
  <c r="R45"/>
  <c r="DJ37" i="5"/>
  <c r="DU36"/>
  <c r="R36"/>
  <c r="DJ40"/>
  <c r="AC37"/>
  <c r="CO37"/>
  <c r="BN36"/>
  <c r="J47" i="14"/>
  <c r="N47"/>
  <c r="R47"/>
  <c r="F47"/>
  <c r="V47"/>
  <c r="Z47"/>
  <c r="AD47"/>
  <c r="CO40" i="5"/>
  <c r="BI37"/>
  <c r="BY37"/>
  <c r="CD36"/>
  <c r="DG8" i="8"/>
  <c r="DL35" l="1"/>
  <c r="DL51"/>
  <c r="DO51" s="1"/>
  <c r="ED43" i="5" s="1"/>
  <c r="DL48" i="8"/>
  <c r="DG49"/>
  <c r="DV41" i="5" s="1"/>
  <c r="DT24" i="17"/>
  <c r="DT15"/>
  <c r="DT11"/>
  <c r="DT10"/>
  <c r="DS32"/>
  <c r="DS30"/>
  <c r="DS29"/>
  <c r="DL45" i="8"/>
  <c r="EA37" i="5" s="1"/>
  <c r="DT32" i="17"/>
  <c r="DT30"/>
  <c r="DT29"/>
  <c r="DS13"/>
  <c r="DS20"/>
  <c r="DS34"/>
  <c r="DS12"/>
  <c r="DN35" i="8"/>
  <c r="AJ32" i="14" s="1"/>
  <c r="DT13" i="17"/>
  <c r="DT20"/>
  <c r="DT34"/>
  <c r="DT12"/>
  <c r="DL22" i="8"/>
  <c r="DO22" s="1"/>
  <c r="DS26" i="17"/>
  <c r="DS21"/>
  <c r="DS18"/>
  <c r="DS25"/>
  <c r="DL29" i="8"/>
  <c r="DO29" s="1"/>
  <c r="DT26" i="17"/>
  <c r="DT21"/>
  <c r="DT18"/>
  <c r="DT25"/>
  <c r="DS33"/>
  <c r="DS27"/>
  <c r="DS17"/>
  <c r="DS19"/>
  <c r="DT33"/>
  <c r="DT27"/>
  <c r="DT17"/>
  <c r="DT19"/>
  <c r="DS14"/>
  <c r="DS28"/>
  <c r="DS22"/>
  <c r="DS16"/>
  <c r="DL28" i="8"/>
  <c r="DN28" s="1"/>
  <c r="AJ25" i="14" s="1"/>
  <c r="DT14" i="17"/>
  <c r="DT28"/>
  <c r="DT22"/>
  <c r="DT35"/>
  <c r="DS35"/>
  <c r="DT36"/>
  <c r="DS36"/>
  <c r="DT23"/>
  <c r="DS23"/>
  <c r="DT31"/>
  <c r="DS31"/>
  <c r="DP49" i="8"/>
  <c r="EE41" i="5" s="1"/>
  <c r="DL52" i="8"/>
  <c r="EA44" i="5" s="1"/>
  <c r="EA44" i="18"/>
  <c r="DL41" i="8"/>
  <c r="EA33" i="18"/>
  <c r="DL24" i="8"/>
  <c r="EA16" i="18"/>
  <c r="DG53" i="8"/>
  <c r="DV45" i="18"/>
  <c r="DL60" i="8"/>
  <c r="EA52" i="5" s="1"/>
  <c r="EA52" i="18"/>
  <c r="DL54" i="8"/>
  <c r="EA46" i="5" s="1"/>
  <c r="EA46" i="18"/>
  <c r="DL44" i="8"/>
  <c r="EA36" i="18"/>
  <c r="DL17" i="8"/>
  <c r="EA9" i="18"/>
  <c r="DL14" i="8"/>
  <c r="EA6" i="18"/>
  <c r="DL39" i="8"/>
  <c r="EA31" i="18"/>
  <c r="DL31" i="8"/>
  <c r="DO31" s="1"/>
  <c r="EA23" i="18"/>
  <c r="DL63" i="8"/>
  <c r="EA55" i="5" s="1"/>
  <c r="EA55" i="18"/>
  <c r="DL47" i="8"/>
  <c r="EA39" i="5" s="1"/>
  <c r="EA39" i="18"/>
  <c r="DL20" i="8"/>
  <c r="EA12" i="18"/>
  <c r="DL15" i="8"/>
  <c r="DO15" s="1"/>
  <c r="EA7" i="18"/>
  <c r="DL19" i="8"/>
  <c r="DN19" s="1"/>
  <c r="AJ16" i="14" s="1"/>
  <c r="EA11" i="18"/>
  <c r="DL57" i="8"/>
  <c r="EA49" i="5" s="1"/>
  <c r="EA49" i="18"/>
  <c r="DL58" i="8"/>
  <c r="EA50" i="5" s="1"/>
  <c r="EA50" i="18"/>
  <c r="DL23" i="8"/>
  <c r="DN23" s="1"/>
  <c r="AJ20" i="14" s="1"/>
  <c r="EA15" i="18"/>
  <c r="DL30" i="8"/>
  <c r="DN30" s="1"/>
  <c r="AJ27" i="14" s="1"/>
  <c r="EA22" i="18"/>
  <c r="DL36" i="8"/>
  <c r="DO36" s="1"/>
  <c r="EA28" i="18"/>
  <c r="DL10" i="8"/>
  <c r="DO10" s="1"/>
  <c r="EA2" i="18"/>
  <c r="DL46" i="8"/>
  <c r="EA38" i="5" s="1"/>
  <c r="EA38" i="18"/>
  <c r="DL55" i="8"/>
  <c r="EA47" i="5" s="1"/>
  <c r="EA47" i="18"/>
  <c r="DL25" i="8"/>
  <c r="DO25" s="1"/>
  <c r="EA17" i="18"/>
  <c r="DL21" i="8"/>
  <c r="DO21" s="1"/>
  <c r="EA13" i="18"/>
  <c r="DL32" i="8"/>
  <c r="DO32" s="1"/>
  <c r="EA24" i="18"/>
  <c r="DL26" i="8"/>
  <c r="DN26" s="1"/>
  <c r="AJ23" i="14" s="1"/>
  <c r="EA18" i="18"/>
  <c r="DL42" i="8"/>
  <c r="DN42" s="1"/>
  <c r="AJ39" i="14" s="1"/>
  <c r="EA34" i="18"/>
  <c r="DL65" i="8"/>
  <c r="EA57" i="5" s="1"/>
  <c r="EA57" i="18"/>
  <c r="DL61" i="8"/>
  <c r="EA53" i="5" s="1"/>
  <c r="EA53" i="18"/>
  <c r="DL40" i="8"/>
  <c r="DO40" s="1"/>
  <c r="EA32" i="18"/>
  <c r="DL62" i="8"/>
  <c r="EA54" i="5" s="1"/>
  <c r="EA54" i="18"/>
  <c r="DL11" i="8"/>
  <c r="EA3" i="18"/>
  <c r="DL56" i="8"/>
  <c r="EA48" i="5" s="1"/>
  <c r="EA48" i="18"/>
  <c r="DO63" i="17"/>
  <c r="ED55" i="18" s="1"/>
  <c r="DO60" i="17"/>
  <c r="ED52" i="18" s="1"/>
  <c r="DO57" i="17"/>
  <c r="ED49" i="18" s="1"/>
  <c r="DN60" i="17"/>
  <c r="DN58"/>
  <c r="DN51"/>
  <c r="DN57"/>
  <c r="DN56"/>
  <c r="DO48"/>
  <c r="ED40" i="18" s="1"/>
  <c r="DN48" i="17"/>
  <c r="DN47"/>
  <c r="DN46"/>
  <c r="DN45"/>
  <c r="DN43"/>
  <c r="DN42"/>
  <c r="DN39"/>
  <c r="DN35"/>
  <c r="DN33"/>
  <c r="DO54"/>
  <c r="ED46" i="18" s="1"/>
  <c r="DO42" i="17"/>
  <c r="ED34" i="18" s="1"/>
  <c r="DO55" i="17"/>
  <c r="ED47" i="18" s="1"/>
  <c r="DO35" i="17"/>
  <c r="ED27" i="18" s="1"/>
  <c r="DO39" i="17"/>
  <c r="ED31" i="18" s="1"/>
  <c r="DO46" i="17"/>
  <c r="ED38" i="18" s="1"/>
  <c r="DN31" i="17"/>
  <c r="DO51"/>
  <c r="ED43" i="18" s="1"/>
  <c r="DO33" i="17"/>
  <c r="ED25" i="18" s="1"/>
  <c r="DO43" i="17"/>
  <c r="ED35" i="18" s="1"/>
  <c r="DO45" i="17"/>
  <c r="ED37" i="18" s="1"/>
  <c r="DO28" i="17"/>
  <c r="ED20" i="18" s="1"/>
  <c r="DN28" i="17"/>
  <c r="DO41"/>
  <c r="ED33" i="18" s="1"/>
  <c r="DO30" i="17"/>
  <c r="ED22" i="18" s="1"/>
  <c r="DO27" i="17"/>
  <c r="ED19" i="18" s="1"/>
  <c r="DO26" i="17"/>
  <c r="ED18" i="18" s="1"/>
  <c r="DO24" i="17"/>
  <c r="ED16" i="18" s="1"/>
  <c r="DO22" i="17"/>
  <c r="ED14" i="18" s="1"/>
  <c r="DN27" i="17"/>
  <c r="DN26"/>
  <c r="DN24"/>
  <c r="DN22"/>
  <c r="DO31"/>
  <c r="ED23" i="18" s="1"/>
  <c r="DO29" i="17"/>
  <c r="ED21" i="18" s="1"/>
  <c r="DN29" i="17"/>
  <c r="DO56"/>
  <c r="ED48" i="18" s="1"/>
  <c r="DN13" i="17"/>
  <c r="DN11"/>
  <c r="DO17"/>
  <c r="ED9" i="18" s="1"/>
  <c r="DN17" i="17"/>
  <c r="DO15"/>
  <c r="ED7" i="18" s="1"/>
  <c r="DO19" i="17"/>
  <c r="ED11" i="18" s="1"/>
  <c r="DN15" i="17"/>
  <c r="DN19"/>
  <c r="DN20"/>
  <c r="DO12"/>
  <c r="ED4" i="18" s="1"/>
  <c r="DL59" i="8"/>
  <c r="EA51" i="5" s="1"/>
  <c r="EA51" i="18"/>
  <c r="DL50" i="8"/>
  <c r="DO50" s="1"/>
  <c r="ED42" i="5" s="1"/>
  <c r="EA42" i="18"/>
  <c r="DL18" i="8"/>
  <c r="DN18" s="1"/>
  <c r="AJ15" i="14" s="1"/>
  <c r="EA10" i="18"/>
  <c r="DL13" i="8"/>
  <c r="DN13" s="1"/>
  <c r="AJ10" i="14" s="1"/>
  <c r="EA5" i="18"/>
  <c r="DL16" i="8"/>
  <c r="DO16" s="1"/>
  <c r="EA8" i="18"/>
  <c r="DL49" i="8"/>
  <c r="EA41" i="18"/>
  <c r="DL33" i="8"/>
  <c r="DN33" s="1"/>
  <c r="AJ30" i="14" s="1"/>
  <c r="DL64" i="8"/>
  <c r="EA56" i="5" s="1"/>
  <c r="EA56" i="18"/>
  <c r="DL12" i="8"/>
  <c r="DN12" s="1"/>
  <c r="AJ9" i="14" s="1"/>
  <c r="EA4" i="18"/>
  <c r="DL34" i="8"/>
  <c r="DN34" s="1"/>
  <c r="AJ31" i="14" s="1"/>
  <c r="EA26" i="18"/>
  <c r="DL53" i="8"/>
  <c r="EA45" i="5" s="1"/>
  <c r="EA45" i="18"/>
  <c r="DJ65" i="17"/>
  <c r="DY57" i="18" s="1"/>
  <c r="DJ64" i="17"/>
  <c r="DY56" i="18" s="1"/>
  <c r="DI65" i="17"/>
  <c r="DI64"/>
  <c r="DJ63"/>
  <c r="DY55" i="18" s="1"/>
  <c r="DJ62" i="17"/>
  <c r="DY54" i="18" s="1"/>
  <c r="DJ61" i="17"/>
  <c r="DY53" i="18" s="1"/>
  <c r="DJ60" i="17"/>
  <c r="DY52" i="18" s="1"/>
  <c r="DJ59" i="17"/>
  <c r="DY51" i="18" s="1"/>
  <c r="DJ58" i="17"/>
  <c r="DY50" i="18" s="1"/>
  <c r="DJ57" i="17"/>
  <c r="DY49" i="18" s="1"/>
  <c r="DJ56" i="17"/>
  <c r="DY48" i="18" s="1"/>
  <c r="DJ55" i="17"/>
  <c r="DY47" i="18" s="1"/>
  <c r="DJ54" i="17"/>
  <c r="DY46" i="18" s="1"/>
  <c r="DJ53" i="17"/>
  <c r="DY45" i="18" s="1"/>
  <c r="DJ52" i="17"/>
  <c r="DY44" i="18" s="1"/>
  <c r="DJ51" i="17"/>
  <c r="DY43" i="18" s="1"/>
  <c r="DI63" i="17"/>
  <c r="DI62"/>
  <c r="DI61"/>
  <c r="DI60"/>
  <c r="DI59"/>
  <c r="DI57"/>
  <c r="DQ38"/>
  <c r="DI56"/>
  <c r="DI53"/>
  <c r="DI58"/>
  <c r="DJ50"/>
  <c r="DY42" i="18" s="1"/>
  <c r="DJ49" i="17"/>
  <c r="DY41" i="18" s="1"/>
  <c r="DJ48" i="17"/>
  <c r="DY40" i="18" s="1"/>
  <c r="DI50" i="17"/>
  <c r="DI49"/>
  <c r="DI45"/>
  <c r="DI41"/>
  <c r="DJ47"/>
  <c r="DY39" i="18" s="1"/>
  <c r="DI54" i="17"/>
  <c r="DI47"/>
  <c r="DJ42"/>
  <c r="DY34" i="18" s="1"/>
  <c r="DJ36" i="17"/>
  <c r="DY28" i="18" s="1"/>
  <c r="DI55" i="17"/>
  <c r="DI48"/>
  <c r="DI42"/>
  <c r="DI36"/>
  <c r="DJ44"/>
  <c r="DY36" i="18" s="1"/>
  <c r="DJ40" i="17"/>
  <c r="DY32" i="18" s="1"/>
  <c r="DJ35" i="17"/>
  <c r="DY27" i="18" s="1"/>
  <c r="DI44" i="17"/>
  <c r="DI40"/>
  <c r="DI35"/>
  <c r="DJ46"/>
  <c r="DY38" i="18" s="1"/>
  <c r="DJ39" i="17"/>
  <c r="DY31" i="18" s="1"/>
  <c r="DJ34" i="17"/>
  <c r="DY26" i="18" s="1"/>
  <c r="DI52" i="17"/>
  <c r="DI51"/>
  <c r="DI46"/>
  <c r="DI39"/>
  <c r="DR38"/>
  <c r="DJ33"/>
  <c r="DY25" i="18" s="1"/>
  <c r="DJ31" i="17"/>
  <c r="DY23" i="18" s="1"/>
  <c r="DJ30" i="17"/>
  <c r="DY22" i="18" s="1"/>
  <c r="DJ29" i="17"/>
  <c r="DY21" i="18" s="1"/>
  <c r="DJ28" i="17"/>
  <c r="DY20" i="18" s="1"/>
  <c r="DJ45" i="17"/>
  <c r="DY37" i="18" s="1"/>
  <c r="DJ41" i="17"/>
  <c r="DY33" i="18" s="1"/>
  <c r="DI32" i="17"/>
  <c r="DI43"/>
  <c r="DI29"/>
  <c r="DJ32"/>
  <c r="DY24" i="18" s="1"/>
  <c r="DR22" i="17"/>
  <c r="DI34"/>
  <c r="DI28"/>
  <c r="DI33"/>
  <c r="DR37"/>
  <c r="DI31"/>
  <c r="DI30"/>
  <c r="DJ43"/>
  <c r="DY35" i="18" s="1"/>
  <c r="DQ37" i="17"/>
  <c r="DI27"/>
  <c r="DI26"/>
  <c r="DI25"/>
  <c r="DI24"/>
  <c r="DI23"/>
  <c r="DI22"/>
  <c r="DI21"/>
  <c r="DI20"/>
  <c r="DJ20"/>
  <c r="DY12" i="18" s="1"/>
  <c r="DI16" i="17"/>
  <c r="DJ16"/>
  <c r="DY8" i="18" s="1"/>
  <c r="DJ17" i="17"/>
  <c r="DY9" i="18" s="1"/>
  <c r="DJ14" i="17"/>
  <c r="DY6" i="18" s="1"/>
  <c r="DJ13" i="17"/>
  <c r="DY5" i="18" s="1"/>
  <c r="DJ12" i="17"/>
  <c r="DY4" i="18" s="1"/>
  <c r="DJ11" i="17"/>
  <c r="DY3" i="18" s="1"/>
  <c r="DJ10" i="17"/>
  <c r="DY2" i="18" s="1"/>
  <c r="DI17" i="17"/>
  <c r="DI14"/>
  <c r="DI13"/>
  <c r="DI12"/>
  <c r="DI11"/>
  <c r="DI10"/>
  <c r="DJ18"/>
  <c r="DY10" i="18" s="1"/>
  <c r="DI18" i="17"/>
  <c r="DJ15"/>
  <c r="DY7" i="18" s="1"/>
  <c r="DJ27" i="17"/>
  <c r="DY19" i="18" s="1"/>
  <c r="DJ26" i="17"/>
  <c r="DY18" i="18" s="1"/>
  <c r="DJ25" i="17"/>
  <c r="DY17" i="18" s="1"/>
  <c r="DJ24" i="17"/>
  <c r="DY16" i="18" s="1"/>
  <c r="DJ23" i="17"/>
  <c r="DY15" i="18" s="1"/>
  <c r="DJ22" i="17"/>
  <c r="DY14" i="18" s="1"/>
  <c r="DJ21" i="17"/>
  <c r="DY13" i="18" s="1"/>
  <c r="DJ19" i="17"/>
  <c r="DY11" i="18" s="1"/>
  <c r="DI15" i="17"/>
  <c r="DI19"/>
  <c r="DO65" i="8"/>
  <c r="ED57" i="5" s="1"/>
  <c r="DO52" i="8"/>
  <c r="ED44" i="5" s="1"/>
  <c r="DN65" i="8"/>
  <c r="EC57" i="5" s="1"/>
  <c r="DN55" i="8"/>
  <c r="AJ52" i="14" s="1"/>
  <c r="DO63" i="8"/>
  <c r="ED55" i="5" s="1"/>
  <c r="DN62" i="8"/>
  <c r="AJ59" i="14" s="1"/>
  <c r="DO43" i="8"/>
  <c r="DO27"/>
  <c r="DO58"/>
  <c r="ED50" i="5" s="1"/>
  <c r="DN41" i="8"/>
  <c r="AJ38" i="14" s="1"/>
  <c r="DN48" i="8"/>
  <c r="EC40" i="5" s="1"/>
  <c r="DN57" i="8"/>
  <c r="AJ54" i="14" s="1"/>
  <c r="DN44" i="8"/>
  <c r="AJ41" i="14" s="1"/>
  <c r="DN20" i="8"/>
  <c r="AJ17" i="14" s="1"/>
  <c r="DN58" i="8"/>
  <c r="EC50" i="5" s="1"/>
  <c r="DN46" i="8"/>
  <c r="EC38" i="5" s="1"/>
  <c r="DN25" i="8"/>
  <c r="AJ22" i="14" s="1"/>
  <c r="DN49" i="8"/>
  <c r="EC41" i="5" s="1"/>
  <c r="DN52" i="8"/>
  <c r="EC44" i="5" s="1"/>
  <c r="DN56" i="8"/>
  <c r="AJ53" i="14" s="1"/>
  <c r="DO55" i="8"/>
  <c r="ED47" i="5" s="1"/>
  <c r="DO19" i="8"/>
  <c r="DN60"/>
  <c r="AJ57" i="14" s="1"/>
  <c r="DN63" i="8"/>
  <c r="EC55" i="5" s="1"/>
  <c r="DN59" i="8"/>
  <c r="AJ56" i="14" s="1"/>
  <c r="DN32" i="8"/>
  <c r="AJ29" i="14" s="1"/>
  <c r="DO26" i="8"/>
  <c r="DR38"/>
  <c r="DR37"/>
  <c r="DQ38"/>
  <c r="DQ37"/>
  <c r="DN54"/>
  <c r="AJ51" i="14" s="1"/>
  <c r="AJ45" i="4"/>
  <c r="DO54" i="8"/>
  <c r="ED46" i="5" s="1"/>
  <c r="DO61" i="8"/>
  <c r="ED53" i="5" s="1"/>
  <c r="DO59" i="8"/>
  <c r="ED51" i="5" s="1"/>
  <c r="DO60" i="8"/>
  <c r="ED52" i="5" s="1"/>
  <c r="DV45"/>
  <c r="DN21" i="8"/>
  <c r="AJ18" i="14" s="1"/>
  <c r="DO23" i="8"/>
  <c r="DJ49"/>
  <c r="DY41" i="5" s="1"/>
  <c r="DI49" i="8"/>
  <c r="EA42" i="5"/>
  <c r="DO41" i="8"/>
  <c r="DN29"/>
  <c r="AJ26" i="14" s="1"/>
  <c r="DO48" i="8"/>
  <c r="ED40" i="5" s="1"/>
  <c r="EA43"/>
  <c r="AJ57" i="4"/>
  <c r="DG57" i="8"/>
  <c r="AJ55" i="4"/>
  <c r="DG55" i="8"/>
  <c r="AJ60" i="4"/>
  <c r="DG60" i="8"/>
  <c r="AJ54" i="4"/>
  <c r="DG54" i="8"/>
  <c r="DG59"/>
  <c r="AJ59" i="4"/>
  <c r="AJ58"/>
  <c r="DG58" i="8"/>
  <c r="DG61"/>
  <c r="AJ61" i="4"/>
  <c r="AJ65"/>
  <c r="DG65" i="8"/>
  <c r="AJ63" i="4"/>
  <c r="DG63" i="8"/>
  <c r="AJ56" i="4"/>
  <c r="DG56" i="8"/>
  <c r="DG64"/>
  <c r="AJ64" i="4"/>
  <c r="DG62" i="8"/>
  <c r="AJ62" i="4"/>
  <c r="EA36" i="5"/>
  <c r="DO44" i="8"/>
  <c r="ED36" i="5" s="1"/>
  <c r="DN10" i="8"/>
  <c r="AJ7" i="14" s="1"/>
  <c r="DN43" i="8"/>
  <c r="AJ40" i="14" s="1"/>
  <c r="EA40" i="5"/>
  <c r="DN53" i="8"/>
  <c r="DO47"/>
  <c r="ED39" i="5" s="1"/>
  <c r="DO45" i="8"/>
  <c r="ED37" i="5" s="1"/>
  <c r="DN45" i="8"/>
  <c r="DO35"/>
  <c r="DN22"/>
  <c r="AJ19" i="14" s="1"/>
  <c r="DO46" i="8"/>
  <c r="ED38" i="5" s="1"/>
  <c r="DN50" i="8"/>
  <c r="EC42" i="5" s="1"/>
  <c r="DO28" i="8"/>
  <c r="DN47"/>
  <c r="DN51"/>
  <c r="EC43" i="5" s="1"/>
  <c r="DO30" i="8"/>
  <c r="DN31"/>
  <c r="AJ28" i="14" s="1"/>
  <c r="DO33" i="8"/>
  <c r="DO20"/>
  <c r="DN27"/>
  <c r="AJ24" i="14" s="1"/>
  <c r="AJ52" i="4"/>
  <c r="DG52" i="8"/>
  <c r="DI53"/>
  <c r="DX45" i="5" s="1"/>
  <c r="DJ53" i="8"/>
  <c r="DY45" i="5" s="1"/>
  <c r="AJ53" i="4"/>
  <c r="AJ12"/>
  <c r="DG45" i="8"/>
  <c r="AJ38" i="4"/>
  <c r="AJ27"/>
  <c r="AJ23"/>
  <c r="AJ50"/>
  <c r="DG50" i="8"/>
  <c r="DG51"/>
  <c r="AJ51" i="4"/>
  <c r="AJ46"/>
  <c r="DG46" i="8"/>
  <c r="AJ43" i="4"/>
  <c r="DG43" i="8"/>
  <c r="AJ48" i="4"/>
  <c r="DG48" i="8"/>
  <c r="AJ47" i="4"/>
  <c r="DG47" i="8"/>
  <c r="AJ44" i="4"/>
  <c r="DG44" i="8"/>
  <c r="DG10"/>
  <c r="DG12"/>
  <c r="DG23"/>
  <c r="AJ17" i="4"/>
  <c r="DG17" i="8"/>
  <c r="AJ24" i="4"/>
  <c r="DG24" i="8"/>
  <c r="AJ18" i="4"/>
  <c r="DG18" i="8"/>
  <c r="AJ33" i="4"/>
  <c r="DG33" i="8"/>
  <c r="AJ37" i="4"/>
  <c r="AJ31"/>
  <c r="DG31" i="8"/>
  <c r="AJ21" i="4"/>
  <c r="DG21" i="8"/>
  <c r="AJ25" i="4"/>
  <c r="DG25" i="8"/>
  <c r="DG27"/>
  <c r="AJ15" i="4"/>
  <c r="DG15" i="8"/>
  <c r="AJ19" i="4"/>
  <c r="DG19" i="8"/>
  <c r="AJ11" i="4"/>
  <c r="DG11" i="8"/>
  <c r="AJ22" i="4"/>
  <c r="DG22" i="8"/>
  <c r="AJ13" i="4"/>
  <c r="DG13" i="8"/>
  <c r="AJ41" i="4"/>
  <c r="DG41" i="8"/>
  <c r="AJ30" i="4"/>
  <c r="DG30" i="8"/>
  <c r="AJ28" i="4"/>
  <c r="DG28" i="8"/>
  <c r="AJ40" i="4"/>
  <c r="DG40" i="8"/>
  <c r="AJ34" i="4"/>
  <c r="DG34" i="8"/>
  <c r="AJ35" i="4"/>
  <c r="DG35" i="8"/>
  <c r="AJ32" i="4"/>
  <c r="DG32" i="8"/>
  <c r="AJ16" i="4"/>
  <c r="DG16" i="8"/>
  <c r="AJ10" i="4"/>
  <c r="AJ29"/>
  <c r="DG29" i="8"/>
  <c r="AJ26" i="4"/>
  <c r="DG26" i="8"/>
  <c r="AJ42" i="4"/>
  <c r="DG42" i="8"/>
  <c r="AJ20" i="4"/>
  <c r="DG20" i="8"/>
  <c r="AJ36" i="4"/>
  <c r="DG36" i="8"/>
  <c r="AJ14" i="4"/>
  <c r="DG14" i="8"/>
  <c r="AJ39" i="4"/>
  <c r="DG39" i="8"/>
  <c r="DO17"/>
  <c r="DN17"/>
  <c r="AJ14" i="14" s="1"/>
  <c r="DN39" i="8"/>
  <c r="AJ36" i="14" s="1"/>
  <c r="DO39" i="8"/>
  <c r="DO14"/>
  <c r="DN14"/>
  <c r="AJ11" i="14" s="1"/>
  <c r="DO24" i="8"/>
  <c r="DN24"/>
  <c r="AJ21" i="14" s="1"/>
  <c r="DN11" i="8"/>
  <c r="AJ8" i="14" s="1"/>
  <c r="DO11" i="8"/>
  <c r="AJ55" i="14" l="1"/>
  <c r="DO13" i="8"/>
  <c r="DR54" i="17"/>
  <c r="DO53" i="8"/>
  <c r="ED45" i="5" s="1"/>
  <c r="DN61" i="8"/>
  <c r="AJ58" i="14" s="1"/>
  <c r="DO12" i="8"/>
  <c r="DN36"/>
  <c r="AJ33" i="14" s="1"/>
  <c r="DO64" i="8"/>
  <c r="ED56" i="5" s="1"/>
  <c r="DN15" i="8"/>
  <c r="AJ12" i="14" s="1"/>
  <c r="DO62" i="8"/>
  <c r="ED54" i="5" s="1"/>
  <c r="DQ22" i="17"/>
  <c r="AK19" i="19" s="1"/>
  <c r="DR43" i="17"/>
  <c r="DQ43" s="1"/>
  <c r="AK40" i="19" s="1"/>
  <c r="DR41" i="17"/>
  <c r="DQ41" s="1"/>
  <c r="AK38" i="19" s="1"/>
  <c r="AJ43" i="14"/>
  <c r="DN34" i="17"/>
  <c r="DO49"/>
  <c r="ED41" i="18" s="1"/>
  <c r="DR56" i="17"/>
  <c r="DN53"/>
  <c r="AJ50" i="19" s="1"/>
  <c r="DN40" i="8"/>
  <c r="AJ37" i="14" s="1"/>
  <c r="DO56" i="8"/>
  <c r="ED48" i="5" s="1"/>
  <c r="DR17" i="17"/>
  <c r="DQ17" s="1"/>
  <c r="AK14" i="19" s="1"/>
  <c r="DO14" i="17"/>
  <c r="ED6" i="18" s="1"/>
  <c r="DN14" i="17"/>
  <c r="EC6" i="18" s="1"/>
  <c r="DN36" i="17"/>
  <c r="EC28" i="18" s="1"/>
  <c r="DR28" i="17"/>
  <c r="DQ28" s="1"/>
  <c r="AK25" i="19" s="1"/>
  <c r="DO34" i="8"/>
  <c r="DO53" i="17"/>
  <c r="ED45" i="18" s="1"/>
  <c r="DO42" i="8"/>
  <c r="DR15" i="17"/>
  <c r="DQ15" s="1"/>
  <c r="AK12" i="19" s="1"/>
  <c r="DR60" i="17"/>
  <c r="DO21"/>
  <c r="DO34"/>
  <c r="ED26" i="18" s="1"/>
  <c r="DN55" i="17"/>
  <c r="AJ52" i="19" s="1"/>
  <c r="DN62" i="17"/>
  <c r="AJ59" i="19" s="1"/>
  <c r="DN16" i="8"/>
  <c r="AJ13" i="14" s="1"/>
  <c r="DR45" i="17"/>
  <c r="DO18"/>
  <c r="ED10" i="18" s="1"/>
  <c r="DN23" i="17"/>
  <c r="AJ20" i="19" s="1"/>
  <c r="DO18" i="8"/>
  <c r="DO57"/>
  <c r="ED49" i="5" s="1"/>
  <c r="DR19" i="17"/>
  <c r="DQ19" s="1"/>
  <c r="AK16" i="19" s="1"/>
  <c r="DO32" i="17"/>
  <c r="ED24" i="18" s="1"/>
  <c r="DN49" i="17"/>
  <c r="EC41" i="18" s="1"/>
  <c r="DN25" i="17"/>
  <c r="AJ22" i="19" s="1"/>
  <c r="EE35" i="18"/>
  <c r="EE43"/>
  <c r="EE18"/>
  <c r="EE23"/>
  <c r="DP52" i="8"/>
  <c r="DP63"/>
  <c r="DP60"/>
  <c r="AI12" i="19"/>
  <c r="DX7" i="18"/>
  <c r="AI8" i="19"/>
  <c r="DX3" i="18"/>
  <c r="AI24" i="19"/>
  <c r="DX19" i="18"/>
  <c r="DR29" i="17"/>
  <c r="DQ29" s="1"/>
  <c r="AK26" i="19" s="1"/>
  <c r="DR57" i="17"/>
  <c r="AI51" i="19"/>
  <c r="DX46" i="18"/>
  <c r="AI42" i="19"/>
  <c r="DX37" i="18"/>
  <c r="AI54" i="19"/>
  <c r="DX49" i="18"/>
  <c r="DR63" i="17"/>
  <c r="DO10"/>
  <c r="ED2" i="18" s="1"/>
  <c r="DO36" i="17"/>
  <c r="DO40"/>
  <c r="DN41"/>
  <c r="DO50"/>
  <c r="ED42" i="18" s="1"/>
  <c r="DN63" i="17"/>
  <c r="EE3" i="18"/>
  <c r="AI9" i="19"/>
  <c r="DX4" i="18"/>
  <c r="DR31" i="17"/>
  <c r="DQ31" s="1"/>
  <c r="AK28" i="19" s="1"/>
  <c r="DR24" i="17"/>
  <c r="DQ24" s="1"/>
  <c r="AK21" i="19" s="1"/>
  <c r="DR55" i="17"/>
  <c r="AI56" i="19"/>
  <c r="DX51" i="18"/>
  <c r="EA41" i="5"/>
  <c r="DO49" i="8"/>
  <c r="ED41" i="5" s="1"/>
  <c r="DO11" i="17"/>
  <c r="ED3" i="18" s="1"/>
  <c r="DN18" i="17"/>
  <c r="AJ26" i="19"/>
  <c r="EC21" i="18"/>
  <c r="DO23" i="17"/>
  <c r="DO47"/>
  <c r="ED39" i="18" s="1"/>
  <c r="AJ39" i="19"/>
  <c r="EC34" i="18"/>
  <c r="DN64" i="17"/>
  <c r="EE17" i="18"/>
  <c r="EE5"/>
  <c r="AI10" i="19"/>
  <c r="DX5" i="18"/>
  <c r="DR35" i="17"/>
  <c r="DQ35" s="1"/>
  <c r="AK32" i="19" s="1"/>
  <c r="AI36"/>
  <c r="DX31" i="18"/>
  <c r="AI33" i="19"/>
  <c r="DX28" i="18"/>
  <c r="AI46" i="19"/>
  <c r="DX41" i="18"/>
  <c r="AI55" i="19"/>
  <c r="DX50" i="18"/>
  <c r="AI57" i="19"/>
  <c r="DX52" i="18"/>
  <c r="AJ40" i="19"/>
  <c r="EC35" i="18"/>
  <c r="AJ53" i="19"/>
  <c r="EC48" i="18"/>
  <c r="EE12"/>
  <c r="EE9"/>
  <c r="EE32"/>
  <c r="EE21"/>
  <c r="EE11"/>
  <c r="EE15"/>
  <c r="AI11" i="19"/>
  <c r="DX6" i="18"/>
  <c r="AI13" i="19"/>
  <c r="DX8" i="18"/>
  <c r="DR30" i="17"/>
  <c r="DQ30" s="1"/>
  <c r="AK27" i="19" s="1"/>
  <c r="DR26" i="17"/>
  <c r="DQ26" s="1"/>
  <c r="AK23" i="19" s="1"/>
  <c r="AI32"/>
  <c r="DX27" i="18"/>
  <c r="AI39" i="19"/>
  <c r="DX34" i="18"/>
  <c r="AI47" i="19"/>
  <c r="DX42" i="18"/>
  <c r="AI50" i="19"/>
  <c r="DX45" i="18"/>
  <c r="AI58" i="19"/>
  <c r="DX53" i="18"/>
  <c r="DO13" i="17"/>
  <c r="ED5" i="18" s="1"/>
  <c r="AJ14" i="19"/>
  <c r="EC9" i="18"/>
  <c r="DO25" i="17"/>
  <c r="DN54"/>
  <c r="DN44"/>
  <c r="AJ54" i="19"/>
  <c r="EC49" i="18"/>
  <c r="DO58" i="17"/>
  <c r="EE19" i="18"/>
  <c r="DP57" i="8"/>
  <c r="DN64"/>
  <c r="AJ61" i="14" s="1"/>
  <c r="DR42" i="17"/>
  <c r="DQ42" s="1"/>
  <c r="AK39" i="19" s="1"/>
  <c r="DR27" i="17"/>
  <c r="DQ27" s="1"/>
  <c r="AK24" i="19" s="1"/>
  <c r="DR48" i="17"/>
  <c r="DQ48" s="1"/>
  <c r="AK45" i="19" s="1"/>
  <c r="AI37"/>
  <c r="DX32" i="18"/>
  <c r="AI45" i="19"/>
  <c r="DX40" i="18"/>
  <c r="AI53" i="19"/>
  <c r="DX48" i="18"/>
  <c r="AI59" i="19"/>
  <c r="DX54" i="18"/>
  <c r="DN21" i="17"/>
  <c r="AJ42" i="19"/>
  <c r="EC37" i="18"/>
  <c r="AJ48" i="19"/>
  <c r="EC43" i="18"/>
  <c r="DO59" i="17"/>
  <c r="ED51" i="18" s="1"/>
  <c r="EE36"/>
  <c r="DP61" i="8"/>
  <c r="EE53" i="5" s="1"/>
  <c r="EE6" i="18"/>
  <c r="EE39"/>
  <c r="EE8"/>
  <c r="EE22"/>
  <c r="EE7"/>
  <c r="EE10"/>
  <c r="DP62" i="8"/>
  <c r="AI14" i="19"/>
  <c r="DX9" i="18"/>
  <c r="AI17" i="19"/>
  <c r="DX12" i="18"/>
  <c r="AI27" i="19"/>
  <c r="DX22" i="18"/>
  <c r="AI43" i="19"/>
  <c r="DX38" i="18"/>
  <c r="AI52" i="19"/>
  <c r="DX47" i="18"/>
  <c r="DR46" i="17"/>
  <c r="DQ46" s="1"/>
  <c r="AK43" i="19" s="1"/>
  <c r="AI60"/>
  <c r="DX55" i="18"/>
  <c r="DO16" i="17"/>
  <c r="DN10"/>
  <c r="AJ19" i="19"/>
  <c r="EC14" i="18"/>
  <c r="DO52" i="17"/>
  <c r="ED44" i="18" s="1"/>
  <c r="DN32" i="17"/>
  <c r="AJ43" i="19"/>
  <c r="EC38" i="18"/>
  <c r="DN52" i="17"/>
  <c r="EE42" i="18"/>
  <c r="EE20"/>
  <c r="EE25"/>
  <c r="EE28"/>
  <c r="EE40"/>
  <c r="DP58" i="8"/>
  <c r="EE50" i="5" s="1"/>
  <c r="DR12" i="17"/>
  <c r="DQ12" s="1"/>
  <c r="AK9" i="19" s="1"/>
  <c r="AI18"/>
  <c r="DX13" i="18"/>
  <c r="AI28" i="19"/>
  <c r="DX23" i="18"/>
  <c r="AI31" i="19"/>
  <c r="DX26" i="18"/>
  <c r="AI48" i="19"/>
  <c r="DX43" i="18"/>
  <c r="AI41" i="19"/>
  <c r="DX36" i="18"/>
  <c r="DR33" i="17"/>
  <c r="DQ33" s="1"/>
  <c r="AK30" i="19" s="1"/>
  <c r="AJ17"/>
  <c r="EC12" i="18"/>
  <c r="AJ8" i="19"/>
  <c r="EC3" i="18"/>
  <c r="EC15"/>
  <c r="AJ28" i="19"/>
  <c r="EC23" i="18"/>
  <c r="AJ30" i="19"/>
  <c r="EC25" i="18"/>
  <c r="AJ44" i="19"/>
  <c r="EC39" i="18"/>
  <c r="DO61" i="17"/>
  <c r="AI30" i="19"/>
  <c r="DX25" i="18"/>
  <c r="EE31"/>
  <c r="DP65" i="8"/>
  <c r="EE57" i="5" s="1"/>
  <c r="DP55" i="8"/>
  <c r="DP45"/>
  <c r="DQ45" s="1"/>
  <c r="EE2" i="18"/>
  <c r="EE24"/>
  <c r="EE33"/>
  <c r="EE16"/>
  <c r="EE4"/>
  <c r="DP64" i="8"/>
  <c r="EE56" i="5" s="1"/>
  <c r="DP59" i="8"/>
  <c r="EE51" i="5" s="1"/>
  <c r="AJ60" i="14"/>
  <c r="AI19" i="19"/>
  <c r="DX14" i="18"/>
  <c r="AI26" i="19"/>
  <c r="DX21" i="18"/>
  <c r="AI49" i="19"/>
  <c r="DX44" i="18"/>
  <c r="DR49" i="17"/>
  <c r="DQ49" s="1"/>
  <c r="AK46" i="19" s="1"/>
  <c r="DO20" i="17"/>
  <c r="DN12"/>
  <c r="AJ21" i="19"/>
  <c r="EC16" i="18"/>
  <c r="AJ31" i="19"/>
  <c r="EC26" i="18"/>
  <c r="AJ45" i="19"/>
  <c r="EC40" i="18"/>
  <c r="AJ55" i="19"/>
  <c r="EC50" i="18"/>
  <c r="DO62" i="17"/>
  <c r="DR34"/>
  <c r="DQ34" s="1"/>
  <c r="AK31" i="19" s="1"/>
  <c r="AJ16"/>
  <c r="EC11" i="18"/>
  <c r="AJ10" i="19"/>
  <c r="EC5" i="18"/>
  <c r="AJ25" i="19"/>
  <c r="EC20" i="18"/>
  <c r="AJ32" i="19"/>
  <c r="EC27" i="18"/>
  <c r="DN59" i="17"/>
  <c r="AI15" i="19"/>
  <c r="DX10" i="18"/>
  <c r="AI21" i="19"/>
  <c r="DX16" i="18"/>
  <c r="AI40" i="19"/>
  <c r="DX35" i="18"/>
  <c r="DR39" i="17"/>
  <c r="DQ39" s="1"/>
  <c r="AK36" i="19" s="1"/>
  <c r="AI61"/>
  <c r="DX56" i="18"/>
  <c r="AJ11" i="19"/>
  <c r="AJ23"/>
  <c r="EC18" i="18"/>
  <c r="DN50" i="17"/>
  <c r="AJ57" i="19"/>
  <c r="EC52" i="18"/>
  <c r="DN65" i="17"/>
  <c r="EE27" i="18"/>
  <c r="EE34"/>
  <c r="EE38"/>
  <c r="DP56" i="8"/>
  <c r="DQ56" s="1"/>
  <c r="AK53" i="14" s="1"/>
  <c r="DP54" i="8"/>
  <c r="EE46" i="5" s="1"/>
  <c r="AI22" i="19"/>
  <c r="DX17" i="18"/>
  <c r="AI29" i="19"/>
  <c r="DX24" i="18"/>
  <c r="AI44" i="19"/>
  <c r="DX39" i="18"/>
  <c r="AI38" i="19"/>
  <c r="DX33" i="18"/>
  <c r="AI62" i="19"/>
  <c r="DX57" i="18"/>
  <c r="AJ12" i="19"/>
  <c r="EC7" i="18"/>
  <c r="DN16" i="17"/>
  <c r="AJ24" i="19"/>
  <c r="EC19" i="18"/>
  <c r="DO44" i="17"/>
  <c r="AJ36" i="19"/>
  <c r="EC31" i="18"/>
  <c r="DN61" i="17"/>
  <c r="DO64"/>
  <c r="ED56" i="18" s="1"/>
  <c r="EE41"/>
  <c r="DP53" i="8"/>
  <c r="EE45" i="5" s="1"/>
  <c r="AI20" i="19"/>
  <c r="DX15" i="18"/>
  <c r="EE13"/>
  <c r="EE26"/>
  <c r="EE14"/>
  <c r="AI16" i="19"/>
  <c r="DX11" i="18"/>
  <c r="AI7" i="19"/>
  <c r="DX2" i="18"/>
  <c r="AI23" i="19"/>
  <c r="DX18" i="18"/>
  <c r="AI25" i="19"/>
  <c r="DX20" i="18"/>
  <c r="DR51" i="17"/>
  <c r="DQ51" s="1"/>
  <c r="AK48" i="19" s="1"/>
  <c r="DN30" i="17"/>
  <c r="DN40"/>
  <c r="DO65"/>
  <c r="EC47" i="5"/>
  <c r="EC54"/>
  <c r="EC49"/>
  <c r="EC51"/>
  <c r="AJ62" i="14"/>
  <c r="AJ46"/>
  <c r="AJ45"/>
  <c r="EC48" i="5"/>
  <c r="EC36"/>
  <c r="EC56"/>
  <c r="EC53"/>
  <c r="EC52"/>
  <c r="AJ49" i="14"/>
  <c r="EC46" i="5"/>
  <c r="DI42" i="8"/>
  <c r="AI39" i="14" s="1"/>
  <c r="EE37" i="5"/>
  <c r="EF37"/>
  <c r="EG37"/>
  <c r="DJ43" i="8"/>
  <c r="DJ40"/>
  <c r="DI39"/>
  <c r="AI36" i="14" s="1"/>
  <c r="DV43" i="5"/>
  <c r="DV42"/>
  <c r="DJ41" i="8"/>
  <c r="DV40" i="5"/>
  <c r="DV37"/>
  <c r="DJ21" i="8"/>
  <c r="DI13"/>
  <c r="AI10" i="14" s="1"/>
  <c r="DJ17" i="8"/>
  <c r="DJ26"/>
  <c r="DJ31"/>
  <c r="DJ27"/>
  <c r="DJ20"/>
  <c r="DI35"/>
  <c r="AI32" i="14" s="1"/>
  <c r="DI24" i="8"/>
  <c r="AI21" i="14" s="1"/>
  <c r="DJ34" i="8"/>
  <c r="DI23"/>
  <c r="AI20" i="14" s="1"/>
  <c r="DI25" i="8"/>
  <c r="AI22" i="14" s="1"/>
  <c r="DI22" i="8"/>
  <c r="AI19" i="14" s="1"/>
  <c r="DJ11" i="8"/>
  <c r="DI29"/>
  <c r="AI26" i="14" s="1"/>
  <c r="DJ12" i="8"/>
  <c r="DJ32"/>
  <c r="DJ18"/>
  <c r="DI28"/>
  <c r="AI25" i="14" s="1"/>
  <c r="DI19" i="8"/>
  <c r="AI16" i="14" s="1"/>
  <c r="DJ10" i="8"/>
  <c r="DJ14"/>
  <c r="DI16"/>
  <c r="AI13" i="14" s="1"/>
  <c r="DI30" i="8"/>
  <c r="AI27" i="14" s="1"/>
  <c r="DI15" i="8"/>
  <c r="AI12" i="14" s="1"/>
  <c r="DI33" i="8"/>
  <c r="AI30" i="14" s="1"/>
  <c r="DI36" i="8"/>
  <c r="AI33" i="14" s="1"/>
  <c r="AI46"/>
  <c r="DX41" i="5"/>
  <c r="AJ50" i="14"/>
  <c r="EC45" i="5"/>
  <c r="DI52" i="8"/>
  <c r="DX44" i="5" s="1"/>
  <c r="DV44"/>
  <c r="DI64" i="8"/>
  <c r="DV56" i="5"/>
  <c r="DI63" i="8"/>
  <c r="DV55" i="5"/>
  <c r="DJ58" i="8"/>
  <c r="DV50" i="5"/>
  <c r="DJ60" i="8"/>
  <c r="DV52" i="5"/>
  <c r="DI55" i="8"/>
  <c r="DV47" i="5"/>
  <c r="DJ57" i="8"/>
  <c r="DV49" i="5"/>
  <c r="DI65" i="8"/>
  <c r="DX57" i="5" s="1"/>
  <c r="DV57"/>
  <c r="DJ54" i="8"/>
  <c r="DV46" i="5"/>
  <c r="DJ56" i="8"/>
  <c r="DR56" s="1"/>
  <c r="DV48" i="5"/>
  <c r="DJ59" i="8"/>
  <c r="DV51" i="5"/>
  <c r="DJ62" i="8"/>
  <c r="DV54" i="5"/>
  <c r="DI61" i="8"/>
  <c r="DV53" i="5"/>
  <c r="EE55"/>
  <c r="EE52"/>
  <c r="EE47"/>
  <c r="EE49"/>
  <c r="EE54"/>
  <c r="EE44"/>
  <c r="DI57" i="8"/>
  <c r="DI12"/>
  <c r="AI9" i="14" s="1"/>
  <c r="DJ64" i="8"/>
  <c r="DJ65"/>
  <c r="DI60"/>
  <c r="DI58"/>
  <c r="DI54"/>
  <c r="DI56"/>
  <c r="DI59"/>
  <c r="DJ63"/>
  <c r="DJ61"/>
  <c r="DI62"/>
  <c r="DJ55"/>
  <c r="DI10"/>
  <c r="DJ48"/>
  <c r="DI43"/>
  <c r="AI40" i="14" s="1"/>
  <c r="DJ51" i="8"/>
  <c r="DI27"/>
  <c r="AI24" i="14" s="1"/>
  <c r="DJ44" i="8"/>
  <c r="DV36" i="5"/>
  <c r="DI48" i="8"/>
  <c r="DI32"/>
  <c r="AI29" i="14" s="1"/>
  <c r="DI47" i="8"/>
  <c r="DV39" i="5"/>
  <c r="DI51" i="8"/>
  <c r="DX43" i="5" s="1"/>
  <c r="DJ45" i="8"/>
  <c r="DJ29"/>
  <c r="DI45"/>
  <c r="DJ46"/>
  <c r="DV38" i="5"/>
  <c r="AI50" i="14"/>
  <c r="DI50" i="8"/>
  <c r="DX42" i="5" s="1"/>
  <c r="DJ52" i="8"/>
  <c r="AJ42" i="14"/>
  <c r="EC37" i="5"/>
  <c r="AJ48" i="14"/>
  <c r="AJ47"/>
  <c r="AJ44"/>
  <c r="EC39" i="5"/>
  <c r="DJ50" i="8"/>
  <c r="DJ47"/>
  <c r="DI44"/>
  <c r="DI46"/>
  <c r="DP27"/>
  <c r="DP23"/>
  <c r="DP12"/>
  <c r="DP35"/>
  <c r="DP13"/>
  <c r="DP42"/>
  <c r="DP24"/>
  <c r="DP34"/>
  <c r="DP22"/>
  <c r="DP21"/>
  <c r="DP17"/>
  <c r="DP48"/>
  <c r="DP25"/>
  <c r="DP39"/>
  <c r="DP40"/>
  <c r="DP11"/>
  <c r="DP31"/>
  <c r="DP47"/>
  <c r="DP29"/>
  <c r="DP43"/>
  <c r="DP26"/>
  <c r="DP14"/>
  <c r="DP10"/>
  <c r="DP28"/>
  <c r="DP19"/>
  <c r="DP46"/>
  <c r="DP36"/>
  <c r="DP16"/>
  <c r="DP30"/>
  <c r="DP15"/>
  <c r="DP51"/>
  <c r="DP33"/>
  <c r="DP20"/>
  <c r="DP32"/>
  <c r="DP41"/>
  <c r="DP44"/>
  <c r="DP18"/>
  <c r="DP50"/>
  <c r="DI31"/>
  <c r="AI28" i="14" s="1"/>
  <c r="DJ22" i="8"/>
  <c r="DI40"/>
  <c r="AI37" i="14" s="1"/>
  <c r="DI17" i="8"/>
  <c r="AI14" i="14" s="1"/>
  <c r="DJ15" i="8"/>
  <c r="DJ28"/>
  <c r="DI20"/>
  <c r="AI17" i="14" s="1"/>
  <c r="DI14" i="8"/>
  <c r="AI11" i="14" s="1"/>
  <c r="DI26" i="8"/>
  <c r="AI23" i="14" s="1"/>
  <c r="DI34" i="8"/>
  <c r="AI31" i="14" s="1"/>
  <c r="DJ36" i="8"/>
  <c r="DI21"/>
  <c r="AI18" i="14" s="1"/>
  <c r="DJ23" i="8"/>
  <c r="DJ16"/>
  <c r="DI11"/>
  <c r="AI8" i="14" s="1"/>
  <c r="DI41" i="8"/>
  <c r="AI38" i="14" s="1"/>
  <c r="DJ19" i="8"/>
  <c r="DJ25"/>
  <c r="DJ39"/>
  <c r="DJ24"/>
  <c r="DI18"/>
  <c r="AI15" i="14" s="1"/>
  <c r="DJ30" i="8"/>
  <c r="DJ42"/>
  <c r="DJ13"/>
  <c r="DJ33"/>
  <c r="DJ35"/>
  <c r="BG12" i="10"/>
  <c r="BG13"/>
  <c r="BG14"/>
  <c r="BG15"/>
  <c r="BG16"/>
  <c r="BG17"/>
  <c r="BG18"/>
  <c r="BG19"/>
  <c r="BG20"/>
  <c r="BG21"/>
  <c r="BG22"/>
  <c r="BG23"/>
  <c r="BG24"/>
  <c r="BG25"/>
  <c r="BG26"/>
  <c r="BG27"/>
  <c r="BG28"/>
  <c r="BG29"/>
  <c r="BG30"/>
  <c r="BG31"/>
  <c r="BG32"/>
  <c r="BG33"/>
  <c r="BG34"/>
  <c r="BG35"/>
  <c r="BG36"/>
  <c r="BG37"/>
  <c r="BG40"/>
  <c r="BG41"/>
  <c r="BG42"/>
  <c r="BG43"/>
  <c r="BG11"/>
  <c r="BE12"/>
  <c r="BE13"/>
  <c r="BE14"/>
  <c r="BE15"/>
  <c r="BE16"/>
  <c r="BE17"/>
  <c r="BE18"/>
  <c r="BE19"/>
  <c r="BE20"/>
  <c r="BE21"/>
  <c r="BE22"/>
  <c r="BE23"/>
  <c r="BE24"/>
  <c r="BE25"/>
  <c r="BE26"/>
  <c r="BE27"/>
  <c r="BE28"/>
  <c r="BE29"/>
  <c r="BE30"/>
  <c r="BE31"/>
  <c r="BE32"/>
  <c r="BE33"/>
  <c r="BE34"/>
  <c r="BE35"/>
  <c r="BE36"/>
  <c r="BE37"/>
  <c r="BE40"/>
  <c r="BE41"/>
  <c r="BE42"/>
  <c r="BE43"/>
  <c r="BE11"/>
  <c r="BC12"/>
  <c r="BC13"/>
  <c r="BC14"/>
  <c r="BC15"/>
  <c r="BC16"/>
  <c r="BC17"/>
  <c r="BC18"/>
  <c r="BC19"/>
  <c r="BC20"/>
  <c r="BC21"/>
  <c r="BC22"/>
  <c r="BC23"/>
  <c r="BC24"/>
  <c r="BC25"/>
  <c r="BC26"/>
  <c r="BC27"/>
  <c r="BC28"/>
  <c r="BC29"/>
  <c r="BC30"/>
  <c r="BC31"/>
  <c r="BC32"/>
  <c r="BC33"/>
  <c r="BC34"/>
  <c r="BC35"/>
  <c r="BC36"/>
  <c r="BC37"/>
  <c r="BC40"/>
  <c r="BC41"/>
  <c r="BC42"/>
  <c r="BC43"/>
  <c r="BC11"/>
  <c r="BA12"/>
  <c r="BA13"/>
  <c r="BA14"/>
  <c r="BA15"/>
  <c r="BA16"/>
  <c r="BA17"/>
  <c r="BA18"/>
  <c r="BA19"/>
  <c r="BA20"/>
  <c r="BA21"/>
  <c r="BA22"/>
  <c r="BA23"/>
  <c r="BA24"/>
  <c r="BA25"/>
  <c r="BA26"/>
  <c r="BA27"/>
  <c r="BA28"/>
  <c r="BA29"/>
  <c r="BA30"/>
  <c r="BA31"/>
  <c r="BA32"/>
  <c r="BA33"/>
  <c r="BA34"/>
  <c r="BA35"/>
  <c r="BA36"/>
  <c r="BA37"/>
  <c r="BA40"/>
  <c r="BA41"/>
  <c r="BA42"/>
  <c r="BA43"/>
  <c r="BA11"/>
  <c r="AY12"/>
  <c r="AY13"/>
  <c r="AY14"/>
  <c r="AY15"/>
  <c r="AY16"/>
  <c r="AY17"/>
  <c r="AY18"/>
  <c r="AY19"/>
  <c r="AY20"/>
  <c r="AY21"/>
  <c r="AY22"/>
  <c r="AY23"/>
  <c r="AY24"/>
  <c r="AY25"/>
  <c r="AY26"/>
  <c r="AY27"/>
  <c r="AY28"/>
  <c r="AY29"/>
  <c r="AY30"/>
  <c r="AY31"/>
  <c r="AY32"/>
  <c r="AY33"/>
  <c r="AY34"/>
  <c r="AY35"/>
  <c r="AY36"/>
  <c r="AY37"/>
  <c r="AY40"/>
  <c r="AY41"/>
  <c r="AY42"/>
  <c r="AY43"/>
  <c r="AY11"/>
  <c r="AW12"/>
  <c r="AW13"/>
  <c r="AW14"/>
  <c r="AW15"/>
  <c r="AW16"/>
  <c r="AW17"/>
  <c r="AW18"/>
  <c r="AW19"/>
  <c r="AW20"/>
  <c r="AW21"/>
  <c r="AW22"/>
  <c r="AW23"/>
  <c r="AW24"/>
  <c r="AW25"/>
  <c r="AW26"/>
  <c r="AW27"/>
  <c r="AW28"/>
  <c r="AW29"/>
  <c r="AW30"/>
  <c r="AW31"/>
  <c r="AW32"/>
  <c r="AW33"/>
  <c r="AW34"/>
  <c r="AW35"/>
  <c r="AW36"/>
  <c r="AW37"/>
  <c r="AW40"/>
  <c r="AW41"/>
  <c r="AW42"/>
  <c r="AW43"/>
  <c r="AW11"/>
  <c r="AU12"/>
  <c r="AU13"/>
  <c r="AU14"/>
  <c r="AU15"/>
  <c r="AU16"/>
  <c r="AU17"/>
  <c r="AU18"/>
  <c r="AU19"/>
  <c r="AU20"/>
  <c r="AU21"/>
  <c r="AU22"/>
  <c r="AU23"/>
  <c r="AU24"/>
  <c r="AU25"/>
  <c r="AU26"/>
  <c r="AU27"/>
  <c r="AU28"/>
  <c r="AU29"/>
  <c r="AU30"/>
  <c r="AU31"/>
  <c r="AU32"/>
  <c r="AU33"/>
  <c r="AU34"/>
  <c r="AU35"/>
  <c r="AU36"/>
  <c r="AU37"/>
  <c r="AU40"/>
  <c r="AU41"/>
  <c r="AU42"/>
  <c r="AU43"/>
  <c r="AU11"/>
  <c r="DR18" i="17" l="1"/>
  <c r="DQ18" s="1"/>
  <c r="AK15" i="19" s="1"/>
  <c r="DR32" i="17"/>
  <c r="DQ32" s="1"/>
  <c r="AK29" i="19" s="1"/>
  <c r="DR47" i="17"/>
  <c r="DQ47" s="1"/>
  <c r="AK44" i="19" s="1"/>
  <c r="AJ46"/>
  <c r="EC45" i="18"/>
  <c r="DR53" i="17"/>
  <c r="DQ53" s="1"/>
  <c r="AK50" i="19" s="1"/>
  <c r="EC17" i="18"/>
  <c r="EC47"/>
  <c r="DR13" i="17"/>
  <c r="DQ13" s="1"/>
  <c r="AK10" i="19" s="1"/>
  <c r="DR11" i="17"/>
  <c r="DQ11" s="1"/>
  <c r="AK8" i="19" s="1"/>
  <c r="EC54" i="18"/>
  <c r="DR59" i="17"/>
  <c r="DQ59" s="1"/>
  <c r="AK56" i="19" s="1"/>
  <c r="AJ33"/>
  <c r="DR14" i="17"/>
  <c r="DQ14" s="1"/>
  <c r="AK11" i="19" s="1"/>
  <c r="EE48" i="5"/>
  <c r="EG48"/>
  <c r="DR64" i="17"/>
  <c r="DQ64" s="1"/>
  <c r="AK61" i="19" s="1"/>
  <c r="EF48" i="5"/>
  <c r="EH48" s="1"/>
  <c r="ED13" i="18"/>
  <c r="DR21" i="17"/>
  <c r="DQ21" s="1"/>
  <c r="AK18" i="19" s="1"/>
  <c r="AJ62"/>
  <c r="EC57" i="18"/>
  <c r="EE56"/>
  <c r="AJ41" i="19"/>
  <c r="EC36" i="18"/>
  <c r="DR52" i="17"/>
  <c r="DQ52" s="1"/>
  <c r="AK49" i="19" s="1"/>
  <c r="EE51" i="18"/>
  <c r="ED57"/>
  <c r="DR65" i="17"/>
  <c r="AJ58" i="19"/>
  <c r="EC53" i="18"/>
  <c r="EE48"/>
  <c r="DQ56" i="17"/>
  <c r="AK53" i="19" s="1"/>
  <c r="EE53" i="18"/>
  <c r="AJ51" i="19"/>
  <c r="EC46" i="18"/>
  <c r="AJ15" i="19"/>
  <c r="EC10" i="18"/>
  <c r="EE46"/>
  <c r="DQ54" i="17"/>
  <c r="AK51" i="19" s="1"/>
  <c r="AJ49"/>
  <c r="EC44" i="18"/>
  <c r="DR50" i="17"/>
  <c r="DQ50" s="1"/>
  <c r="AK47" i="19" s="1"/>
  <c r="DR10" i="17"/>
  <c r="DQ10" s="1"/>
  <c r="AK7" i="19" s="1"/>
  <c r="ED17" i="18"/>
  <c r="DR25" i="17"/>
  <c r="DQ25" s="1"/>
  <c r="AK22" i="19" s="1"/>
  <c r="EE52" i="18"/>
  <c r="DQ60" i="17"/>
  <c r="AK57" i="19" s="1"/>
  <c r="ED15" i="18"/>
  <c r="DR23" i="17"/>
  <c r="DQ23" s="1"/>
  <c r="AK20" i="19" s="1"/>
  <c r="AJ18"/>
  <c r="EC13" i="18"/>
  <c r="AJ47" i="19"/>
  <c r="EC42" i="18"/>
  <c r="AJ60" i="19"/>
  <c r="EC55" i="18"/>
  <c r="AJ37" i="19"/>
  <c r="EC32" i="18"/>
  <c r="ED36"/>
  <c r="DR44" i="17"/>
  <c r="DQ44" s="1"/>
  <c r="AK41" i="19" s="1"/>
  <c r="ED53" i="18"/>
  <c r="DR61" i="17"/>
  <c r="DQ61" s="1"/>
  <c r="AK58" i="19" s="1"/>
  <c r="EE49" i="18"/>
  <c r="DQ57" i="17"/>
  <c r="AK54" i="19" s="1"/>
  <c r="AJ61"/>
  <c r="EC56" i="18"/>
  <c r="EE55"/>
  <c r="DQ63" i="17"/>
  <c r="AK60" i="19" s="1"/>
  <c r="AJ27"/>
  <c r="EC22" i="18"/>
  <c r="EG37"/>
  <c r="EE37"/>
  <c r="EF37"/>
  <c r="DQ45" i="17"/>
  <c r="AK42" i="19" s="1"/>
  <c r="AJ29"/>
  <c r="EC24" i="18"/>
  <c r="EE54"/>
  <c r="AJ38" i="19"/>
  <c r="EC33" i="18"/>
  <c r="ED8"/>
  <c r="DR16" i="17"/>
  <c r="DQ16" s="1"/>
  <c r="AK13" i="19" s="1"/>
  <c r="ED32" i="18"/>
  <c r="DR40" i="17"/>
  <c r="DQ40" s="1"/>
  <c r="AK37" i="19" s="1"/>
  <c r="EE44" i="18"/>
  <c r="ED54"/>
  <c r="DR62" i="17"/>
  <c r="DQ62" s="1"/>
  <c r="AK59" i="19" s="1"/>
  <c r="AJ13"/>
  <c r="EC8" i="18"/>
  <c r="AJ9" i="19"/>
  <c r="EC4" i="18"/>
  <c r="EE47"/>
  <c r="DQ55" i="17"/>
  <c r="AK52" i="19" s="1"/>
  <c r="ED28" i="18"/>
  <c r="DR36" i="17"/>
  <c r="DQ36" s="1"/>
  <c r="AK33" i="19" s="1"/>
  <c r="EE45" i="18"/>
  <c r="AJ56" i="19"/>
  <c r="EC51" i="18"/>
  <c r="ED12"/>
  <c r="DR20" i="17"/>
  <c r="DQ20" s="1"/>
  <c r="AK17" i="19" s="1"/>
  <c r="EE57" i="18"/>
  <c r="DQ65" i="17"/>
  <c r="AK62" i="19" s="1"/>
  <c r="EE50" i="18"/>
  <c r="AJ7" i="19"/>
  <c r="EC2" i="18"/>
  <c r="ED50"/>
  <c r="DR58" i="17"/>
  <c r="DQ58" s="1"/>
  <c r="AK55" i="19" s="1"/>
  <c r="EH37" i="5"/>
  <c r="DY42"/>
  <c r="DY40"/>
  <c r="DY37"/>
  <c r="DR45" i="8"/>
  <c r="DY44" i="5"/>
  <c r="EE35"/>
  <c r="EE38"/>
  <c r="AI62" i="14"/>
  <c r="EE31" i="5"/>
  <c r="EE33"/>
  <c r="EE40"/>
  <c r="EE2"/>
  <c r="EE14"/>
  <c r="EE42"/>
  <c r="AI49" i="14"/>
  <c r="DY47" i="5"/>
  <c r="AI57" i="14"/>
  <c r="DX52" i="5"/>
  <c r="DY54"/>
  <c r="DY49"/>
  <c r="DY52"/>
  <c r="AI59" i="14"/>
  <c r="DX54" i="5"/>
  <c r="DY53"/>
  <c r="AI56" i="14"/>
  <c r="DX51" i="5"/>
  <c r="AI52" i="14"/>
  <c r="DX47" i="5"/>
  <c r="AI53" i="14"/>
  <c r="DX48" i="5"/>
  <c r="DY57"/>
  <c r="DY48"/>
  <c r="DY46"/>
  <c r="DY50"/>
  <c r="DY55"/>
  <c r="AI51" i="14"/>
  <c r="DX46" i="5"/>
  <c r="AI60" i="14"/>
  <c r="DX55" i="5"/>
  <c r="DY43"/>
  <c r="AI55" i="14"/>
  <c r="DX50" i="5"/>
  <c r="DY56"/>
  <c r="AI54" i="14"/>
  <c r="DX49" i="5"/>
  <c r="AI58" i="14"/>
  <c r="DX53" i="5"/>
  <c r="DY51"/>
  <c r="AI61" i="14"/>
  <c r="DX56" i="5"/>
  <c r="EE43"/>
  <c r="AI7" i="14"/>
  <c r="AI47"/>
  <c r="AI48"/>
  <c r="AI44"/>
  <c r="DX39" i="5"/>
  <c r="AI43" i="14"/>
  <c r="DX38" i="5"/>
  <c r="DY38"/>
  <c r="AI41" i="14"/>
  <c r="DX36" i="5"/>
  <c r="DY39"/>
  <c r="AI45" i="14"/>
  <c r="DX40" i="5"/>
  <c r="AI42" i="14"/>
  <c r="DX37" i="5"/>
  <c r="DY36"/>
  <c r="EE5"/>
  <c r="EE28"/>
  <c r="EE19"/>
  <c r="EE6"/>
  <c r="EE17"/>
  <c r="EE21"/>
  <c r="EE36"/>
  <c r="EE26"/>
  <c r="EE13"/>
  <c r="EE4"/>
  <c r="EE39"/>
  <c r="EE3"/>
  <c r="EE15"/>
  <c r="EE34"/>
  <c r="EE27"/>
  <c r="EE12"/>
  <c r="EE18"/>
  <c r="EE32"/>
  <c r="EE11"/>
  <c r="EE16"/>
  <c r="EE10"/>
  <c r="EE8"/>
  <c r="EE23"/>
  <c r="EE25"/>
  <c r="EE20"/>
  <c r="EE22"/>
  <c r="EE9"/>
  <c r="EE7"/>
  <c r="EE24"/>
  <c r="AV11" i="10"/>
  <c r="BH43"/>
  <c r="BF43"/>
  <c r="BD43"/>
  <c r="BB43"/>
  <c r="AZ43"/>
  <c r="AX43"/>
  <c r="AV43"/>
  <c r="BH42"/>
  <c r="BF42"/>
  <c r="BD42"/>
  <c r="BB42"/>
  <c r="AZ42"/>
  <c r="AX42"/>
  <c r="AV42"/>
  <c r="BH41"/>
  <c r="BF41"/>
  <c r="BD41"/>
  <c r="BB41"/>
  <c r="AZ41"/>
  <c r="AX41"/>
  <c r="AV41"/>
  <c r="BH40"/>
  <c r="BF40"/>
  <c r="BD40"/>
  <c r="BB40"/>
  <c r="AZ40"/>
  <c r="AX40"/>
  <c r="AV40"/>
  <c r="BH37"/>
  <c r="BF37"/>
  <c r="BD37"/>
  <c r="BB37"/>
  <c r="AZ37"/>
  <c r="AX37"/>
  <c r="AV37"/>
  <c r="BH36"/>
  <c r="BF36"/>
  <c r="BD36"/>
  <c r="BB36"/>
  <c r="AZ36"/>
  <c r="AX36"/>
  <c r="AV36"/>
  <c r="BH35"/>
  <c r="BF35"/>
  <c r="BD35"/>
  <c r="BB35"/>
  <c r="AZ35"/>
  <c r="AX35"/>
  <c r="AV35"/>
  <c r="BH34"/>
  <c r="BF34"/>
  <c r="BD34"/>
  <c r="BB34"/>
  <c r="AZ34"/>
  <c r="AX34"/>
  <c r="AV34"/>
  <c r="BH33"/>
  <c r="BF33"/>
  <c r="BD33"/>
  <c r="BB33"/>
  <c r="AZ33"/>
  <c r="AX33"/>
  <c r="AV33"/>
  <c r="BH32"/>
  <c r="BF32"/>
  <c r="BD32"/>
  <c r="BB32"/>
  <c r="AZ32"/>
  <c r="AX32"/>
  <c r="AV32"/>
  <c r="BH31"/>
  <c r="BF31"/>
  <c r="BD31"/>
  <c r="BB31"/>
  <c r="AZ31"/>
  <c r="AX31"/>
  <c r="AV31"/>
  <c r="BH30"/>
  <c r="BF30"/>
  <c r="BD30"/>
  <c r="BB30"/>
  <c r="AZ30"/>
  <c r="AX30"/>
  <c r="AV30"/>
  <c r="BH29"/>
  <c r="BF29"/>
  <c r="BD29"/>
  <c r="BB29"/>
  <c r="AZ29"/>
  <c r="AX29"/>
  <c r="AV29"/>
  <c r="BH28"/>
  <c r="BF28"/>
  <c r="BD28"/>
  <c r="BB28"/>
  <c r="AZ28"/>
  <c r="AX28"/>
  <c r="AV28"/>
  <c r="BH27"/>
  <c r="BF27"/>
  <c r="BD27"/>
  <c r="BB27"/>
  <c r="AZ27"/>
  <c r="AX27"/>
  <c r="AV27"/>
  <c r="BH26"/>
  <c r="BF26"/>
  <c r="BD26"/>
  <c r="BB26"/>
  <c r="AZ26"/>
  <c r="AX26"/>
  <c r="AV26"/>
  <c r="BH25"/>
  <c r="BF25"/>
  <c r="BD25"/>
  <c r="BB25"/>
  <c r="AZ25"/>
  <c r="AX25"/>
  <c r="AV25"/>
  <c r="BH24"/>
  <c r="BF24"/>
  <c r="BD24"/>
  <c r="BB24"/>
  <c r="AZ24"/>
  <c r="AX24"/>
  <c r="AV24"/>
  <c r="BH23"/>
  <c r="BF23"/>
  <c r="BD23"/>
  <c r="BB23"/>
  <c r="AZ23"/>
  <c r="AX23"/>
  <c r="AV23"/>
  <c r="BH22"/>
  <c r="BF22"/>
  <c r="BD22"/>
  <c r="BB22"/>
  <c r="AZ22"/>
  <c r="AX22"/>
  <c r="AV22"/>
  <c r="BH21"/>
  <c r="BF21"/>
  <c r="BD21"/>
  <c r="BB21"/>
  <c r="AZ21"/>
  <c r="AX21"/>
  <c r="AV21"/>
  <c r="BH20"/>
  <c r="BF20"/>
  <c r="BD20"/>
  <c r="BB20"/>
  <c r="AZ20"/>
  <c r="AX20"/>
  <c r="AV20"/>
  <c r="BH19"/>
  <c r="BF19"/>
  <c r="BD19"/>
  <c r="BB19"/>
  <c r="AZ19"/>
  <c r="AX19"/>
  <c r="AV19"/>
  <c r="BH18"/>
  <c r="BF18"/>
  <c r="BD18"/>
  <c r="BB18"/>
  <c r="AZ18"/>
  <c r="AX18"/>
  <c r="AV18"/>
  <c r="BH17"/>
  <c r="BF17"/>
  <c r="BD17"/>
  <c r="BB17"/>
  <c r="AZ17"/>
  <c r="AX17"/>
  <c r="AV17"/>
  <c r="BH16"/>
  <c r="BF16"/>
  <c r="BD16"/>
  <c r="BB16"/>
  <c r="AZ16"/>
  <c r="AX16"/>
  <c r="AV16"/>
  <c r="BH15"/>
  <c r="BF15"/>
  <c r="BD15"/>
  <c r="BB15"/>
  <c r="AZ15"/>
  <c r="AX15"/>
  <c r="AV15"/>
  <c r="BH14"/>
  <c r="BF14"/>
  <c r="BD14"/>
  <c r="BB14"/>
  <c r="AZ14"/>
  <c r="AX14"/>
  <c r="AV14"/>
  <c r="BH13"/>
  <c r="BF13"/>
  <c r="BD13"/>
  <c r="BB13"/>
  <c r="AZ13"/>
  <c r="AX13"/>
  <c r="AV13"/>
  <c r="BH12"/>
  <c r="BF12"/>
  <c r="BD12"/>
  <c r="BB12"/>
  <c r="AZ12"/>
  <c r="AX12"/>
  <c r="AV12"/>
  <c r="BH11"/>
  <c r="BF11"/>
  <c r="BD11"/>
  <c r="BB11"/>
  <c r="AZ11"/>
  <c r="AX11"/>
  <c r="EH37" i="18" l="1"/>
  <c r="A12" i="10"/>
  <c r="AI12"/>
  <c r="A13"/>
  <c r="AI13"/>
  <c r="A14"/>
  <c r="AI14"/>
  <c r="A15"/>
  <c r="AI15"/>
  <c r="A16"/>
  <c r="AI16"/>
  <c r="A17"/>
  <c r="AI17"/>
  <c r="A18"/>
  <c r="AI18"/>
  <c r="A19"/>
  <c r="AI19"/>
  <c r="A20"/>
  <c r="AI20"/>
  <c r="A21"/>
  <c r="AI21"/>
  <c r="A22"/>
  <c r="AI22"/>
  <c r="A23"/>
  <c r="AI23"/>
  <c r="A24"/>
  <c r="AI24"/>
  <c r="A25"/>
  <c r="AI25"/>
  <c r="A26"/>
  <c r="AI26"/>
  <c r="A27"/>
  <c r="AI27"/>
  <c r="A28"/>
  <c r="AI28"/>
  <c r="A29"/>
  <c r="AI29"/>
  <c r="A30"/>
  <c r="AI30"/>
  <c r="A31"/>
  <c r="AI31"/>
  <c r="A32"/>
  <c r="AI32"/>
  <c r="A33"/>
  <c r="AI33"/>
  <c r="A34"/>
  <c r="AI34"/>
  <c r="A35"/>
  <c r="AI35"/>
  <c r="A36"/>
  <c r="AI36"/>
  <c r="A37"/>
  <c r="AI37"/>
  <c r="AG37" i="4"/>
  <c r="AG38"/>
  <c r="A40" i="10"/>
  <c r="AI40"/>
  <c r="A41"/>
  <c r="AI41"/>
  <c r="A42"/>
  <c r="AI42"/>
  <c r="A43"/>
  <c r="AI43"/>
  <c r="A44"/>
  <c r="AI44"/>
  <c r="A11"/>
  <c r="A21" i="18" l="1"/>
  <c r="A9"/>
  <c r="A33"/>
  <c r="A26"/>
  <c r="A20"/>
  <c r="A14"/>
  <c r="A8"/>
  <c r="A35"/>
  <c r="A16"/>
  <c r="A32"/>
  <c r="A25"/>
  <c r="A19"/>
  <c r="A13"/>
  <c r="A7"/>
  <c r="A31"/>
  <c r="A24"/>
  <c r="A18"/>
  <c r="A12"/>
  <c r="A6"/>
  <c r="A2"/>
  <c r="A23"/>
  <c r="A17"/>
  <c r="A11"/>
  <c r="A5"/>
  <c r="A22"/>
  <c r="A10"/>
  <c r="A4"/>
  <c r="A28"/>
  <c r="A34"/>
  <c r="A15"/>
  <c r="A3"/>
  <c r="A27"/>
  <c r="AG27" i="4"/>
  <c r="AG21"/>
  <c r="AG15"/>
  <c r="AG39"/>
  <c r="AG32"/>
  <c r="AG14"/>
  <c r="AG33"/>
  <c r="AG26"/>
  <c r="AG20"/>
  <c r="AG34"/>
  <c r="AG25"/>
  <c r="AG13"/>
  <c r="AG40"/>
  <c r="AG31"/>
  <c r="AG19"/>
  <c r="AG36"/>
  <c r="AG30"/>
  <c r="AG18"/>
  <c r="AG43"/>
  <c r="AG24"/>
  <c r="AG12"/>
  <c r="AG41"/>
  <c r="AG35"/>
  <c r="AG23"/>
  <c r="AG11"/>
  <c r="AG42"/>
  <c r="AG29"/>
  <c r="AG17"/>
  <c r="AG28"/>
  <c r="AG22"/>
  <c r="AG16"/>
  <c r="AI11" i="10"/>
  <c r="G11"/>
  <c r="D33" i="5"/>
  <c r="D41" i="4"/>
  <c r="D41" i="8" s="1"/>
  <c r="D38" i="14" s="1"/>
  <c r="D32" i="4"/>
  <c r="D32" i="8" s="1"/>
  <c r="D29" i="14" s="1"/>
  <c r="D24" i="5"/>
  <c r="D15"/>
  <c r="D23" i="4"/>
  <c r="D23" i="8" s="1"/>
  <c r="D20" i="14" s="1"/>
  <c r="D10" i="4"/>
  <c r="D10" i="8" s="1"/>
  <c r="D7" i="14" s="1"/>
  <c r="D2" i="5"/>
  <c r="M38" i="4"/>
  <c r="S33" i="10"/>
  <c r="W33"/>
  <c r="G33"/>
  <c r="AA33"/>
  <c r="K33"/>
  <c r="O33"/>
  <c r="O24"/>
  <c r="G24"/>
  <c r="S24"/>
  <c r="W24"/>
  <c r="K24"/>
  <c r="AA24"/>
  <c r="O12"/>
  <c r="G12"/>
  <c r="S12"/>
  <c r="K12"/>
  <c r="W12"/>
  <c r="AA12"/>
  <c r="A38" i="4"/>
  <c r="A32"/>
  <c r="A32" i="8" s="1"/>
  <c r="A29" i="14" s="1"/>
  <c r="A24" i="5"/>
  <c r="A21"/>
  <c r="A29" i="4"/>
  <c r="A29" i="8" s="1"/>
  <c r="A26" i="14" s="1"/>
  <c r="A15" i="5"/>
  <c r="A23" i="4"/>
  <c r="A23" i="8" s="1"/>
  <c r="A20" i="14" s="1"/>
  <c r="A20" i="4"/>
  <c r="A20" i="8" s="1"/>
  <c r="A17" i="14" s="1"/>
  <c r="A12" i="5"/>
  <c r="A9"/>
  <c r="A17" i="4"/>
  <c r="A17" i="8" s="1"/>
  <c r="A14" i="14" s="1"/>
  <c r="A3" i="5"/>
  <c r="A11" i="4"/>
  <c r="A11" i="8" s="1"/>
  <c r="A8" i="14" s="1"/>
  <c r="W44" i="10"/>
  <c r="AA44"/>
  <c r="K44"/>
  <c r="O44"/>
  <c r="G44"/>
  <c r="S44"/>
  <c r="AA41"/>
  <c r="K41"/>
  <c r="O41"/>
  <c r="G41"/>
  <c r="S41"/>
  <c r="W41"/>
  <c r="S35"/>
  <c r="W35"/>
  <c r="K35"/>
  <c r="AA35"/>
  <c r="O35"/>
  <c r="G35"/>
  <c r="W32"/>
  <c r="AA32"/>
  <c r="K32"/>
  <c r="G32"/>
  <c r="O32"/>
  <c r="S32"/>
  <c r="K29"/>
  <c r="AA29"/>
  <c r="O29"/>
  <c r="G29"/>
  <c r="S29"/>
  <c r="W29"/>
  <c r="G26"/>
  <c r="O26"/>
  <c r="S26"/>
  <c r="W26"/>
  <c r="AA26"/>
  <c r="K26"/>
  <c r="S23"/>
  <c r="W23"/>
  <c r="K23"/>
  <c r="AA23"/>
  <c r="O23"/>
  <c r="G23"/>
  <c r="W20"/>
  <c r="AA20"/>
  <c r="K20"/>
  <c r="O20"/>
  <c r="G20"/>
  <c r="S20"/>
  <c r="K17"/>
  <c r="AA17"/>
  <c r="O17"/>
  <c r="G17"/>
  <c r="S17"/>
  <c r="W17"/>
  <c r="S14"/>
  <c r="W14"/>
  <c r="AA14"/>
  <c r="K14"/>
  <c r="O14"/>
  <c r="M13" i="4" s="1"/>
  <c r="G14" i="10"/>
  <c r="A10" i="4"/>
  <c r="A10" i="8" s="1"/>
  <c r="A7" i="14" s="1"/>
  <c r="A2" i="5"/>
  <c r="D21"/>
  <c r="D29" i="4"/>
  <c r="D29" i="8" s="1"/>
  <c r="D26" i="14" s="1"/>
  <c r="D9" i="5"/>
  <c r="D17" i="4"/>
  <c r="D17" i="8" s="1"/>
  <c r="D14" i="14" s="1"/>
  <c r="D38" i="4"/>
  <c r="D3" i="5"/>
  <c r="D11" i="4"/>
  <c r="D11" i="8" s="1"/>
  <c r="D8" i="14" s="1"/>
  <c r="A35" i="5"/>
  <c r="A43" i="4"/>
  <c r="A43" i="8" s="1"/>
  <c r="A40" i="14" s="1"/>
  <c r="A32" i="5"/>
  <c r="A40" i="4"/>
  <c r="A40" i="8" s="1"/>
  <c r="A37" i="14" s="1"/>
  <c r="A37" i="4"/>
  <c r="A26" i="5"/>
  <c r="A34" i="4"/>
  <c r="A34" i="8" s="1"/>
  <c r="A31" i="14" s="1"/>
  <c r="A23" i="5"/>
  <c r="A31" i="4"/>
  <c r="A31" i="8" s="1"/>
  <c r="A28" i="14" s="1"/>
  <c r="A20" i="5"/>
  <c r="A28" i="4"/>
  <c r="A28" i="8" s="1"/>
  <c r="A25" i="14" s="1"/>
  <c r="A14" i="5"/>
  <c r="A22" i="4"/>
  <c r="A22" i="8" s="1"/>
  <c r="A19" i="14" s="1"/>
  <c r="A11" i="5"/>
  <c r="A19" i="4"/>
  <c r="A19" i="8" s="1"/>
  <c r="A16" i="14" s="1"/>
  <c r="A8" i="5"/>
  <c r="A16" i="4"/>
  <c r="A16" i="8" s="1"/>
  <c r="A13" i="14" s="1"/>
  <c r="A5" i="5"/>
  <c r="A13" i="4"/>
  <c r="A13" i="8" s="1"/>
  <c r="A10" i="14" s="1"/>
  <c r="D34" i="5"/>
  <c r="D42" i="4"/>
  <c r="D42" i="8" s="1"/>
  <c r="D39" i="14" s="1"/>
  <c r="D25" i="5"/>
  <c r="D33" i="4"/>
  <c r="D33" i="8" s="1"/>
  <c r="D30" i="14" s="1"/>
  <c r="D10" i="5"/>
  <c r="D18" i="4"/>
  <c r="D18" i="8" s="1"/>
  <c r="D15" i="14" s="1"/>
  <c r="W43" i="10"/>
  <c r="S43"/>
  <c r="AA43"/>
  <c r="K43"/>
  <c r="O43"/>
  <c r="G43"/>
  <c r="K40"/>
  <c r="AA40"/>
  <c r="W40"/>
  <c r="G40"/>
  <c r="O40"/>
  <c r="S40"/>
  <c r="O37"/>
  <c r="G37"/>
  <c r="S37"/>
  <c r="K37"/>
  <c r="W37"/>
  <c r="AA37"/>
  <c r="W34"/>
  <c r="K34"/>
  <c r="AA34"/>
  <c r="O34"/>
  <c r="G34"/>
  <c r="S34"/>
  <c r="W31"/>
  <c r="AA31"/>
  <c r="K31"/>
  <c r="G31"/>
  <c r="O31"/>
  <c r="S31"/>
  <c r="K28"/>
  <c r="W28"/>
  <c r="O28"/>
  <c r="G28"/>
  <c r="S28"/>
  <c r="AA28"/>
  <c r="O25"/>
  <c r="G25"/>
  <c r="S25"/>
  <c r="AA25"/>
  <c r="W25"/>
  <c r="K25"/>
  <c r="G22"/>
  <c r="S22"/>
  <c r="W22"/>
  <c r="O22"/>
  <c r="AA22"/>
  <c r="K22"/>
  <c r="W19"/>
  <c r="AA19"/>
  <c r="K19"/>
  <c r="O19"/>
  <c r="G19"/>
  <c r="S19"/>
  <c r="AA16"/>
  <c r="W16"/>
  <c r="O16"/>
  <c r="S16"/>
  <c r="K16"/>
  <c r="G16"/>
  <c r="O13"/>
  <c r="S13"/>
  <c r="AA13"/>
  <c r="K13"/>
  <c r="W13"/>
  <c r="G13"/>
  <c r="D26" i="4"/>
  <c r="D26" i="8" s="1"/>
  <c r="D23" i="14" s="1"/>
  <c r="D18" i="5"/>
  <c r="D28"/>
  <c r="D36" i="4"/>
  <c r="D36" i="8" s="1"/>
  <c r="D33" i="14" s="1"/>
  <c r="D22" i="5"/>
  <c r="D30" i="4"/>
  <c r="D30" i="8" s="1"/>
  <c r="D27" i="14" s="1"/>
  <c r="D27" i="4"/>
  <c r="D27" i="8" s="1"/>
  <c r="D24" i="14" s="1"/>
  <c r="D19" i="5"/>
  <c r="D16"/>
  <c r="D24" i="4"/>
  <c r="D24" i="8" s="1"/>
  <c r="D21" i="14" s="1"/>
  <c r="D21" i="4"/>
  <c r="D21" i="8" s="1"/>
  <c r="D18" i="14" s="1"/>
  <c r="D13" i="5"/>
  <c r="D15" i="4"/>
  <c r="D15" i="8" s="1"/>
  <c r="D12" i="14" s="1"/>
  <c r="D7" i="5"/>
  <c r="A17"/>
  <c r="A25" i="4"/>
  <c r="A25" i="8" s="1"/>
  <c r="A22" i="14" s="1"/>
  <c r="D39" i="4"/>
  <c r="D39" i="8" s="1"/>
  <c r="D36" i="14" s="1"/>
  <c r="D31" i="5"/>
  <c r="D4"/>
  <c r="D12" i="4"/>
  <c r="D12" i="8" s="1"/>
  <c r="D9" i="14" s="1"/>
  <c r="A34" i="5"/>
  <c r="A42" i="4"/>
  <c r="A42" i="8" s="1"/>
  <c r="A39" i="14" s="1"/>
  <c r="A39" i="4"/>
  <c r="A39" i="8" s="1"/>
  <c r="A36" i="14" s="1"/>
  <c r="A31" i="5"/>
  <c r="A28"/>
  <c r="A36" i="4"/>
  <c r="A36" i="8" s="1"/>
  <c r="A33" i="14" s="1"/>
  <c r="A33" i="4"/>
  <c r="A33" i="8" s="1"/>
  <c r="A30" i="14" s="1"/>
  <c r="A25" i="5"/>
  <c r="A22"/>
  <c r="A30" i="4"/>
  <c r="A30" i="8" s="1"/>
  <c r="A27" i="14" s="1"/>
  <c r="A27" i="4"/>
  <c r="A27" i="8" s="1"/>
  <c r="A24" i="14" s="1"/>
  <c r="A19" i="5"/>
  <c r="A16"/>
  <c r="A24" i="4"/>
  <c r="A24" i="8" s="1"/>
  <c r="A21" i="14" s="1"/>
  <c r="A21" i="4"/>
  <c r="A21" i="8" s="1"/>
  <c r="A18" i="14" s="1"/>
  <c r="A13" i="5"/>
  <c r="A10"/>
  <c r="A18" i="4"/>
  <c r="A18" i="8" s="1"/>
  <c r="A15" i="14" s="1"/>
  <c r="A15" i="4"/>
  <c r="A15" i="8" s="1"/>
  <c r="A12" i="14" s="1"/>
  <c r="A7" i="5"/>
  <c r="A4"/>
  <c r="A12" i="4"/>
  <c r="A12" i="8" s="1"/>
  <c r="A9" i="14" s="1"/>
  <c r="D20" i="4"/>
  <c r="D20" i="8" s="1"/>
  <c r="D17" i="14" s="1"/>
  <c r="D12" i="5"/>
  <c r="AA15" i="10"/>
  <c r="K15"/>
  <c r="O15"/>
  <c r="G15"/>
  <c r="S15"/>
  <c r="W15"/>
  <c r="D27" i="5"/>
  <c r="D35" i="4"/>
  <c r="D35" i="8" s="1"/>
  <c r="D32" i="14" s="1"/>
  <c r="D14" i="4"/>
  <c r="D14" i="8" s="1"/>
  <c r="D11" i="14" s="1"/>
  <c r="D6" i="5"/>
  <c r="W42" i="10"/>
  <c r="K42"/>
  <c r="AA42"/>
  <c r="O42"/>
  <c r="G42"/>
  <c r="S42"/>
  <c r="O36"/>
  <c r="G36"/>
  <c r="S36"/>
  <c r="W36"/>
  <c r="AA36"/>
  <c r="K36"/>
  <c r="W30"/>
  <c r="K30"/>
  <c r="AA30"/>
  <c r="O30"/>
  <c r="G30"/>
  <c r="S30"/>
  <c r="AA27"/>
  <c r="K27"/>
  <c r="O27"/>
  <c r="S27"/>
  <c r="W27"/>
  <c r="G27"/>
  <c r="S21"/>
  <c r="W21"/>
  <c r="AA21"/>
  <c r="K21"/>
  <c r="O21"/>
  <c r="G21"/>
  <c r="W18"/>
  <c r="K18"/>
  <c r="AA18"/>
  <c r="O18"/>
  <c r="G18"/>
  <c r="S18"/>
  <c r="K11"/>
  <c r="O11"/>
  <c r="S11"/>
  <c r="W11"/>
  <c r="AA11"/>
  <c r="A33" i="5"/>
  <c r="A41" i="4"/>
  <c r="A41" i="8" s="1"/>
  <c r="A38" i="14" s="1"/>
  <c r="A27" i="5"/>
  <c r="A35" i="4"/>
  <c r="A35" i="8" s="1"/>
  <c r="A32" i="14" s="1"/>
  <c r="A26" i="4"/>
  <c r="A26" i="8" s="1"/>
  <c r="A23" i="14" s="1"/>
  <c r="A18" i="5"/>
  <c r="A14" i="4"/>
  <c r="A14" i="8" s="1"/>
  <c r="A11" i="14" s="1"/>
  <c r="A6" i="5"/>
  <c r="D35"/>
  <c r="D43" i="4"/>
  <c r="D43" i="8" s="1"/>
  <c r="D40" i="14" s="1"/>
  <c r="D32" i="5"/>
  <c r="D40" i="4"/>
  <c r="D40" i="8" s="1"/>
  <c r="D37" i="14" s="1"/>
  <c r="D37" i="4"/>
  <c r="D26" i="5"/>
  <c r="D34" i="4"/>
  <c r="D34" i="8" s="1"/>
  <c r="D31" i="14" s="1"/>
  <c r="D31" i="4"/>
  <c r="D31" i="8" s="1"/>
  <c r="D28" i="14" s="1"/>
  <c r="D23" i="5"/>
  <c r="D20"/>
  <c r="D28" i="4"/>
  <c r="D28" i="8" s="1"/>
  <c r="D25" i="14" s="1"/>
  <c r="D25" i="4"/>
  <c r="D25" i="8" s="1"/>
  <c r="D22" i="14" s="1"/>
  <c r="D17" i="5"/>
  <c r="D14"/>
  <c r="D22" i="4"/>
  <c r="D22" i="8" s="1"/>
  <c r="D19" i="14" s="1"/>
  <c r="D19" i="4"/>
  <c r="D19" i="8" s="1"/>
  <c r="D16" i="14" s="1"/>
  <c r="D11" i="5"/>
  <c r="D8"/>
  <c r="D16" i="4"/>
  <c r="D16" i="8" s="1"/>
  <c r="D13" i="14" s="1"/>
  <c r="D13" i="4"/>
  <c r="D13" i="8" s="1"/>
  <c r="D10" i="14" s="1"/>
  <c r="D5" i="5"/>
  <c r="C13"/>
  <c r="DS13" s="1"/>
  <c r="C21" i="4"/>
  <c r="C21" i="8" s="1"/>
  <c r="B34" i="5"/>
  <c r="B42" i="4"/>
  <c r="B42" i="8" s="1"/>
  <c r="B39" i="14" s="1"/>
  <c r="B28" i="5"/>
  <c r="B36" i="4"/>
  <c r="B36" i="8" s="1"/>
  <c r="B33" i="14" s="1"/>
  <c r="B4" i="5"/>
  <c r="B12" i="4"/>
  <c r="B12" i="8" s="1"/>
  <c r="B9" i="14" s="1"/>
  <c r="B32" i="5"/>
  <c r="B40" i="4"/>
  <c r="B40" i="8" s="1"/>
  <c r="B37" i="14" s="1"/>
  <c r="B23" i="5"/>
  <c r="B31" i="4"/>
  <c r="B31" i="8" s="1"/>
  <c r="B28" i="14" s="1"/>
  <c r="B8" i="5"/>
  <c r="B16" i="4"/>
  <c r="B16" i="8" s="1"/>
  <c r="B13" i="14" s="1"/>
  <c r="C28" i="5"/>
  <c r="DS28" s="1"/>
  <c r="C36" i="4"/>
  <c r="C36" i="8" s="1"/>
  <c r="B16" i="5"/>
  <c r="B24" i="4"/>
  <c r="B24" i="8" s="1"/>
  <c r="B21" i="14" s="1"/>
  <c r="C25" i="5"/>
  <c r="DS25" s="1"/>
  <c r="C33" i="4"/>
  <c r="C33" i="8" s="1"/>
  <c r="B13" i="5"/>
  <c r="B21" i="4"/>
  <c r="B21" i="8" s="1"/>
  <c r="B18" i="14" s="1"/>
  <c r="C10" i="5"/>
  <c r="DS10" s="1"/>
  <c r="C18" i="4"/>
  <c r="C18" i="8" s="1"/>
  <c r="B31" i="5"/>
  <c r="B39" i="4"/>
  <c r="B39" i="8" s="1"/>
  <c r="B36" i="14" s="1"/>
  <c r="B7" i="5"/>
  <c r="B15" i="4"/>
  <c r="B15" i="8" s="1"/>
  <c r="B12" i="14" s="1"/>
  <c r="C33" i="5"/>
  <c r="DS33" s="1"/>
  <c r="C41" i="4"/>
  <c r="C41" i="8" s="1"/>
  <c r="C38" i="4"/>
  <c r="C35"/>
  <c r="C35" i="8" s="1"/>
  <c r="C27" i="5"/>
  <c r="DS27" s="1"/>
  <c r="C24"/>
  <c r="DS24" s="1"/>
  <c r="C32" i="4"/>
  <c r="C32" i="8" s="1"/>
  <c r="C29" i="4"/>
  <c r="C29" i="8" s="1"/>
  <c r="C21" i="5"/>
  <c r="DS21" s="1"/>
  <c r="C26" i="4"/>
  <c r="C26" i="8" s="1"/>
  <c r="C18" i="5"/>
  <c r="DS18" s="1"/>
  <c r="C15"/>
  <c r="DS15" s="1"/>
  <c r="C23" i="4"/>
  <c r="C23" i="8" s="1"/>
  <c r="C20" i="4"/>
  <c r="C20" i="8" s="1"/>
  <c r="C12" i="5"/>
  <c r="DS12" s="1"/>
  <c r="C17" i="4"/>
  <c r="C17" i="8" s="1"/>
  <c r="C9" i="5"/>
  <c r="DS9" s="1"/>
  <c r="C6"/>
  <c r="DS6" s="1"/>
  <c r="C14" i="4"/>
  <c r="C14" i="8" s="1"/>
  <c r="C11" i="4"/>
  <c r="C11" i="8" s="1"/>
  <c r="C3" i="5"/>
  <c r="DS3" s="1"/>
  <c r="B35" i="4"/>
  <c r="B35" i="8" s="1"/>
  <c r="B32" i="14" s="1"/>
  <c r="B27" i="5"/>
  <c r="B15"/>
  <c r="B23" i="4"/>
  <c r="B23" i="8" s="1"/>
  <c r="B20" i="14" s="1"/>
  <c r="B11" i="4"/>
  <c r="B11" i="8" s="1"/>
  <c r="B8" i="14" s="1"/>
  <c r="B3" i="5"/>
  <c r="B22"/>
  <c r="B30" i="4"/>
  <c r="B30" i="8" s="1"/>
  <c r="B27" i="14" s="1"/>
  <c r="B38" i="4"/>
  <c r="B26"/>
  <c r="B26" i="8" s="1"/>
  <c r="B23" i="14" s="1"/>
  <c r="B18" i="5"/>
  <c r="B6"/>
  <c r="B14" i="4"/>
  <c r="B14" i="8" s="1"/>
  <c r="B11" i="14" s="1"/>
  <c r="B2" i="5"/>
  <c r="B10" i="4"/>
  <c r="B10" i="8" s="1"/>
  <c r="B7" i="14" s="1"/>
  <c r="C34" i="5"/>
  <c r="DS34" s="1"/>
  <c r="C42" i="4"/>
  <c r="C42" i="8" s="1"/>
  <c r="C19" i="5"/>
  <c r="DS19" s="1"/>
  <c r="C27" i="4"/>
  <c r="C27" i="8" s="1"/>
  <c r="C4" i="5"/>
  <c r="DS4" s="1"/>
  <c r="C12" i="4"/>
  <c r="C12" i="8" s="1"/>
  <c r="B19" i="5"/>
  <c r="B27" i="4"/>
  <c r="B27" i="8" s="1"/>
  <c r="B24" i="14" s="1"/>
  <c r="C10" i="4"/>
  <c r="C10" i="8" s="1"/>
  <c r="C2" i="5"/>
  <c r="DS2" s="1"/>
  <c r="DT2" s="1"/>
  <c r="B24"/>
  <c r="B32" i="4"/>
  <c r="B32" i="8" s="1"/>
  <c r="B29" i="14" s="1"/>
  <c r="B17" i="4"/>
  <c r="B17" i="8" s="1"/>
  <c r="B14" i="14" s="1"/>
  <c r="B9" i="5"/>
  <c r="C16"/>
  <c r="DS16" s="1"/>
  <c r="C24" i="4"/>
  <c r="C24" i="8" s="1"/>
  <c r="B33" i="5"/>
  <c r="B41" i="4"/>
  <c r="B41" i="8" s="1"/>
  <c r="B38" i="14" s="1"/>
  <c r="B29" i="4"/>
  <c r="B29" i="8" s="1"/>
  <c r="B26" i="14" s="1"/>
  <c r="B21" i="5"/>
  <c r="B20" i="4"/>
  <c r="B20" i="8" s="1"/>
  <c r="B17" i="14" s="1"/>
  <c r="B12" i="5"/>
  <c r="C35"/>
  <c r="DS35" s="1"/>
  <c r="C43" i="4"/>
  <c r="C43" i="8" s="1"/>
  <c r="M43" i="4"/>
  <c r="C32" i="5"/>
  <c r="DS32" s="1"/>
  <c r="C40" i="4"/>
  <c r="C40" i="8" s="1"/>
  <c r="C37" i="4"/>
  <c r="C26" i="5"/>
  <c r="DS26" s="1"/>
  <c r="C34" i="4"/>
  <c r="C34" i="8" s="1"/>
  <c r="C23" i="5"/>
  <c r="DS23" s="1"/>
  <c r="C31" i="4"/>
  <c r="C31" i="8" s="1"/>
  <c r="C20" i="5"/>
  <c r="DS20" s="1"/>
  <c r="C28" i="4"/>
  <c r="C28" i="8" s="1"/>
  <c r="C17" i="5"/>
  <c r="DS17" s="1"/>
  <c r="C25" i="4"/>
  <c r="C25" i="8" s="1"/>
  <c r="C14" i="5"/>
  <c r="DS14" s="1"/>
  <c r="C22" i="4"/>
  <c r="C22" i="8" s="1"/>
  <c r="C11" i="5"/>
  <c r="DS11" s="1"/>
  <c r="C19" i="4"/>
  <c r="C19" i="8" s="1"/>
  <c r="C8" i="5"/>
  <c r="DS8" s="1"/>
  <c r="C16" i="4"/>
  <c r="C16" i="8" s="1"/>
  <c r="C5" i="5"/>
  <c r="DS5" s="1"/>
  <c r="C13" i="4"/>
  <c r="C13" i="8" s="1"/>
  <c r="C22" i="5"/>
  <c r="DS22" s="1"/>
  <c r="C30" i="4"/>
  <c r="C30" i="8" s="1"/>
  <c r="B25" i="5"/>
  <c r="B33" i="4"/>
  <c r="B33" i="8" s="1"/>
  <c r="B30" i="14" s="1"/>
  <c r="B37" i="4"/>
  <c r="B20" i="5"/>
  <c r="B28" i="4"/>
  <c r="B28" i="8" s="1"/>
  <c r="B25" i="14" s="1"/>
  <c r="B14" i="5"/>
  <c r="B22" i="4"/>
  <c r="B22" i="8" s="1"/>
  <c r="B19" i="14" s="1"/>
  <c r="B5" i="5"/>
  <c r="B13" i="4"/>
  <c r="B13" i="8" s="1"/>
  <c r="B10" i="14" s="1"/>
  <c r="C31" i="5"/>
  <c r="DS31" s="1"/>
  <c r="C39" i="4"/>
  <c r="C39" i="8" s="1"/>
  <c r="C7" i="5"/>
  <c r="DS7" s="1"/>
  <c r="C15" i="4"/>
  <c r="C15" i="8" s="1"/>
  <c r="B10" i="5"/>
  <c r="B18" i="4"/>
  <c r="B18" i="8" s="1"/>
  <c r="B15" i="14" s="1"/>
  <c r="B35" i="5"/>
  <c r="B43" i="4"/>
  <c r="B43" i="8" s="1"/>
  <c r="B40" i="14" s="1"/>
  <c r="B26" i="5"/>
  <c r="B34" i="4"/>
  <c r="B34" i="8" s="1"/>
  <c r="B31" i="14" s="1"/>
  <c r="B17" i="5"/>
  <c r="B25" i="4"/>
  <c r="B25" i="8" s="1"/>
  <c r="B22" i="14" s="1"/>
  <c r="B11" i="5"/>
  <c r="B19" i="4"/>
  <c r="B19" i="8" s="1"/>
  <c r="B16" i="14" s="1"/>
  <c r="AE11" i="10"/>
  <c r="AE12"/>
  <c r="AE13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40"/>
  <c r="AE41"/>
  <c r="AE42"/>
  <c r="AE43"/>
  <c r="AE44"/>
  <c r="AE14"/>
  <c r="Q19" i="4"/>
  <c r="G7" i="10"/>
  <c r="K7"/>
  <c r="O7"/>
  <c r="Q7" s="1"/>
  <c r="S7"/>
  <c r="W7"/>
  <c r="Y7" s="1"/>
  <c r="AA7"/>
  <c r="I43" i="4" l="1"/>
  <c r="Y43"/>
  <c r="AC7" i="10"/>
  <c r="I13" i="4"/>
  <c r="Y32"/>
  <c r="M7" i="10"/>
  <c r="U13" i="4"/>
  <c r="U32"/>
  <c r="AG10"/>
  <c r="M11"/>
  <c r="U7" i="10"/>
  <c r="I7"/>
  <c r="G6" a="1"/>
  <c r="G6" s="1"/>
  <c r="AU10" s="1"/>
  <c r="H9"/>
  <c r="DK28" i="8"/>
  <c r="DF28"/>
  <c r="CV28"/>
  <c r="CQ28"/>
  <c r="CG28"/>
  <c r="CB28"/>
  <c r="BR28"/>
  <c r="BM28"/>
  <c r="BC28"/>
  <c r="AX28"/>
  <c r="AN28"/>
  <c r="AI28"/>
  <c r="Y28"/>
  <c r="T28"/>
  <c r="J28"/>
  <c r="E28"/>
  <c r="BC23"/>
  <c r="AX23"/>
  <c r="AN23"/>
  <c r="AI23"/>
  <c r="Y23"/>
  <c r="T23"/>
  <c r="J23"/>
  <c r="E23"/>
  <c r="DK23"/>
  <c r="DF23"/>
  <c r="CV23"/>
  <c r="CQ23"/>
  <c r="CG23"/>
  <c r="CB23"/>
  <c r="BR23"/>
  <c r="BM23"/>
  <c r="DK13"/>
  <c r="DF13"/>
  <c r="CV13"/>
  <c r="CQ13"/>
  <c r="CG13"/>
  <c r="CB13"/>
  <c r="BR13"/>
  <c r="BM13"/>
  <c r="BC13"/>
  <c r="AX13"/>
  <c r="AN13"/>
  <c r="AI13"/>
  <c r="Y13"/>
  <c r="T13"/>
  <c r="J13"/>
  <c r="E13"/>
  <c r="DK31"/>
  <c r="DF31"/>
  <c r="CV31"/>
  <c r="CQ31"/>
  <c r="CG31"/>
  <c r="CB31"/>
  <c r="BR31"/>
  <c r="BM31"/>
  <c r="BC31"/>
  <c r="AX31"/>
  <c r="AN31"/>
  <c r="AI31"/>
  <c r="Y31"/>
  <c r="T31"/>
  <c r="J31"/>
  <c r="E31"/>
  <c r="DK39"/>
  <c r="DF39"/>
  <c r="CV39"/>
  <c r="CQ39"/>
  <c r="CG39"/>
  <c r="CB39"/>
  <c r="BC39"/>
  <c r="AX39"/>
  <c r="BR39"/>
  <c r="AN39"/>
  <c r="AI39"/>
  <c r="Y39"/>
  <c r="T39"/>
  <c r="J39"/>
  <c r="E39"/>
  <c r="BM39"/>
  <c r="DK30"/>
  <c r="DF30"/>
  <c r="CV30"/>
  <c r="CQ30"/>
  <c r="CG30"/>
  <c r="CB30"/>
  <c r="BM30"/>
  <c r="BC30"/>
  <c r="AX30"/>
  <c r="AN30"/>
  <c r="AI30"/>
  <c r="Y30"/>
  <c r="T30"/>
  <c r="J30"/>
  <c r="E30"/>
  <c r="BR30"/>
  <c r="DK43"/>
  <c r="DF43"/>
  <c r="CV43"/>
  <c r="CQ43"/>
  <c r="CG43"/>
  <c r="CB43"/>
  <c r="BR43"/>
  <c r="BM43"/>
  <c r="BC43"/>
  <c r="AX43"/>
  <c r="AN43"/>
  <c r="AI43"/>
  <c r="Y43"/>
  <c r="T43"/>
  <c r="J43"/>
  <c r="E43"/>
  <c r="BC41"/>
  <c r="AX41"/>
  <c r="J41"/>
  <c r="AN41"/>
  <c r="AI41"/>
  <c r="Y41"/>
  <c r="T41"/>
  <c r="DK41"/>
  <c r="DF41"/>
  <c r="CV41"/>
  <c r="CQ41"/>
  <c r="CG41"/>
  <c r="CB41"/>
  <c r="E41"/>
  <c r="BR41"/>
  <c r="BM41"/>
  <c r="BC26"/>
  <c r="AX26"/>
  <c r="AN26"/>
  <c r="AI26"/>
  <c r="Y26"/>
  <c r="T26"/>
  <c r="E26"/>
  <c r="DK26"/>
  <c r="DF26"/>
  <c r="J26"/>
  <c r="CV26"/>
  <c r="CQ26"/>
  <c r="CG26"/>
  <c r="CB26"/>
  <c r="BR26"/>
  <c r="BM26"/>
  <c r="DK10"/>
  <c r="DF10"/>
  <c r="CV10"/>
  <c r="CQ10"/>
  <c r="CG10"/>
  <c r="CB10"/>
  <c r="BR10"/>
  <c r="BM10"/>
  <c r="BC10"/>
  <c r="AX10"/>
  <c r="AN10"/>
  <c r="AI10"/>
  <c r="Y10"/>
  <c r="T10"/>
  <c r="J10"/>
  <c r="E10"/>
  <c r="DK36"/>
  <c r="DF36"/>
  <c r="CV36"/>
  <c r="CQ36"/>
  <c r="CG36"/>
  <c r="CB36"/>
  <c r="BM36"/>
  <c r="BC36"/>
  <c r="AX36"/>
  <c r="AN36"/>
  <c r="AI36"/>
  <c r="Y36"/>
  <c r="T36"/>
  <c r="J36"/>
  <c r="E36"/>
  <c r="BR36"/>
  <c r="DK16"/>
  <c r="DF16"/>
  <c r="CV16"/>
  <c r="CQ16"/>
  <c r="CG16"/>
  <c r="CB16"/>
  <c r="BR16"/>
  <c r="BM16"/>
  <c r="BC16"/>
  <c r="AX16"/>
  <c r="AN16"/>
  <c r="AI16"/>
  <c r="Y16"/>
  <c r="T16"/>
  <c r="J16"/>
  <c r="E16"/>
  <c r="DK34"/>
  <c r="DF34"/>
  <c r="CV34"/>
  <c r="CQ34"/>
  <c r="CG34"/>
  <c r="CB34"/>
  <c r="BR34"/>
  <c r="BM34"/>
  <c r="BC34"/>
  <c r="AX34"/>
  <c r="AN34"/>
  <c r="AI34"/>
  <c r="Y34"/>
  <c r="T34"/>
  <c r="J34"/>
  <c r="E34"/>
  <c r="DK19"/>
  <c r="DF19"/>
  <c r="CV19"/>
  <c r="CQ19"/>
  <c r="CG19"/>
  <c r="CB19"/>
  <c r="BR19"/>
  <c r="BM19"/>
  <c r="BC19"/>
  <c r="AX19"/>
  <c r="AN19"/>
  <c r="AI19"/>
  <c r="Y19"/>
  <c r="T19"/>
  <c r="J19"/>
  <c r="E19"/>
  <c r="DK12"/>
  <c r="DF12"/>
  <c r="BM12"/>
  <c r="CV12"/>
  <c r="CQ12"/>
  <c r="CG12"/>
  <c r="CB12"/>
  <c r="BC12"/>
  <c r="AX12"/>
  <c r="AN12"/>
  <c r="AI12"/>
  <c r="Y12"/>
  <c r="T12"/>
  <c r="J12"/>
  <c r="E12"/>
  <c r="BR12"/>
  <c r="BC14"/>
  <c r="AX14"/>
  <c r="AN14"/>
  <c r="AI14"/>
  <c r="Y14"/>
  <c r="T14"/>
  <c r="DK14"/>
  <c r="DF14"/>
  <c r="E14"/>
  <c r="CV14"/>
  <c r="CQ14"/>
  <c r="J14"/>
  <c r="CG14"/>
  <c r="CB14"/>
  <c r="BR14"/>
  <c r="BM14"/>
  <c r="BC32"/>
  <c r="AX32"/>
  <c r="AN32"/>
  <c r="AI32"/>
  <c r="Y32"/>
  <c r="T32"/>
  <c r="E32"/>
  <c r="J32"/>
  <c r="DK32"/>
  <c r="DF32"/>
  <c r="CV32"/>
  <c r="CQ32"/>
  <c r="CG32"/>
  <c r="CB32"/>
  <c r="BR32"/>
  <c r="BM32"/>
  <c r="DK18"/>
  <c r="DF18"/>
  <c r="CV18"/>
  <c r="CQ18"/>
  <c r="CG18"/>
  <c r="CB18"/>
  <c r="BC18"/>
  <c r="AX18"/>
  <c r="AN18"/>
  <c r="AI18"/>
  <c r="BM18"/>
  <c r="Y18"/>
  <c r="T18"/>
  <c r="J18"/>
  <c r="E18"/>
  <c r="BR18"/>
  <c r="BC11"/>
  <c r="AX11"/>
  <c r="AN11"/>
  <c r="AI11"/>
  <c r="Y11"/>
  <c r="T11"/>
  <c r="E11"/>
  <c r="DK11"/>
  <c r="DF11"/>
  <c r="CV11"/>
  <c r="CQ11"/>
  <c r="CG11"/>
  <c r="CB11"/>
  <c r="BR11"/>
  <c r="BM11"/>
  <c r="J11"/>
  <c r="DK21"/>
  <c r="DF21"/>
  <c r="CV21"/>
  <c r="CQ21"/>
  <c r="CG21"/>
  <c r="CB21"/>
  <c r="BC21"/>
  <c r="AX21"/>
  <c r="AN21"/>
  <c r="AI21"/>
  <c r="Y21"/>
  <c r="T21"/>
  <c r="BR21"/>
  <c r="J21"/>
  <c r="E21"/>
  <c r="BM21"/>
  <c r="DK22"/>
  <c r="DF22"/>
  <c r="CV22"/>
  <c r="CQ22"/>
  <c r="CG22"/>
  <c r="CB22"/>
  <c r="BR22"/>
  <c r="BM22"/>
  <c r="BC22"/>
  <c r="AX22"/>
  <c r="AN22"/>
  <c r="AI22"/>
  <c r="Y22"/>
  <c r="T22"/>
  <c r="J22"/>
  <c r="E22"/>
  <c r="DK40"/>
  <c r="DF40"/>
  <c r="CV40"/>
  <c r="CQ40"/>
  <c r="CG40"/>
  <c r="CB40"/>
  <c r="BR40"/>
  <c r="BM40"/>
  <c r="BC40"/>
  <c r="AX40"/>
  <c r="AN40"/>
  <c r="AI40"/>
  <c r="Y40"/>
  <c r="T40"/>
  <c r="J40"/>
  <c r="E40"/>
  <c r="DK24"/>
  <c r="DF24"/>
  <c r="CV24"/>
  <c r="CQ24"/>
  <c r="CG24"/>
  <c r="CB24"/>
  <c r="BM24"/>
  <c r="BC24"/>
  <c r="AX24"/>
  <c r="AN24"/>
  <c r="AI24"/>
  <c r="Y24"/>
  <c r="T24"/>
  <c r="J24"/>
  <c r="E24"/>
  <c r="BR24"/>
  <c r="DK27"/>
  <c r="DF27"/>
  <c r="CV27"/>
  <c r="CQ27"/>
  <c r="CG27"/>
  <c r="CB27"/>
  <c r="BR27"/>
  <c r="BC27"/>
  <c r="AX27"/>
  <c r="AN27"/>
  <c r="AI27"/>
  <c r="Y27"/>
  <c r="T27"/>
  <c r="J27"/>
  <c r="E27"/>
  <c r="BM27"/>
  <c r="BC17"/>
  <c r="AX17"/>
  <c r="AN17"/>
  <c r="AI17"/>
  <c r="Y17"/>
  <c r="T17"/>
  <c r="E17"/>
  <c r="J17"/>
  <c r="DK17"/>
  <c r="DF17"/>
  <c r="CV17"/>
  <c r="CQ17"/>
  <c r="CG17"/>
  <c r="CB17"/>
  <c r="BR17"/>
  <c r="BM17"/>
  <c r="DK15"/>
  <c r="DF15"/>
  <c r="CV15"/>
  <c r="CQ15"/>
  <c r="CG15"/>
  <c r="CB15"/>
  <c r="BR15"/>
  <c r="BM15"/>
  <c r="BC15"/>
  <c r="AX15"/>
  <c r="AN15"/>
  <c r="AI15"/>
  <c r="Y15"/>
  <c r="T15"/>
  <c r="J15"/>
  <c r="E15"/>
  <c r="DK25"/>
  <c r="DF25"/>
  <c r="CV25"/>
  <c r="CQ25"/>
  <c r="CG25"/>
  <c r="CB25"/>
  <c r="BR25"/>
  <c r="BM25"/>
  <c r="BC25"/>
  <c r="AX25"/>
  <c r="AN25"/>
  <c r="AI25"/>
  <c r="Y25"/>
  <c r="T25"/>
  <c r="J25"/>
  <c r="E25"/>
  <c r="DK42"/>
  <c r="DF42"/>
  <c r="CV42"/>
  <c r="CQ42"/>
  <c r="CG42"/>
  <c r="CB42"/>
  <c r="BC42"/>
  <c r="AX42"/>
  <c r="AN42"/>
  <c r="AI42"/>
  <c r="Y42"/>
  <c r="T42"/>
  <c r="J42"/>
  <c r="E42"/>
  <c r="BM42"/>
  <c r="BR42"/>
  <c r="BC35"/>
  <c r="AX35"/>
  <c r="E35"/>
  <c r="AN35"/>
  <c r="AI35"/>
  <c r="Y35"/>
  <c r="T35"/>
  <c r="J35"/>
  <c r="DK35"/>
  <c r="DF35"/>
  <c r="CV35"/>
  <c r="CQ35"/>
  <c r="CG35"/>
  <c r="CB35"/>
  <c r="BR35"/>
  <c r="BM35"/>
  <c r="BC29"/>
  <c r="AX29"/>
  <c r="AN29"/>
  <c r="AI29"/>
  <c r="Y29"/>
  <c r="T29"/>
  <c r="J29"/>
  <c r="DK29"/>
  <c r="DF29"/>
  <c r="CV29"/>
  <c r="CQ29"/>
  <c r="E29"/>
  <c r="CG29"/>
  <c r="CB29"/>
  <c r="BR29"/>
  <c r="BM29"/>
  <c r="BC20"/>
  <c r="AX20"/>
  <c r="AN20"/>
  <c r="AI20"/>
  <c r="Y20"/>
  <c r="T20"/>
  <c r="J20"/>
  <c r="DK20"/>
  <c r="DF20"/>
  <c r="CV20"/>
  <c r="CQ20"/>
  <c r="E20"/>
  <c r="CG20"/>
  <c r="CB20"/>
  <c r="BR20"/>
  <c r="BM20"/>
  <c r="DK33"/>
  <c r="DF33"/>
  <c r="CV33"/>
  <c r="CQ33"/>
  <c r="CG33"/>
  <c r="CB33"/>
  <c r="BC33"/>
  <c r="AX33"/>
  <c r="AN33"/>
  <c r="AI33"/>
  <c r="Y33"/>
  <c r="T33"/>
  <c r="J33"/>
  <c r="E33"/>
  <c r="BM33"/>
  <c r="BR33"/>
  <c r="I17" i="4"/>
  <c r="Q29"/>
  <c r="Q41"/>
  <c r="Q18"/>
  <c r="I24"/>
  <c r="Q30"/>
  <c r="Y36"/>
  <c r="U16"/>
  <c r="U28"/>
  <c r="U40"/>
  <c r="I38"/>
  <c r="M42"/>
  <c r="M22"/>
  <c r="Q28"/>
  <c r="M34"/>
  <c r="Q40"/>
  <c r="M23"/>
  <c r="Y38"/>
  <c r="U24"/>
  <c r="I20"/>
  <c r="M29"/>
  <c r="M41"/>
  <c r="I14"/>
  <c r="I12"/>
  <c r="M18"/>
  <c r="Y24"/>
  <c r="I36"/>
  <c r="I42"/>
  <c r="Y22"/>
  <c r="Y34"/>
  <c r="Y11"/>
  <c r="M32"/>
  <c r="M20"/>
  <c r="M14"/>
  <c r="Y20"/>
  <c r="Y29"/>
  <c r="Y41"/>
  <c r="Y14"/>
  <c r="Y12"/>
  <c r="I18"/>
  <c r="Q24"/>
  <c r="I30"/>
  <c r="Q36"/>
  <c r="Y42"/>
  <c r="M16"/>
  <c r="I22"/>
  <c r="M28"/>
  <c r="I34"/>
  <c r="M40"/>
  <c r="U11"/>
  <c r="I32"/>
  <c r="Q16"/>
  <c r="U20"/>
  <c r="I29"/>
  <c r="I41"/>
  <c r="Q12"/>
  <c r="Y18"/>
  <c r="Y30"/>
  <c r="Q42"/>
  <c r="Y16"/>
  <c r="U22"/>
  <c r="Y28"/>
  <c r="U34"/>
  <c r="I40"/>
  <c r="I11"/>
  <c r="M30"/>
  <c r="Q20"/>
  <c r="U29"/>
  <c r="U41"/>
  <c r="M12"/>
  <c r="U18"/>
  <c r="M24"/>
  <c r="U30"/>
  <c r="M36"/>
  <c r="U42"/>
  <c r="I16"/>
  <c r="Q22"/>
  <c r="I28"/>
  <c r="Q34"/>
  <c r="Y40"/>
  <c r="Q11"/>
  <c r="Q17"/>
  <c r="I35"/>
  <c r="I21"/>
  <c r="Y27"/>
  <c r="Q33"/>
  <c r="Q39"/>
  <c r="I25"/>
  <c r="Q31"/>
  <c r="I37"/>
  <c r="Q43"/>
  <c r="U12"/>
  <c r="U26"/>
  <c r="Y35"/>
  <c r="I15"/>
  <c r="Y21"/>
  <c r="Q27"/>
  <c r="M39"/>
  <c r="Y25"/>
  <c r="M31"/>
  <c r="Y37"/>
  <c r="Q32"/>
  <c r="U36"/>
  <c r="M17"/>
  <c r="Q26"/>
  <c r="U35"/>
  <c r="Q15"/>
  <c r="M21"/>
  <c r="M33"/>
  <c r="M19"/>
  <c r="U25"/>
  <c r="U37"/>
  <c r="Y23"/>
  <c r="U38"/>
  <c r="Y17"/>
  <c r="M26"/>
  <c r="Q35"/>
  <c r="M15"/>
  <c r="U21"/>
  <c r="M27"/>
  <c r="Y33"/>
  <c r="U39"/>
  <c r="Y13"/>
  <c r="I19"/>
  <c r="Q25"/>
  <c r="I31"/>
  <c r="Q37"/>
  <c r="I23"/>
  <c r="Q38"/>
  <c r="I26"/>
  <c r="U14"/>
  <c r="U15"/>
  <c r="Q21"/>
  <c r="U27"/>
  <c r="I33"/>
  <c r="Y39"/>
  <c r="Y19"/>
  <c r="M25"/>
  <c r="Y31"/>
  <c r="U23"/>
  <c r="U17"/>
  <c r="Y26"/>
  <c r="M35"/>
  <c r="Q14"/>
  <c r="Y15"/>
  <c r="I27"/>
  <c r="U33"/>
  <c r="I39"/>
  <c r="Q13"/>
  <c r="U19"/>
  <c r="U31"/>
  <c r="M37"/>
  <c r="U43"/>
  <c r="Q23"/>
  <c r="C40" i="14"/>
  <c r="G31" i="5"/>
  <c r="DT31"/>
  <c r="DT21"/>
  <c r="G21"/>
  <c r="G20"/>
  <c r="DT20"/>
  <c r="G18"/>
  <c r="DT18"/>
  <c r="DT33"/>
  <c r="G33"/>
  <c r="DT23"/>
  <c r="G23"/>
  <c r="DT28"/>
  <c r="G28"/>
  <c r="DT35"/>
  <c r="G35"/>
  <c r="G6"/>
  <c r="DT6"/>
  <c r="DT24"/>
  <c r="G24"/>
  <c r="G13"/>
  <c r="DT13"/>
  <c r="DT9"/>
  <c r="G9"/>
  <c r="DT22"/>
  <c r="G22"/>
  <c r="G14"/>
  <c r="DT14"/>
  <c r="DT26"/>
  <c r="G26"/>
  <c r="G2"/>
  <c r="K2"/>
  <c r="G27"/>
  <c r="DT27"/>
  <c r="G34"/>
  <c r="DT34"/>
  <c r="G4"/>
  <c r="DT4"/>
  <c r="G12"/>
  <c r="DT12"/>
  <c r="G25"/>
  <c r="DT25"/>
  <c r="DT17"/>
  <c r="G17"/>
  <c r="G8"/>
  <c r="DT8"/>
  <c r="G16"/>
  <c r="DT16"/>
  <c r="DT3"/>
  <c r="G3"/>
  <c r="DT11"/>
  <c r="G11"/>
  <c r="DT5"/>
  <c r="G5"/>
  <c r="G10"/>
  <c r="DT10"/>
  <c r="DT32"/>
  <c r="G32"/>
  <c r="DT7"/>
  <c r="G7"/>
  <c r="DT19"/>
  <c r="G19"/>
  <c r="G15"/>
  <c r="DT15"/>
  <c r="C28" i="14"/>
  <c r="C24"/>
  <c r="V24" s="1"/>
  <c r="C17"/>
  <c r="C20"/>
  <c r="AD20" s="1"/>
  <c r="C36"/>
  <c r="C13"/>
  <c r="C10"/>
  <c r="C15"/>
  <c r="N15" s="1"/>
  <c r="C12"/>
  <c r="C25"/>
  <c r="J25" s="1"/>
  <c r="C38"/>
  <c r="F38" s="1"/>
  <c r="C37"/>
  <c r="C39"/>
  <c r="C21"/>
  <c r="C23"/>
  <c r="C8"/>
  <c r="C11"/>
  <c r="C30"/>
  <c r="C16"/>
  <c r="C29"/>
  <c r="C18"/>
  <c r="C27"/>
  <c r="C19"/>
  <c r="C31"/>
  <c r="N31" s="1"/>
  <c r="C33"/>
  <c r="C9"/>
  <c r="C14"/>
  <c r="C26"/>
  <c r="C22"/>
  <c r="C7"/>
  <c r="C32"/>
  <c r="E6" i="8"/>
  <c r="T6"/>
  <c r="DF6"/>
  <c r="CQ6"/>
  <c r="AI6"/>
  <c r="CB6"/>
  <c r="BM6"/>
  <c r="AX6"/>
  <c r="I9" i="10"/>
  <c r="E5" i="4"/>
  <c r="O6" i="10"/>
  <c r="AY10" s="1"/>
  <c r="M5" i="4"/>
  <c r="M6" s="1"/>
  <c r="P9" i="10"/>
  <c r="Q9"/>
  <c r="AC9"/>
  <c r="AB9"/>
  <c r="Y5" i="4"/>
  <c r="Y6" s="1"/>
  <c r="K6" i="10"/>
  <c r="AW10" s="1"/>
  <c r="L9"/>
  <c r="I5" i="4"/>
  <c r="I6" s="1"/>
  <c r="M9" i="10"/>
  <c r="W6"/>
  <c r="BC10" s="1"/>
  <c r="Y9"/>
  <c r="X9"/>
  <c r="U5" i="4"/>
  <c r="U6" s="1"/>
  <c r="S6" i="10"/>
  <c r="BA10" s="1"/>
  <c r="Q5" i="4"/>
  <c r="Q6" s="1"/>
  <c r="U9" i="10"/>
  <c r="T9"/>
  <c r="AE7"/>
  <c r="AA6"/>
  <c r="BE10" s="1"/>
  <c r="J24" i="14" l="1"/>
  <c r="R24"/>
  <c r="T10" i="10"/>
  <c r="I4" i="20"/>
  <c r="I6"/>
  <c r="AB10" i="10"/>
  <c r="Q6" i="20"/>
  <c r="Q4"/>
  <c r="G7"/>
  <c r="O7"/>
  <c r="AO9" i="17" s="1"/>
  <c r="U10" i="10"/>
  <c r="P56" i="20"/>
  <c r="AS56" i="17" s="1"/>
  <c r="P44" i="20"/>
  <c r="AS44" i="17" s="1"/>
  <c r="P63" i="20"/>
  <c r="AS63" i="17" s="1"/>
  <c r="P51" i="20"/>
  <c r="AS51" i="17" s="1"/>
  <c r="P39" i="20"/>
  <c r="AS39" i="17" s="1"/>
  <c r="P46" i="20"/>
  <c r="AS46" i="17" s="1"/>
  <c r="P65" i="20"/>
  <c r="AS65" i="17" s="1"/>
  <c r="P53" i="20"/>
  <c r="AS53" i="17" s="1"/>
  <c r="P60" i="20"/>
  <c r="AS60" i="17" s="1"/>
  <c r="P48" i="20"/>
  <c r="AS48" i="17" s="1"/>
  <c r="P55" i="20"/>
  <c r="AS55" i="17" s="1"/>
  <c r="P43" i="20"/>
  <c r="AS43" i="17" s="1"/>
  <c r="P62" i="20"/>
  <c r="AS62" i="17" s="1"/>
  <c r="P50" i="20"/>
  <c r="AS50" i="17" s="1"/>
  <c r="P38" i="20"/>
  <c r="P45"/>
  <c r="AS45" i="17" s="1"/>
  <c r="P64" i="20"/>
  <c r="AS64" i="17" s="1"/>
  <c r="P52" i="20"/>
  <c r="AS52" i="17" s="1"/>
  <c r="P59" i="20"/>
  <c r="AS59" i="17" s="1"/>
  <c r="P47" i="20"/>
  <c r="AS47" i="17" s="1"/>
  <c r="P29" i="20"/>
  <c r="AS29" i="17" s="1"/>
  <c r="P17" i="20"/>
  <c r="AS17" i="17" s="1"/>
  <c r="P36" i="20"/>
  <c r="AS36" i="17" s="1"/>
  <c r="P31" i="20"/>
  <c r="AS31" i="17" s="1"/>
  <c r="P19" i="20"/>
  <c r="AS19" i="17" s="1"/>
  <c r="P26" i="20"/>
  <c r="AS26" i="17" s="1"/>
  <c r="P21" i="20"/>
  <c r="AS21" i="17" s="1"/>
  <c r="P28" i="20"/>
  <c r="AS28" i="17" s="1"/>
  <c r="P16" i="20"/>
  <c r="AS16" i="17" s="1"/>
  <c r="P23" i="20"/>
  <c r="AS23" i="17" s="1"/>
  <c r="P54" i="20"/>
  <c r="AS54" i="17" s="1"/>
  <c r="P42" i="20"/>
  <c r="AS42" i="17" s="1"/>
  <c r="P30" i="20"/>
  <c r="AS30" i="17" s="1"/>
  <c r="P18" i="20"/>
  <c r="AS18" i="17" s="1"/>
  <c r="P37" i="20"/>
  <c r="P32"/>
  <c r="AS32" i="17" s="1"/>
  <c r="P20" i="20"/>
  <c r="AS20" i="17" s="1"/>
  <c r="P27" i="20"/>
  <c r="AS27" i="17" s="1"/>
  <c r="P22" i="20"/>
  <c r="AS22" i="17" s="1"/>
  <c r="N7" i="20"/>
  <c r="AJ9" i="17" s="1"/>
  <c r="P13" i="20"/>
  <c r="AS13" i="17" s="1"/>
  <c r="P6" i="20"/>
  <c r="P12"/>
  <c r="AS12" i="17" s="1"/>
  <c r="P11" i="20"/>
  <c r="AS11" i="17" s="1"/>
  <c r="AA7" i="20"/>
  <c r="CH9" i="17" s="1"/>
  <c r="X10" i="10"/>
  <c r="Y10"/>
  <c r="Y4" i="20"/>
  <c r="Y6"/>
  <c r="M10" i="10"/>
  <c r="L10"/>
  <c r="H10"/>
  <c r="E49" i="4"/>
  <c r="E65"/>
  <c r="E56"/>
  <c r="E62"/>
  <c r="E55"/>
  <c r="E64"/>
  <c r="E60"/>
  <c r="E59"/>
  <c r="E58"/>
  <c r="E63"/>
  <c r="E54"/>
  <c r="E57"/>
  <c r="E61"/>
  <c r="CS49" i="8"/>
  <c r="DG41" i="5" s="1"/>
  <c r="CX49" i="8"/>
  <c r="DL41" i="5" s="1"/>
  <c r="G49" i="8"/>
  <c r="L49"/>
  <c r="T41" i="5" s="1"/>
  <c r="Z24" i="14"/>
  <c r="BE49" i="8"/>
  <c r="BP41" i="5" s="1"/>
  <c r="AZ49" i="8"/>
  <c r="BK41" i="5" s="1"/>
  <c r="BT49" i="8"/>
  <c r="CF41" i="5" s="1"/>
  <c r="BO49" i="8"/>
  <c r="CD49"/>
  <c r="CQ41" i="5" s="1"/>
  <c r="CI49" i="8"/>
  <c r="CV41" i="5" s="1"/>
  <c r="AK49" i="8"/>
  <c r="AU41" i="5" s="1"/>
  <c r="AP49" i="8"/>
  <c r="AZ41" i="5" s="1"/>
  <c r="DH49" i="8"/>
  <c r="DM49"/>
  <c r="EB41" i="5" s="1"/>
  <c r="V49" i="8"/>
  <c r="AE41" i="5" s="1"/>
  <c r="AA49" i="8"/>
  <c r="AJ41" i="5" s="1"/>
  <c r="V32" i="14"/>
  <c r="E32"/>
  <c r="AH32"/>
  <c r="F16"/>
  <c r="E16"/>
  <c r="AH16"/>
  <c r="E10"/>
  <c r="AH10"/>
  <c r="R30"/>
  <c r="AH30"/>
  <c r="E30"/>
  <c r="Z26"/>
  <c r="E26"/>
  <c r="AH26"/>
  <c r="N8"/>
  <c r="E8"/>
  <c r="AH8"/>
  <c r="R36"/>
  <c r="E36"/>
  <c r="AH36"/>
  <c r="Z20"/>
  <c r="E20"/>
  <c r="AH20"/>
  <c r="Z7"/>
  <c r="E7"/>
  <c r="AH7"/>
  <c r="F7"/>
  <c r="Z21"/>
  <c r="E21"/>
  <c r="AH21"/>
  <c r="CC6" i="8"/>
  <c r="CI57"/>
  <c r="CV49" i="5" s="1"/>
  <c r="CI62" i="8"/>
  <c r="CV54" i="5" s="1"/>
  <c r="CI54" i="8"/>
  <c r="CV46" i="5" s="1"/>
  <c r="CI60" i="8"/>
  <c r="CV52" i="5" s="1"/>
  <c r="CD58" i="8"/>
  <c r="CQ50" i="5" s="1"/>
  <c r="CI58" i="8"/>
  <c r="CV50" i="5" s="1"/>
  <c r="CI61" i="8"/>
  <c r="CV53" i="5" s="1"/>
  <c r="CI63" i="8"/>
  <c r="CV55" i="5" s="1"/>
  <c r="CD55" i="8"/>
  <c r="CQ47" i="5" s="1"/>
  <c r="CD59" i="8"/>
  <c r="CQ51" i="5" s="1"/>
  <c r="CD54" i="8"/>
  <c r="CQ46" i="5" s="1"/>
  <c r="CD60" i="8"/>
  <c r="CQ52" i="5" s="1"/>
  <c r="CI65" i="8"/>
  <c r="CV57" i="5" s="1"/>
  <c r="CI59" i="8"/>
  <c r="CV51" i="5" s="1"/>
  <c r="CI64" i="8"/>
  <c r="CV56" i="5" s="1"/>
  <c r="CD63" i="8"/>
  <c r="CQ55" i="5" s="1"/>
  <c r="CD56" i="8"/>
  <c r="CQ48" i="5" s="1"/>
  <c r="CD65" i="8"/>
  <c r="CQ57" i="5" s="1"/>
  <c r="CI56" i="8"/>
  <c r="CV48" i="5" s="1"/>
  <c r="CD61" i="8"/>
  <c r="CQ53" i="5" s="1"/>
  <c r="CI55" i="8"/>
  <c r="CV47" i="5" s="1"/>
  <c r="CD57" i="8"/>
  <c r="CQ49" i="5" s="1"/>
  <c r="CD64" i="8"/>
  <c r="CQ56" i="5" s="1"/>
  <c r="CD62" i="8"/>
  <c r="CQ54" i="5" s="1"/>
  <c r="J33" i="14"/>
  <c r="E33"/>
  <c r="AH33"/>
  <c r="R39"/>
  <c r="AH39"/>
  <c r="E39"/>
  <c r="AD17"/>
  <c r="AH17"/>
  <c r="E17"/>
  <c r="E40"/>
  <c r="AH40"/>
  <c r="R11"/>
  <c r="E11"/>
  <c r="AH11"/>
  <c r="BE55" i="8"/>
  <c r="BP47" i="5" s="1"/>
  <c r="AZ59" i="8"/>
  <c r="BK51" i="5" s="1"/>
  <c r="BE59" i="8"/>
  <c r="BP51" i="5" s="1"/>
  <c r="AZ62" i="8"/>
  <c r="BK54" i="5" s="1"/>
  <c r="AZ64" i="8"/>
  <c r="BK56" i="5" s="1"/>
  <c r="AZ56" i="8"/>
  <c r="BK48" i="5" s="1"/>
  <c r="AZ57" i="8"/>
  <c r="BK49" i="5" s="1"/>
  <c r="BE56" i="8"/>
  <c r="BP48" i="5" s="1"/>
  <c r="BE57" i="8"/>
  <c r="BP49" i="5" s="1"/>
  <c r="BE62" i="8"/>
  <c r="BP54" i="5" s="1"/>
  <c r="BE64" i="8"/>
  <c r="BP56" i="5" s="1"/>
  <c r="AZ65" i="8"/>
  <c r="BK57" i="5" s="1"/>
  <c r="AZ60" i="8"/>
  <c r="BK52" i="5" s="1"/>
  <c r="AZ54" i="8"/>
  <c r="BK46" i="5" s="1"/>
  <c r="BE60" i="8"/>
  <c r="BP52" i="5" s="1"/>
  <c r="BE58" i="8"/>
  <c r="BP50" i="5" s="1"/>
  <c r="BE65" i="8"/>
  <c r="BP57" i="5" s="1"/>
  <c r="AZ61" i="8"/>
  <c r="BK53" i="5" s="1"/>
  <c r="BE61" i="8"/>
  <c r="BP53" i="5" s="1"/>
  <c r="AZ55" i="8"/>
  <c r="BK47" i="5" s="1"/>
  <c r="BE54" i="8"/>
  <c r="BP46" i="5" s="1"/>
  <c r="BE63" i="8"/>
  <c r="BP55" i="5" s="1"/>
  <c r="AZ58" i="8"/>
  <c r="BK50" i="5" s="1"/>
  <c r="AZ63" i="8"/>
  <c r="BK55" i="5" s="1"/>
  <c r="BO58" i="8"/>
  <c r="CA50" i="5" s="1"/>
  <c r="BT58" i="8"/>
  <c r="CF50" i="5" s="1"/>
  <c r="BT61" i="8"/>
  <c r="CF53" i="5" s="1"/>
  <c r="BT63" i="8"/>
  <c r="CF55" i="5" s="1"/>
  <c r="BO55" i="8"/>
  <c r="CA47" i="5" s="1"/>
  <c r="BO59" i="8"/>
  <c r="CA51" i="5" s="1"/>
  <c r="BT55" i="8"/>
  <c r="CF47" i="5" s="1"/>
  <c r="BT59" i="8"/>
  <c r="CF51" i="5" s="1"/>
  <c r="BO56" i="8"/>
  <c r="CA48" i="5" s="1"/>
  <c r="BT56" i="8"/>
  <c r="CF48" i="5" s="1"/>
  <c r="BO57" i="8"/>
  <c r="CA49" i="5" s="1"/>
  <c r="BO62" i="8"/>
  <c r="CA54" i="5" s="1"/>
  <c r="BO64" i="8"/>
  <c r="CA56" i="5" s="1"/>
  <c r="BO61" i="8"/>
  <c r="CA53" i="5" s="1"/>
  <c r="BO63" i="8"/>
  <c r="CA55" i="5" s="1"/>
  <c r="BO65" i="8"/>
  <c r="CA57" i="5" s="1"/>
  <c r="BO60" i="8"/>
  <c r="CA52" i="5" s="1"/>
  <c r="BT65" i="8"/>
  <c r="CF57" i="5" s="1"/>
  <c r="BT54" i="8"/>
  <c r="CF46" i="5" s="1"/>
  <c r="BT60" i="8"/>
  <c r="CF52" i="5" s="1"/>
  <c r="BT64" i="8"/>
  <c r="CF56" i="5" s="1"/>
  <c r="BT62" i="8"/>
  <c r="CF54" i="5" s="1"/>
  <c r="BO54" i="8"/>
  <c r="CA46" i="5" s="1"/>
  <c r="BT57" i="8"/>
  <c r="CF49" i="5" s="1"/>
  <c r="AK62" i="8"/>
  <c r="AU54" i="5" s="1"/>
  <c r="AK57" i="8"/>
  <c r="AU49" i="5" s="1"/>
  <c r="AP62" i="8"/>
  <c r="AZ54" i="5" s="1"/>
  <c r="AP64" i="8"/>
  <c r="AZ56" i="5" s="1"/>
  <c r="AK56" i="8"/>
  <c r="AU48" i="5" s="1"/>
  <c r="AP56" i="8"/>
  <c r="AZ48" i="5" s="1"/>
  <c r="AP57" i="8"/>
  <c r="AZ49" i="5" s="1"/>
  <c r="AK60" i="8"/>
  <c r="AU52" i="5" s="1"/>
  <c r="AK65" i="8"/>
  <c r="AU57" i="5" s="1"/>
  <c r="AP60" i="8"/>
  <c r="AZ52" i="5" s="1"/>
  <c r="AK54" i="8"/>
  <c r="AU46" i="5" s="1"/>
  <c r="AK61" i="8"/>
  <c r="AU53" i="5" s="1"/>
  <c r="AK63" i="8"/>
  <c r="AU55" i="5" s="1"/>
  <c r="AP54" i="8"/>
  <c r="AZ46" i="5" s="1"/>
  <c r="AK55" i="8"/>
  <c r="AU47" i="5" s="1"/>
  <c r="AK58" i="8"/>
  <c r="AU50" i="5" s="1"/>
  <c r="AP61" i="8"/>
  <c r="AZ53" i="5" s="1"/>
  <c r="AP63" i="8"/>
  <c r="AZ55" i="5" s="1"/>
  <c r="AP59" i="8"/>
  <c r="AZ51" i="5" s="1"/>
  <c r="AP55" i="8"/>
  <c r="AZ47" i="5" s="1"/>
  <c r="AK64" i="8"/>
  <c r="AU56" i="5" s="1"/>
  <c r="AP58" i="8"/>
  <c r="AZ50" i="5" s="1"/>
  <c r="AK59" i="8"/>
  <c r="AU51" i="5" s="1"/>
  <c r="AP65" i="8"/>
  <c r="AZ57" i="5" s="1"/>
  <c r="Z31" i="14"/>
  <c r="E31"/>
  <c r="AH31"/>
  <c r="AD37"/>
  <c r="E37"/>
  <c r="AH37"/>
  <c r="AD24"/>
  <c r="E24"/>
  <c r="AH24"/>
  <c r="CX55" i="8"/>
  <c r="DL47" i="5" s="1"/>
  <c r="CS57" i="8"/>
  <c r="DG49" i="5" s="1"/>
  <c r="CX65" i="8"/>
  <c r="DL57" i="5" s="1"/>
  <c r="CS54" i="8"/>
  <c r="DG46" i="5" s="1"/>
  <c r="CX54" i="8"/>
  <c r="DL46" i="5" s="1"/>
  <c r="CX57" i="8"/>
  <c r="DL49" i="5" s="1"/>
  <c r="CX60" i="8"/>
  <c r="DL52" i="5" s="1"/>
  <c r="CX62" i="8"/>
  <c r="DL54" i="5" s="1"/>
  <c r="CX64" i="8"/>
  <c r="DL56" i="5" s="1"/>
  <c r="CS61" i="8"/>
  <c r="DG53" i="5" s="1"/>
  <c r="CS63" i="8"/>
  <c r="DG55" i="5" s="1"/>
  <c r="CS58" i="8"/>
  <c r="DG50" i="5" s="1"/>
  <c r="CX58" i="8"/>
  <c r="DL50" i="5" s="1"/>
  <c r="CX61" i="8"/>
  <c r="DL53" i="5" s="1"/>
  <c r="CX63" i="8"/>
  <c r="DL55" i="5" s="1"/>
  <c r="CX56" i="8"/>
  <c r="DL48" i="5" s="1"/>
  <c r="CX59" i="8"/>
  <c r="DL51" i="5" s="1"/>
  <c r="CS59" i="8"/>
  <c r="DG51" i="5" s="1"/>
  <c r="CS62" i="8"/>
  <c r="DG54" i="5" s="1"/>
  <c r="CS64" i="8"/>
  <c r="DG56" i="5" s="1"/>
  <c r="CS65" i="8"/>
  <c r="DG57" i="5" s="1"/>
  <c r="CS55" i="8"/>
  <c r="DG47" i="5" s="1"/>
  <c r="CS56" i="8"/>
  <c r="DG48" i="5" s="1"/>
  <c r="CS60" i="8"/>
  <c r="DG52" i="5" s="1"/>
  <c r="R19" i="14"/>
  <c r="E19"/>
  <c r="AH19"/>
  <c r="R38"/>
  <c r="E38"/>
  <c r="AH38"/>
  <c r="AD28"/>
  <c r="E28"/>
  <c r="AH28"/>
  <c r="F13"/>
  <c r="E13"/>
  <c r="AH13"/>
  <c r="F14"/>
  <c r="E14"/>
  <c r="AH14"/>
  <c r="DH56" i="8"/>
  <c r="DW48" i="5" s="1"/>
  <c r="DM56" i="8"/>
  <c r="EB48" i="5" s="1"/>
  <c r="DH59" i="8"/>
  <c r="DR59" s="1"/>
  <c r="DQ59" s="1"/>
  <c r="DH55"/>
  <c r="DR55" s="1"/>
  <c r="DQ55" s="1"/>
  <c r="DM59"/>
  <c r="EB51" i="5" s="1"/>
  <c r="DH65" i="8"/>
  <c r="DH54"/>
  <c r="DM55"/>
  <c r="EB47" i="5" s="1"/>
  <c r="DH60" i="8"/>
  <c r="DH62"/>
  <c r="DR62" s="1"/>
  <c r="DQ62" s="1"/>
  <c r="DM54"/>
  <c r="EB46" i="5" s="1"/>
  <c r="DH57" i="8"/>
  <c r="DM60"/>
  <c r="EB52" i="5" s="1"/>
  <c r="DM62" i="8"/>
  <c r="EB54" i="5" s="1"/>
  <c r="DM64" i="8"/>
  <c r="EB56" i="5" s="1"/>
  <c r="DM57" i="8"/>
  <c r="EB49" i="5" s="1"/>
  <c r="DM61" i="8"/>
  <c r="EB53" i="5" s="1"/>
  <c r="DM63" i="8"/>
  <c r="EB55" i="5" s="1"/>
  <c r="DM58" i="8"/>
  <c r="EB50" i="5" s="1"/>
  <c r="DH64" i="8"/>
  <c r="DR64" s="1"/>
  <c r="DQ64" s="1"/>
  <c r="DH63"/>
  <c r="DH61"/>
  <c r="DR61" s="1"/>
  <c r="DQ61" s="1"/>
  <c r="DM65"/>
  <c r="EB57" i="5" s="1"/>
  <c r="DH58" i="8"/>
  <c r="N27" i="14"/>
  <c r="E27"/>
  <c r="AH27"/>
  <c r="V25"/>
  <c r="E25"/>
  <c r="AH25"/>
  <c r="R22"/>
  <c r="E22"/>
  <c r="AH22"/>
  <c r="E23"/>
  <c r="AH23"/>
  <c r="J9"/>
  <c r="E9"/>
  <c r="AH9"/>
  <c r="V56" i="8"/>
  <c r="AE48" i="5" s="1"/>
  <c r="V60" i="8"/>
  <c r="AE52" i="5" s="1"/>
  <c r="AA56" i="8"/>
  <c r="AJ48" i="5" s="1"/>
  <c r="V65" i="8"/>
  <c r="AE57" i="5" s="1"/>
  <c r="V54" i="8"/>
  <c r="AE46" i="5" s="1"/>
  <c r="V55" i="8"/>
  <c r="AE47" i="5" s="1"/>
  <c r="AA61" i="8"/>
  <c r="AJ53" i="5" s="1"/>
  <c r="AA63" i="8"/>
  <c r="AJ55" i="5" s="1"/>
  <c r="AA54" i="8"/>
  <c r="AJ46" i="5" s="1"/>
  <c r="AA55" i="8"/>
  <c r="AJ47" i="5" s="1"/>
  <c r="V58" i="8"/>
  <c r="AE50" i="5" s="1"/>
  <c r="AA58" i="8"/>
  <c r="AJ50" i="5" s="1"/>
  <c r="V59" i="8"/>
  <c r="AE51" i="5" s="1"/>
  <c r="AA59" i="8"/>
  <c r="AJ51" i="5" s="1"/>
  <c r="AA57" i="8"/>
  <c r="AJ49" i="5" s="1"/>
  <c r="AA62" i="8"/>
  <c r="AJ54" i="5" s="1"/>
  <c r="AA64" i="8"/>
  <c r="AJ56" i="5" s="1"/>
  <c r="AA60" i="8"/>
  <c r="AJ52" i="5" s="1"/>
  <c r="V61" i="8"/>
  <c r="AE53" i="5" s="1"/>
  <c r="V57" i="8"/>
  <c r="AE49" i="5" s="1"/>
  <c r="V64" i="8"/>
  <c r="AE56" i="5" s="1"/>
  <c r="V62" i="8"/>
  <c r="AE54" i="5" s="1"/>
  <c r="AA65" i="8"/>
  <c r="AJ57" i="5" s="1"/>
  <c r="V63" i="8"/>
  <c r="AE55" i="5" s="1"/>
  <c r="R18" i="14"/>
  <c r="AH18"/>
  <c r="E18"/>
  <c r="V12"/>
  <c r="E12"/>
  <c r="AH12"/>
  <c r="G55" i="8"/>
  <c r="O47" i="5" s="1"/>
  <c r="G61" i="8"/>
  <c r="O53" i="5" s="1"/>
  <c r="G54" i="8"/>
  <c r="O46" i="5" s="1"/>
  <c r="L55" i="8"/>
  <c r="T47" i="5" s="1"/>
  <c r="G58" i="8"/>
  <c r="O50" i="5" s="1"/>
  <c r="L61" i="8"/>
  <c r="T53" i="5" s="1"/>
  <c r="L63" i="8"/>
  <c r="T55" i="5" s="1"/>
  <c r="L54" i="8"/>
  <c r="T46" i="5" s="1"/>
  <c r="L58" i="8"/>
  <c r="T50" i="5" s="1"/>
  <c r="G59" i="8"/>
  <c r="O51" i="5" s="1"/>
  <c r="L59" i="8"/>
  <c r="T51" i="5" s="1"/>
  <c r="G62" i="8"/>
  <c r="O54" i="5" s="1"/>
  <c r="G64" i="8"/>
  <c r="O56" i="5" s="1"/>
  <c r="L62" i="8"/>
  <c r="T54" i="5" s="1"/>
  <c r="L64" i="8"/>
  <c r="T56" i="5" s="1"/>
  <c r="L56" i="8"/>
  <c r="T48" i="5" s="1"/>
  <c r="L60" i="8"/>
  <c r="T52" i="5" s="1"/>
  <c r="G65" i="8"/>
  <c r="O57" i="5" s="1"/>
  <c r="G57" i="8"/>
  <c r="O49" i="5" s="1"/>
  <c r="L57" i="8"/>
  <c r="T49" i="5" s="1"/>
  <c r="G56" i="8"/>
  <c r="O48" i="5" s="1"/>
  <c r="G60" i="8"/>
  <c r="O52" i="5" s="1"/>
  <c r="G63" i="8"/>
  <c r="O55" i="5" s="1"/>
  <c r="L65" i="8"/>
  <c r="T57" i="5" s="1"/>
  <c r="AD29" i="14"/>
  <c r="AH29"/>
  <c r="E29"/>
  <c r="R15"/>
  <c r="E15"/>
  <c r="AH15"/>
  <c r="N14"/>
  <c r="F31"/>
  <c r="N23"/>
  <c r="F27"/>
  <c r="V23"/>
  <c r="Z14"/>
  <c r="J29"/>
  <c r="R9"/>
  <c r="N24"/>
  <c r="R37"/>
  <c r="V37"/>
  <c r="F24"/>
  <c r="V21"/>
  <c r="AD10"/>
  <c r="Z22"/>
  <c r="AY6" i="8"/>
  <c r="BE52"/>
  <c r="BP44" i="5" s="1"/>
  <c r="AZ53" i="8"/>
  <c r="BK45" i="5" s="1"/>
  <c r="BE53" i="8"/>
  <c r="BP45" i="5" s="1"/>
  <c r="AZ52" i="8"/>
  <c r="BK44" i="5" s="1"/>
  <c r="CD52" i="8"/>
  <c r="CQ44" i="5" s="1"/>
  <c r="CI53" i="8"/>
  <c r="CV45" i="5" s="1"/>
  <c r="CI52" i="8"/>
  <c r="CV44" i="5" s="1"/>
  <c r="CD53" i="8"/>
  <c r="CQ45" i="5" s="1"/>
  <c r="BN6" i="8"/>
  <c r="BO52"/>
  <c r="CA44" i="5" s="1"/>
  <c r="BT52" i="8"/>
  <c r="CF44" i="5" s="1"/>
  <c r="BO53" i="8"/>
  <c r="CA45" i="5" s="1"/>
  <c r="BT53" i="8"/>
  <c r="CF45" i="5" s="1"/>
  <c r="AJ6" i="8"/>
  <c r="AK53"/>
  <c r="AU45" i="5" s="1"/>
  <c r="AP53" i="8"/>
  <c r="AZ45" i="5" s="1"/>
  <c r="AK52" i="8"/>
  <c r="AU44" i="5" s="1"/>
  <c r="AP52" i="8"/>
  <c r="AZ44" i="5" s="1"/>
  <c r="F10" i="14"/>
  <c r="CR6" i="8"/>
  <c r="CX53"/>
  <c r="DL45" i="5" s="1"/>
  <c r="CX52" i="8"/>
  <c r="DL44" i="5" s="1"/>
  <c r="CS52" i="8"/>
  <c r="DG44" i="5" s="1"/>
  <c r="CS53" i="8"/>
  <c r="DG45" i="5" s="1"/>
  <c r="Z16" i="14"/>
  <c r="DG6" i="8"/>
  <c r="DH52"/>
  <c r="DM52"/>
  <c r="EB44" i="5" s="1"/>
  <c r="DH53" i="8"/>
  <c r="DR53" s="1"/>
  <c r="DQ53" s="1"/>
  <c r="DM53"/>
  <c r="EB45" i="5" s="1"/>
  <c r="N10" i="14"/>
  <c r="E52" i="4"/>
  <c r="E53"/>
  <c r="E6"/>
  <c r="U6" i="8"/>
  <c r="V52"/>
  <c r="AE44" i="5" s="1"/>
  <c r="V53" i="8"/>
  <c r="AE45" i="5" s="1"/>
  <c r="AA53" i="8"/>
  <c r="AJ45" i="5" s="1"/>
  <c r="AA52" i="8"/>
  <c r="AJ44" i="5" s="1"/>
  <c r="AC5" i="4"/>
  <c r="AC16" s="1"/>
  <c r="AG7" i="10"/>
  <c r="F6" i="8"/>
  <c r="G53"/>
  <c r="O45" i="5" s="1"/>
  <c r="L52" i="8"/>
  <c r="T44" i="5" s="1"/>
  <c r="G52" i="8"/>
  <c r="O44" i="5" s="1"/>
  <c r="L53" i="8"/>
  <c r="T45" i="5" s="1"/>
  <c r="N9" i="14"/>
  <c r="F9"/>
  <c r="AD9"/>
  <c r="N21"/>
  <c r="F6" i="4"/>
  <c r="N6"/>
  <c r="P10" i="10"/>
  <c r="F25" i="14"/>
  <c r="V10"/>
  <c r="R20"/>
  <c r="V9"/>
  <c r="J16"/>
  <c r="Z10"/>
  <c r="J20"/>
  <c r="Z9"/>
  <c r="V16"/>
  <c r="AD27"/>
  <c r="J10"/>
  <c r="F20"/>
  <c r="J21"/>
  <c r="R16"/>
  <c r="Z27"/>
  <c r="R10"/>
  <c r="N20"/>
  <c r="R21"/>
  <c r="N16"/>
  <c r="N25"/>
  <c r="R25"/>
  <c r="J27"/>
  <c r="Z25"/>
  <c r="AD16"/>
  <c r="R27"/>
  <c r="AD25"/>
  <c r="V20"/>
  <c r="AD21"/>
  <c r="V27"/>
  <c r="F21"/>
  <c r="AD14"/>
  <c r="AA6" i="4"/>
  <c r="AC10" i="10"/>
  <c r="O6" i="4"/>
  <c r="Q10" i="10"/>
  <c r="G6" i="4"/>
  <c r="I10" i="10"/>
  <c r="K6" i="4"/>
  <c r="S6"/>
  <c r="Z6"/>
  <c r="V6"/>
  <c r="W6"/>
  <c r="J6"/>
  <c r="R6"/>
  <c r="E45"/>
  <c r="E44"/>
  <c r="E51"/>
  <c r="E46"/>
  <c r="E47"/>
  <c r="E50"/>
  <c r="E48"/>
  <c r="AH35" i="5"/>
  <c r="F15" i="14"/>
  <c r="Z29"/>
  <c r="CT35" i="5"/>
  <c r="L43" i="8"/>
  <c r="T35" i="5" s="1"/>
  <c r="G48" i="8"/>
  <c r="L47"/>
  <c r="T39" i="5" s="1"/>
  <c r="G45" i="8"/>
  <c r="O37" i="5" s="1"/>
  <c r="L48" i="8"/>
  <c r="T40" i="5" s="1"/>
  <c r="G51" i="8"/>
  <c r="O43" i="5" s="1"/>
  <c r="G46" i="8"/>
  <c r="G44"/>
  <c r="L51"/>
  <c r="T43" i="5" s="1"/>
  <c r="L44" i="8"/>
  <c r="T36" i="5" s="1"/>
  <c r="G50" i="8"/>
  <c r="O42" i="5" s="1"/>
  <c r="G43" i="8"/>
  <c r="O35" i="5" s="1"/>
  <c r="L45" i="8"/>
  <c r="L46"/>
  <c r="T38" i="5" s="1"/>
  <c r="L50" i="8"/>
  <c r="T42" i="5" s="1"/>
  <c r="G47" i="8"/>
  <c r="V29" i="14"/>
  <c r="AX35" i="5"/>
  <c r="DZ35"/>
  <c r="EA35"/>
  <c r="ED35"/>
  <c r="EC35"/>
  <c r="R29" i="14"/>
  <c r="DJ35" i="5"/>
  <c r="N29" i="14"/>
  <c r="AZ43" i="8"/>
  <c r="BK35" i="5" s="1"/>
  <c r="BE44" i="8"/>
  <c r="BP36" i="5" s="1"/>
  <c r="BE45" i="8"/>
  <c r="BP37" i="5" s="1"/>
  <c r="BE47" i="8"/>
  <c r="BP39" i="5" s="1"/>
  <c r="BE43" i="8"/>
  <c r="BP35" i="5" s="1"/>
  <c r="AZ50" i="8"/>
  <c r="BK42" i="5" s="1"/>
  <c r="AZ46" i="8"/>
  <c r="BK38" i="5" s="1"/>
  <c r="AZ45" i="8"/>
  <c r="BK37" i="5" s="1"/>
  <c r="AZ48" i="8"/>
  <c r="BK40" i="5" s="1"/>
  <c r="AZ44" i="8"/>
  <c r="BK36" i="5" s="1"/>
  <c r="BE50" i="8"/>
  <c r="BP42" i="5" s="1"/>
  <c r="BE46" i="8"/>
  <c r="BP38" i="5" s="1"/>
  <c r="BE51" i="8"/>
  <c r="BP43" i="5" s="1"/>
  <c r="BE48" i="8"/>
  <c r="BP40" i="5" s="1"/>
  <c r="AZ47" i="8"/>
  <c r="BK39" i="5" s="1"/>
  <c r="AZ51" i="8"/>
  <c r="BK43" i="5" s="1"/>
  <c r="CO35"/>
  <c r="F29" i="14"/>
  <c r="BT43" i="8"/>
  <c r="CF35" i="5" s="1"/>
  <c r="BO48" i="8"/>
  <c r="CA40" i="5" s="1"/>
  <c r="BO46" i="8"/>
  <c r="CA38" i="5" s="1"/>
  <c r="BT51" i="8"/>
  <c r="CF43" i="5" s="1"/>
  <c r="BO44" i="8"/>
  <c r="CA36" i="5" s="1"/>
  <c r="BT50" i="8"/>
  <c r="CF42" i="5" s="1"/>
  <c r="BO47" i="8"/>
  <c r="CA39" i="5" s="1"/>
  <c r="BO43" i="8"/>
  <c r="CA35" i="5" s="1"/>
  <c r="BT46" i="8"/>
  <c r="CF38" i="5" s="1"/>
  <c r="BT47" i="8"/>
  <c r="CF39" i="5" s="1"/>
  <c r="BT44" i="8"/>
  <c r="CF36" i="5" s="1"/>
  <c r="BT45" i="8"/>
  <c r="CF37" i="5" s="1"/>
  <c r="BO45" i="8"/>
  <c r="CA37" i="5" s="1"/>
  <c r="BT48" i="8"/>
  <c r="CF40" i="5" s="1"/>
  <c r="BO50" i="8"/>
  <c r="CA42" i="5" s="1"/>
  <c r="BO51" i="8"/>
  <c r="CA43" i="5" s="1"/>
  <c r="BN35"/>
  <c r="AD15" i="14"/>
  <c r="CD47" i="8"/>
  <c r="CQ39" i="5" s="1"/>
  <c r="CD46" i="8"/>
  <c r="CQ38" i="5" s="1"/>
  <c r="CD44" i="8"/>
  <c r="CQ36" i="5" s="1"/>
  <c r="CI47" i="8"/>
  <c r="CV39" i="5" s="1"/>
  <c r="CD43" i="8"/>
  <c r="CQ35" i="5" s="1"/>
  <c r="CI43" i="8"/>
  <c r="CV35" i="5" s="1"/>
  <c r="CD50" i="8"/>
  <c r="CQ42" i="5" s="1"/>
  <c r="CI44" i="8"/>
  <c r="CV36" i="5" s="1"/>
  <c r="CD51" i="8"/>
  <c r="CQ43" i="5" s="1"/>
  <c r="CI45" i="8"/>
  <c r="CV37" i="5" s="1"/>
  <c r="CI50" i="8"/>
  <c r="CV42" i="5" s="1"/>
  <c r="CD45" i="8"/>
  <c r="CQ37" i="5" s="1"/>
  <c r="CD48" i="8"/>
  <c r="CQ40" i="5" s="1"/>
  <c r="CI48" i="8"/>
  <c r="CV40" i="5" s="1"/>
  <c r="CI51" i="8"/>
  <c r="CV43" i="5" s="1"/>
  <c r="CI46" i="8"/>
  <c r="CV38" i="5" s="1"/>
  <c r="DV35"/>
  <c r="DX35"/>
  <c r="DY35"/>
  <c r="DU35"/>
  <c r="AC35"/>
  <c r="N36" i="14"/>
  <c r="Z15"/>
  <c r="AK45" i="8"/>
  <c r="AU37" i="5" s="1"/>
  <c r="AP46" i="8"/>
  <c r="AZ38" i="5" s="1"/>
  <c r="AK44" i="8"/>
  <c r="AU36" i="5" s="1"/>
  <c r="AK43" i="8"/>
  <c r="AU35" i="5" s="1"/>
  <c r="AP45" i="8"/>
  <c r="AZ37" i="5" s="1"/>
  <c r="AP48" i="8"/>
  <c r="AZ40" i="5" s="1"/>
  <c r="AP44" i="8"/>
  <c r="AZ36" i="5" s="1"/>
  <c r="AP43" i="8"/>
  <c r="AZ35" i="5" s="1"/>
  <c r="AK50" i="8"/>
  <c r="AU42" i="5" s="1"/>
  <c r="AK46" i="8"/>
  <c r="AU38" i="5" s="1"/>
  <c r="AK51" i="8"/>
  <c r="AU43" i="5" s="1"/>
  <c r="AK48" i="8"/>
  <c r="AU40" i="5" s="1"/>
  <c r="AP50" i="8"/>
  <c r="AZ42" i="5" s="1"/>
  <c r="AP51" i="8"/>
  <c r="AZ43" i="5" s="1"/>
  <c r="AK47" i="8"/>
  <c r="AU39" i="5" s="1"/>
  <c r="AP47" i="8"/>
  <c r="AZ39" i="5" s="1"/>
  <c r="CD35"/>
  <c r="DE35"/>
  <c r="AD11" i="14"/>
  <c r="V15"/>
  <c r="CX51" i="8"/>
  <c r="DL43" i="5" s="1"/>
  <c r="CS43" i="8"/>
  <c r="DG35" i="5" s="1"/>
  <c r="CS44" i="8"/>
  <c r="DG36" i="5" s="1"/>
  <c r="CS45" i="8"/>
  <c r="DG37" i="5" s="1"/>
  <c r="CX48" i="8"/>
  <c r="DL40" i="5" s="1"/>
  <c r="CS50" i="8"/>
  <c r="DG42" i="5" s="1"/>
  <c r="CX43" i="8"/>
  <c r="DL35" i="5" s="1"/>
  <c r="CX45" i="8"/>
  <c r="DL37" i="5" s="1"/>
  <c r="CS51" i="8"/>
  <c r="DG43" i="5" s="1"/>
  <c r="CX44" i="8"/>
  <c r="DL36" i="5" s="1"/>
  <c r="CS47" i="8"/>
  <c r="DG39" i="5" s="1"/>
  <c r="CS46" i="8"/>
  <c r="DG38" i="5" s="1"/>
  <c r="CS48" i="8"/>
  <c r="DG40" i="5" s="1"/>
  <c r="CX46" i="8"/>
  <c r="DL38" i="5" s="1"/>
  <c r="CX47" i="8"/>
  <c r="DL39" i="5" s="1"/>
  <c r="CX50" i="8"/>
  <c r="DL42" i="5" s="1"/>
  <c r="BI35"/>
  <c r="AS35"/>
  <c r="J15" i="14"/>
  <c r="DH44" i="8"/>
  <c r="DR44" s="1"/>
  <c r="DQ44" s="1"/>
  <c r="DH45"/>
  <c r="DW37" i="5" s="1"/>
  <c r="DM47" i="8"/>
  <c r="EB39" i="5" s="1"/>
  <c r="DH50" i="8"/>
  <c r="DR50" s="1"/>
  <c r="DQ50" s="1"/>
  <c r="DH43"/>
  <c r="DR43" s="1"/>
  <c r="DQ43" s="1"/>
  <c r="DM50"/>
  <c r="EB42" i="5" s="1"/>
  <c r="DM44" i="8"/>
  <c r="EB36" i="5" s="1"/>
  <c r="DM45" i="8"/>
  <c r="EB37" i="5" s="1"/>
  <c r="DM43" i="8"/>
  <c r="EB35" i="5" s="1"/>
  <c r="DH46" i="8"/>
  <c r="DR46" s="1"/>
  <c r="DQ46" s="1"/>
  <c r="DH47"/>
  <c r="DR47" s="1"/>
  <c r="DQ47" s="1"/>
  <c r="DH51"/>
  <c r="DH48"/>
  <c r="DM51"/>
  <c r="EB43" i="5" s="1"/>
  <c r="DM46" i="8"/>
  <c r="EB38" i="5" s="1"/>
  <c r="DM48" i="8"/>
  <c r="EB40" i="5" s="1"/>
  <c r="R35"/>
  <c r="V40" i="14"/>
  <c r="N40"/>
  <c r="Z40"/>
  <c r="R40"/>
  <c r="J40"/>
  <c r="AD40"/>
  <c r="F40"/>
  <c r="V51" i="8"/>
  <c r="AE43" i="5" s="1"/>
  <c r="V44" i="8"/>
  <c r="AE36" i="5" s="1"/>
  <c r="AA51" i="8"/>
  <c r="AJ43" i="5" s="1"/>
  <c r="V45" i="8"/>
  <c r="AE37" i="5" s="1"/>
  <c r="AA48" i="8"/>
  <c r="AJ40" i="5" s="1"/>
  <c r="AA50" i="8"/>
  <c r="AJ42" i="5" s="1"/>
  <c r="V43" i="8"/>
  <c r="AE35" i="5" s="1"/>
  <c r="AA46" i="8"/>
  <c r="AJ38" i="5" s="1"/>
  <c r="AA44" i="8"/>
  <c r="AJ36" i="5" s="1"/>
  <c r="V47" i="8"/>
  <c r="AE39" i="5" s="1"/>
  <c r="AA45" i="8"/>
  <c r="AJ37" i="5" s="1"/>
  <c r="AA43" i="8"/>
  <c r="AJ35" i="5" s="1"/>
  <c r="AA47" i="8"/>
  <c r="AJ39" i="5" s="1"/>
  <c r="V48" i="8"/>
  <c r="AE40" i="5" s="1"/>
  <c r="V50" i="8"/>
  <c r="AE42" i="5" s="1"/>
  <c r="V46" i="8"/>
  <c r="AE38" i="5" s="1"/>
  <c r="BY35"/>
  <c r="M35"/>
  <c r="V14" i="14"/>
  <c r="AD23"/>
  <c r="F19"/>
  <c r="J14"/>
  <c r="F23"/>
  <c r="AD19"/>
  <c r="R14"/>
  <c r="Z23"/>
  <c r="J23"/>
  <c r="R23"/>
  <c r="N19"/>
  <c r="N38"/>
  <c r="Z19"/>
  <c r="Z28"/>
  <c r="V28"/>
  <c r="J28"/>
  <c r="R32"/>
  <c r="R28"/>
  <c r="AD38"/>
  <c r="N28"/>
  <c r="Z38"/>
  <c r="V19"/>
  <c r="F28"/>
  <c r="V38"/>
  <c r="J38"/>
  <c r="J19"/>
  <c r="N39"/>
  <c r="Z33"/>
  <c r="J17"/>
  <c r="R17"/>
  <c r="R33"/>
  <c r="AD33"/>
  <c r="F39"/>
  <c r="N33"/>
  <c r="Z17"/>
  <c r="F33"/>
  <c r="V17"/>
  <c r="V33"/>
  <c r="N17"/>
  <c r="F32"/>
  <c r="F17"/>
  <c r="N32"/>
  <c r="V39"/>
  <c r="AD39"/>
  <c r="Z39"/>
  <c r="J39"/>
  <c r="J32"/>
  <c r="V26"/>
  <c r="J26"/>
  <c r="AD32"/>
  <c r="Z32"/>
  <c r="F8"/>
  <c r="J8"/>
  <c r="J12"/>
  <c r="R26"/>
  <c r="R8"/>
  <c r="N26"/>
  <c r="F26"/>
  <c r="AD8"/>
  <c r="Z8"/>
  <c r="V8"/>
  <c r="AD26"/>
  <c r="DE25" i="5"/>
  <c r="V18" i="14"/>
  <c r="R12"/>
  <c r="DE14" i="5"/>
  <c r="DE33"/>
  <c r="J18" i="14"/>
  <c r="N12"/>
  <c r="DE21" i="5"/>
  <c r="DE34"/>
  <c r="DE26"/>
  <c r="DE6"/>
  <c r="DE16"/>
  <c r="DE10"/>
  <c r="DE19"/>
  <c r="F18" i="14"/>
  <c r="DE4" i="5"/>
  <c r="DE18"/>
  <c r="AD18" i="14"/>
  <c r="Z13"/>
  <c r="DE11" i="5"/>
  <c r="DE12"/>
  <c r="DE28"/>
  <c r="R7" i="14"/>
  <c r="Z18"/>
  <c r="N13"/>
  <c r="DE32" i="5"/>
  <c r="DE20"/>
  <c r="DE15"/>
  <c r="DE23"/>
  <c r="DE27"/>
  <c r="N18" i="14"/>
  <c r="F12"/>
  <c r="DE9" i="5"/>
  <c r="DE24"/>
  <c r="N30" i="14"/>
  <c r="AD12"/>
  <c r="DE2" i="5"/>
  <c r="DE13"/>
  <c r="DE7"/>
  <c r="DE8"/>
  <c r="Z12" i="14"/>
  <c r="DE17" i="5"/>
  <c r="DE3"/>
  <c r="DE5"/>
  <c r="DE31"/>
  <c r="DE22"/>
  <c r="DU18"/>
  <c r="DV18"/>
  <c r="DX18"/>
  <c r="DY18"/>
  <c r="DU10"/>
  <c r="DV10"/>
  <c r="DX10"/>
  <c r="DY10"/>
  <c r="DU23"/>
  <c r="DV23"/>
  <c r="DX23"/>
  <c r="DY23"/>
  <c r="DX28"/>
  <c r="DU28"/>
  <c r="DV28"/>
  <c r="DY28"/>
  <c r="DV24"/>
  <c r="DX24"/>
  <c r="DY24"/>
  <c r="DU24"/>
  <c r="DX16"/>
  <c r="DU16"/>
  <c r="DV16"/>
  <c r="DY16"/>
  <c r="DU33"/>
  <c r="DV33"/>
  <c r="DX33"/>
  <c r="DY33"/>
  <c r="DU20"/>
  <c r="DV20"/>
  <c r="DX20"/>
  <c r="DY20"/>
  <c r="DU15"/>
  <c r="DV15"/>
  <c r="DX15"/>
  <c r="DY15"/>
  <c r="DY9"/>
  <c r="DU9"/>
  <c r="DV9"/>
  <c r="DX9"/>
  <c r="DU6"/>
  <c r="DV6"/>
  <c r="DX6"/>
  <c r="DY6"/>
  <c r="DV12"/>
  <c r="DX12"/>
  <c r="DY12"/>
  <c r="DU12"/>
  <c r="DV2"/>
  <c r="DX2"/>
  <c r="DY2"/>
  <c r="DU2"/>
  <c r="DX7"/>
  <c r="DY7"/>
  <c r="DU7"/>
  <c r="DV7"/>
  <c r="DV17"/>
  <c r="DX17"/>
  <c r="DY17"/>
  <c r="DU17"/>
  <c r="DU3"/>
  <c r="DV3"/>
  <c r="DX3"/>
  <c r="DY3"/>
  <c r="DU32"/>
  <c r="DV32"/>
  <c r="DX32"/>
  <c r="DY32"/>
  <c r="DU8"/>
  <c r="DV8"/>
  <c r="DX8"/>
  <c r="DY8"/>
  <c r="DU27"/>
  <c r="DV27"/>
  <c r="DX27"/>
  <c r="DY27"/>
  <c r="DV34"/>
  <c r="DX34"/>
  <c r="DY34"/>
  <c r="DU34"/>
  <c r="DY21"/>
  <c r="DU21"/>
  <c r="DV21"/>
  <c r="DX21"/>
  <c r="DU4"/>
  <c r="DV4"/>
  <c r="DX4"/>
  <c r="DY4"/>
  <c r="DX31"/>
  <c r="DY31"/>
  <c r="DU31"/>
  <c r="DV31"/>
  <c r="DX14"/>
  <c r="DY14"/>
  <c r="DV14"/>
  <c r="DU14"/>
  <c r="DU11"/>
  <c r="DV11"/>
  <c r="DY11"/>
  <c r="DX11"/>
  <c r="DU25"/>
  <c r="DV25"/>
  <c r="DX25"/>
  <c r="DY25"/>
  <c r="DU5"/>
  <c r="DV5"/>
  <c r="DX5"/>
  <c r="DY5"/>
  <c r="DU13"/>
  <c r="DV13"/>
  <c r="DX13"/>
  <c r="DY13"/>
  <c r="DX26"/>
  <c r="DY26"/>
  <c r="DV26"/>
  <c r="DU26"/>
  <c r="DU22"/>
  <c r="DV22"/>
  <c r="DX22"/>
  <c r="DY22"/>
  <c r="DX19"/>
  <c r="DY19"/>
  <c r="DU19"/>
  <c r="DV19"/>
  <c r="DJ26"/>
  <c r="DZ7"/>
  <c r="EA7"/>
  <c r="EC7"/>
  <c r="ED7"/>
  <c r="DJ10"/>
  <c r="DJ19"/>
  <c r="DZ17"/>
  <c r="EA17"/>
  <c r="EC17"/>
  <c r="ED17"/>
  <c r="DJ9"/>
  <c r="DJ4"/>
  <c r="DJ24"/>
  <c r="ED3"/>
  <c r="DZ3"/>
  <c r="EA3"/>
  <c r="EC3"/>
  <c r="DJ18"/>
  <c r="DZ32"/>
  <c r="EA32"/>
  <c r="EC32"/>
  <c r="ED32"/>
  <c r="DJ17"/>
  <c r="DJ28"/>
  <c r="DJ11"/>
  <c r="DJ32"/>
  <c r="EC20"/>
  <c r="ED20"/>
  <c r="DZ20"/>
  <c r="EA20"/>
  <c r="DJ12"/>
  <c r="DZ23"/>
  <c r="EA23"/>
  <c r="EC23"/>
  <c r="ED23"/>
  <c r="DZ27"/>
  <c r="EA27"/>
  <c r="EC27"/>
  <c r="ED27"/>
  <c r="DZ21"/>
  <c r="EA21"/>
  <c r="EC21"/>
  <c r="ED21"/>
  <c r="DZ22"/>
  <c r="EA22"/>
  <c r="EC22"/>
  <c r="ED22"/>
  <c r="DZ34"/>
  <c r="EA34"/>
  <c r="EC34"/>
  <c r="ED34"/>
  <c r="DJ15"/>
  <c r="EC14"/>
  <c r="ED14"/>
  <c r="DZ14"/>
  <c r="EA14"/>
  <c r="EC25"/>
  <c r="EA25"/>
  <c r="ED25"/>
  <c r="DZ25"/>
  <c r="DJ6"/>
  <c r="EA31"/>
  <c r="EC31"/>
  <c r="ED31"/>
  <c r="DZ31"/>
  <c r="DZ26"/>
  <c r="EA26"/>
  <c r="EC26"/>
  <c r="ED26"/>
  <c r="DJ13"/>
  <c r="ED13"/>
  <c r="DZ13"/>
  <c r="EA13"/>
  <c r="EC13"/>
  <c r="DZ11"/>
  <c r="EA11"/>
  <c r="EC11"/>
  <c r="ED11"/>
  <c r="DJ7"/>
  <c r="DZ5"/>
  <c r="EA5"/>
  <c r="EC5"/>
  <c r="ED5"/>
  <c r="DJ8"/>
  <c r="DJ3"/>
  <c r="DZ16"/>
  <c r="EA16"/>
  <c r="EC16"/>
  <c r="ED16"/>
  <c r="DJ20"/>
  <c r="DJ31"/>
  <c r="DZ18"/>
  <c r="EA18"/>
  <c r="EC18"/>
  <c r="ED18"/>
  <c r="DJ16"/>
  <c r="DZ10"/>
  <c r="EA10"/>
  <c r="EC10"/>
  <c r="ED10"/>
  <c r="ED19"/>
  <c r="DZ19"/>
  <c r="EA19"/>
  <c r="EC19"/>
  <c r="DJ27"/>
  <c r="DZ28"/>
  <c r="EA28"/>
  <c r="EC28"/>
  <c r="ED28"/>
  <c r="DZ24"/>
  <c r="EA24"/>
  <c r="EC24"/>
  <c r="ED24"/>
  <c r="DJ25"/>
  <c r="DJ33"/>
  <c r="DJ21"/>
  <c r="DJ14"/>
  <c r="DJ34"/>
  <c r="EC8"/>
  <c r="DZ8"/>
  <c r="EA8"/>
  <c r="ED8"/>
  <c r="EC15"/>
  <c r="ED15"/>
  <c r="DZ15"/>
  <c r="EA15"/>
  <c r="EA2"/>
  <c r="ED2"/>
  <c r="EC2"/>
  <c r="DZ2"/>
  <c r="DJ5"/>
  <c r="DJ2"/>
  <c r="EC9"/>
  <c r="ED9"/>
  <c r="EA9"/>
  <c r="DZ9"/>
  <c r="EC4"/>
  <c r="ED4"/>
  <c r="DZ4"/>
  <c r="EA4"/>
  <c r="DJ22"/>
  <c r="DZ6"/>
  <c r="EA6"/>
  <c r="EC6"/>
  <c r="ED6"/>
  <c r="DZ33"/>
  <c r="EA33"/>
  <c r="EC33"/>
  <c r="ED33"/>
  <c r="DZ12"/>
  <c r="EA12"/>
  <c r="EC12"/>
  <c r="ED12"/>
  <c r="DJ23"/>
  <c r="Q4" i="4"/>
  <c r="Q10"/>
  <c r="AX17" i="5"/>
  <c r="M9"/>
  <c r="AS4"/>
  <c r="CT14"/>
  <c r="BY13"/>
  <c r="R25"/>
  <c r="CO18"/>
  <c r="CT34"/>
  <c r="BY10"/>
  <c r="R12"/>
  <c r="N7" i="14"/>
  <c r="F30"/>
  <c r="AD13"/>
  <c r="J37"/>
  <c r="CO27" i="5"/>
  <c r="AS2"/>
  <c r="R17"/>
  <c r="BN21"/>
  <c r="M28"/>
  <c r="CD14"/>
  <c r="BN22"/>
  <c r="CT22"/>
  <c r="BN13"/>
  <c r="AC24"/>
  <c r="AC11"/>
  <c r="M25"/>
  <c r="R18"/>
  <c r="BY34"/>
  <c r="R33"/>
  <c r="R20"/>
  <c r="BI20"/>
  <c r="AS7"/>
  <c r="R10"/>
  <c r="BY5"/>
  <c r="AH8"/>
  <c r="AH31"/>
  <c r="BY31"/>
  <c r="AH15"/>
  <c r="R23"/>
  <c r="AH2"/>
  <c r="AC28"/>
  <c r="BN3"/>
  <c r="AH16"/>
  <c r="BN20"/>
  <c r="CD31"/>
  <c r="AX12"/>
  <c r="N22" i="14"/>
  <c r="AD30"/>
  <c r="V13"/>
  <c r="V31"/>
  <c r="U4" i="4"/>
  <c r="U10"/>
  <c r="CD27" i="5"/>
  <c r="AS17"/>
  <c r="BI21"/>
  <c r="CT9"/>
  <c r="AH9"/>
  <c r="BI26"/>
  <c r="CT26"/>
  <c r="BI14"/>
  <c r="AX22"/>
  <c r="CO22"/>
  <c r="BI13"/>
  <c r="CO24"/>
  <c r="BN25"/>
  <c r="CT6"/>
  <c r="AH6"/>
  <c r="AS3"/>
  <c r="BY18"/>
  <c r="CT16"/>
  <c r="BI34"/>
  <c r="AS32"/>
  <c r="CO33"/>
  <c r="AH20"/>
  <c r="BN10"/>
  <c r="BN5"/>
  <c r="AC8"/>
  <c r="R31"/>
  <c r="BN31"/>
  <c r="AC15"/>
  <c r="BI19"/>
  <c r="CT19"/>
  <c r="CO21"/>
  <c r="R28"/>
  <c r="AH11"/>
  <c r="AC18"/>
  <c r="AX32"/>
  <c r="CD5"/>
  <c r="AC23"/>
  <c r="F22" i="14"/>
  <c r="Z30"/>
  <c r="N11"/>
  <c r="J13"/>
  <c r="J31"/>
  <c r="N37"/>
  <c r="M4" i="4"/>
  <c r="M10"/>
  <c r="BY27" i="5"/>
  <c r="CD2"/>
  <c r="M17"/>
  <c r="CO9"/>
  <c r="CT4"/>
  <c r="CT28"/>
  <c r="AS26"/>
  <c r="CO26"/>
  <c r="AX14"/>
  <c r="CD22"/>
  <c r="AX13"/>
  <c r="CD24"/>
  <c r="BY11"/>
  <c r="AS25"/>
  <c r="R6"/>
  <c r="AC6"/>
  <c r="M18"/>
  <c r="CO16"/>
  <c r="M32"/>
  <c r="BY33"/>
  <c r="M20"/>
  <c r="AX20"/>
  <c r="AH7"/>
  <c r="CT10"/>
  <c r="R5"/>
  <c r="BI5"/>
  <c r="M31"/>
  <c r="BI31"/>
  <c r="R19"/>
  <c r="CO19"/>
  <c r="AH23"/>
  <c r="CT27"/>
  <c r="AS9"/>
  <c r="M22"/>
  <c r="AH24"/>
  <c r="AS6"/>
  <c r="M34"/>
  <c r="AX8"/>
  <c r="AD22" i="14"/>
  <c r="F11"/>
  <c r="R13"/>
  <c r="R31"/>
  <c r="F37"/>
  <c r="BN27" i="5"/>
  <c r="AC2"/>
  <c r="CT17"/>
  <c r="AH17"/>
  <c r="AX21"/>
  <c r="R9"/>
  <c r="BI4"/>
  <c r="CO4"/>
  <c r="BY28"/>
  <c r="AH26"/>
  <c r="CD26"/>
  <c r="BY22"/>
  <c r="AS13"/>
  <c r="CT24"/>
  <c r="M11"/>
  <c r="CT11"/>
  <c r="CD6"/>
  <c r="AH3"/>
  <c r="BN18"/>
  <c r="AX16"/>
  <c r="CD16"/>
  <c r="AH32"/>
  <c r="AX33"/>
  <c r="AC7"/>
  <c r="CD10"/>
  <c r="AC5"/>
  <c r="AX5"/>
  <c r="AS8"/>
  <c r="AX31"/>
  <c r="BN15"/>
  <c r="AS12"/>
  <c r="AS19"/>
  <c r="CD19"/>
  <c r="AS27"/>
  <c r="BY24"/>
  <c r="AH25"/>
  <c r="CD18"/>
  <c r="R32"/>
  <c r="M5"/>
  <c r="R15"/>
  <c r="AC12"/>
  <c r="CT23"/>
  <c r="V22" i="14"/>
  <c r="F36"/>
  <c r="AH27" i="5"/>
  <c r="AX27"/>
  <c r="AC17"/>
  <c r="M21"/>
  <c r="AS21"/>
  <c r="CD9"/>
  <c r="AH4"/>
  <c r="BY4"/>
  <c r="BI28"/>
  <c r="R26"/>
  <c r="AS22"/>
  <c r="AH13"/>
  <c r="BN24"/>
  <c r="CD11"/>
  <c r="BY6"/>
  <c r="R3"/>
  <c r="BI18"/>
  <c r="BN16"/>
  <c r="AX34"/>
  <c r="CO32"/>
  <c r="AH33"/>
  <c r="R7"/>
  <c r="AX10"/>
  <c r="AS5"/>
  <c r="BY15"/>
  <c r="CO15"/>
  <c r="CT12"/>
  <c r="M19"/>
  <c r="CO23"/>
  <c r="CO17"/>
  <c r="BN28"/>
  <c r="R22"/>
  <c r="CO11"/>
  <c r="AC3"/>
  <c r="BY16"/>
  <c r="AS33"/>
  <c r="BI10"/>
  <c r="AH19"/>
  <c r="Z11" i="14"/>
  <c r="J22"/>
  <c r="AD36"/>
  <c r="V11"/>
  <c r="AD31"/>
  <c r="I4" i="4"/>
  <c r="I10"/>
  <c r="R27" i="5"/>
  <c r="R2"/>
  <c r="CT21"/>
  <c r="AH21"/>
  <c r="BY9"/>
  <c r="M4"/>
  <c r="BN4"/>
  <c r="AX28"/>
  <c r="M26"/>
  <c r="CO14"/>
  <c r="AH14"/>
  <c r="BI22"/>
  <c r="CO13"/>
  <c r="BI24"/>
  <c r="AX11"/>
  <c r="AC25"/>
  <c r="CO6"/>
  <c r="CD3"/>
  <c r="BI16"/>
  <c r="AS34"/>
  <c r="CD32"/>
  <c r="M33"/>
  <c r="AC33"/>
  <c r="AC20"/>
  <c r="BI7"/>
  <c r="CT7"/>
  <c r="CT8"/>
  <c r="M15"/>
  <c r="CD15"/>
  <c r="CO12"/>
  <c r="AX23"/>
  <c r="CD23"/>
  <c r="E4" i="4"/>
  <c r="E14"/>
  <c r="E26"/>
  <c r="E38"/>
  <c r="E15"/>
  <c r="E27"/>
  <c r="E39"/>
  <c r="E16"/>
  <c r="E28"/>
  <c r="E40"/>
  <c r="E17"/>
  <c r="E29"/>
  <c r="E41"/>
  <c r="E18"/>
  <c r="E30"/>
  <c r="E42"/>
  <c r="E19"/>
  <c r="E31"/>
  <c r="E43"/>
  <c r="E20"/>
  <c r="E32"/>
  <c r="E10"/>
  <c r="E21"/>
  <c r="E33"/>
  <c r="E22"/>
  <c r="E34"/>
  <c r="E13"/>
  <c r="E25"/>
  <c r="E37"/>
  <c r="E11"/>
  <c r="E12"/>
  <c r="E23"/>
  <c r="E24"/>
  <c r="E35"/>
  <c r="E36"/>
  <c r="CD4" i="5"/>
  <c r="M6"/>
  <c r="R16"/>
  <c r="AC34"/>
  <c r="AS20"/>
  <c r="CT15"/>
  <c r="BY19"/>
  <c r="Z36" i="14"/>
  <c r="J11"/>
  <c r="BY2" i="5"/>
  <c r="M2"/>
  <c r="CD17"/>
  <c r="CD21"/>
  <c r="AC21"/>
  <c r="BN9"/>
  <c r="R4"/>
  <c r="BY14"/>
  <c r="AC14"/>
  <c r="CD13"/>
  <c r="AC13"/>
  <c r="R11"/>
  <c r="CD25"/>
  <c r="BN6"/>
  <c r="BY3"/>
  <c r="CT3"/>
  <c r="AX18"/>
  <c r="AC16"/>
  <c r="AH34"/>
  <c r="CT32"/>
  <c r="CD33"/>
  <c r="CT20"/>
  <c r="AX7"/>
  <c r="CO7"/>
  <c r="AS10"/>
  <c r="CT5"/>
  <c r="M8"/>
  <c r="CO8"/>
  <c r="AS31"/>
  <c r="AX15"/>
  <c r="CD12"/>
  <c r="AS23"/>
  <c r="BY23"/>
  <c r="BN2"/>
  <c r="CT2"/>
  <c r="BY17"/>
  <c r="BY21"/>
  <c r="BI9"/>
  <c r="AX4"/>
  <c r="AS28"/>
  <c r="BN26"/>
  <c r="BN14"/>
  <c r="AH22"/>
  <c r="R13"/>
  <c r="AX24"/>
  <c r="BN11"/>
  <c r="BI25"/>
  <c r="BI6"/>
  <c r="M3"/>
  <c r="CO3"/>
  <c r="AS16"/>
  <c r="BN34"/>
  <c r="BY32"/>
  <c r="BN33"/>
  <c r="CO20"/>
  <c r="M7"/>
  <c r="AH5"/>
  <c r="CD8"/>
  <c r="AC31"/>
  <c r="M12"/>
  <c r="BY12"/>
  <c r="BN19"/>
  <c r="BN23"/>
  <c r="BI27"/>
  <c r="AS14"/>
  <c r="BY7"/>
  <c r="V36" i="14"/>
  <c r="AD7"/>
  <c r="J30"/>
  <c r="J36"/>
  <c r="Z37"/>
  <c r="Y4" i="4"/>
  <c r="Y10"/>
  <c r="M27" i="5"/>
  <c r="CO2"/>
  <c r="BN17"/>
  <c r="R21"/>
  <c r="AX9"/>
  <c r="AC4"/>
  <c r="CO28"/>
  <c r="AX26"/>
  <c r="R14"/>
  <c r="AC22"/>
  <c r="M13"/>
  <c r="M24"/>
  <c r="AS11"/>
  <c r="BY25"/>
  <c r="CT25"/>
  <c r="AX6"/>
  <c r="BI3"/>
  <c r="AS18"/>
  <c r="M16"/>
  <c r="CO34"/>
  <c r="R34"/>
  <c r="BN32"/>
  <c r="BI33"/>
  <c r="CT33"/>
  <c r="CD20"/>
  <c r="CD7"/>
  <c r="M10"/>
  <c r="AH10"/>
  <c r="R8"/>
  <c r="BY8"/>
  <c r="CT31"/>
  <c r="AS15"/>
  <c r="AH12"/>
  <c r="BN12"/>
  <c r="AX19"/>
  <c r="M23"/>
  <c r="BI23"/>
  <c r="BI2"/>
  <c r="BY26"/>
  <c r="AC32"/>
  <c r="V7" i="14"/>
  <c r="V30"/>
  <c r="AC27" i="5"/>
  <c r="AX2"/>
  <c r="BI17"/>
  <c r="AC9"/>
  <c r="CD28"/>
  <c r="AH28"/>
  <c r="AC26"/>
  <c r="M14"/>
  <c r="CT13"/>
  <c r="R24"/>
  <c r="AS24"/>
  <c r="BI11"/>
  <c r="AX25"/>
  <c r="CO25"/>
  <c r="AX3"/>
  <c r="CT18"/>
  <c r="AH18"/>
  <c r="CD34"/>
  <c r="BI32"/>
  <c r="BY20"/>
  <c r="BN7"/>
  <c r="CO10"/>
  <c r="AC10"/>
  <c r="CO5"/>
  <c r="BI8"/>
  <c r="BN8"/>
  <c r="CO31"/>
  <c r="BI15"/>
  <c r="BI12"/>
  <c r="AC19"/>
  <c r="AZ11" i="8"/>
  <c r="BK3" i="5" s="1"/>
  <c r="AZ13" i="8"/>
  <c r="BK5" i="5" s="1"/>
  <c r="AZ14" i="8"/>
  <c r="BK6" i="5" s="1"/>
  <c r="AZ12" i="8"/>
  <c r="BK4" i="5" s="1"/>
  <c r="AZ16" i="8"/>
  <c r="BK8" i="5" s="1"/>
  <c r="BE11" i="8"/>
  <c r="BP3" i="5" s="1"/>
  <c r="BE13" i="8"/>
  <c r="BP5" i="5" s="1"/>
  <c r="AZ15" i="8"/>
  <c r="BK7" i="5" s="1"/>
  <c r="AZ17" i="8"/>
  <c r="BK9" i="5" s="1"/>
  <c r="BE12" i="8"/>
  <c r="BP4" i="5" s="1"/>
  <c r="BE14" i="8"/>
  <c r="BP6" i="5" s="1"/>
  <c r="BE16" i="8"/>
  <c r="BP8" i="5" s="1"/>
  <c r="BE15" i="8"/>
  <c r="BP7" i="5" s="1"/>
  <c r="BE19" i="8"/>
  <c r="BP11" i="5" s="1"/>
  <c r="AZ27" i="8"/>
  <c r="BK19" i="5" s="1"/>
  <c r="BE18" i="8"/>
  <c r="BP10" i="5" s="1"/>
  <c r="AZ22" i="8"/>
  <c r="BK14" i="5" s="1"/>
  <c r="BE25" i="8"/>
  <c r="BP17" i="5" s="1"/>
  <c r="BE26" i="8"/>
  <c r="BP18" i="5" s="1"/>
  <c r="AZ28" i="8"/>
  <c r="BK20" i="5" s="1"/>
  <c r="AZ30" i="8"/>
  <c r="BK22" i="5" s="1"/>
  <c r="BE20" i="8"/>
  <c r="BP12" i="5" s="1"/>
  <c r="AZ23" i="8"/>
  <c r="BK15" i="5" s="1"/>
  <c r="BE27" i="8"/>
  <c r="BP19" i="5" s="1"/>
  <c r="AZ31" i="8"/>
  <c r="BK23" i="5" s="1"/>
  <c r="BE30" i="8"/>
  <c r="BP22" i="5" s="1"/>
  <c r="BE22" i="8"/>
  <c r="BP14" i="5" s="1"/>
  <c r="BE28" i="8"/>
  <c r="BP20" i="5" s="1"/>
  <c r="AZ32" i="8"/>
  <c r="BK24" i="5" s="1"/>
  <c r="BE23" i="8"/>
  <c r="BP15" i="5" s="1"/>
  <c r="AZ24" i="8"/>
  <c r="BK16" i="5" s="1"/>
  <c r="BE35" i="8"/>
  <c r="BP27" i="5" s="1"/>
  <c r="AZ29" i="8"/>
  <c r="BK21" i="5" s="1"/>
  <c r="AZ19" i="8"/>
  <c r="BK11" i="5" s="1"/>
  <c r="AZ21" i="8"/>
  <c r="BK13" i="5" s="1"/>
  <c r="BE17" i="8"/>
  <c r="BP9" i="5" s="1"/>
  <c r="BE24" i="8"/>
  <c r="BP16" i="5" s="1"/>
  <c r="AZ25" i="8"/>
  <c r="BK17" i="5" s="1"/>
  <c r="AZ26" i="8"/>
  <c r="BK18" i="5" s="1"/>
  <c r="BE32" i="8"/>
  <c r="BP24" i="5" s="1"/>
  <c r="AZ20" i="8"/>
  <c r="BK12" i="5" s="1"/>
  <c r="BE29" i="8"/>
  <c r="BP21" i="5" s="1"/>
  <c r="BE31" i="8"/>
  <c r="BP23" i="5" s="1"/>
  <c r="AZ39" i="8"/>
  <c r="BK31" i="5" s="1"/>
  <c r="AZ42" i="8"/>
  <c r="BK34" i="5" s="1"/>
  <c r="AZ40" i="8"/>
  <c r="BK32" i="5" s="1"/>
  <c r="AZ33" i="8"/>
  <c r="BK25" i="5" s="1"/>
  <c r="BE42" i="8"/>
  <c r="BP34" i="5" s="1"/>
  <c r="BE39" i="8"/>
  <c r="BP31" i="5" s="1"/>
  <c r="AZ18" i="8"/>
  <c r="BK10" i="5" s="1"/>
  <c r="BE21" i="8"/>
  <c r="BP13" i="5" s="1"/>
  <c r="BE33" i="8"/>
  <c r="BP25" i="5" s="1"/>
  <c r="AZ34" i="8"/>
  <c r="BK26" i="5" s="1"/>
  <c r="AZ36" i="8"/>
  <c r="BK28" i="5" s="1"/>
  <c r="BE40" i="8"/>
  <c r="BP32" i="5" s="1"/>
  <c r="BE34" i="8"/>
  <c r="BP26" i="5" s="1"/>
  <c r="AZ41" i="8"/>
  <c r="BK33" i="5" s="1"/>
  <c r="AZ35" i="8"/>
  <c r="BK27" i="5" s="1"/>
  <c r="BE36" i="8"/>
  <c r="BP28" i="5" s="1"/>
  <c r="BE41" i="8"/>
  <c r="BP33" i="5" s="1"/>
  <c r="BT11" i="8"/>
  <c r="CF3" i="5" s="1"/>
  <c r="BO15" i="8"/>
  <c r="CA7" i="5" s="1"/>
  <c r="BO16" i="8"/>
  <c r="CA8" i="5" s="1"/>
  <c r="BO17" i="8"/>
  <c r="CA9" i="5" s="1"/>
  <c r="BT12" i="8"/>
  <c r="CF4" i="5" s="1"/>
  <c r="BT14" i="8"/>
  <c r="CF6" i="5" s="1"/>
  <c r="BT16" i="8"/>
  <c r="CF8" i="5" s="1"/>
  <c r="BT17" i="8"/>
  <c r="CF9" i="5" s="1"/>
  <c r="BT15" i="8"/>
  <c r="CF7" i="5" s="1"/>
  <c r="BO18" i="8"/>
  <c r="CA10" i="5" s="1"/>
  <c r="BO13" i="8"/>
  <c r="CA5" i="5" s="1"/>
  <c r="BO12" i="8"/>
  <c r="CA4" i="5" s="1"/>
  <c r="BO11" i="8"/>
  <c r="CA3" i="5" s="1"/>
  <c r="BT13" i="8"/>
  <c r="CF5" i="5" s="1"/>
  <c r="BT20" i="8"/>
  <c r="CF12" i="5" s="1"/>
  <c r="BO23" i="8"/>
  <c r="CA15" i="5" s="1"/>
  <c r="BO21" i="8"/>
  <c r="CA13" i="5" s="1"/>
  <c r="BO24" i="8"/>
  <c r="CA16" i="5" s="1"/>
  <c r="BO31" i="8"/>
  <c r="CA23" i="5" s="1"/>
  <c r="BT22" i="8"/>
  <c r="CF14" i="5" s="1"/>
  <c r="BT27" i="8"/>
  <c r="CF19" i="5" s="1"/>
  <c r="BT30" i="8"/>
  <c r="CF22" i="5" s="1"/>
  <c r="BT21" i="8"/>
  <c r="CF13" i="5" s="1"/>
  <c r="BT28" i="8"/>
  <c r="CF20" i="5" s="1"/>
  <c r="BO32" i="8"/>
  <c r="CA24" i="5" s="1"/>
  <c r="BT23" i="8"/>
  <c r="CF15" i="5" s="1"/>
  <c r="BO25" i="8"/>
  <c r="CA17" i="5" s="1"/>
  <c r="BT31" i="8"/>
  <c r="CF23" i="5" s="1"/>
  <c r="BO19" i="8"/>
  <c r="CA11" i="5" s="1"/>
  <c r="BO29" i="8"/>
  <c r="CA21" i="5" s="1"/>
  <c r="BO34" i="8"/>
  <c r="CA26" i="5" s="1"/>
  <c r="BT24" i="8"/>
  <c r="CF16" i="5" s="1"/>
  <c r="BO14" i="8"/>
  <c r="CA6" i="5" s="1"/>
  <c r="BT32" i="8"/>
  <c r="CF24" i="5" s="1"/>
  <c r="BO33" i="8"/>
  <c r="CA25" i="5" s="1"/>
  <c r="BT25" i="8"/>
  <c r="CF17" i="5" s="1"/>
  <c r="BO26" i="8"/>
  <c r="CA18" i="5" s="1"/>
  <c r="BT18" i="8"/>
  <c r="CF10" i="5" s="1"/>
  <c r="BO20" i="8"/>
  <c r="CA12" i="5" s="1"/>
  <c r="BO22" i="8"/>
  <c r="CA14" i="5" s="1"/>
  <c r="BO28" i="8"/>
  <c r="CA20" i="5" s="1"/>
  <c r="BO30" i="8"/>
  <c r="CA22" i="5" s="1"/>
  <c r="BO35" i="8"/>
  <c r="CA27" i="5" s="1"/>
  <c r="BO36" i="8"/>
  <c r="CA28" i="5" s="1"/>
  <c r="BO40" i="8"/>
  <c r="CA32" i="5" s="1"/>
  <c r="BO27" i="8"/>
  <c r="CA19" i="5" s="1"/>
  <c r="BT34" i="8"/>
  <c r="CF26" i="5" s="1"/>
  <c r="BT19" i="8"/>
  <c r="CF11" i="5" s="1"/>
  <c r="BT36" i="8"/>
  <c r="CF28" i="5" s="1"/>
  <c r="BT40" i="8"/>
  <c r="CF32" i="5" s="1"/>
  <c r="BO41" i="8"/>
  <c r="CA33" i="5" s="1"/>
  <c r="BT29" i="8"/>
  <c r="CF21" i="5" s="1"/>
  <c r="BO42" i="8"/>
  <c r="CA34" i="5" s="1"/>
  <c r="BT33" i="8"/>
  <c r="CF25" i="5" s="1"/>
  <c r="BT41" i="8"/>
  <c r="CF33" i="5" s="1"/>
  <c r="BT39" i="8"/>
  <c r="CF31" i="5" s="1"/>
  <c r="BT26" i="8"/>
  <c r="CF18" i="5" s="1"/>
  <c r="BT35" i="8"/>
  <c r="CF27" i="5" s="1"/>
  <c r="BO39" i="8"/>
  <c r="CA31" i="5" s="1"/>
  <c r="BT42" i="8"/>
  <c r="CF34" i="5" s="1"/>
  <c r="CD11" i="8"/>
  <c r="CQ3" i="5" s="1"/>
  <c r="CD12" i="8"/>
  <c r="CQ4" i="5" s="1"/>
  <c r="CD13" i="8"/>
  <c r="CQ5" i="5" s="1"/>
  <c r="CD14" i="8"/>
  <c r="CQ6" i="5" s="1"/>
  <c r="CI11" i="8"/>
  <c r="CV3" i="5" s="1"/>
  <c r="CI12" i="8"/>
  <c r="CV4" i="5" s="1"/>
  <c r="CI13" i="8"/>
  <c r="CV5" i="5" s="1"/>
  <c r="CD15" i="8"/>
  <c r="CQ7" i="5" s="1"/>
  <c r="CI14" i="8"/>
  <c r="CV6" i="5" s="1"/>
  <c r="CD16" i="8"/>
  <c r="CQ8" i="5" s="1"/>
  <c r="CI15" i="8"/>
  <c r="CV7" i="5" s="1"/>
  <c r="CI16" i="8"/>
  <c r="CV8" i="5" s="1"/>
  <c r="CI17" i="8"/>
  <c r="CV9" i="5" s="1"/>
  <c r="CI28" i="8"/>
  <c r="CV20" i="5" s="1"/>
  <c r="CI23" i="8"/>
  <c r="CV15" i="5" s="1"/>
  <c r="CD29" i="8"/>
  <c r="CQ21" i="5" s="1"/>
  <c r="CI31" i="8"/>
  <c r="CV23" i="5" s="1"/>
  <c r="CD18" i="8"/>
  <c r="CQ10" i="5" s="1"/>
  <c r="CI24" i="8"/>
  <c r="CV16" i="5" s="1"/>
  <c r="CD25" i="8"/>
  <c r="CQ17" i="5" s="1"/>
  <c r="CI32" i="8"/>
  <c r="CV24" i="5" s="1"/>
  <c r="CI33" i="8"/>
  <c r="CV25" i="5" s="1"/>
  <c r="CD34" i="8"/>
  <c r="CQ26" i="5" s="1"/>
  <c r="CD19" i="8"/>
  <c r="CQ11" i="5" s="1"/>
  <c r="CD20" i="8"/>
  <c r="CQ12" i="5" s="1"/>
  <c r="CD26" i="8"/>
  <c r="CQ18" i="5" s="1"/>
  <c r="CI18" i="8"/>
  <c r="CV10" i="5" s="1"/>
  <c r="CI25" i="8"/>
  <c r="CV17" i="5" s="1"/>
  <c r="CI29" i="8"/>
  <c r="CV21" i="5" s="1"/>
  <c r="CD17" i="8"/>
  <c r="CQ9" i="5" s="1"/>
  <c r="CI19" i="8"/>
  <c r="CV11" i="5" s="1"/>
  <c r="CD22" i="8"/>
  <c r="CQ14" i="5" s="1"/>
  <c r="CI26" i="8"/>
  <c r="CV18" i="5" s="1"/>
  <c r="CD27" i="8"/>
  <c r="CQ19" i="5" s="1"/>
  <c r="CD30" i="8"/>
  <c r="CQ22" i="5" s="1"/>
  <c r="CI34" i="8"/>
  <c r="CV26" i="5" s="1"/>
  <c r="CI20" i="8"/>
  <c r="CV12" i="5" s="1"/>
  <c r="CD21" i="8"/>
  <c r="CQ13" i="5" s="1"/>
  <c r="CI22" i="8"/>
  <c r="CV14" i="5" s="1"/>
  <c r="CI21" i="8"/>
  <c r="CV13" i="5" s="1"/>
  <c r="CD23" i="8"/>
  <c r="CQ15" i="5" s="1"/>
  <c r="CI27" i="8"/>
  <c r="CV19" i="5" s="1"/>
  <c r="CD28" i="8"/>
  <c r="CQ20" i="5" s="1"/>
  <c r="CD24" i="8"/>
  <c r="CQ16" i="5" s="1"/>
  <c r="CD36" i="8"/>
  <c r="CQ28" i="5" s="1"/>
  <c r="CD32" i="8"/>
  <c r="CQ24" i="5" s="1"/>
  <c r="CD35" i="8"/>
  <c r="CQ27" i="5" s="1"/>
  <c r="CD41" i="8"/>
  <c r="CQ33" i="5" s="1"/>
  <c r="CI40" i="8"/>
  <c r="CV32" i="5" s="1"/>
  <c r="CI35" i="8"/>
  <c r="CV27" i="5" s="1"/>
  <c r="CD42" i="8"/>
  <c r="CQ34" i="5" s="1"/>
  <c r="CI41" i="8"/>
  <c r="CV33" i="5" s="1"/>
  <c r="CD31" i="8"/>
  <c r="CQ23" i="5" s="1"/>
  <c r="CD39" i="8"/>
  <c r="CQ31" i="5" s="1"/>
  <c r="CI30" i="8"/>
  <c r="CV22" i="5" s="1"/>
  <c r="CI42" i="8"/>
  <c r="CV34" i="5" s="1"/>
  <c r="CI39" i="8"/>
  <c r="CV31" i="5" s="1"/>
  <c r="CD40" i="8"/>
  <c r="CQ32" i="5" s="1"/>
  <c r="CI36" i="8"/>
  <c r="CV28" i="5" s="1"/>
  <c r="CD33" i="8"/>
  <c r="CQ25" i="5" s="1"/>
  <c r="AK11" i="8"/>
  <c r="AU3" i="5" s="1"/>
  <c r="AK14" i="8"/>
  <c r="AU6" i="5" s="1"/>
  <c r="AP11" i="8"/>
  <c r="AZ3" i="5" s="1"/>
  <c r="AK12" i="8"/>
  <c r="AU4" i="5" s="1"/>
  <c r="AK13" i="8"/>
  <c r="AU5" i="5" s="1"/>
  <c r="AK15" i="8"/>
  <c r="AU7" i="5" s="1"/>
  <c r="AP12" i="8"/>
  <c r="AZ4" i="5" s="1"/>
  <c r="AP13" i="8"/>
  <c r="AZ5" i="5" s="1"/>
  <c r="AP14" i="8"/>
  <c r="AZ6" i="5" s="1"/>
  <c r="AP15" i="8"/>
  <c r="AZ7" i="5" s="1"/>
  <c r="AP17" i="8"/>
  <c r="AZ9" i="5" s="1"/>
  <c r="AK21" i="8"/>
  <c r="AU13" i="5" s="1"/>
  <c r="AK25" i="8"/>
  <c r="AU17" i="5" s="1"/>
  <c r="AK26" i="8"/>
  <c r="AU18" i="5" s="1"/>
  <c r="AK19" i="8"/>
  <c r="AU11" i="5" s="1"/>
  <c r="AP32" i="8"/>
  <c r="AZ24" i="5" s="1"/>
  <c r="AK18" i="8"/>
  <c r="AU10" i="5" s="1"/>
  <c r="AP21" i="8"/>
  <c r="AZ13" i="5" s="1"/>
  <c r="AP24" i="8"/>
  <c r="AZ16" i="5" s="1"/>
  <c r="AK27" i="8"/>
  <c r="AU19" i="5" s="1"/>
  <c r="AP29" i="8"/>
  <c r="AZ21" i="5" s="1"/>
  <c r="AK17" i="8"/>
  <c r="AU9" i="5" s="1"/>
  <c r="AP34" i="8"/>
  <c r="AZ26" i="5" s="1"/>
  <c r="AK16" i="8"/>
  <c r="AU8" i="5" s="1"/>
  <c r="AP19" i="8"/>
  <c r="AZ11" i="5" s="1"/>
  <c r="AK20" i="8"/>
  <c r="AU12" i="5" s="1"/>
  <c r="AK22" i="8"/>
  <c r="AU14" i="5" s="1"/>
  <c r="AP25" i="8"/>
  <c r="AZ17" i="5" s="1"/>
  <c r="AP18" i="8"/>
  <c r="AZ10" i="5" s="1"/>
  <c r="AP26" i="8"/>
  <c r="AZ18" i="5" s="1"/>
  <c r="AK30" i="8"/>
  <c r="AU22" i="5" s="1"/>
  <c r="AP16" i="8"/>
  <c r="AZ8" i="5" s="1"/>
  <c r="AK23" i="8"/>
  <c r="AU15" i="5" s="1"/>
  <c r="AP27" i="8"/>
  <c r="AZ19" i="5" s="1"/>
  <c r="AP22" i="8"/>
  <c r="AZ14" i="5" s="1"/>
  <c r="AK28" i="8"/>
  <c r="AU20" i="5" s="1"/>
  <c r="AK33" i="8"/>
  <c r="AU25" i="5" s="1"/>
  <c r="AP20" i="8"/>
  <c r="AZ12" i="5" s="1"/>
  <c r="AP23" i="8"/>
  <c r="AZ15" i="5" s="1"/>
  <c r="AK24" i="8"/>
  <c r="AU16" i="5" s="1"/>
  <c r="AP28" i="8"/>
  <c r="AZ20" i="5" s="1"/>
  <c r="AP31" i="8"/>
  <c r="AZ23" i="5" s="1"/>
  <c r="AK32" i="8"/>
  <c r="AU24" i="5" s="1"/>
  <c r="AK34" i="8"/>
  <c r="AU26" i="5" s="1"/>
  <c r="AP36" i="8"/>
  <c r="AZ28" i="5" s="1"/>
  <c r="AP41" i="8"/>
  <c r="AZ33" i="5" s="1"/>
  <c r="AK42" i="8"/>
  <c r="AU34" i="5" s="1"/>
  <c r="AK35" i="8"/>
  <c r="AU27" i="5" s="1"/>
  <c r="AK29" i="8"/>
  <c r="AU21" i="5" s="1"/>
  <c r="AK39" i="8"/>
  <c r="AU31" i="5" s="1"/>
  <c r="AP35" i="8"/>
  <c r="AZ27" i="5" s="1"/>
  <c r="AP39" i="8"/>
  <c r="AZ31" i="5" s="1"/>
  <c r="AK40" i="8"/>
  <c r="AU32" i="5" s="1"/>
  <c r="AP42" i="8"/>
  <c r="AZ34" i="5" s="1"/>
  <c r="AP30" i="8"/>
  <c r="AZ22" i="5" s="1"/>
  <c r="AK31" i="8"/>
  <c r="AU23" i="5" s="1"/>
  <c r="AP33" i="8"/>
  <c r="AZ25" i="5" s="1"/>
  <c r="AK36" i="8"/>
  <c r="AU28" i="5" s="1"/>
  <c r="AP40" i="8"/>
  <c r="AZ32" i="5" s="1"/>
  <c r="AK41" i="8"/>
  <c r="AU33" i="5" s="1"/>
  <c r="CS11" i="8"/>
  <c r="DG3" i="5" s="1"/>
  <c r="CS12" i="8"/>
  <c r="DG4" i="5" s="1"/>
  <c r="CS13" i="8"/>
  <c r="DG5" i="5" s="1"/>
  <c r="CX12" i="8"/>
  <c r="DL4" i="5" s="1"/>
  <c r="CS14" i="8"/>
  <c r="DG6" i="5" s="1"/>
  <c r="CX11" i="8"/>
  <c r="DL3" i="5" s="1"/>
  <c r="CS15" i="8"/>
  <c r="DG7" i="5" s="1"/>
  <c r="CS16" i="8"/>
  <c r="DG8" i="5" s="1"/>
  <c r="CS17" i="8"/>
  <c r="DG9" i="5" s="1"/>
  <c r="CX13" i="8"/>
  <c r="DL5" i="5" s="1"/>
  <c r="CX14" i="8"/>
  <c r="DL6" i="5" s="1"/>
  <c r="CX15" i="8"/>
  <c r="DL7" i="5" s="1"/>
  <c r="CS19" i="8"/>
  <c r="DG11" i="5" s="1"/>
  <c r="CS26" i="8"/>
  <c r="DG18" i="5" s="1"/>
  <c r="CX18" i="8"/>
  <c r="DL10" i="5" s="1"/>
  <c r="CS20" i="8"/>
  <c r="DG12" i="5" s="1"/>
  <c r="CS22" i="8"/>
  <c r="DG14" i="5" s="1"/>
  <c r="CX17" i="8"/>
  <c r="DL9" i="5" s="1"/>
  <c r="CX19" i="8"/>
  <c r="DL11" i="5" s="1"/>
  <c r="CS21" i="8"/>
  <c r="DG13" i="5" s="1"/>
  <c r="CX25" i="8"/>
  <c r="DL17" i="5" s="1"/>
  <c r="CS27" i="8"/>
  <c r="DG19" i="5" s="1"/>
  <c r="CX29" i="8"/>
  <c r="DL21" i="5" s="1"/>
  <c r="CX26" i="8"/>
  <c r="DL18" i="5" s="1"/>
  <c r="CS30" i="8"/>
  <c r="DG22" i="5" s="1"/>
  <c r="CX16" i="8"/>
  <c r="DL8" i="5" s="1"/>
  <c r="CX20" i="8"/>
  <c r="DL12" i="5" s="1"/>
  <c r="CX21" i="8"/>
  <c r="DL13" i="5" s="1"/>
  <c r="CX27" i="8"/>
  <c r="DL19" i="5" s="1"/>
  <c r="CS28" i="8"/>
  <c r="DG20" i="5" s="1"/>
  <c r="CX22" i="8"/>
  <c r="DL14" i="5" s="1"/>
  <c r="CS23" i="8"/>
  <c r="DG15" i="5" s="1"/>
  <c r="CS31" i="8"/>
  <c r="DG23" i="5" s="1"/>
  <c r="CS24" i="8"/>
  <c r="DG16" i="5" s="1"/>
  <c r="CX28" i="8"/>
  <c r="DL20" i="5" s="1"/>
  <c r="CS32" i="8"/>
  <c r="DG24" i="5" s="1"/>
  <c r="CX24" i="8"/>
  <c r="DL16" i="5" s="1"/>
  <c r="CS25" i="8"/>
  <c r="DG17" i="5" s="1"/>
  <c r="CX31" i="8"/>
  <c r="DL23" i="5" s="1"/>
  <c r="CX33" i="8"/>
  <c r="DL25" i="5" s="1"/>
  <c r="CS34" i="8"/>
  <c r="DG26" i="5" s="1"/>
  <c r="CS18" i="8"/>
  <c r="DG10" i="5" s="1"/>
  <c r="CS42" i="8"/>
  <c r="DG34" i="5" s="1"/>
  <c r="CS33" i="8"/>
  <c r="DG25" i="5" s="1"/>
  <c r="CX41" i="8"/>
  <c r="DL33" i="5" s="1"/>
  <c r="CX23" i="8"/>
  <c r="DL15" i="5" s="1"/>
  <c r="CS36" i="8"/>
  <c r="DG28" i="5" s="1"/>
  <c r="CS39" i="8"/>
  <c r="DG31" i="5" s="1"/>
  <c r="CX34" i="8"/>
  <c r="DL26" i="5" s="1"/>
  <c r="CX42" i="8"/>
  <c r="DL34" i="5" s="1"/>
  <c r="CS29" i="8"/>
  <c r="DG21" i="5" s="1"/>
  <c r="CS40" i="8"/>
  <c r="DG32" i="5" s="1"/>
  <c r="CX35" i="8"/>
  <c r="DL27" i="5" s="1"/>
  <c r="CX32" i="8"/>
  <c r="DL24" i="5" s="1"/>
  <c r="CX36" i="8"/>
  <c r="DL28" i="5" s="1"/>
  <c r="CX39" i="8"/>
  <c r="DL31" i="5" s="1"/>
  <c r="CS35" i="8"/>
  <c r="DG27" i="5" s="1"/>
  <c r="CX30" i="8"/>
  <c r="DL22" i="5" s="1"/>
  <c r="CX40" i="8"/>
  <c r="DL32" i="5" s="1"/>
  <c r="CS41" i="8"/>
  <c r="DG33" i="5" s="1"/>
  <c r="DH14" i="8"/>
  <c r="DR14" s="1"/>
  <c r="DQ14" s="1"/>
  <c r="DH15"/>
  <c r="DR15" s="1"/>
  <c r="DQ15" s="1"/>
  <c r="DH16"/>
  <c r="DM12"/>
  <c r="EB4" i="5" s="1"/>
  <c r="DM11" i="8"/>
  <c r="EB3" i="5" s="1"/>
  <c r="DM13" i="8"/>
  <c r="EB5" i="5" s="1"/>
  <c r="DM14" i="8"/>
  <c r="EB6" i="5" s="1"/>
  <c r="DM15" i="8"/>
  <c r="EB7" i="5" s="1"/>
  <c r="DM16" i="8"/>
  <c r="EB8" i="5" s="1"/>
  <c r="DH12" i="8"/>
  <c r="DR12" s="1"/>
  <c r="DQ12" s="1"/>
  <c r="DM19"/>
  <c r="EB11" i="5" s="1"/>
  <c r="DM29" i="8"/>
  <c r="EB21" i="5" s="1"/>
  <c r="DH30" i="8"/>
  <c r="DR30" s="1"/>
  <c r="DQ30" s="1"/>
  <c r="DM20"/>
  <c r="EB12" i="5" s="1"/>
  <c r="DM21" i="8"/>
  <c r="EB13" i="5" s="1"/>
  <c r="DM26" i="8"/>
  <c r="EB18" i="5" s="1"/>
  <c r="DH28" i="8"/>
  <c r="DM22"/>
  <c r="EB14" i="5" s="1"/>
  <c r="DH23" i="8"/>
  <c r="DR23" s="1"/>
  <c r="DQ23" s="1"/>
  <c r="DM27"/>
  <c r="EB19" i="5" s="1"/>
  <c r="DH33" i="8"/>
  <c r="DR33" s="1"/>
  <c r="DQ33" s="1"/>
  <c r="DH24"/>
  <c r="DR24" s="1"/>
  <c r="DQ24" s="1"/>
  <c r="DM30"/>
  <c r="EB22" i="5" s="1"/>
  <c r="DH31" i="8"/>
  <c r="DM28"/>
  <c r="EB20" i="5" s="1"/>
  <c r="DH25" i="8"/>
  <c r="DH11"/>
  <c r="DH18"/>
  <c r="DR18" s="1"/>
  <c r="DQ18" s="1"/>
  <c r="DM23"/>
  <c r="EB15" i="5" s="1"/>
  <c r="DH17" i="8"/>
  <c r="DH19"/>
  <c r="DR19" s="1"/>
  <c r="DQ19" s="1"/>
  <c r="DM24"/>
  <c r="EB16" i="5" s="1"/>
  <c r="DH13" i="8"/>
  <c r="DR13" s="1"/>
  <c r="DQ13" s="1"/>
  <c r="DH20"/>
  <c r="DR20" s="1"/>
  <c r="DQ20" s="1"/>
  <c r="DH21"/>
  <c r="DH26"/>
  <c r="DR26" s="1"/>
  <c r="DQ26" s="1"/>
  <c r="DM17"/>
  <c r="EB9" i="5" s="1"/>
  <c r="DM18" i="8"/>
  <c r="EB10" i="5" s="1"/>
  <c r="DH22" i="8"/>
  <c r="DH27"/>
  <c r="DR27" s="1"/>
  <c r="DQ27" s="1"/>
  <c r="DH39"/>
  <c r="DM32"/>
  <c r="EB24" i="5" s="1"/>
  <c r="DM42" i="8"/>
  <c r="EB34" i="5" s="1"/>
  <c r="DH40" i="8"/>
  <c r="DM41"/>
  <c r="EB33" i="5" s="1"/>
  <c r="DM36" i="8"/>
  <c r="EB28" i="5" s="1"/>
  <c r="DH32" i="8"/>
  <c r="DM31"/>
  <c r="EB23" i="5" s="1"/>
  <c r="DH35" i="8"/>
  <c r="DR35" s="1"/>
  <c r="DQ35" s="1"/>
  <c r="DM39"/>
  <c r="EB31" i="5" s="1"/>
  <c r="DM40" i="8"/>
  <c r="EB32" i="5" s="1"/>
  <c r="DM34" i="8"/>
  <c r="EB26" i="5" s="1"/>
  <c r="DH34" i="8"/>
  <c r="DH41"/>
  <c r="DH36"/>
  <c r="DR36" s="1"/>
  <c r="DQ36" s="1"/>
  <c r="DM35"/>
  <c r="EB27" i="5" s="1"/>
  <c r="DM25" i="8"/>
  <c r="EB17" i="5" s="1"/>
  <c r="DH42" i="8"/>
  <c r="DH29"/>
  <c r="DM33"/>
  <c r="EB25" i="5" s="1"/>
  <c r="AA12" i="8"/>
  <c r="AJ4" i="5" s="1"/>
  <c r="AA15" i="8"/>
  <c r="AJ7" i="5" s="1"/>
  <c r="AA16" i="8"/>
  <c r="AJ8" i="5" s="1"/>
  <c r="AA17" i="8"/>
  <c r="AJ9" i="5" s="1"/>
  <c r="V11" i="8"/>
  <c r="AE3" i="5" s="1"/>
  <c r="V13" i="8"/>
  <c r="AE5" i="5" s="1"/>
  <c r="V14" i="8"/>
  <c r="AE6" i="5" s="1"/>
  <c r="AA11" i="8"/>
  <c r="AJ3" i="5" s="1"/>
  <c r="V12" i="8"/>
  <c r="AE4" i="5" s="1"/>
  <c r="AA13" i="8"/>
  <c r="AJ5" i="5" s="1"/>
  <c r="AA14" i="8"/>
  <c r="AJ6" i="5" s="1"/>
  <c r="V17" i="8"/>
  <c r="AE9" i="5" s="1"/>
  <c r="AA20" i="8"/>
  <c r="AJ12" i="5" s="1"/>
  <c r="V29" i="8"/>
  <c r="AE21" i="5" s="1"/>
  <c r="V16" i="8"/>
  <c r="AE8" i="5" s="1"/>
  <c r="AA23" i="8"/>
  <c r="AJ15" i="5" s="1"/>
  <c r="V24" i="8"/>
  <c r="AE16" i="5" s="1"/>
  <c r="AA28" i="8"/>
  <c r="AJ20" i="5" s="1"/>
  <c r="V25" i="8"/>
  <c r="AE17" i="5" s="1"/>
  <c r="AA29" i="8"/>
  <c r="AJ21" i="5" s="1"/>
  <c r="AA31" i="8"/>
  <c r="AJ23" i="5" s="1"/>
  <c r="V18" i="8"/>
  <c r="AE10" i="5" s="1"/>
  <c r="V19" i="8"/>
  <c r="AE11" i="5" s="1"/>
  <c r="AA24" i="8"/>
  <c r="AJ16" i="5" s="1"/>
  <c r="V26" i="8"/>
  <c r="AE18" i="5" s="1"/>
  <c r="AA34" i="8"/>
  <c r="AJ26" i="5" s="1"/>
  <c r="V22" i="8"/>
  <c r="AE14" i="5" s="1"/>
  <c r="AA25" i="8"/>
  <c r="AJ17" i="5" s="1"/>
  <c r="AA32" i="8"/>
  <c r="AJ24" i="5" s="1"/>
  <c r="V35" i="8"/>
  <c r="AE27" i="5" s="1"/>
  <c r="V15" i="8"/>
  <c r="AE7" i="5" s="1"/>
  <c r="V21" i="8"/>
  <c r="AE13" i="5" s="1"/>
  <c r="V27" i="8"/>
  <c r="AE19" i="5" s="1"/>
  <c r="V30" i="8"/>
  <c r="AE22" i="5" s="1"/>
  <c r="V20" i="8"/>
  <c r="AE12" i="5" s="1"/>
  <c r="AA26" i="8"/>
  <c r="AJ18" i="5" s="1"/>
  <c r="V28" i="8"/>
  <c r="AE20" i="5" s="1"/>
  <c r="AA18" i="8"/>
  <c r="AJ10" i="5" s="1"/>
  <c r="AA21" i="8"/>
  <c r="AJ13" i="5" s="1"/>
  <c r="AA27" i="8"/>
  <c r="AJ19" i="5" s="1"/>
  <c r="AA30" i="8"/>
  <c r="AJ22" i="5" s="1"/>
  <c r="AA40" i="8"/>
  <c r="AJ32" i="5" s="1"/>
  <c r="V41" i="8"/>
  <c r="AE33" i="5" s="1"/>
  <c r="V23" i="8"/>
  <c r="AE15" i="5" s="1"/>
  <c r="V36" i="8"/>
  <c r="AE28" i="5" s="1"/>
  <c r="V34" i="8"/>
  <c r="AE26" i="5" s="1"/>
  <c r="V31" i="8"/>
  <c r="AE23" i="5" s="1"/>
  <c r="AA36" i="8"/>
  <c r="AJ28" i="5" s="1"/>
  <c r="V39" i="8"/>
  <c r="AE31" i="5" s="1"/>
  <c r="AA41" i="8"/>
  <c r="AJ33" i="5" s="1"/>
  <c r="V33" i="8"/>
  <c r="AE25" i="5" s="1"/>
  <c r="V42" i="8"/>
  <c r="AE34" i="5" s="1"/>
  <c r="AA22" i="8"/>
  <c r="AJ14" i="5" s="1"/>
  <c r="V32" i="8"/>
  <c r="AE24" i="5" s="1"/>
  <c r="AA33" i="8"/>
  <c r="AJ25" i="5" s="1"/>
  <c r="AA35" i="8"/>
  <c r="AJ27" i="5" s="1"/>
  <c r="AA19" i="8"/>
  <c r="AJ11" i="5" s="1"/>
  <c r="AA42" i="8"/>
  <c r="AJ34" i="5" s="1"/>
  <c r="AA39" i="8"/>
  <c r="AJ31" i="5" s="1"/>
  <c r="V40" i="8"/>
  <c r="AE32" i="5" s="1"/>
  <c r="G19" i="8"/>
  <c r="O11" i="5" s="1"/>
  <c r="L20" i="8"/>
  <c r="T12" i="5" s="1"/>
  <c r="G23" i="8"/>
  <c r="O15" i="5" s="1"/>
  <c r="L26" i="8"/>
  <c r="T18" i="5" s="1"/>
  <c r="G30" i="8"/>
  <c r="O22" i="5" s="1"/>
  <c r="L13" i="8"/>
  <c r="T5" i="5" s="1"/>
  <c r="L24" i="8"/>
  <c r="T16" i="5" s="1"/>
  <c r="L31" i="8"/>
  <c r="T23" i="5" s="1"/>
  <c r="L33" i="8"/>
  <c r="T25" i="5" s="1"/>
  <c r="G14" i="8"/>
  <c r="O6" i="5" s="1"/>
  <c r="L15" i="8"/>
  <c r="T7" i="5" s="1"/>
  <c r="G25" i="8"/>
  <c r="O17" i="5" s="1"/>
  <c r="G34" i="8"/>
  <c r="O26" i="5" s="1"/>
  <c r="G36" i="8"/>
  <c r="O28" i="5" s="1"/>
  <c r="G41" i="8"/>
  <c r="O33" i="5" s="1"/>
  <c r="L42" i="8"/>
  <c r="T34" i="5" s="1"/>
  <c r="G21" i="8"/>
  <c r="O13" i="5" s="1"/>
  <c r="L28" i="8"/>
  <c r="T20" i="5" s="1"/>
  <c r="G32" i="8"/>
  <c r="O24" i="5" s="1"/>
  <c r="L39" i="8"/>
  <c r="T31" i="5" s="1"/>
  <c r="G16" i="8"/>
  <c r="O8" i="5" s="1"/>
  <c r="L17" i="8"/>
  <c r="T9" i="5" s="1"/>
  <c r="G27" i="8"/>
  <c r="O19" i="5" s="1"/>
  <c r="L12" i="8"/>
  <c r="T4" i="5" s="1"/>
  <c r="L21" i="8"/>
  <c r="T13" i="5" s="1"/>
  <c r="L23" i="8"/>
  <c r="T15" i="5" s="1"/>
  <c r="L30" i="8"/>
  <c r="T22" i="5" s="1"/>
  <c r="L41" i="8"/>
  <c r="T33" i="5" s="1"/>
  <c r="G18" i="8"/>
  <c r="O10" i="5" s="1"/>
  <c r="L19" i="8"/>
  <c r="T11" i="5" s="1"/>
  <c r="G22" i="8"/>
  <c r="O14" i="5" s="1"/>
  <c r="L25" i="8"/>
  <c r="T17" i="5" s="1"/>
  <c r="G29" i="8"/>
  <c r="O21" i="5" s="1"/>
  <c r="L34" i="8"/>
  <c r="T26" i="5" s="1"/>
  <c r="L36" i="8"/>
  <c r="T28" i="5" s="1"/>
  <c r="G11" i="8"/>
  <c r="O3" i="5" s="1"/>
  <c r="G13" i="8"/>
  <c r="O5" i="5" s="1"/>
  <c r="L14" i="8"/>
  <c r="T6" i="5" s="1"/>
  <c r="G24" i="8"/>
  <c r="O16" i="5" s="1"/>
  <c r="L32" i="8"/>
  <c r="T24" i="5" s="1"/>
  <c r="G40" i="8"/>
  <c r="O32" i="5" s="1"/>
  <c r="G20" i="8"/>
  <c r="O12" i="5" s="1"/>
  <c r="L27" i="8"/>
  <c r="T19" i="5" s="1"/>
  <c r="G31" i="8"/>
  <c r="O23" i="5" s="1"/>
  <c r="G15" i="8"/>
  <c r="O7" i="5" s="1"/>
  <c r="L16" i="8"/>
  <c r="T8" i="5" s="1"/>
  <c r="G26" i="8"/>
  <c r="O18" i="5" s="1"/>
  <c r="G35" i="8"/>
  <c r="O27" i="5" s="1"/>
  <c r="G42" i="8"/>
  <c r="O34" i="5" s="1"/>
  <c r="G12" i="8"/>
  <c r="O4" i="5" s="1"/>
  <c r="L11" i="8"/>
  <c r="T3" i="5" s="1"/>
  <c r="L29" i="8"/>
  <c r="T21" i="5" s="1"/>
  <c r="G33" i="8"/>
  <c r="O25" i="5" s="1"/>
  <c r="L40" i="8"/>
  <c r="T32" i="5" s="1"/>
  <c r="G17" i="8"/>
  <c r="O9" i="5" s="1"/>
  <c r="L18" i="8"/>
  <c r="T10" i="5" s="1"/>
  <c r="L22" i="8"/>
  <c r="T14" i="5" s="1"/>
  <c r="G28" i="8"/>
  <c r="O20" i="5" s="1"/>
  <c r="L35" i="8"/>
  <c r="T27" i="5" s="1"/>
  <c r="G39" i="8"/>
  <c r="O31" i="5" s="1"/>
  <c r="BE10" i="8"/>
  <c r="BP2" i="5" s="1"/>
  <c r="AZ10" i="8"/>
  <c r="BK2" i="5" s="1"/>
  <c r="BT10" i="8"/>
  <c r="CF2" i="5" s="1"/>
  <c r="BO10" i="8"/>
  <c r="CA2" i="5" s="1"/>
  <c r="CD10" i="8"/>
  <c r="CQ2" i="5" s="1"/>
  <c r="CI10" i="8"/>
  <c r="CV2" i="5" s="1"/>
  <c r="AK10" i="8"/>
  <c r="AU2" i="5" s="1"/>
  <c r="AP10" i="8"/>
  <c r="AZ2" i="5" s="1"/>
  <c r="CX10" i="8"/>
  <c r="DL2" i="5" s="1"/>
  <c r="CS10" i="8"/>
  <c r="DG2" i="5" s="1"/>
  <c r="DH10" i="8"/>
  <c r="DM10"/>
  <c r="EB2" i="5" s="1"/>
  <c r="AA10" i="8"/>
  <c r="AJ2" i="5" s="1"/>
  <c r="V10" i="8"/>
  <c r="AE2" i="5" s="1"/>
  <c r="AX5" i="8"/>
  <c r="BM5"/>
  <c r="CB5"/>
  <c r="CQ5"/>
  <c r="DF5"/>
  <c r="T5"/>
  <c r="AI5"/>
  <c r="G10"/>
  <c r="E5"/>
  <c r="L10"/>
  <c r="T2" i="5" s="1"/>
  <c r="AE6" i="10"/>
  <c r="BG10" s="1"/>
  <c r="AG9"/>
  <c r="AF9"/>
  <c r="AG4" i="4"/>
  <c r="J7" i="14"/>
  <c r="P7" i="20" l="1"/>
  <c r="AS9" i="17" s="1"/>
  <c r="AS8"/>
  <c r="L56" i="20"/>
  <c r="AD56" i="17" s="1"/>
  <c r="L44" i="20"/>
  <c r="AD44" i="17" s="1"/>
  <c r="L39" i="20"/>
  <c r="AD39" i="17" s="1"/>
  <c r="L55" i="20"/>
  <c r="AD55" i="17" s="1"/>
  <c r="L43" i="20"/>
  <c r="AD43" i="17" s="1"/>
  <c r="L34" i="20"/>
  <c r="AD34" i="17" s="1"/>
  <c r="L22" i="20"/>
  <c r="AD22" i="17" s="1"/>
  <c r="L36" i="20"/>
  <c r="AD36" i="17" s="1"/>
  <c r="L38" i="20"/>
  <c r="L30"/>
  <c r="AD30" i="17" s="1"/>
  <c r="J7" i="20"/>
  <c r="U9" i="17" s="1"/>
  <c r="L6" i="20"/>
  <c r="P24"/>
  <c r="AS24" i="17" s="1"/>
  <c r="P57" i="20"/>
  <c r="AS57" i="17" s="1"/>
  <c r="P58" i="20"/>
  <c r="AS58" i="17" s="1"/>
  <c r="K7" i="20"/>
  <c r="Z9" i="17" s="1"/>
  <c r="P15" i="20"/>
  <c r="AS15" i="17" s="1"/>
  <c r="P35" i="20"/>
  <c r="AS35" i="17" s="1"/>
  <c r="P34" i="20"/>
  <c r="AS34" i="17" s="1"/>
  <c r="P49" i="20"/>
  <c r="AS49" i="17" s="1"/>
  <c r="AG10" i="10"/>
  <c r="P61" i="20"/>
  <c r="AS61" i="17" s="1"/>
  <c r="AB56" i="20"/>
  <c r="CL56" i="17" s="1"/>
  <c r="AB44" i="20"/>
  <c r="CL44" i="17" s="1"/>
  <c r="AB63" i="20"/>
  <c r="CL63" i="17" s="1"/>
  <c r="AB51" i="20"/>
  <c r="CL51" i="17" s="1"/>
  <c r="AB39" i="20"/>
  <c r="CL39" i="17" s="1"/>
  <c r="AB58" i="20"/>
  <c r="CL58" i="17" s="1"/>
  <c r="AB46" i="20"/>
  <c r="CL46" i="17" s="1"/>
  <c r="AB65" i="20"/>
  <c r="CL65" i="17" s="1"/>
  <c r="AB53" i="20"/>
  <c r="CL53" i="17" s="1"/>
  <c r="AB41" i="20"/>
  <c r="CL41" i="17" s="1"/>
  <c r="AB60" i="20"/>
  <c r="CL60" i="17" s="1"/>
  <c r="AB48" i="20"/>
  <c r="CL48" i="17" s="1"/>
  <c r="AB55" i="20"/>
  <c r="CL55" i="17" s="1"/>
  <c r="AB43" i="20"/>
  <c r="CL43" i="17" s="1"/>
  <c r="AB62" i="20"/>
  <c r="CL62" i="17" s="1"/>
  <c r="AB50" i="20"/>
  <c r="CL50" i="17" s="1"/>
  <c r="AB38" i="20"/>
  <c r="AB57"/>
  <c r="CL57" i="17" s="1"/>
  <c r="AB45" i="20"/>
  <c r="CL45" i="17" s="1"/>
  <c r="AB64" i="20"/>
  <c r="CL64" i="17" s="1"/>
  <c r="AB52" i="20"/>
  <c r="CL52" i="17" s="1"/>
  <c r="AB40" i="20"/>
  <c r="CL40" i="17" s="1"/>
  <c r="AB59" i="20"/>
  <c r="CL59" i="17" s="1"/>
  <c r="AB47" i="20"/>
  <c r="CL47" i="17" s="1"/>
  <c r="AB61" i="20"/>
  <c r="CL61" i="17" s="1"/>
  <c r="AB49" i="20"/>
  <c r="CL49" i="17" s="1"/>
  <c r="AB29" i="20"/>
  <c r="CL29" i="17" s="1"/>
  <c r="AB17" i="20"/>
  <c r="CL17" i="17" s="1"/>
  <c r="AB36" i="20"/>
  <c r="CL36" i="17" s="1"/>
  <c r="AB24" i="20"/>
  <c r="CL24" i="17" s="1"/>
  <c r="AB31" i="20"/>
  <c r="CL31" i="17" s="1"/>
  <c r="AB19" i="20"/>
  <c r="CL19" i="17" s="1"/>
  <c r="AB26" i="20"/>
  <c r="CL26" i="17" s="1"/>
  <c r="AB14" i="20"/>
  <c r="CL14" i="17" s="1"/>
  <c r="AB33" i="20"/>
  <c r="CL33" i="17" s="1"/>
  <c r="AB21" i="20"/>
  <c r="CL21" i="17" s="1"/>
  <c r="AB28" i="20"/>
  <c r="CL28" i="17" s="1"/>
  <c r="AB16" i="20"/>
  <c r="CL16" i="17" s="1"/>
  <c r="AB54" i="20"/>
  <c r="CL54" i="17" s="1"/>
  <c r="AB42" i="20"/>
  <c r="CL42" i="17" s="1"/>
  <c r="AB35" i="20"/>
  <c r="CL35" i="17" s="1"/>
  <c r="AB23" i="20"/>
  <c r="CL23" i="17" s="1"/>
  <c r="AB30" i="20"/>
  <c r="CL30" i="17" s="1"/>
  <c r="AB18" i="20"/>
  <c r="CL18" i="17" s="1"/>
  <c r="AB37" i="20"/>
  <c r="AB25"/>
  <c r="CL25" i="17" s="1"/>
  <c r="AB32" i="20"/>
  <c r="CL32" i="17" s="1"/>
  <c r="AB20" i="20"/>
  <c r="CL20" i="17" s="1"/>
  <c r="AB27" i="20"/>
  <c r="CL27" i="17" s="1"/>
  <c r="AB34" i="20"/>
  <c r="CL34" i="17" s="1"/>
  <c r="AB22" i="20"/>
  <c r="CL22" i="17" s="1"/>
  <c r="Z7" i="20"/>
  <c r="CC9" i="17" s="1"/>
  <c r="AB10" i="20"/>
  <c r="CL10" i="17" s="1"/>
  <c r="AB6" i="20"/>
  <c r="AB13"/>
  <c r="CL13" i="17" s="1"/>
  <c r="AB12" i="20"/>
  <c r="CL12" i="17" s="1"/>
  <c r="AB15" i="20"/>
  <c r="CL15" i="17" s="1"/>
  <c r="AB11" i="20"/>
  <c r="CL11" i="17" s="1"/>
  <c r="S7" i="20"/>
  <c r="BD9" i="17" s="1"/>
  <c r="W7" i="20"/>
  <c r="BS9" i="17" s="1"/>
  <c r="P33" i="20"/>
  <c r="AS33" i="17" s="1"/>
  <c r="P25" i="20"/>
  <c r="AS25" i="17" s="1"/>
  <c r="P14" i="20"/>
  <c r="AS14" i="17" s="1"/>
  <c r="P40" i="20"/>
  <c r="AS40" i="17" s="1"/>
  <c r="P41" i="20"/>
  <c r="AS41" i="17" s="1"/>
  <c r="X64" i="20"/>
  <c r="BW64" i="17" s="1"/>
  <c r="X52" i="20"/>
  <c r="BW52" i="17" s="1"/>
  <c r="X59" i="20"/>
  <c r="BW59" i="17" s="1"/>
  <c r="X54" i="20"/>
  <c r="BW54" i="17" s="1"/>
  <c r="X42" i="20"/>
  <c r="BW42" i="17" s="1"/>
  <c r="X61" i="20"/>
  <c r="BW61" i="17" s="1"/>
  <c r="X49" i="20"/>
  <c r="BW49" i="17" s="1"/>
  <c r="X56" i="20"/>
  <c r="BW56" i="17" s="1"/>
  <c r="X44" i="20"/>
  <c r="BW44" i="17" s="1"/>
  <c r="X63" i="20"/>
  <c r="BW63" i="17" s="1"/>
  <c r="X39" i="20"/>
  <c r="BW39" i="17" s="1"/>
  <c r="X58" i="20"/>
  <c r="BW58" i="17" s="1"/>
  <c r="X46" i="20"/>
  <c r="BW46" i="17" s="1"/>
  <c r="X53" i="20"/>
  <c r="BW53" i="17" s="1"/>
  <c r="X41" i="20"/>
  <c r="BW41" i="17" s="1"/>
  <c r="X60" i="20"/>
  <c r="BW60" i="17" s="1"/>
  <c r="X48" i="20"/>
  <c r="BW48" i="17" s="1"/>
  <c r="X55" i="20"/>
  <c r="BW55" i="17" s="1"/>
  <c r="X43" i="20"/>
  <c r="BW43" i="17" s="1"/>
  <c r="X57" i="20"/>
  <c r="BW57" i="17" s="1"/>
  <c r="X37" i="20"/>
  <c r="X13"/>
  <c r="BW13" i="17" s="1"/>
  <c r="X32" i="20"/>
  <c r="BW32" i="17" s="1"/>
  <c r="X62" i="20"/>
  <c r="BW62" i="17" s="1"/>
  <c r="X27" i="20"/>
  <c r="BW27" i="17" s="1"/>
  <c r="X15" i="20"/>
  <c r="BW15" i="17" s="1"/>
  <c r="X38" i="20"/>
  <c r="X34"/>
  <c r="BW34" i="17" s="1"/>
  <c r="X22" i="20"/>
  <c r="BW22" i="17" s="1"/>
  <c r="X29" i="20"/>
  <c r="BW29" i="17" s="1"/>
  <c r="X24" i="20"/>
  <c r="BW24" i="17" s="1"/>
  <c r="X31" i="20"/>
  <c r="BW31" i="17" s="1"/>
  <c r="X26" i="20"/>
  <c r="BW26" i="17" s="1"/>
  <c r="X14" i="20"/>
  <c r="BW14" i="17" s="1"/>
  <c r="X33" i="20"/>
  <c r="BW33" i="17" s="1"/>
  <c r="X21" i="20"/>
  <c r="BW21" i="17" s="1"/>
  <c r="X28" i="20"/>
  <c r="BW28" i="17" s="1"/>
  <c r="X23" i="20"/>
  <c r="BW23" i="17" s="1"/>
  <c r="X30" i="20"/>
  <c r="BW30" i="17" s="1"/>
  <c r="X18" i="20"/>
  <c r="BW18" i="17" s="1"/>
  <c r="X11" i="20"/>
  <c r="BW11" i="17" s="1"/>
  <c r="V7" i="20"/>
  <c r="BN9" i="17" s="1"/>
  <c r="X12" i="20"/>
  <c r="BW12" i="17" s="1"/>
  <c r="X10" i="20"/>
  <c r="BW10" i="17" s="1"/>
  <c r="X6" i="20"/>
  <c r="H6"/>
  <c r="F7"/>
  <c r="T48"/>
  <c r="BH48" i="17" s="1"/>
  <c r="T55" i="20"/>
  <c r="BH55" i="17" s="1"/>
  <c r="T43" i="20"/>
  <c r="BH43" i="17" s="1"/>
  <c r="T62" i="20"/>
  <c r="BH62" i="17" s="1"/>
  <c r="T50" i="20"/>
  <c r="BH50" i="17" s="1"/>
  <c r="T38" i="20"/>
  <c r="BH38" i="17" s="1"/>
  <c r="T57" i="20"/>
  <c r="BH57" i="17" s="1"/>
  <c r="T45" i="20"/>
  <c r="BH45" i="17" s="1"/>
  <c r="T40" i="20"/>
  <c r="BH40" i="17" s="1"/>
  <c r="T59" i="20"/>
  <c r="BH59" i="17" s="1"/>
  <c r="T54" i="20"/>
  <c r="BH54" i="17" s="1"/>
  <c r="T42" i="20"/>
  <c r="BH42" i="17" s="1"/>
  <c r="T61" i="20"/>
  <c r="BH61" i="17" s="1"/>
  <c r="T49" i="20"/>
  <c r="BH49" i="17" s="1"/>
  <c r="T56" i="20"/>
  <c r="BH56" i="17" s="1"/>
  <c r="T44" i="20"/>
  <c r="BH44" i="17" s="1"/>
  <c r="T63" i="20"/>
  <c r="BH63" i="17" s="1"/>
  <c r="T65" i="20"/>
  <c r="BH65" i="17" s="1"/>
  <c r="T53" i="20"/>
  <c r="BH53" i="17" s="1"/>
  <c r="T41" i="20"/>
  <c r="BH41" i="17" s="1"/>
  <c r="T33" i="20"/>
  <c r="BH33" i="17" s="1"/>
  <c r="T21" i="20"/>
  <c r="BH21" i="17" s="1"/>
  <c r="T28" i="20"/>
  <c r="BH28" i="17" s="1"/>
  <c r="T16" i="20"/>
  <c r="BH16" i="17" s="1"/>
  <c r="T35" i="20"/>
  <c r="BH35" i="17" s="1"/>
  <c r="T23" i="20"/>
  <c r="BH23" i="17" s="1"/>
  <c r="T18" i="20"/>
  <c r="BH18" i="17" s="1"/>
  <c r="T37" i="20"/>
  <c r="BH37" i="17" s="1"/>
  <c r="T32" i="20"/>
  <c r="BH32" i="17" s="1"/>
  <c r="T20" i="20"/>
  <c r="BH20" i="17" s="1"/>
  <c r="T27" i="20"/>
  <c r="BH27" i="17" s="1"/>
  <c r="T34" i="20"/>
  <c r="BH34" i="17" s="1"/>
  <c r="T22" i="20"/>
  <c r="BH22" i="17" s="1"/>
  <c r="T29" i="20"/>
  <c r="BH29" i="17" s="1"/>
  <c r="T24" i="20"/>
  <c r="BH24" i="17" s="1"/>
  <c r="T58" i="20"/>
  <c r="BH58" i="17" s="1"/>
  <c r="T46" i="20"/>
  <c r="BH46" i="17" s="1"/>
  <c r="T31" i="20"/>
  <c r="BH31" i="17" s="1"/>
  <c r="T26" i="20"/>
  <c r="BH26" i="17" s="1"/>
  <c r="T14" i="20"/>
  <c r="BH14" i="17" s="1"/>
  <c r="T13" i="20"/>
  <c r="BH13" i="17" s="1"/>
  <c r="T10" i="20"/>
  <c r="BH10" i="17" s="1"/>
  <c r="T6" i="20"/>
  <c r="T7" s="1"/>
  <c r="T19"/>
  <c r="BH19" i="17" s="1"/>
  <c r="T12" i="20"/>
  <c r="BH12" i="17" s="1"/>
  <c r="T11" i="20"/>
  <c r="BH11" i="17" s="1"/>
  <c r="R7" i="20"/>
  <c r="AY9" i="17" s="1"/>
  <c r="AF10" i="10"/>
  <c r="P10" i="20"/>
  <c r="AS10" i="17" s="1"/>
  <c r="O49" i="4"/>
  <c r="F49"/>
  <c r="F49" i="8" s="1"/>
  <c r="R49" i="4"/>
  <c r="BJ41" i="18" s="1"/>
  <c r="AA49" i="4"/>
  <c r="CU41" i="18" s="1"/>
  <c r="J49" i="4"/>
  <c r="AD41" i="18" s="1"/>
  <c r="W49" i="4"/>
  <c r="V49"/>
  <c r="BZ41" i="18" s="1"/>
  <c r="Z49" i="4"/>
  <c r="S49"/>
  <c r="K49"/>
  <c r="G49"/>
  <c r="N49"/>
  <c r="AT41" i="18" s="1"/>
  <c r="AC43" i="4"/>
  <c r="DR31" i="8"/>
  <c r="DQ31" s="1"/>
  <c r="AC31" i="4"/>
  <c r="DR10" i="8"/>
  <c r="DQ10" s="1"/>
  <c r="DR29"/>
  <c r="DQ29" s="1"/>
  <c r="DR32"/>
  <c r="DQ32" s="1"/>
  <c r="DR21"/>
  <c r="DQ21" s="1"/>
  <c r="AC19" i="4"/>
  <c r="DR42" i="8"/>
  <c r="DQ42" s="1"/>
  <c r="AC17" i="4"/>
  <c r="AC39"/>
  <c r="DW32" i="5"/>
  <c r="DR40" i="8"/>
  <c r="DQ40" s="1"/>
  <c r="AC38" i="4"/>
  <c r="DR58" i="8"/>
  <c r="DQ58" s="1"/>
  <c r="DR57"/>
  <c r="DQ57" s="1"/>
  <c r="DR49"/>
  <c r="DQ49" s="1"/>
  <c r="AC26" i="4"/>
  <c r="DR34" i="8"/>
  <c r="DQ34" s="1"/>
  <c r="DW31" i="5"/>
  <c r="DR39" i="8"/>
  <c r="DQ39" s="1"/>
  <c r="DR28"/>
  <c r="DQ28" s="1"/>
  <c r="AC12" i="4"/>
  <c r="DR51" i="8"/>
  <c r="DQ51" s="1"/>
  <c r="DR52"/>
  <c r="DQ52" s="1"/>
  <c r="DR63"/>
  <c r="DQ63" s="1"/>
  <c r="DR60"/>
  <c r="DQ60" s="1"/>
  <c r="DR41"/>
  <c r="DQ41" s="1"/>
  <c r="AC10" i="4"/>
  <c r="AC35"/>
  <c r="DR17" i="8"/>
  <c r="DQ17" s="1"/>
  <c r="AC14" i="4"/>
  <c r="DR48" i="8"/>
  <c r="DQ48" s="1"/>
  <c r="DR22"/>
  <c r="DQ22" s="1"/>
  <c r="AC20" i="4"/>
  <c r="AC4"/>
  <c r="DR54" i="8"/>
  <c r="DQ54" s="1"/>
  <c r="DW3" i="5"/>
  <c r="DR11" i="8"/>
  <c r="DQ11" s="1"/>
  <c r="DR16"/>
  <c r="DQ16" s="1"/>
  <c r="DR25"/>
  <c r="DQ25" s="1"/>
  <c r="DR65"/>
  <c r="DQ65" s="1"/>
  <c r="DW21" i="5"/>
  <c r="DW24"/>
  <c r="DW13"/>
  <c r="DW43"/>
  <c r="DW51"/>
  <c r="DW34"/>
  <c r="DW12"/>
  <c r="DW4"/>
  <c r="DW39"/>
  <c r="DW45"/>
  <c r="DW5"/>
  <c r="DW25"/>
  <c r="DW38"/>
  <c r="AC44" i="4"/>
  <c r="AC49"/>
  <c r="AC62"/>
  <c r="AC58"/>
  <c r="AC60"/>
  <c r="AC63"/>
  <c r="AC57"/>
  <c r="AC54"/>
  <c r="AC64"/>
  <c r="AC55"/>
  <c r="AC65"/>
  <c r="AC61"/>
  <c r="AC59"/>
  <c r="AC56"/>
  <c r="DW16" i="5"/>
  <c r="DW44"/>
  <c r="DW50"/>
  <c r="DW49"/>
  <c r="DW28"/>
  <c r="DW11"/>
  <c r="DW15"/>
  <c r="DW33"/>
  <c r="DW9"/>
  <c r="BN49" i="8"/>
  <c r="BZ41" i="5" s="1"/>
  <c r="DW53"/>
  <c r="DW54"/>
  <c r="DW26"/>
  <c r="DW20"/>
  <c r="DW55"/>
  <c r="DW52"/>
  <c r="DW19"/>
  <c r="DW10"/>
  <c r="DW35"/>
  <c r="DW56"/>
  <c r="DW14"/>
  <c r="DW8"/>
  <c r="DW42"/>
  <c r="DW46"/>
  <c r="DW17"/>
  <c r="DW7"/>
  <c r="DW57"/>
  <c r="DW41"/>
  <c r="DW27"/>
  <c r="DW22"/>
  <c r="DW6"/>
  <c r="DW18"/>
  <c r="DW23"/>
  <c r="DW40"/>
  <c r="DW36"/>
  <c r="DW47"/>
  <c r="DU49" i="8"/>
  <c r="CA41" i="5"/>
  <c r="O41"/>
  <c r="AA55" i="4"/>
  <c r="AA61"/>
  <c r="AA58"/>
  <c r="AA57"/>
  <c r="AA59"/>
  <c r="AA63"/>
  <c r="AA64"/>
  <c r="AA56"/>
  <c r="AA60"/>
  <c r="AA62"/>
  <c r="AA65"/>
  <c r="AA54"/>
  <c r="W57"/>
  <c r="W58"/>
  <c r="W63"/>
  <c r="W59"/>
  <c r="W64"/>
  <c r="W56"/>
  <c r="W60"/>
  <c r="W62"/>
  <c r="W65"/>
  <c r="W54"/>
  <c r="W55"/>
  <c r="W61"/>
  <c r="S58"/>
  <c r="S63"/>
  <c r="S59"/>
  <c r="S64"/>
  <c r="S56"/>
  <c r="S60"/>
  <c r="S62"/>
  <c r="S65"/>
  <c r="S54"/>
  <c r="S55"/>
  <c r="S61"/>
  <c r="S57"/>
  <c r="K56"/>
  <c r="K59"/>
  <c r="K62"/>
  <c r="K64"/>
  <c r="K60"/>
  <c r="K65"/>
  <c r="K54"/>
  <c r="K57"/>
  <c r="K61"/>
  <c r="K55"/>
  <c r="K63"/>
  <c r="K58"/>
  <c r="G60"/>
  <c r="G65"/>
  <c r="G54"/>
  <c r="G57"/>
  <c r="G61"/>
  <c r="G63"/>
  <c r="G55"/>
  <c r="G58"/>
  <c r="G59"/>
  <c r="G56"/>
  <c r="G62"/>
  <c r="G64"/>
  <c r="O59"/>
  <c r="O64"/>
  <c r="O56"/>
  <c r="O60"/>
  <c r="O62"/>
  <c r="O65"/>
  <c r="O54"/>
  <c r="O55"/>
  <c r="O57"/>
  <c r="O61"/>
  <c r="O63"/>
  <c r="O58"/>
  <c r="R62"/>
  <c r="BJ54" i="18" s="1"/>
  <c r="R56" i="4"/>
  <c r="BJ48" i="18" s="1"/>
  <c r="R64" i="4"/>
  <c r="BJ56" i="18" s="1"/>
  <c r="R65" i="4"/>
  <c r="BJ57" i="18" s="1"/>
  <c r="R63" i="4"/>
  <c r="BJ55" i="18" s="1"/>
  <c r="R58" i="4"/>
  <c r="BJ50" i="18" s="1"/>
  <c r="R60" i="4"/>
  <c r="BJ52" i="18" s="1"/>
  <c r="R59" i="4"/>
  <c r="BJ51" i="18" s="1"/>
  <c r="R57" i="4"/>
  <c r="BJ49" i="18" s="1"/>
  <c r="R61" i="4"/>
  <c r="BJ53" i="18" s="1"/>
  <c r="R54" i="4"/>
  <c r="BJ46" i="18" s="1"/>
  <c r="R55" i="4"/>
  <c r="BJ47" i="18" s="1"/>
  <c r="N56" i="4"/>
  <c r="AT48" i="18" s="1"/>
  <c r="N64" i="4"/>
  <c r="AT56" i="18" s="1"/>
  <c r="N65" i="4"/>
  <c r="AT57" i="18" s="1"/>
  <c r="N63" i="4"/>
  <c r="AT55" i="18" s="1"/>
  <c r="N60" i="4"/>
  <c r="AT52" i="18" s="1"/>
  <c r="N58" i="4"/>
  <c r="AT50" i="18" s="1"/>
  <c r="N57" i="4"/>
  <c r="AT49" i="18" s="1"/>
  <c r="N59" i="4"/>
  <c r="AT51" i="18" s="1"/>
  <c r="N61" i="4"/>
  <c r="AT53" i="18" s="1"/>
  <c r="N54" i="4"/>
  <c r="AT46" i="18" s="1"/>
  <c r="N55" i="4"/>
  <c r="AT47" i="18" s="1"/>
  <c r="N62" i="4"/>
  <c r="AT54" i="18" s="1"/>
  <c r="J60" i="4"/>
  <c r="AD52" i="18" s="1"/>
  <c r="J57" i="4"/>
  <c r="AD49" i="18" s="1"/>
  <c r="J58" i="4"/>
  <c r="AD50" i="18" s="1"/>
  <c r="J59" i="4"/>
  <c r="AD51" i="18" s="1"/>
  <c r="J61" i="4"/>
  <c r="AD53" i="18" s="1"/>
  <c r="J54" i="4"/>
  <c r="AD46" i="18" s="1"/>
  <c r="J55" i="4"/>
  <c r="AD47" i="18" s="1"/>
  <c r="J62" i="4"/>
  <c r="AD54" i="18" s="1"/>
  <c r="J56" i="4"/>
  <c r="AD48" i="18" s="1"/>
  <c r="J63" i="4"/>
  <c r="AD55" i="18" s="1"/>
  <c r="J64" i="4"/>
  <c r="AD56" i="18" s="1"/>
  <c r="J65" i="4"/>
  <c r="AD57" i="18" s="1"/>
  <c r="F58" i="4"/>
  <c r="F59"/>
  <c r="F61"/>
  <c r="F54"/>
  <c r="F55"/>
  <c r="F62"/>
  <c r="F56"/>
  <c r="F63"/>
  <c r="F65"/>
  <c r="F64"/>
  <c r="F57"/>
  <c r="F60"/>
  <c r="V57"/>
  <c r="BZ49" i="18" s="1"/>
  <c r="V55" i="4"/>
  <c r="BZ47" i="18" s="1"/>
  <c r="V54" i="4"/>
  <c r="BZ46" i="18" s="1"/>
  <c r="V62" i="4"/>
  <c r="BZ54" i="18" s="1"/>
  <c r="V64" i="4"/>
  <c r="BZ56" i="18" s="1"/>
  <c r="V65" i="4"/>
  <c r="BZ57" i="18" s="1"/>
  <c r="V56" i="4"/>
  <c r="BZ48" i="18" s="1"/>
  <c r="V63" i="4"/>
  <c r="BZ55" i="18" s="1"/>
  <c r="V58" i="4"/>
  <c r="BZ50" i="18" s="1"/>
  <c r="V59" i="4"/>
  <c r="BZ51" i="18" s="1"/>
  <c r="V60" i="4"/>
  <c r="BZ52" i="18" s="1"/>
  <c r="V61" i="4"/>
  <c r="BZ53" i="18" s="1"/>
  <c r="Z58" i="4"/>
  <c r="CP50" i="18" s="1"/>
  <c r="Z59" i="4"/>
  <c r="CP51" i="18" s="1"/>
  <c r="Z60" i="4"/>
  <c r="CP52" i="18" s="1"/>
  <c r="Z61" i="4"/>
  <c r="CP53" i="18" s="1"/>
  <c r="Z57" i="4"/>
  <c r="CP49" i="18" s="1"/>
  <c r="Z54" i="4"/>
  <c r="CP46" i="18" s="1"/>
  <c r="Z55" i="4"/>
  <c r="CP47" i="18" s="1"/>
  <c r="Z62" i="4"/>
  <c r="CP54" i="18" s="1"/>
  <c r="Z64" i="4"/>
  <c r="CP56" i="18" s="1"/>
  <c r="Z65" i="4"/>
  <c r="CP57" i="18" s="1"/>
  <c r="Z56" i="4"/>
  <c r="CP48" i="18" s="1"/>
  <c r="Z63" i="4"/>
  <c r="CP55" i="18" s="1"/>
  <c r="DU58" i="8"/>
  <c r="DU62"/>
  <c r="DU57"/>
  <c r="DU61"/>
  <c r="DU54"/>
  <c r="DU63"/>
  <c r="DU60"/>
  <c r="DU56"/>
  <c r="DU55"/>
  <c r="DU64"/>
  <c r="DU65"/>
  <c r="DU59"/>
  <c r="AC48" i="4"/>
  <c r="AC53"/>
  <c r="AC52"/>
  <c r="AC6"/>
  <c r="AC50"/>
  <c r="DU53" i="8"/>
  <c r="AC40" i="4"/>
  <c r="AC42"/>
  <c r="AC37"/>
  <c r="AC33"/>
  <c r="AC30"/>
  <c r="AC25"/>
  <c r="AC47"/>
  <c r="AC32"/>
  <c r="AC18"/>
  <c r="AC13"/>
  <c r="AC51"/>
  <c r="AC28"/>
  <c r="AC41"/>
  <c r="AC36"/>
  <c r="AC45"/>
  <c r="AC21"/>
  <c r="AC29"/>
  <c r="AC24"/>
  <c r="DU52" i="8"/>
  <c r="AC34" i="4"/>
  <c r="AC27"/>
  <c r="AC23"/>
  <c r="AC22"/>
  <c r="AC15"/>
  <c r="AC11"/>
  <c r="AC46"/>
  <c r="O14"/>
  <c r="AY6" i="18" s="1"/>
  <c r="O52" i="4"/>
  <c r="O53"/>
  <c r="AA48"/>
  <c r="CU40" i="18" s="1"/>
  <c r="AA52" i="4"/>
  <c r="AA53"/>
  <c r="W48"/>
  <c r="CE40" i="18" s="1"/>
  <c r="W52" i="4"/>
  <c r="W53"/>
  <c r="CE45" i="18" s="1"/>
  <c r="V7" i="4"/>
  <c r="V52"/>
  <c r="BZ44" i="18" s="1"/>
  <c r="V53" i="4"/>
  <c r="R7"/>
  <c r="R52"/>
  <c r="BJ44" i="18" s="1"/>
  <c r="R53" i="4"/>
  <c r="BJ45" i="18" s="1"/>
  <c r="Z7" i="4"/>
  <c r="Z53"/>
  <c r="CP45" i="18" s="1"/>
  <c r="Z52" i="4"/>
  <c r="CP44" i="18" s="1"/>
  <c r="J52" i="4"/>
  <c r="AD44" i="18" s="1"/>
  <c r="J53" i="4"/>
  <c r="S31"/>
  <c r="BO23" i="18" s="1"/>
  <c r="S52" i="4"/>
  <c r="S53"/>
  <c r="K15"/>
  <c r="AI7" i="18" s="1"/>
  <c r="K53" i="4"/>
  <c r="AI45" i="18" s="1"/>
  <c r="K52" i="4"/>
  <c r="AI44" i="18" s="1"/>
  <c r="N14" i="4"/>
  <c r="AT6" i="18" s="1"/>
  <c r="N53" i="4"/>
  <c r="AT45" i="18" s="1"/>
  <c r="N52" i="4"/>
  <c r="AT44" i="18" s="1"/>
  <c r="F10" i="4"/>
  <c r="F53"/>
  <c r="F52"/>
  <c r="G23"/>
  <c r="S15" i="18" s="1"/>
  <c r="G53" i="4"/>
  <c r="G52"/>
  <c r="DU48" i="8"/>
  <c r="DU50"/>
  <c r="DU44"/>
  <c r="DU10"/>
  <c r="DU46"/>
  <c r="DU47"/>
  <c r="DU51"/>
  <c r="DU22"/>
  <c r="DU39"/>
  <c r="DU33"/>
  <c r="DU30"/>
  <c r="DU27"/>
  <c r="DU41"/>
  <c r="DU15"/>
  <c r="DU36"/>
  <c r="DU29"/>
  <c r="DU24"/>
  <c r="DU17"/>
  <c r="DU12"/>
  <c r="DU42"/>
  <c r="DU26"/>
  <c r="DU34"/>
  <c r="DU20"/>
  <c r="DU14"/>
  <c r="DU45"/>
  <c r="DU40"/>
  <c r="DU32"/>
  <c r="DU43"/>
  <c r="DU28"/>
  <c r="DU35"/>
  <c r="DU31"/>
  <c r="DU16"/>
  <c r="DU23"/>
  <c r="DU19"/>
  <c r="DU21"/>
  <c r="DU25"/>
  <c r="DU11"/>
  <c r="DU18"/>
  <c r="DU13"/>
  <c r="F16" i="4"/>
  <c r="N37"/>
  <c r="N19"/>
  <c r="AT11" i="18" s="1"/>
  <c r="N24" i="4"/>
  <c r="AT16" i="18" s="1"/>
  <c r="F37" i="4"/>
  <c r="F47"/>
  <c r="N10"/>
  <c r="AT2" i="18" s="1"/>
  <c r="N11" i="4"/>
  <c r="AT3" i="18" s="1"/>
  <c r="N51" i="4"/>
  <c r="AT43" i="18" s="1"/>
  <c r="F40" i="4"/>
  <c r="N35"/>
  <c r="AT27" i="18" s="1"/>
  <c r="F19" i="4"/>
  <c r="N36"/>
  <c r="AT28" i="18" s="1"/>
  <c r="K25" i="4"/>
  <c r="AI17" i="18" s="1"/>
  <c r="F30" i="4"/>
  <c r="N43"/>
  <c r="AT35" i="18" s="1"/>
  <c r="G31" i="4"/>
  <c r="S23" i="18" s="1"/>
  <c r="F13" i="4"/>
  <c r="N41"/>
  <c r="AT33" i="18" s="1"/>
  <c r="G42" i="4"/>
  <c r="S34" i="18" s="1"/>
  <c r="F20" i="4"/>
  <c r="N48"/>
  <c r="AT40" i="18" s="1"/>
  <c r="G32" i="4"/>
  <c r="S24" i="18" s="1"/>
  <c r="G14" i="4"/>
  <c r="S6" i="18" s="1"/>
  <c r="G36" i="4"/>
  <c r="S28" i="18" s="1"/>
  <c r="G34" i="4"/>
  <c r="S26" i="18" s="1"/>
  <c r="G22" i="4"/>
  <c r="S14" i="18" s="1"/>
  <c r="G33" i="4"/>
  <c r="S25" i="18" s="1"/>
  <c r="F51" i="4"/>
  <c r="F36"/>
  <c r="F12"/>
  <c r="F28"/>
  <c r="G12"/>
  <c r="S4" i="18" s="1"/>
  <c r="F18" i="4"/>
  <c r="F48"/>
  <c r="N18"/>
  <c r="AT10" i="18" s="1"/>
  <c r="G28" i="4"/>
  <c r="S20" i="18" s="1"/>
  <c r="K19" i="4"/>
  <c r="AI11" i="18" s="1"/>
  <c r="F33" i="4"/>
  <c r="F39"/>
  <c r="F32"/>
  <c r="N22"/>
  <c r="AT14" i="18" s="1"/>
  <c r="N27" i="4"/>
  <c r="AT19" i="18" s="1"/>
  <c r="G16" i="4"/>
  <c r="S8" i="18" s="1"/>
  <c r="K47" i="4"/>
  <c r="AI39" i="18" s="1"/>
  <c r="F21" i="4"/>
  <c r="F15"/>
  <c r="F46"/>
  <c r="N45"/>
  <c r="AT37" i="18" s="1"/>
  <c r="N50" i="4"/>
  <c r="AT42" i="18" s="1"/>
  <c r="G50" i="4"/>
  <c r="S42" i="18" s="1"/>
  <c r="F43" i="4"/>
  <c r="F50"/>
  <c r="F34"/>
  <c r="N32"/>
  <c r="AT24" i="18" s="1"/>
  <c r="G26" i="4"/>
  <c r="S18" i="18" s="1"/>
  <c r="F31" i="4"/>
  <c r="F38"/>
  <c r="F22"/>
  <c r="N20"/>
  <c r="AT12" i="18" s="1"/>
  <c r="G25" i="4"/>
  <c r="S17" i="18" s="1"/>
  <c r="F42" i="4"/>
  <c r="F25"/>
  <c r="N31"/>
  <c r="AT23" i="18" s="1"/>
  <c r="N34" i="4"/>
  <c r="AT26" i="18" s="1"/>
  <c r="N16" i="4"/>
  <c r="AT8" i="18" s="1"/>
  <c r="K44" i="4"/>
  <c r="AI36" i="18" s="1"/>
  <c r="K41" i="4"/>
  <c r="AI33" i="18" s="1"/>
  <c r="N15" i="4"/>
  <c r="AT7" i="18" s="1"/>
  <c r="W40" i="4"/>
  <c r="CE32" i="18" s="1"/>
  <c r="W28" i="4"/>
  <c r="CE20" i="18" s="1"/>
  <c r="W16" i="4"/>
  <c r="CE8" i="18" s="1"/>
  <c r="N23" i="4"/>
  <c r="AT15" i="18" s="1"/>
  <c r="N30" i="4"/>
  <c r="AT22" i="18" s="1"/>
  <c r="W10" i="4"/>
  <c r="CE2" i="18" s="1"/>
  <c r="W50" i="4"/>
  <c r="CE42" i="18" s="1"/>
  <c r="W44" i="4"/>
  <c r="CE36" i="18" s="1"/>
  <c r="N12" i="4"/>
  <c r="AT4" i="18" s="1"/>
  <c r="N28" i="4"/>
  <c r="AT20" i="18" s="1"/>
  <c r="G43" i="4"/>
  <c r="S35" i="18" s="1"/>
  <c r="K13" i="4"/>
  <c r="AI5" i="18" s="1"/>
  <c r="W39" i="4"/>
  <c r="CE31" i="18" s="1"/>
  <c r="F44" i="4"/>
  <c r="F27"/>
  <c r="F24"/>
  <c r="N46"/>
  <c r="AT38" i="18" s="1"/>
  <c r="N42" i="4"/>
  <c r="AT34" i="18" s="1"/>
  <c r="N39" i="4"/>
  <c r="AT31" i="18" s="1"/>
  <c r="G29" i="4"/>
  <c r="S21" i="18" s="1"/>
  <c r="G47" i="4"/>
  <c r="S39" i="18" s="1"/>
  <c r="K10" i="4"/>
  <c r="AI2" i="18" s="1"/>
  <c r="F41" i="4"/>
  <c r="F26"/>
  <c r="F35"/>
  <c r="N25"/>
  <c r="AT17" i="18" s="1"/>
  <c r="N33" i="4"/>
  <c r="AT25" i="18" s="1"/>
  <c r="N29" i="4"/>
  <c r="AT21" i="18" s="1"/>
  <c r="N38" i="4"/>
  <c r="G17"/>
  <c r="S9" i="18" s="1"/>
  <c r="G11" i="4"/>
  <c r="S3" i="18" s="1"/>
  <c r="K51" i="4"/>
  <c r="AI43" i="18" s="1"/>
  <c r="W19" i="4"/>
  <c r="CE11" i="18" s="1"/>
  <c r="F29" i="4"/>
  <c r="F14"/>
  <c r="F23"/>
  <c r="N13"/>
  <c r="AT5" i="18" s="1"/>
  <c r="N21" i="4"/>
  <c r="AT13" i="18" s="1"/>
  <c r="N17" i="4"/>
  <c r="AT9" i="18" s="1"/>
  <c r="N26" i="4"/>
  <c r="AT18" i="18" s="1"/>
  <c r="G40" i="4"/>
  <c r="S32" i="18" s="1"/>
  <c r="G10" i="4"/>
  <c r="S2" i="18" s="1"/>
  <c r="K45" i="4"/>
  <c r="AI37" i="18" s="1"/>
  <c r="W36" i="4"/>
  <c r="CE28" i="18" s="1"/>
  <c r="F45" i="4"/>
  <c r="F17"/>
  <c r="F11"/>
  <c r="N47"/>
  <c r="AT39" i="18" s="1"/>
  <c r="N44" i="4"/>
  <c r="AT36" i="18" s="1"/>
  <c r="N40" i="4"/>
  <c r="AT32" i="18" s="1"/>
  <c r="W47" i="4"/>
  <c r="CE39" i="18" s="1"/>
  <c r="AA39" i="4"/>
  <c r="CU31" i="18" s="1"/>
  <c r="W17" i="4"/>
  <c r="CE9" i="18" s="1"/>
  <c r="O32" i="4"/>
  <c r="AY24" i="18" s="1"/>
  <c r="AA11" i="4"/>
  <c r="CU3" i="18" s="1"/>
  <c r="AA45" i="4"/>
  <c r="CU37" i="18" s="1"/>
  <c r="AA27" i="4"/>
  <c r="CU19" i="18" s="1"/>
  <c r="AA25" i="4"/>
  <c r="CU17" i="18" s="1"/>
  <c r="AA19" i="4"/>
  <c r="CU11" i="18" s="1"/>
  <c r="AA36" i="4"/>
  <c r="CU28" i="18" s="1"/>
  <c r="O23" i="4"/>
  <c r="AY15" i="18" s="1"/>
  <c r="AA29" i="4"/>
  <c r="CU21" i="18" s="1"/>
  <c r="AA33" i="4"/>
  <c r="CU25" i="18" s="1"/>
  <c r="AA42" i="4"/>
  <c r="CU34" i="18" s="1"/>
  <c r="AA46" i="4"/>
  <c r="CU38" i="18" s="1"/>
  <c r="AA50" i="4"/>
  <c r="CU42" i="18" s="1"/>
  <c r="AA30" i="4"/>
  <c r="CU22" i="18" s="1"/>
  <c r="AA40" i="4"/>
  <c r="CU32" i="18" s="1"/>
  <c r="AA44" i="4"/>
  <c r="CU36" i="18" s="1"/>
  <c r="AA24" i="4"/>
  <c r="CU16" i="18" s="1"/>
  <c r="AA28" i="4"/>
  <c r="CU20" i="18" s="1"/>
  <c r="AA32" i="4"/>
  <c r="CU24" i="18" s="1"/>
  <c r="AA18" i="4"/>
  <c r="CU10" i="18" s="1"/>
  <c r="AA16" i="4"/>
  <c r="CU8" i="18" s="1"/>
  <c r="AA26" i="4"/>
  <c r="CU18" i="18" s="1"/>
  <c r="AA12" i="4"/>
  <c r="CU4" i="18" s="1"/>
  <c r="AA7" i="4"/>
  <c r="AA47"/>
  <c r="CU39" i="18" s="1"/>
  <c r="AA20" i="4"/>
  <c r="CU12" i="18" s="1"/>
  <c r="AA17" i="4"/>
  <c r="CU9" i="18" s="1"/>
  <c r="AA14" i="4"/>
  <c r="CU6" i="18" s="1"/>
  <c r="AA35" i="4"/>
  <c r="CU27" i="18" s="1"/>
  <c r="AA43" i="4"/>
  <c r="CU35" i="18" s="1"/>
  <c r="AA23" i="4"/>
  <c r="CU15" i="18" s="1"/>
  <c r="AA37" i="4"/>
  <c r="W34"/>
  <c r="CE26" i="18" s="1"/>
  <c r="W13" i="4"/>
  <c r="CE5" i="18" s="1"/>
  <c r="O35" i="4"/>
  <c r="AY27" i="18" s="1"/>
  <c r="O44" i="4"/>
  <c r="AY36" i="18" s="1"/>
  <c r="O37" i="4"/>
  <c r="O11"/>
  <c r="AY3" i="18" s="1"/>
  <c r="O13" i="4"/>
  <c r="AY5" i="18" s="1"/>
  <c r="W27" i="4"/>
  <c r="CE19" i="18" s="1"/>
  <c r="O10" i="4"/>
  <c r="AY2" i="18" s="1"/>
  <c r="O46" i="4"/>
  <c r="AY38" i="18" s="1"/>
  <c r="W15" i="4"/>
  <c r="CE7" i="18" s="1"/>
  <c r="O36" i="4"/>
  <c r="AY28" i="18" s="1"/>
  <c r="O40" i="4"/>
  <c r="AY32" i="18" s="1"/>
  <c r="O30" i="4"/>
  <c r="AY22" i="18" s="1"/>
  <c r="O51" i="4"/>
  <c r="AY43" i="18" s="1"/>
  <c r="O24" i="4"/>
  <c r="AY16" i="18" s="1"/>
  <c r="O39" i="4"/>
  <c r="AY31" i="18" s="1"/>
  <c r="O18" i="4"/>
  <c r="AY10" i="18" s="1"/>
  <c r="O33" i="4"/>
  <c r="AY25" i="18" s="1"/>
  <c r="O43" i="4"/>
  <c r="AY35" i="18" s="1"/>
  <c r="O27" i="4"/>
  <c r="AY19" i="18" s="1"/>
  <c r="O2" i="5"/>
  <c r="W37" i="4"/>
  <c r="O47"/>
  <c r="AY39" i="18" s="1"/>
  <c r="O15" i="4"/>
  <c r="AY7" i="18" s="1"/>
  <c r="O41" i="4"/>
  <c r="AY33" i="18" s="1"/>
  <c r="O50" i="4"/>
  <c r="AY42" i="18" s="1"/>
  <c r="K37" i="4"/>
  <c r="K12"/>
  <c r="AI4" i="18" s="1"/>
  <c r="K16" i="4"/>
  <c r="AI8" i="18" s="1"/>
  <c r="S25" i="4"/>
  <c r="BO17" i="18" s="1"/>
  <c r="S7" i="4"/>
  <c r="K26"/>
  <c r="AI18" i="18" s="1"/>
  <c r="K35" i="4"/>
  <c r="AI27" i="18" s="1"/>
  <c r="K33" i="4"/>
  <c r="AI25" i="18" s="1"/>
  <c r="K50" i="4"/>
  <c r="AI42" i="18" s="1"/>
  <c r="K29" i="4"/>
  <c r="AI21" i="18" s="1"/>
  <c r="K27" i="4"/>
  <c r="AI19" i="18" s="1"/>
  <c r="K32" i="4"/>
  <c r="AI24" i="18" s="1"/>
  <c r="K17" i="4"/>
  <c r="AI9" i="18" s="1"/>
  <c r="K21" i="4"/>
  <c r="AI13" i="18" s="1"/>
  <c r="S35" i="4"/>
  <c r="BO27" i="18" s="1"/>
  <c r="K14" i="4"/>
  <c r="AI6" i="18" s="1"/>
  <c r="K11" i="4"/>
  <c r="AI3" i="18" s="1"/>
  <c r="S10" i="4"/>
  <c r="BO2" i="18" s="1"/>
  <c r="K42" i="4"/>
  <c r="AI34" i="18" s="1"/>
  <c r="K46" i="4"/>
  <c r="AI38" i="18" s="1"/>
  <c r="S12" i="4"/>
  <c r="BO4" i="18" s="1"/>
  <c r="K38" i="4"/>
  <c r="K36"/>
  <c r="AI28" i="18" s="1"/>
  <c r="K34" i="4"/>
  <c r="AI26" i="18" s="1"/>
  <c r="S40" i="4"/>
  <c r="BO32" i="18" s="1"/>
  <c r="K30" i="4"/>
  <c r="AI22" i="18" s="1"/>
  <c r="K28" i="4"/>
  <c r="AI20" i="18" s="1"/>
  <c r="S16" i="4"/>
  <c r="BO8" i="18" s="1"/>
  <c r="K43" i="4"/>
  <c r="AI35" i="18" s="1"/>
  <c r="K18" i="4"/>
  <c r="AI10" i="18" s="1"/>
  <c r="K22" i="4"/>
  <c r="AI14" i="18" s="1"/>
  <c r="S45" i="4"/>
  <c r="BO37" i="18" s="1"/>
  <c r="G15" i="4"/>
  <c r="S7" i="18" s="1"/>
  <c r="G46" i="4"/>
  <c r="S38" i="18" s="1"/>
  <c r="W51" i="4"/>
  <c r="CE43" i="18" s="1"/>
  <c r="W20" i="4"/>
  <c r="CE12" i="18" s="1"/>
  <c r="W18" i="4"/>
  <c r="CE10" i="18" s="1"/>
  <c r="O19" i="4"/>
  <c r="AY11" i="18" s="1"/>
  <c r="O16" i="4"/>
  <c r="AY8" i="18" s="1"/>
  <c r="AA41" i="4"/>
  <c r="CU33" i="18" s="1"/>
  <c r="AA51" i="4"/>
  <c r="CU43" i="18" s="1"/>
  <c r="S18" i="4"/>
  <c r="BO10" i="18" s="1"/>
  <c r="S44" i="4"/>
  <c r="BO36" i="18" s="1"/>
  <c r="W45" i="4"/>
  <c r="CE37" i="18" s="1"/>
  <c r="W14" i="4"/>
  <c r="CE6" i="18" s="1"/>
  <c r="W12" i="4"/>
  <c r="CE4" i="18" s="1"/>
  <c r="S41" i="4"/>
  <c r="BO33" i="18" s="1"/>
  <c r="S43" i="4"/>
  <c r="BO35" i="18" s="1"/>
  <c r="W23" i="4"/>
  <c r="CE15" i="18" s="1"/>
  <c r="W33" i="4"/>
  <c r="CE25" i="18" s="1"/>
  <c r="W43" i="4"/>
  <c r="CE35" i="18" s="1"/>
  <c r="S23" i="4"/>
  <c r="BO15" i="18" s="1"/>
  <c r="W7" i="4"/>
  <c r="G18"/>
  <c r="S10" i="18" s="1"/>
  <c r="G37" i="4"/>
  <c r="W46"/>
  <c r="CE38" i="18" s="1"/>
  <c r="W21" i="4"/>
  <c r="CE13" i="18" s="1"/>
  <c r="W25" i="4"/>
  <c r="CE17" i="18" s="1"/>
  <c r="O48" i="4"/>
  <c r="AY40" i="18" s="1"/>
  <c r="O17" i="4"/>
  <c r="AY9" i="18" s="1"/>
  <c r="O21" i="4"/>
  <c r="AY13" i="18" s="1"/>
  <c r="AA34" i="4"/>
  <c r="CU26" i="18" s="1"/>
  <c r="AA15" i="4"/>
  <c r="CU7" i="18" s="1"/>
  <c r="AA13" i="4"/>
  <c r="CU5" i="18" s="1"/>
  <c r="S30" i="4"/>
  <c r="BO22" i="18" s="1"/>
  <c r="G35" i="4"/>
  <c r="S27" i="18" s="1"/>
  <c r="W42" i="4"/>
  <c r="CE34" i="18" s="1"/>
  <c r="W41" i="4"/>
  <c r="CE33" i="18" s="1"/>
  <c r="W32" i="4"/>
  <c r="CE24" i="18" s="1"/>
  <c r="W30" i="4"/>
  <c r="CE22" i="18" s="1"/>
  <c r="O12" i="4"/>
  <c r="AY4" i="18" s="1"/>
  <c r="O34" i="4"/>
  <c r="AY26" i="18" s="1"/>
  <c r="O26" i="4"/>
  <c r="AY18" i="18" s="1"/>
  <c r="S15" i="4"/>
  <c r="BO7" i="18" s="1"/>
  <c r="W35" i="4"/>
  <c r="CE27" i="18" s="1"/>
  <c r="W26" i="4"/>
  <c r="CE18" i="18" s="1"/>
  <c r="W24" i="4"/>
  <c r="CE16" i="18" s="1"/>
  <c r="O22" i="4"/>
  <c r="AY14" i="18" s="1"/>
  <c r="O20" i="4"/>
  <c r="AY12" i="18" s="1"/>
  <c r="S50" i="4"/>
  <c r="BO42" i="18" s="1"/>
  <c r="G44" i="4"/>
  <c r="S36" i="18" s="1"/>
  <c r="G13" i="4"/>
  <c r="S5" i="18" s="1"/>
  <c r="K20" i="4"/>
  <c r="AI12" i="18" s="1"/>
  <c r="K48" i="4"/>
  <c r="AI40" i="18" s="1"/>
  <c r="K23" i="4"/>
  <c r="AI15" i="18" s="1"/>
  <c r="K39" i="4"/>
  <c r="AI31" i="18" s="1"/>
  <c r="W22" i="4"/>
  <c r="CE14" i="18" s="1"/>
  <c r="W29" i="4"/>
  <c r="CE21" i="18" s="1"/>
  <c r="W31" i="4"/>
  <c r="CE23" i="18" s="1"/>
  <c r="O25" i="4"/>
  <c r="AY17" i="18" s="1"/>
  <c r="O31" i="4"/>
  <c r="AY23" i="18" s="1"/>
  <c r="O28" i="4"/>
  <c r="AY20" i="18" s="1"/>
  <c r="O38" i="4"/>
  <c r="AA22"/>
  <c r="CU14" i="18" s="1"/>
  <c r="AA21" i="4"/>
  <c r="CU13" i="18" s="1"/>
  <c r="AA31" i="4"/>
  <c r="CU23" i="18" s="1"/>
  <c r="S38" i="4"/>
  <c r="O7"/>
  <c r="G20"/>
  <c r="S12" i="18" s="1"/>
  <c r="G39" i="4"/>
  <c r="S31" i="18" s="1"/>
  <c r="K31" i="4"/>
  <c r="AI23" i="18" s="1"/>
  <c r="K24" i="4"/>
  <c r="AI16" i="18" s="1"/>
  <c r="K40" i="4"/>
  <c r="AI32" i="18" s="1"/>
  <c r="W11" i="4"/>
  <c r="CE3" i="18" s="1"/>
  <c r="W38" i="4"/>
  <c r="O42"/>
  <c r="AY34" i="18" s="1"/>
  <c r="O29" i="4"/>
  <c r="AY21" i="18" s="1"/>
  <c r="O45" i="4"/>
  <c r="AY37" i="18" s="1"/>
  <c r="AA10" i="4"/>
  <c r="CU2" i="18" s="1"/>
  <c r="AA38" i="4"/>
  <c r="S36"/>
  <c r="BO28" i="18" s="1"/>
  <c r="S34" i="4"/>
  <c r="BO26" i="18" s="1"/>
  <c r="S32" i="4"/>
  <c r="BO24" i="18" s="1"/>
  <c r="S28" i="4"/>
  <c r="BO20" i="18" s="1"/>
  <c r="S26" i="4"/>
  <c r="BO18" i="18" s="1"/>
  <c r="S22" i="4"/>
  <c r="BO14" i="18" s="1"/>
  <c r="S14" i="4"/>
  <c r="BO6" i="18" s="1"/>
  <c r="S29" i="4"/>
  <c r="BO21" i="18" s="1"/>
  <c r="S42" i="4"/>
  <c r="BO34" i="18" s="1"/>
  <c r="S37" i="4"/>
  <c r="S17"/>
  <c r="BO9" i="18" s="1"/>
  <c r="S33" i="4"/>
  <c r="BO25" i="18" s="1"/>
  <c r="S19" i="4"/>
  <c r="BO11" i="18" s="1"/>
  <c r="S11" i="4"/>
  <c r="BO3" i="18" s="1"/>
  <c r="S27" i="4"/>
  <c r="BO19" i="18" s="1"/>
  <c r="S13" i="4"/>
  <c r="BO5" i="18" s="1"/>
  <c r="G19" i="4"/>
  <c r="S11" i="18" s="1"/>
  <c r="G51" i="4"/>
  <c r="S43" i="18" s="1"/>
  <c r="G48" i="4"/>
  <c r="S40" i="18" s="1"/>
  <c r="G45" i="4"/>
  <c r="S37" i="18" s="1"/>
  <c r="S24" i="4"/>
  <c r="BO16" i="18" s="1"/>
  <c r="S51" i="4"/>
  <c r="BO43" i="18" s="1"/>
  <c r="S20" i="4"/>
  <c r="BO12" i="18" s="1"/>
  <c r="AD6" i="4"/>
  <c r="G30"/>
  <c r="S22" i="18" s="1"/>
  <c r="G27" i="4"/>
  <c r="S19" i="18" s="1"/>
  <c r="G24" i="4"/>
  <c r="S16" i="18" s="1"/>
  <c r="G21" i="4"/>
  <c r="S13" i="18" s="1"/>
  <c r="S48" i="4"/>
  <c r="BO40" i="18" s="1"/>
  <c r="S39" i="4"/>
  <c r="BO31" i="18" s="1"/>
  <c r="V12" i="4"/>
  <c r="BZ4" i="18" s="1"/>
  <c r="V24" i="4"/>
  <c r="BZ16" i="18" s="1"/>
  <c r="V36" i="4"/>
  <c r="BZ28" i="18" s="1"/>
  <c r="V48" i="4"/>
  <c r="BZ40" i="18" s="1"/>
  <c r="V13" i="4"/>
  <c r="BZ5" i="18" s="1"/>
  <c r="V25" i="4"/>
  <c r="BZ17" i="18" s="1"/>
  <c r="V37" i="4"/>
  <c r="V22"/>
  <c r="BZ14" i="18" s="1"/>
  <c r="V14" i="4"/>
  <c r="BZ6" i="18" s="1"/>
  <c r="V26" i="4"/>
  <c r="BZ18" i="18" s="1"/>
  <c r="V38" i="4"/>
  <c r="V50"/>
  <c r="BZ42" i="18" s="1"/>
  <c r="V46" i="4"/>
  <c r="BZ38" i="18" s="1"/>
  <c r="V15" i="4"/>
  <c r="BZ7" i="18" s="1"/>
  <c r="V27" i="4"/>
  <c r="BZ19" i="18" s="1"/>
  <c r="V39" i="4"/>
  <c r="BZ31" i="18" s="1"/>
  <c r="V51" i="4"/>
  <c r="BZ43" i="18" s="1"/>
  <c r="V16" i="4"/>
  <c r="BZ8" i="18" s="1"/>
  <c r="V28" i="4"/>
  <c r="BZ20" i="18" s="1"/>
  <c r="V40" i="4"/>
  <c r="BZ32" i="18" s="1"/>
  <c r="V34" i="4"/>
  <c r="BZ26" i="18" s="1"/>
  <c r="V17" i="4"/>
  <c r="BZ9" i="18" s="1"/>
  <c r="V29" i="4"/>
  <c r="BZ21" i="18" s="1"/>
  <c r="V41" i="4"/>
  <c r="BZ33" i="18" s="1"/>
  <c r="V18" i="4"/>
  <c r="BZ10" i="18" s="1"/>
  <c r="V30" i="4"/>
  <c r="BZ22" i="18" s="1"/>
  <c r="V42" i="4"/>
  <c r="BZ34" i="18" s="1"/>
  <c r="V19" i="4"/>
  <c r="BZ11" i="18" s="1"/>
  <c r="V31" i="4"/>
  <c r="BZ23" i="18" s="1"/>
  <c r="V43" i="4"/>
  <c r="BZ35" i="18" s="1"/>
  <c r="V20" i="4"/>
  <c r="BZ12" i="18" s="1"/>
  <c r="V32" i="4"/>
  <c r="BZ24" i="18" s="1"/>
  <c r="V44" i="4"/>
  <c r="BZ36" i="18" s="1"/>
  <c r="V21" i="4"/>
  <c r="BZ13" i="18" s="1"/>
  <c r="V33" i="4"/>
  <c r="BZ25" i="18" s="1"/>
  <c r="V45" i="4"/>
  <c r="BZ37" i="18" s="1"/>
  <c r="V10" i="4"/>
  <c r="BZ2" i="18" s="1"/>
  <c r="V11" i="4"/>
  <c r="BZ3" i="18" s="1"/>
  <c r="V23" i="4"/>
  <c r="BZ15" i="18" s="1"/>
  <c r="V35" i="4"/>
  <c r="BZ27" i="18" s="1"/>
  <c r="V47" i="4"/>
  <c r="BZ39" i="18" s="1"/>
  <c r="G41" i="4"/>
  <c r="S33" i="18" s="1"/>
  <c r="G38" i="4"/>
  <c r="S47"/>
  <c r="BO39" i="18" s="1"/>
  <c r="S46" i="4"/>
  <c r="BO38" i="18" s="1"/>
  <c r="S21" i="4"/>
  <c r="BO13" i="18" s="1"/>
  <c r="R19" i="4"/>
  <c r="BJ11" i="18" s="1"/>
  <c r="R31" i="4"/>
  <c r="BJ23" i="18" s="1"/>
  <c r="R43" i="4"/>
  <c r="BJ35" i="18" s="1"/>
  <c r="R20" i="4"/>
  <c r="BJ12" i="18" s="1"/>
  <c r="R32" i="4"/>
  <c r="BJ24" i="18" s="1"/>
  <c r="R44" i="4"/>
  <c r="BJ36" i="18" s="1"/>
  <c r="R21" i="4"/>
  <c r="BJ13" i="18" s="1"/>
  <c r="R33" i="4"/>
  <c r="BJ25" i="18" s="1"/>
  <c r="R45" i="4"/>
  <c r="BJ37" i="18" s="1"/>
  <c r="R22" i="4"/>
  <c r="BJ14" i="18" s="1"/>
  <c r="R34" i="4"/>
  <c r="BJ26" i="18" s="1"/>
  <c r="R46" i="4"/>
  <c r="BJ38" i="18" s="1"/>
  <c r="R11" i="4"/>
  <c r="BJ3" i="18" s="1"/>
  <c r="R23" i="4"/>
  <c r="BJ15" i="18" s="1"/>
  <c r="R35" i="4"/>
  <c r="BJ27" i="18" s="1"/>
  <c r="R47" i="4"/>
  <c r="BJ39" i="18" s="1"/>
  <c r="R12" i="4"/>
  <c r="BJ4" i="18" s="1"/>
  <c r="R24" i="4"/>
  <c r="BJ16" i="18" s="1"/>
  <c r="R36" i="4"/>
  <c r="BJ28" i="18" s="1"/>
  <c r="R48" i="4"/>
  <c r="BJ40" i="18" s="1"/>
  <c r="R13" i="4"/>
  <c r="BJ5" i="18" s="1"/>
  <c r="R25" i="4"/>
  <c r="BJ17" i="18" s="1"/>
  <c r="R37" i="4"/>
  <c r="R17"/>
  <c r="BJ9" i="18" s="1"/>
  <c r="R14" i="4"/>
  <c r="BJ6" i="18" s="1"/>
  <c r="R26" i="4"/>
  <c r="BJ18" i="18" s="1"/>
  <c r="R38" i="4"/>
  <c r="R50"/>
  <c r="BJ42" i="18" s="1"/>
  <c r="R10" i="4"/>
  <c r="BJ2" i="18" s="1"/>
  <c r="R15" i="4"/>
  <c r="BJ7" i="18" s="1"/>
  <c r="R27" i="4"/>
  <c r="BJ19" i="18" s="1"/>
  <c r="R39" i="4"/>
  <c r="BJ31" i="18" s="1"/>
  <c r="R51" i="4"/>
  <c r="BJ43" i="18" s="1"/>
  <c r="R29" i="4"/>
  <c r="BJ21" i="18" s="1"/>
  <c r="R41" i="4"/>
  <c r="BJ33" i="18" s="1"/>
  <c r="R16" i="4"/>
  <c r="BJ8" i="18" s="1"/>
  <c r="R28" i="4"/>
  <c r="BJ20" i="18" s="1"/>
  <c r="R40" i="4"/>
  <c r="BJ32" i="18" s="1"/>
  <c r="R18" i="4"/>
  <c r="BJ10" i="18" s="1"/>
  <c r="R30" i="4"/>
  <c r="BJ22" i="18" s="1"/>
  <c r="R42" i="4"/>
  <c r="BJ34" i="18" s="1"/>
  <c r="J21" i="4"/>
  <c r="AD13" i="18" s="1"/>
  <c r="J33" i="4"/>
  <c r="AD25" i="18" s="1"/>
  <c r="J45" i="4"/>
  <c r="AD37" i="18" s="1"/>
  <c r="J10" i="4"/>
  <c r="J22"/>
  <c r="AD14" i="18" s="1"/>
  <c r="J34" i="4"/>
  <c r="AD26" i="18" s="1"/>
  <c r="J46" i="4"/>
  <c r="AD38" i="18" s="1"/>
  <c r="J31" i="4"/>
  <c r="AD23" i="18" s="1"/>
  <c r="J11" i="4"/>
  <c r="AD3" i="18" s="1"/>
  <c r="J23" i="4"/>
  <c r="AD15" i="18" s="1"/>
  <c r="J35" i="4"/>
  <c r="AD27" i="18" s="1"/>
  <c r="J47" i="4"/>
  <c r="AD39" i="18" s="1"/>
  <c r="J12" i="4"/>
  <c r="AD4" i="18" s="1"/>
  <c r="J24" i="4"/>
  <c r="AD16" i="18" s="1"/>
  <c r="J36" i="4"/>
  <c r="AD28" i="18" s="1"/>
  <c r="J48" i="4"/>
  <c r="AD40" i="18" s="1"/>
  <c r="J13" i="4"/>
  <c r="AD5" i="18" s="1"/>
  <c r="J25" i="4"/>
  <c r="AD17" i="18" s="1"/>
  <c r="J37" i="4"/>
  <c r="J14"/>
  <c r="AD6" i="18" s="1"/>
  <c r="J26" i="4"/>
  <c r="AD18" i="18" s="1"/>
  <c r="J38" i="4"/>
  <c r="J50"/>
  <c r="AD42" i="18" s="1"/>
  <c r="J15" i="4"/>
  <c r="AD7" i="18" s="1"/>
  <c r="J27" i="4"/>
  <c r="AD19" i="18" s="1"/>
  <c r="J39" i="4"/>
  <c r="AD31" i="18" s="1"/>
  <c r="J51" i="4"/>
  <c r="AD43" i="18" s="1"/>
  <c r="J16" i="4"/>
  <c r="AD8" i="18" s="1"/>
  <c r="J28" i="4"/>
  <c r="AD20" i="18" s="1"/>
  <c r="J40" i="4"/>
  <c r="AD32" i="18" s="1"/>
  <c r="J17" i="4"/>
  <c r="AD9" i="18" s="1"/>
  <c r="J29" i="4"/>
  <c r="AD21" i="18" s="1"/>
  <c r="J41" i="4"/>
  <c r="AD33" i="18" s="1"/>
  <c r="J19" i="4"/>
  <c r="AD11" i="18" s="1"/>
  <c r="J43" i="4"/>
  <c r="AD35" i="18" s="1"/>
  <c r="J18" i="4"/>
  <c r="AD10" i="18" s="1"/>
  <c r="J30" i="4"/>
  <c r="AD22" i="18" s="1"/>
  <c r="J42" i="4"/>
  <c r="AD34" i="18" s="1"/>
  <c r="J20" i="4"/>
  <c r="AD12" i="18" s="1"/>
  <c r="J32" i="4"/>
  <c r="AD24" i="18" s="1"/>
  <c r="J44" i="4"/>
  <c r="AD36" i="18" s="1"/>
  <c r="Z18" i="4"/>
  <c r="CP10" i="18" s="1"/>
  <c r="Z30" i="4"/>
  <c r="CP22" i="18" s="1"/>
  <c r="Z42" i="4"/>
  <c r="CP34" i="18" s="1"/>
  <c r="Z16" i="4"/>
  <c r="CP8" i="18" s="1"/>
  <c r="Z19" i="4"/>
  <c r="CP11" i="18" s="1"/>
  <c r="Z31" i="4"/>
  <c r="CP23" i="18" s="1"/>
  <c r="Z43" i="4"/>
  <c r="CP35" i="18" s="1"/>
  <c r="Z20" i="4"/>
  <c r="CP12" i="18" s="1"/>
  <c r="Z32" i="4"/>
  <c r="CP24" i="18" s="1"/>
  <c r="Z44" i="4"/>
  <c r="CP36" i="18" s="1"/>
  <c r="Z21" i="4"/>
  <c r="CP13" i="18" s="1"/>
  <c r="Z33" i="4"/>
  <c r="CP25" i="18" s="1"/>
  <c r="Z45" i="4"/>
  <c r="CP37" i="18" s="1"/>
  <c r="Z40" i="4"/>
  <c r="CP32" i="18" s="1"/>
  <c r="Z22" i="4"/>
  <c r="CP14" i="18" s="1"/>
  <c r="Z34" i="4"/>
  <c r="CP26" i="18" s="1"/>
  <c r="Z46" i="4"/>
  <c r="CP38" i="18" s="1"/>
  <c r="Z11" i="4"/>
  <c r="CP3" i="18" s="1"/>
  <c r="Z23" i="4"/>
  <c r="CP15" i="18" s="1"/>
  <c r="Z35" i="4"/>
  <c r="CP27" i="18" s="1"/>
  <c r="Z47" i="4"/>
  <c r="CP39" i="18" s="1"/>
  <c r="Z28" i="4"/>
  <c r="CP20" i="18" s="1"/>
  <c r="Z12" i="4"/>
  <c r="CP4" i="18" s="1"/>
  <c r="Z24" i="4"/>
  <c r="CP16" i="18" s="1"/>
  <c r="Z36" i="4"/>
  <c r="CP28" i="18" s="1"/>
  <c r="Z48" i="4"/>
  <c r="CP40" i="18" s="1"/>
  <c r="Z13" i="4"/>
  <c r="CP5" i="18" s="1"/>
  <c r="Z25" i="4"/>
  <c r="CP17" i="18" s="1"/>
  <c r="Z37" i="4"/>
  <c r="Z14"/>
  <c r="CP6" i="18" s="1"/>
  <c r="Z26" i="4"/>
  <c r="CP18" i="18" s="1"/>
  <c r="Z38" i="4"/>
  <c r="Z50"/>
  <c r="CP42" i="18" s="1"/>
  <c r="Z15" i="4"/>
  <c r="CP7" i="18" s="1"/>
  <c r="Z27" i="4"/>
  <c r="CP19" i="18" s="1"/>
  <c r="Z39" i="4"/>
  <c r="CP31" i="18" s="1"/>
  <c r="Z51" i="4"/>
  <c r="CP43" i="18" s="1"/>
  <c r="Z17" i="4"/>
  <c r="CP9" i="18" s="1"/>
  <c r="Z29" i="4"/>
  <c r="CP21" i="18" s="1"/>
  <c r="Z41" i="4"/>
  <c r="CP33" i="18" s="1"/>
  <c r="Z10" i="4"/>
  <c r="CP2" i="18" s="1"/>
  <c r="AE6" i="4"/>
  <c r="N7"/>
  <c r="J7"/>
  <c r="G7"/>
  <c r="K7"/>
  <c r="F7"/>
  <c r="CC8" i="8"/>
  <c r="BD8"/>
  <c r="BN8"/>
  <c r="K8"/>
  <c r="AY8"/>
  <c r="AO8"/>
  <c r="BS8"/>
  <c r="Z8"/>
  <c r="AJ8"/>
  <c r="U8"/>
  <c r="CH8"/>
  <c r="O39" i="5"/>
  <c r="O38"/>
  <c r="T37"/>
  <c r="O40"/>
  <c r="O36"/>
  <c r="DW2"/>
  <c r="F8" i="8"/>
  <c r="L6" i="4"/>
  <c r="T6"/>
  <c r="T7" s="1"/>
  <c r="AB6"/>
  <c r="P6"/>
  <c r="H6"/>
  <c r="X6"/>
  <c r="AB7" i="20" l="1"/>
  <c r="CL9" i="17" s="1"/>
  <c r="CL8"/>
  <c r="CO27" s="1"/>
  <c r="U49" i="8"/>
  <c r="AD41" i="5" s="1"/>
  <c r="L49" i="4"/>
  <c r="H7" i="20"/>
  <c r="O8" i="17"/>
  <c r="X7" i="20"/>
  <c r="BW8" i="17"/>
  <c r="BH8"/>
  <c r="L7" i="20"/>
  <c r="AD9" i="17" s="1"/>
  <c r="AD8"/>
  <c r="AV35"/>
  <c r="AV29"/>
  <c r="AV23"/>
  <c r="AV17"/>
  <c r="AV11"/>
  <c r="AW34"/>
  <c r="AW28"/>
  <c r="AW22"/>
  <c r="AW16"/>
  <c r="AW10"/>
  <c r="AV34"/>
  <c r="AV28"/>
  <c r="AV22"/>
  <c r="AV16"/>
  <c r="AV10"/>
  <c r="AW33"/>
  <c r="AW27"/>
  <c r="AW21"/>
  <c r="AW15"/>
  <c r="AV33"/>
  <c r="AV27"/>
  <c r="AV21"/>
  <c r="AV15"/>
  <c r="AW32"/>
  <c r="AW26"/>
  <c r="AW20"/>
  <c r="AW14"/>
  <c r="AV32"/>
  <c r="AV26"/>
  <c r="AV20"/>
  <c r="AV14"/>
  <c r="AW31"/>
  <c r="AW25"/>
  <c r="AW19"/>
  <c r="AW13"/>
  <c r="AV31"/>
  <c r="AV25"/>
  <c r="AV19"/>
  <c r="AV13"/>
  <c r="AW36"/>
  <c r="AW30"/>
  <c r="AW24"/>
  <c r="AW18"/>
  <c r="AW12"/>
  <c r="AV36"/>
  <c r="AV30"/>
  <c r="AV24"/>
  <c r="AV18"/>
  <c r="AV12"/>
  <c r="AW35"/>
  <c r="AW29"/>
  <c r="AW23"/>
  <c r="AW17"/>
  <c r="AW11"/>
  <c r="CP28"/>
  <c r="CO21"/>
  <c r="CP32"/>
  <c r="CP33"/>
  <c r="CO33"/>
  <c r="CP11"/>
  <c r="CP25"/>
  <c r="CP14"/>
  <c r="CO26"/>
  <c r="CO12"/>
  <c r="CP18"/>
  <c r="CP19"/>
  <c r="CO19"/>
  <c r="CP16"/>
  <c r="CO13"/>
  <c r="CO31"/>
  <c r="CP23"/>
  <c r="CO23"/>
  <c r="CP24"/>
  <c r="CO24"/>
  <c r="CO10"/>
  <c r="CO35"/>
  <c r="CP22"/>
  <c r="CP29"/>
  <c r="CO29"/>
  <c r="CA26"/>
  <c r="BZ26"/>
  <c r="CA10"/>
  <c r="BZ10"/>
  <c r="CA31"/>
  <c r="BZ31"/>
  <c r="CA12"/>
  <c r="BZ12"/>
  <c r="CA24"/>
  <c r="BZ24"/>
  <c r="CA29"/>
  <c r="BZ29"/>
  <c r="CA11"/>
  <c r="BZ11"/>
  <c r="CA22"/>
  <c r="BZ22"/>
  <c r="CA18"/>
  <c r="BZ18"/>
  <c r="CA34"/>
  <c r="BZ34"/>
  <c r="CA30"/>
  <c r="BZ30"/>
  <c r="CA23"/>
  <c r="BZ23"/>
  <c r="CA15"/>
  <c r="BZ15"/>
  <c r="CA28"/>
  <c r="BZ28"/>
  <c r="CA27"/>
  <c r="BZ27"/>
  <c r="CA21"/>
  <c r="BZ21"/>
  <c r="CA33"/>
  <c r="BZ33"/>
  <c r="CA32"/>
  <c r="BZ32"/>
  <c r="CA14"/>
  <c r="BZ14"/>
  <c r="CA13"/>
  <c r="BZ13"/>
  <c r="T15" i="20"/>
  <c r="BH15" i="17" s="1"/>
  <c r="H14" i="20"/>
  <c r="O14" i="17" s="1"/>
  <c r="H20" i="20"/>
  <c r="O20" i="17" s="1"/>
  <c r="H41" i="20"/>
  <c r="O41" i="17" s="1"/>
  <c r="H47" i="20"/>
  <c r="O47" i="17" s="1"/>
  <c r="H48" i="20"/>
  <c r="O48" i="17" s="1"/>
  <c r="L35" i="20"/>
  <c r="AD35" i="17" s="1"/>
  <c r="L29" i="20"/>
  <c r="AD29" i="17" s="1"/>
  <c r="L57" i="20"/>
  <c r="AD57" i="17" s="1"/>
  <c r="L63" i="20"/>
  <c r="AD63" i="17" s="1"/>
  <c r="H26" i="20"/>
  <c r="O26" i="17" s="1"/>
  <c r="H32" i="20"/>
  <c r="O32" i="17" s="1"/>
  <c r="H53" i="20"/>
  <c r="O53" i="17" s="1"/>
  <c r="H59" i="20"/>
  <c r="O59" i="17" s="1"/>
  <c r="H60" i="20"/>
  <c r="O60" i="17" s="1"/>
  <c r="T47" i="20"/>
  <c r="BH47" i="17" s="1"/>
  <c r="H46" i="20"/>
  <c r="O46" i="17" s="1"/>
  <c r="H25" i="20"/>
  <c r="O25" i="17" s="1"/>
  <c r="H65" i="20"/>
  <c r="O65" i="17" s="1"/>
  <c r="H40" i="20"/>
  <c r="O40" i="17" s="1"/>
  <c r="L28" i="20"/>
  <c r="AD28" i="17" s="1"/>
  <c r="T60" i="20"/>
  <c r="BH60" i="17" s="1"/>
  <c r="H58" i="20"/>
  <c r="O58" i="17" s="1"/>
  <c r="H37" i="20"/>
  <c r="H39"/>
  <c r="O39" i="17" s="1"/>
  <c r="H52" i="20"/>
  <c r="O52" i="17" s="1"/>
  <c r="L10" i="20"/>
  <c r="AD10" i="17" s="1"/>
  <c r="L21" i="20"/>
  <c r="AD21" i="17" s="1"/>
  <c r="L50" i="20"/>
  <c r="AD50" i="17" s="1"/>
  <c r="L48" i="20"/>
  <c r="AD48" i="17" s="1"/>
  <c r="L49" i="20"/>
  <c r="AD49" i="17" s="1"/>
  <c r="AF45" i="20"/>
  <c r="DA45" i="17" s="1"/>
  <c r="AF59" i="20"/>
  <c r="DA59" i="17" s="1"/>
  <c r="AF63" i="20"/>
  <c r="DA63" i="17" s="1"/>
  <c r="AF53" i="20"/>
  <c r="DA53" i="17" s="1"/>
  <c r="AF58" i="20"/>
  <c r="DA58" i="17" s="1"/>
  <c r="AF46" i="20"/>
  <c r="DA46" i="17" s="1"/>
  <c r="AF26" i="20"/>
  <c r="DA26" i="17" s="1"/>
  <c r="AD7" i="20"/>
  <c r="AF6"/>
  <c r="AF13"/>
  <c r="DA13" i="17" s="1"/>
  <c r="AF17" i="20"/>
  <c r="DA17" i="17" s="1"/>
  <c r="T25" i="20"/>
  <c r="BH25" i="17" s="1"/>
  <c r="H13" i="20"/>
  <c r="O13" i="17" s="1"/>
  <c r="H31" i="20"/>
  <c r="O31" i="17" s="1"/>
  <c r="H18" i="20"/>
  <c r="O18" i="17" s="1"/>
  <c r="H51" i="20"/>
  <c r="O51" i="17" s="1"/>
  <c r="H64" i="20"/>
  <c r="O64" i="17" s="1"/>
  <c r="X50" i="20"/>
  <c r="BW50" i="17" s="1"/>
  <c r="L16" i="20"/>
  <c r="AD16" i="17" s="1"/>
  <c r="L33" i="20"/>
  <c r="AD33" i="17" s="1"/>
  <c r="L62" i="20"/>
  <c r="AD62" i="17" s="1"/>
  <c r="L60" i="20"/>
  <c r="AD60" i="17" s="1"/>
  <c r="L61" i="20"/>
  <c r="AD61" i="17" s="1"/>
  <c r="CH49" i="8"/>
  <c r="CU41" i="5" s="1"/>
  <c r="T39" i="20"/>
  <c r="BH39" i="17" s="1"/>
  <c r="T52" i="20"/>
  <c r="BH52" i="17" s="1"/>
  <c r="H11" i="20"/>
  <c r="O11" i="17" s="1"/>
  <c r="H24" i="20"/>
  <c r="O24" i="17" s="1"/>
  <c r="H30" i="20"/>
  <c r="O30" i="17" s="1"/>
  <c r="H63" i="20"/>
  <c r="O63" i="17" s="1"/>
  <c r="H45" i="20"/>
  <c r="O45" i="17" s="1"/>
  <c r="X19" i="20"/>
  <c r="BW19" i="17" s="1"/>
  <c r="L14" i="20"/>
  <c r="AD14" i="17" s="1"/>
  <c r="L27" i="20"/>
  <c r="AD27" i="17" s="1"/>
  <c r="L41" i="20"/>
  <c r="AD41" i="17" s="1"/>
  <c r="L42" i="20"/>
  <c r="AD42" i="17" s="1"/>
  <c r="AB49" i="4"/>
  <c r="T17" i="20"/>
  <c r="BH17" i="17" s="1"/>
  <c r="T51" i="20"/>
  <c r="BH51" i="17" s="1"/>
  <c r="T64" i="20"/>
  <c r="BH64" i="17" s="1"/>
  <c r="H36" i="20"/>
  <c r="O36" i="17" s="1"/>
  <c r="H23" i="20"/>
  <c r="O23" i="17" s="1"/>
  <c r="H44" i="20"/>
  <c r="O44" i="17" s="1"/>
  <c r="H57" i="20"/>
  <c r="O57" i="17" s="1"/>
  <c r="X20" i="20"/>
  <c r="BW20" i="17" s="1"/>
  <c r="L11" i="20"/>
  <c r="AD11" i="17" s="1"/>
  <c r="L26" i="20"/>
  <c r="AD26" i="17" s="1"/>
  <c r="L20" i="20"/>
  <c r="AD20" i="17" s="1"/>
  <c r="L53" i="20"/>
  <c r="AD53" i="17" s="1"/>
  <c r="L54" i="20"/>
  <c r="AD54" i="17" s="1"/>
  <c r="AY49" i="8"/>
  <c r="BJ41" i="5" s="1"/>
  <c r="T30" i="20"/>
  <c r="BH30" i="17" s="1"/>
  <c r="H19" i="20"/>
  <c r="O19" i="17" s="1"/>
  <c r="H29" i="20"/>
  <c r="O29" i="17" s="1"/>
  <c r="H35" i="20"/>
  <c r="O35" i="17" s="1"/>
  <c r="H56" i="20"/>
  <c r="O56" i="17" s="1"/>
  <c r="H38" i="20"/>
  <c r="X16"/>
  <c r="BW16" i="17" s="1"/>
  <c r="X65" i="20"/>
  <c r="BW65" i="17" s="1"/>
  <c r="X47" i="20"/>
  <c r="BW47" i="17" s="1"/>
  <c r="AK6" i="20"/>
  <c r="L15"/>
  <c r="AD15" i="17" s="1"/>
  <c r="L19" i="20"/>
  <c r="AD19" i="17" s="1"/>
  <c r="L32" i="20"/>
  <c r="AD32" i="17" s="1"/>
  <c r="L65" i="20"/>
  <c r="AD65" i="17" s="1"/>
  <c r="L47" i="20"/>
  <c r="AD47" i="17" s="1"/>
  <c r="T36" i="20"/>
  <c r="BH36" i="17" s="1"/>
  <c r="H12" i="20"/>
  <c r="O12" i="17" s="1"/>
  <c r="H22" i="20"/>
  <c r="O22" i="17" s="1"/>
  <c r="H16" i="20"/>
  <c r="O16" i="17" s="1"/>
  <c r="H49" i="20"/>
  <c r="O49" i="17" s="1"/>
  <c r="H50" i="20"/>
  <c r="O50" i="17" s="1"/>
  <c r="X36" i="20"/>
  <c r="BW36" i="17" s="1"/>
  <c r="AM22" i="20"/>
  <c r="AE7"/>
  <c r="CW9" i="17" s="1"/>
  <c r="L12" i="20"/>
  <c r="AD12" i="17" s="1"/>
  <c r="L31" i="20"/>
  <c r="AD31" i="17" s="1"/>
  <c r="L13" i="20"/>
  <c r="AD13" i="17" s="1"/>
  <c r="L46" i="20"/>
  <c r="AD46" i="17" s="1"/>
  <c r="L59" i="20"/>
  <c r="AD59" i="17" s="1"/>
  <c r="H17" i="20"/>
  <c r="O17" i="17" s="1"/>
  <c r="H34" i="20"/>
  <c r="O34" i="17" s="1"/>
  <c r="H28" i="20"/>
  <c r="O28" i="17" s="1"/>
  <c r="H61" i="20"/>
  <c r="O61" i="17" s="1"/>
  <c r="H62" i="20"/>
  <c r="O62" i="17" s="1"/>
  <c r="X17" i="20"/>
  <c r="BW17" i="17" s="1"/>
  <c r="X25" i="20"/>
  <c r="BW25" i="17" s="1"/>
  <c r="X40" i="20"/>
  <c r="BW40" i="17" s="1"/>
  <c r="L18" i="20"/>
  <c r="AD18" i="17" s="1"/>
  <c r="L24" i="20"/>
  <c r="AD24" i="17" s="1"/>
  <c r="L25" i="20"/>
  <c r="AD25" i="17" s="1"/>
  <c r="L58" i="20"/>
  <c r="AD58" i="17" s="1"/>
  <c r="L40" i="20"/>
  <c r="AD40" i="17" s="1"/>
  <c r="H15" i="20"/>
  <c r="O15" i="17" s="1"/>
  <c r="H21" i="20"/>
  <c r="O21" i="17" s="1"/>
  <c r="H42" i="20"/>
  <c r="O42" i="17" s="1"/>
  <c r="H43" i="20"/>
  <c r="O43" i="17" s="1"/>
  <c r="L37" i="20"/>
  <c r="L52"/>
  <c r="AD52" i="17" s="1"/>
  <c r="H10" i="20"/>
  <c r="O10" i="17" s="1"/>
  <c r="H27" i="20"/>
  <c r="O27" i="17" s="1"/>
  <c r="H33" i="20"/>
  <c r="O33" i="17" s="1"/>
  <c r="H54" i="20"/>
  <c r="O54" i="17" s="1"/>
  <c r="H55" i="20"/>
  <c r="O55" i="17" s="1"/>
  <c r="X35" i="20"/>
  <c r="BW35" i="17" s="1"/>
  <c r="X45" i="20"/>
  <c r="BW45" i="17" s="1"/>
  <c r="X51" i="20"/>
  <c r="BW51" i="17" s="1"/>
  <c r="L23" i="20"/>
  <c r="AD23" i="17" s="1"/>
  <c r="L17" i="20"/>
  <c r="AD17" i="17" s="1"/>
  <c r="L45" i="20"/>
  <c r="AD45" i="17" s="1"/>
  <c r="L51" i="20"/>
  <c r="AD51" i="17" s="1"/>
  <c r="L64" i="20"/>
  <c r="AD64" i="17" s="1"/>
  <c r="X7" i="4"/>
  <c r="H7"/>
  <c r="AD49"/>
  <c r="N17" i="18"/>
  <c r="N25"/>
  <c r="N22"/>
  <c r="CH52" i="8"/>
  <c r="CU44" i="5" s="1"/>
  <c r="CU44" i="18"/>
  <c r="N50"/>
  <c r="AO59" i="8"/>
  <c r="AY51" i="5" s="1"/>
  <c r="AY51" i="18"/>
  <c r="K60" i="8"/>
  <c r="S52" i="5" s="1"/>
  <c r="S52" i="18"/>
  <c r="Z56" i="8"/>
  <c r="AI48" i="5" s="1"/>
  <c r="AI48" i="18"/>
  <c r="BD58" i="8"/>
  <c r="BO50" i="5" s="1"/>
  <c r="BO50" i="18"/>
  <c r="BS57" i="8"/>
  <c r="CE49" i="5" s="1"/>
  <c r="CE49" i="18"/>
  <c r="CH55" i="8"/>
  <c r="CU47" i="5" s="1"/>
  <c r="CU47" i="18"/>
  <c r="P49" i="4"/>
  <c r="AL65" i="17"/>
  <c r="AM65"/>
  <c r="AW57" i="18" s="1"/>
  <c r="AM64" i="17"/>
  <c r="AW56" i="18" s="1"/>
  <c r="AM63" i="17"/>
  <c r="AW55" i="18" s="1"/>
  <c r="AM62" i="17"/>
  <c r="AW54" i="18" s="1"/>
  <c r="AM61" i="17"/>
  <c r="AW53" i="18" s="1"/>
  <c r="AM60" i="17"/>
  <c r="AW52" i="18" s="1"/>
  <c r="AM59" i="17"/>
  <c r="AW51" i="18" s="1"/>
  <c r="AM58" i="17"/>
  <c r="AW50" i="18" s="1"/>
  <c r="AM57" i="17"/>
  <c r="AW49" i="18" s="1"/>
  <c r="AM56" i="17"/>
  <c r="AW48" i="18" s="1"/>
  <c r="AM55" i="17"/>
  <c r="AW47" i="18" s="1"/>
  <c r="AM54" i="17"/>
  <c r="AW46" i="18" s="1"/>
  <c r="AM53" i="17"/>
  <c r="AW45" i="18" s="1"/>
  <c r="AM52" i="17"/>
  <c r="AW44" i="18" s="1"/>
  <c r="AL64" i="17"/>
  <c r="AL63"/>
  <c r="AL62"/>
  <c r="AL61"/>
  <c r="AM51"/>
  <c r="AW43" i="18" s="1"/>
  <c r="AM50" i="17"/>
  <c r="AW42" i="18" s="1"/>
  <c r="AM49" i="17"/>
  <c r="AW41" i="18" s="1"/>
  <c r="AM48" i="17"/>
  <c r="AW40" i="18" s="1"/>
  <c r="AM47" i="17"/>
  <c r="AW39" i="18" s="1"/>
  <c r="AM46" i="17"/>
  <c r="AW38" i="18" s="1"/>
  <c r="AM45" i="17"/>
  <c r="AW37" i="18" s="1"/>
  <c r="AM44" i="17"/>
  <c r="AW36" i="18" s="1"/>
  <c r="AM43" i="17"/>
  <c r="AW35" i="18" s="1"/>
  <c r="AL51" i="17"/>
  <c r="AL50"/>
  <c r="AL60"/>
  <c r="AL56"/>
  <c r="AL59"/>
  <c r="AL57"/>
  <c r="AL54"/>
  <c r="AL58"/>
  <c r="AL55"/>
  <c r="AL43"/>
  <c r="AL52"/>
  <c r="AL53"/>
  <c r="AL45"/>
  <c r="AL47"/>
  <c r="AU38"/>
  <c r="AL32"/>
  <c r="AM42"/>
  <c r="AW34" i="18" s="1"/>
  <c r="AT38" i="17"/>
  <c r="AM36"/>
  <c r="AW28" i="18" s="1"/>
  <c r="AL42" i="17"/>
  <c r="AU37"/>
  <c r="AL36"/>
  <c r="AL44"/>
  <c r="AM40"/>
  <c r="AW32" i="18" s="1"/>
  <c r="AT37" i="17"/>
  <c r="AM35"/>
  <c r="AW27" i="18" s="1"/>
  <c r="AM41" i="17"/>
  <c r="AW33" i="18" s="1"/>
  <c r="AL40" i="17"/>
  <c r="AL35"/>
  <c r="AL48"/>
  <c r="AM33"/>
  <c r="AW25" i="18" s="1"/>
  <c r="AM31" i="17"/>
  <c r="AW23" i="18" s="1"/>
  <c r="AM30" i="17"/>
  <c r="AW22" i="18" s="1"/>
  <c r="AM29" i="17"/>
  <c r="AW21" i="18" s="1"/>
  <c r="AL49" i="17"/>
  <c r="AL46"/>
  <c r="AM34"/>
  <c r="AW26" i="18" s="1"/>
  <c r="AL34" i="17"/>
  <c r="AM27"/>
  <c r="AW19" i="18" s="1"/>
  <c r="AM26" i="17"/>
  <c r="AW18" i="18" s="1"/>
  <c r="AM25" i="17"/>
  <c r="AW17" i="18" s="1"/>
  <c r="AM24" i="17"/>
  <c r="AW16" i="18" s="1"/>
  <c r="AM23" i="17"/>
  <c r="AW15" i="18" s="1"/>
  <c r="AM22" i="17"/>
  <c r="AW14" i="18" s="1"/>
  <c r="AM21" i="17"/>
  <c r="AW13" i="18" s="1"/>
  <c r="AM20" i="17"/>
  <c r="AW12" i="18" s="1"/>
  <c r="AM19" i="17"/>
  <c r="AW11" i="18" s="1"/>
  <c r="AM18" i="17"/>
  <c r="AW10" i="18" s="1"/>
  <c r="AM17" i="17"/>
  <c r="AW9" i="18" s="1"/>
  <c r="AL27" i="17"/>
  <c r="AL26"/>
  <c r="AL25"/>
  <c r="AL24"/>
  <c r="AL23"/>
  <c r="AL22"/>
  <c r="AL21"/>
  <c r="AL20"/>
  <c r="AM28"/>
  <c r="AW20" i="18" s="1"/>
  <c r="AM32" i="17"/>
  <c r="AW24" i="18" s="1"/>
  <c r="AL30" i="17"/>
  <c r="AL28"/>
  <c r="AL31"/>
  <c r="AL33"/>
  <c r="AL41"/>
  <c r="AL29"/>
  <c r="AM39"/>
  <c r="AW31" i="18" s="1"/>
  <c r="AL39" i="17"/>
  <c r="AL19"/>
  <c r="AL17"/>
  <c r="AM16"/>
  <c r="AW8" i="18" s="1"/>
  <c r="AM15" i="17"/>
  <c r="AW7" i="18" s="1"/>
  <c r="AM14" i="17"/>
  <c r="AW6" i="18" s="1"/>
  <c r="AM13" i="17"/>
  <c r="AW5" i="18" s="1"/>
  <c r="AM12" i="17"/>
  <c r="AW4" i="18" s="1"/>
  <c r="AM11" i="17"/>
  <c r="AW3" i="18" s="1"/>
  <c r="AM10" i="17"/>
  <c r="AW2" i="18" s="1"/>
  <c r="AL16" i="17"/>
  <c r="AL15"/>
  <c r="AL14"/>
  <c r="AL13"/>
  <c r="AL12"/>
  <c r="AL11"/>
  <c r="AL10"/>
  <c r="AL18"/>
  <c r="BV50"/>
  <c r="CH42" i="18" s="1"/>
  <c r="BV53" i="17"/>
  <c r="CH45" i="18" s="1"/>
  <c r="BU53" i="17"/>
  <c r="BV51"/>
  <c r="CH43" i="18" s="1"/>
  <c r="BU51" i="17"/>
  <c r="BV43"/>
  <c r="CH35" i="18" s="1"/>
  <c r="BV36" i="17"/>
  <c r="CH28" i="18" s="1"/>
  <c r="BV48" i="17"/>
  <c r="CH40" i="18" s="1"/>
  <c r="BU43" i="17"/>
  <c r="BU36"/>
  <c r="BU31"/>
  <c r="BU48"/>
  <c r="BV45"/>
  <c r="CH37" i="18" s="1"/>
  <c r="BV40" i="17"/>
  <c r="CH32" i="18" s="1"/>
  <c r="BV35" i="17"/>
  <c r="CH27" i="18" s="1"/>
  <c r="BU45" i="17"/>
  <c r="BU40"/>
  <c r="BU35"/>
  <c r="BV47"/>
  <c r="CH39" i="18" s="1"/>
  <c r="BV39" i="17"/>
  <c r="CH31" i="18" s="1"/>
  <c r="BV34" i="17"/>
  <c r="CH26" i="18" s="1"/>
  <c r="BU47" i="17"/>
  <c r="BV42"/>
  <c r="CH34" i="18" s="1"/>
  <c r="BU39" i="17"/>
  <c r="BU34"/>
  <c r="BU42"/>
  <c r="BV41"/>
  <c r="CH33" i="18" s="1"/>
  <c r="BV33" i="17"/>
  <c r="CH25" i="18" s="1"/>
  <c r="BV44" i="17"/>
  <c r="CH36" i="18" s="1"/>
  <c r="BU41" i="17"/>
  <c r="BU44"/>
  <c r="BV32"/>
  <c r="CH24" i="18" s="1"/>
  <c r="BU28" i="17"/>
  <c r="BV30"/>
  <c r="CH22" i="18" s="1"/>
  <c r="BU30" i="17"/>
  <c r="BV27"/>
  <c r="CH19" i="18" s="1"/>
  <c r="BV26" i="17"/>
  <c r="CH18" i="18" s="1"/>
  <c r="BV25" i="17"/>
  <c r="CH17" i="18" s="1"/>
  <c r="BV24" i="17"/>
  <c r="CH16" i="18" s="1"/>
  <c r="BV23" i="17"/>
  <c r="CH15" i="18" s="1"/>
  <c r="BV22" i="17"/>
  <c r="CH14" i="18" s="1"/>
  <c r="BV21" i="17"/>
  <c r="CH13" i="18" s="1"/>
  <c r="BV20" i="17"/>
  <c r="CH12" i="18" s="1"/>
  <c r="BU32" i="17"/>
  <c r="BU27"/>
  <c r="BU26"/>
  <c r="BU25"/>
  <c r="BU24"/>
  <c r="BU23"/>
  <c r="BU22"/>
  <c r="BU21"/>
  <c r="BU20"/>
  <c r="BU19"/>
  <c r="BU18"/>
  <c r="BU17"/>
  <c r="BU16"/>
  <c r="BV46"/>
  <c r="CH38" i="18" s="1"/>
  <c r="BU46" i="17"/>
  <c r="BV29"/>
  <c r="CH21" i="18" s="1"/>
  <c r="BU29" i="17"/>
  <c r="BU33"/>
  <c r="BV31"/>
  <c r="CH23" i="18" s="1"/>
  <c r="BU50" i="17"/>
  <c r="BV28"/>
  <c r="CH20" i="18" s="1"/>
  <c r="BV17" i="17"/>
  <c r="CH9" i="18" s="1"/>
  <c r="BV18" i="17"/>
  <c r="CH10" i="18" s="1"/>
  <c r="BV15" i="17"/>
  <c r="CH7" i="18" s="1"/>
  <c r="BU15" i="17"/>
  <c r="BV19"/>
  <c r="CH11" i="18" s="1"/>
  <c r="BV14" i="17"/>
  <c r="CH6" i="18" s="1"/>
  <c r="BV13" i="17"/>
  <c r="CH5" i="18" s="1"/>
  <c r="BV12" i="17"/>
  <c r="CH4" i="18" s="1"/>
  <c r="BV11" i="17"/>
  <c r="CH3" i="18" s="1"/>
  <c r="BV10" i="17"/>
  <c r="CH2" i="18" s="1"/>
  <c r="BU14" i="17"/>
  <c r="BU13"/>
  <c r="BU12"/>
  <c r="BU11"/>
  <c r="BU10"/>
  <c r="BV16"/>
  <c r="CH8" i="18" s="1"/>
  <c r="N34"/>
  <c r="N52"/>
  <c r="AO58" i="8"/>
  <c r="AY50" i="5" s="1"/>
  <c r="AY50" i="18"/>
  <c r="K64" i="8"/>
  <c r="S56" i="5" s="1"/>
  <c r="S56" i="18"/>
  <c r="Z58" i="8"/>
  <c r="AI50" i="5" s="1"/>
  <c r="AI50" i="18"/>
  <c r="BD57" i="8"/>
  <c r="BO49" i="5" s="1"/>
  <c r="BO49" i="18"/>
  <c r="BS61" i="8"/>
  <c r="CE53" i="5" s="1"/>
  <c r="CE53" i="18"/>
  <c r="CH54" i="8"/>
  <c r="CU46" i="5" s="1"/>
  <c r="CU46" i="18"/>
  <c r="BS49" i="8"/>
  <c r="CE41" i="5" s="1"/>
  <c r="CE41" i="18"/>
  <c r="AB7" i="4"/>
  <c r="N16" i="18"/>
  <c r="N8"/>
  <c r="AO53" i="8"/>
  <c r="AY45" i="5" s="1"/>
  <c r="AY45" i="18"/>
  <c r="N49"/>
  <c r="AO63" i="8"/>
  <c r="AY55" i="5" s="1"/>
  <c r="AY55" i="18"/>
  <c r="K62" i="8"/>
  <c r="S54" i="5" s="1"/>
  <c r="S54" i="18"/>
  <c r="Z63" i="8"/>
  <c r="AI55" i="5" s="1"/>
  <c r="AI55" i="18"/>
  <c r="BD61" i="8"/>
  <c r="BO53" i="5" s="1"/>
  <c r="BO53" i="18"/>
  <c r="BS55" i="8"/>
  <c r="CE47" i="5" s="1"/>
  <c r="CE47" i="18"/>
  <c r="CH65" i="8"/>
  <c r="CU57" i="5" s="1"/>
  <c r="CU57" i="18"/>
  <c r="CL49" i="8"/>
  <c r="CY41" i="5" s="1"/>
  <c r="N64" i="17"/>
  <c r="V56" i="18" s="1"/>
  <c r="N51" i="17"/>
  <c r="V43" i="18" s="1"/>
  <c r="N50" i="17"/>
  <c r="V42" i="18" s="1"/>
  <c r="N60" i="17"/>
  <c r="V52" i="18" s="1"/>
  <c r="N58" i="17"/>
  <c r="V50" i="18" s="1"/>
  <c r="M60" i="17"/>
  <c r="M44"/>
  <c r="N42"/>
  <c r="V34" i="18" s="1"/>
  <c r="N46" i="17"/>
  <c r="V38" i="18" s="1"/>
  <c r="M42" i="17"/>
  <c r="M31"/>
  <c r="M46"/>
  <c r="N36"/>
  <c r="V28" i="18" s="1"/>
  <c r="N32" i="17"/>
  <c r="V24" i="18" s="1"/>
  <c r="N48" i="17"/>
  <c r="V40" i="18" s="1"/>
  <c r="N41" i="17"/>
  <c r="V33" i="18" s="1"/>
  <c r="M36" i="17"/>
  <c r="M50"/>
  <c r="M48"/>
  <c r="N43"/>
  <c r="V35" i="18" s="1"/>
  <c r="M41" i="17"/>
  <c r="N40"/>
  <c r="V32" i="18" s="1"/>
  <c r="N35" i="17"/>
  <c r="V27" i="18" s="1"/>
  <c r="M43" i="17"/>
  <c r="M40"/>
  <c r="M35"/>
  <c r="N45"/>
  <c r="V37" i="18" s="1"/>
  <c r="N39" i="17"/>
  <c r="V31" i="18" s="1"/>
  <c r="N34" i="17"/>
  <c r="V26" i="18" s="1"/>
  <c r="M45" i="17"/>
  <c r="M39"/>
  <c r="N47"/>
  <c r="V39" i="18" s="1"/>
  <c r="N33" i="17"/>
  <c r="V25" i="18" s="1"/>
  <c r="N44" i="17"/>
  <c r="V36" i="18" s="1"/>
  <c r="M33" i="17"/>
  <c r="N28"/>
  <c r="V20" i="18" s="1"/>
  <c r="N27" i="17"/>
  <c r="V19" i="18" s="1"/>
  <c r="N26" i="17"/>
  <c r="V18" i="18" s="1"/>
  <c r="N25" i="17"/>
  <c r="V17" i="18" s="1"/>
  <c r="N24" i="17"/>
  <c r="V16" i="18" s="1"/>
  <c r="N23" i="17"/>
  <c r="V15" i="18" s="1"/>
  <c r="N22" i="17"/>
  <c r="V14" i="18" s="1"/>
  <c r="N21" i="17"/>
  <c r="V13" i="18" s="1"/>
  <c r="N20" i="17"/>
  <c r="V12" i="18" s="1"/>
  <c r="N29" i="17"/>
  <c r="V21" i="18" s="1"/>
  <c r="M28" i="17"/>
  <c r="M27"/>
  <c r="M26"/>
  <c r="M25"/>
  <c r="M24"/>
  <c r="M23"/>
  <c r="M22"/>
  <c r="M21"/>
  <c r="M20"/>
  <c r="M19"/>
  <c r="M18"/>
  <c r="M17"/>
  <c r="M16"/>
  <c r="M32"/>
  <c r="M29"/>
  <c r="M34"/>
  <c r="M51"/>
  <c r="N31"/>
  <c r="V23" i="18" s="1"/>
  <c r="N30" i="17"/>
  <c r="V22" i="18" s="1"/>
  <c r="M47" i="17"/>
  <c r="M30"/>
  <c r="N16"/>
  <c r="V8" i="18" s="1"/>
  <c r="N19" i="17"/>
  <c r="V11" i="18" s="1"/>
  <c r="N17" i="17"/>
  <c r="V9" i="18" s="1"/>
  <c r="N15" i="17"/>
  <c r="V7" i="18" s="1"/>
  <c r="N14" i="17"/>
  <c r="V6" i="18" s="1"/>
  <c r="N13" i="17"/>
  <c r="V5" i="18" s="1"/>
  <c r="N12" i="17"/>
  <c r="V4" i="18" s="1"/>
  <c r="N11" i="17"/>
  <c r="V3" i="18" s="1"/>
  <c r="N10" i="17"/>
  <c r="V2" i="18" s="1"/>
  <c r="K9" i="17"/>
  <c r="M15"/>
  <c r="M14"/>
  <c r="M13"/>
  <c r="M12"/>
  <c r="M11"/>
  <c r="M10"/>
  <c r="N18"/>
  <c r="V10" i="18" s="1"/>
  <c r="X65" i="17"/>
  <c r="AG57" i="18" s="1"/>
  <c r="W65" i="17"/>
  <c r="W64"/>
  <c r="W63"/>
  <c r="W62"/>
  <c r="W61"/>
  <c r="W60"/>
  <c r="W59"/>
  <c r="W58"/>
  <c r="X64"/>
  <c r="AG56" i="18" s="1"/>
  <c r="X63" i="17"/>
  <c r="AG55" i="18" s="1"/>
  <c r="X62" i="17"/>
  <c r="AG54" i="18" s="1"/>
  <c r="X61" i="17"/>
  <c r="AG53" i="18" s="1"/>
  <c r="X60" i="17"/>
  <c r="AG52" i="18" s="1"/>
  <c r="X59" i="17"/>
  <c r="AG51" i="18" s="1"/>
  <c r="X58" i="17"/>
  <c r="AG50" i="18" s="1"/>
  <c r="X57" i="17"/>
  <c r="AG49" i="18" s="1"/>
  <c r="X56" i="17"/>
  <c r="AG48" i="18" s="1"/>
  <c r="X55" i="17"/>
  <c r="AG47" i="18" s="1"/>
  <c r="X54" i="17"/>
  <c r="AG46" i="18" s="1"/>
  <c r="X52" i="17"/>
  <c r="AG44" i="18" s="1"/>
  <c r="W51" i="17"/>
  <c r="W50"/>
  <c r="W49"/>
  <c r="AF38"/>
  <c r="W55"/>
  <c r="W52"/>
  <c r="X45"/>
  <c r="AG37" i="18" s="1"/>
  <c r="X50" i="17"/>
  <c r="AG42" i="18" s="1"/>
  <c r="W45" i="17"/>
  <c r="W33"/>
  <c r="X47"/>
  <c r="AG39" i="18" s="1"/>
  <c r="X31" i="17"/>
  <c r="AG23" i="18" s="1"/>
  <c r="X30" i="17"/>
  <c r="AG22" i="18" s="1"/>
  <c r="X29" i="17"/>
  <c r="AG21" i="18" s="1"/>
  <c r="W56" i="17"/>
  <c r="W47"/>
  <c r="X44"/>
  <c r="AG36" i="18" s="1"/>
  <c r="X42" i="17"/>
  <c r="AG34" i="18" s="1"/>
  <c r="X51" i="17"/>
  <c r="AG43" i="18" s="1"/>
  <c r="X49" i="17"/>
  <c r="AG41" i="18" s="1"/>
  <c r="W44" i="17"/>
  <c r="W42"/>
  <c r="AE38"/>
  <c r="X36"/>
  <c r="AG28" i="18" s="1"/>
  <c r="W32" i="17"/>
  <c r="X46"/>
  <c r="AG38" i="18" s="1"/>
  <c r="W36" i="17"/>
  <c r="W46"/>
  <c r="X41"/>
  <c r="AG33" i="18" s="1"/>
  <c r="X40" i="17"/>
  <c r="AG32" i="18" s="1"/>
  <c r="AF37" i="17"/>
  <c r="X35"/>
  <c r="AG27" i="18" s="1"/>
  <c r="W57" i="17"/>
  <c r="W43"/>
  <c r="W39"/>
  <c r="W34"/>
  <c r="W41"/>
  <c r="W40"/>
  <c r="AE37"/>
  <c r="X39"/>
  <c r="AG31" i="18" s="1"/>
  <c r="W54" i="17"/>
  <c r="W35"/>
  <c r="W31"/>
  <c r="W30"/>
  <c r="X28"/>
  <c r="AG20" i="18" s="1"/>
  <c r="X27" i="17"/>
  <c r="AG19" i="18" s="1"/>
  <c r="X26" i="17"/>
  <c r="AG18" i="18" s="1"/>
  <c r="X25" i="17"/>
  <c r="AG17" i="18" s="1"/>
  <c r="X24" i="17"/>
  <c r="AG16" i="18" s="1"/>
  <c r="X23" i="17"/>
  <c r="AG15" i="18" s="1"/>
  <c r="X22" i="17"/>
  <c r="AG14" i="18" s="1"/>
  <c r="X21" i="17"/>
  <c r="AG13" i="18" s="1"/>
  <c r="X20" i="17"/>
  <c r="AG12" i="18" s="1"/>
  <c r="X19" i="17"/>
  <c r="AG11" i="18" s="1"/>
  <c r="X18" i="17"/>
  <c r="AG10" i="18" s="1"/>
  <c r="X17" i="17"/>
  <c r="AG9" i="18" s="1"/>
  <c r="X48" i="17"/>
  <c r="AG40" i="18" s="1"/>
  <c r="X34" i="17"/>
  <c r="AG26" i="18" s="1"/>
  <c r="W28" i="17"/>
  <c r="W27"/>
  <c r="W26"/>
  <c r="W25"/>
  <c r="W24"/>
  <c r="W23"/>
  <c r="W48"/>
  <c r="X43"/>
  <c r="AG35" i="18" s="1"/>
  <c r="W29" i="17"/>
  <c r="X33"/>
  <c r="AG25" i="18" s="1"/>
  <c r="X32" i="17"/>
  <c r="AG24" i="18" s="1"/>
  <c r="W20" i="17"/>
  <c r="W21"/>
  <c r="W18"/>
  <c r="X16"/>
  <c r="AG8" i="18" s="1"/>
  <c r="W22" i="17"/>
  <c r="W16"/>
  <c r="W19"/>
  <c r="X15"/>
  <c r="AG7" i="18" s="1"/>
  <c r="X14" i="17"/>
  <c r="AG6" i="18" s="1"/>
  <c r="X13" i="17"/>
  <c r="AG5" i="18" s="1"/>
  <c r="X12" i="17"/>
  <c r="AG4" i="18" s="1"/>
  <c r="X11" i="17"/>
  <c r="AG3" i="18" s="1"/>
  <c r="W15" i="17"/>
  <c r="W14"/>
  <c r="W13"/>
  <c r="W12"/>
  <c r="W11"/>
  <c r="W17"/>
  <c r="N19" i="18"/>
  <c r="N38"/>
  <c r="N11"/>
  <c r="AO52" i="8"/>
  <c r="AY44" i="5" s="1"/>
  <c r="AY44" i="18"/>
  <c r="N56"/>
  <c r="AO61" i="8"/>
  <c r="AY53" i="5" s="1"/>
  <c r="AY53" i="18"/>
  <c r="K56" i="8"/>
  <c r="S48" i="5" s="1"/>
  <c r="S48" i="18"/>
  <c r="Z55" i="8"/>
  <c r="AI47" i="5" s="1"/>
  <c r="AI47" i="18"/>
  <c r="BD55" i="8"/>
  <c r="BO47" i="5" s="1"/>
  <c r="BO47" i="18"/>
  <c r="BS54" i="8"/>
  <c r="CE46" i="5" s="1"/>
  <c r="CE46" i="18"/>
  <c r="CH62" i="8"/>
  <c r="CU54" i="5" s="1"/>
  <c r="CU54" i="18"/>
  <c r="K49" i="8"/>
  <c r="S41" i="5" s="1"/>
  <c r="S41" i="18"/>
  <c r="N36"/>
  <c r="N14"/>
  <c r="N7"/>
  <c r="N40"/>
  <c r="N57"/>
  <c r="AO57" i="8"/>
  <c r="AY49" i="5" s="1"/>
  <c r="AY49" i="18"/>
  <c r="K59" i="8"/>
  <c r="S51" i="5" s="1"/>
  <c r="S51" i="18"/>
  <c r="Z61" i="8"/>
  <c r="AI53" i="5" s="1"/>
  <c r="AI53" i="18"/>
  <c r="BD54" i="8"/>
  <c r="BO46" i="5" s="1"/>
  <c r="BO46" i="18"/>
  <c r="BS65" i="8"/>
  <c r="CE57" i="5" s="1"/>
  <c r="CE57" i="18"/>
  <c r="CH60" i="8"/>
  <c r="CU52" i="5" s="1"/>
  <c r="CU52" i="18"/>
  <c r="T49" i="4"/>
  <c r="AC63" i="17"/>
  <c r="AL55" i="18" s="1"/>
  <c r="AB63" i="17"/>
  <c r="AB58"/>
  <c r="AB56"/>
  <c r="AB55"/>
  <c r="AB53"/>
  <c r="AC58"/>
  <c r="AL50" i="18" s="1"/>
  <c r="AC55" i="17"/>
  <c r="AL47" i="18" s="1"/>
  <c r="AC52" i="17"/>
  <c r="AL44" i="18" s="1"/>
  <c r="AB52" i="17"/>
  <c r="AC56"/>
  <c r="AL48" i="18" s="1"/>
  <c r="AC53" i="17"/>
  <c r="AL45" i="18" s="1"/>
  <c r="AC51" i="17"/>
  <c r="AL43" i="18" s="1"/>
  <c r="AC50" i="17"/>
  <c r="AL42" i="18" s="1"/>
  <c r="AC42" i="17"/>
  <c r="AL34" i="18" s="1"/>
  <c r="AC44" i="17"/>
  <c r="AL36" i="18" s="1"/>
  <c r="AB42" i="17"/>
  <c r="AC36"/>
  <c r="AL28" i="18" s="1"/>
  <c r="AB32" i="17"/>
  <c r="AB44"/>
  <c r="AB36"/>
  <c r="AC46"/>
  <c r="AL38" i="18" s="1"/>
  <c r="AC41" i="17"/>
  <c r="AL33" i="18" s="1"/>
  <c r="AC40" i="17"/>
  <c r="AL32" i="18" s="1"/>
  <c r="AC35" i="17"/>
  <c r="AL27" i="18" s="1"/>
  <c r="AB51" i="17"/>
  <c r="AB46"/>
  <c r="AB41"/>
  <c r="AB40"/>
  <c r="AB35"/>
  <c r="AC48"/>
  <c r="AL40" i="18" s="1"/>
  <c r="AC39" i="17"/>
  <c r="AL31" i="18" s="1"/>
  <c r="AC34" i="17"/>
  <c r="AL26" i="18" s="1"/>
  <c r="AB48" i="17"/>
  <c r="AC43"/>
  <c r="AL35" i="18" s="1"/>
  <c r="AB39" i="17"/>
  <c r="AB34"/>
  <c r="AB43"/>
  <c r="AC45"/>
  <c r="AL37" i="18" s="1"/>
  <c r="AB33" i="17"/>
  <c r="AB50"/>
  <c r="AB47"/>
  <c r="AB31"/>
  <c r="AB30"/>
  <c r="AB28"/>
  <c r="AB27"/>
  <c r="AB26"/>
  <c r="AB25"/>
  <c r="AB24"/>
  <c r="AB23"/>
  <c r="AC29"/>
  <c r="AL21" i="18" s="1"/>
  <c r="AB45" i="17"/>
  <c r="AB29"/>
  <c r="AC47"/>
  <c r="AL39" i="18" s="1"/>
  <c r="AC33" i="17"/>
  <c r="AL25" i="18" s="1"/>
  <c r="AC32" i="17"/>
  <c r="AL24" i="18" s="1"/>
  <c r="AC31" i="17"/>
  <c r="AL23" i="18" s="1"/>
  <c r="AC30" i="17"/>
  <c r="AL22" i="18" s="1"/>
  <c r="AC28" i="17"/>
  <c r="AL20" i="18" s="1"/>
  <c r="AC27" i="17"/>
  <c r="AL19" i="18" s="1"/>
  <c r="AC26" i="17"/>
  <c r="AL18" i="18" s="1"/>
  <c r="AC25" i="17"/>
  <c r="AL17" i="18" s="1"/>
  <c r="AC24" i="17"/>
  <c r="AL16" i="18" s="1"/>
  <c r="AC23" i="17"/>
  <c r="AL15" i="18" s="1"/>
  <c r="AC22" i="17"/>
  <c r="AL14" i="18" s="1"/>
  <c r="AC21" i="17"/>
  <c r="AL13" i="18" s="1"/>
  <c r="AB20" i="17"/>
  <c r="AB17"/>
  <c r="AC16"/>
  <c r="AL8" i="18" s="1"/>
  <c r="AC18" i="17"/>
  <c r="AL10" i="18" s="1"/>
  <c r="AB16" i="17"/>
  <c r="AB18"/>
  <c r="AB21"/>
  <c r="AB22"/>
  <c r="AC19"/>
  <c r="AL11" i="18" s="1"/>
  <c r="AC15" i="17"/>
  <c r="AL7" i="18" s="1"/>
  <c r="AC14" i="17"/>
  <c r="AL6" i="18" s="1"/>
  <c r="AC13" i="17"/>
  <c r="AL5" i="18" s="1"/>
  <c r="AC12" i="17"/>
  <c r="AL4" i="18" s="1"/>
  <c r="AC11" i="17"/>
  <c r="AL3" i="18" s="1"/>
  <c r="AC10" i="17"/>
  <c r="AL2" i="18" s="1"/>
  <c r="AB19" i="17"/>
  <c r="AB15"/>
  <c r="AB14"/>
  <c r="AB13"/>
  <c r="AB12"/>
  <c r="AB11"/>
  <c r="AB10"/>
  <c r="AC20"/>
  <c r="AL12" i="18" s="1"/>
  <c r="AC17" i="17"/>
  <c r="AL9" i="18" s="1"/>
  <c r="CK65" i="17"/>
  <c r="CX57" i="18" s="1"/>
  <c r="CK64" i="17"/>
  <c r="CX56" i="18" s="1"/>
  <c r="CJ65" i="17"/>
  <c r="CJ55"/>
  <c r="CJ54"/>
  <c r="CJ52"/>
  <c r="CK54"/>
  <c r="CX46" i="18" s="1"/>
  <c r="CK55" i="17"/>
  <c r="CX47" i="18" s="1"/>
  <c r="CK52" i="17"/>
  <c r="CX44" i="18" s="1"/>
  <c r="CK51" i="17"/>
  <c r="CX43" i="18" s="1"/>
  <c r="CJ51" i="17"/>
  <c r="CK50"/>
  <c r="CX42" i="18" s="1"/>
  <c r="CK49" i="17"/>
  <c r="CX41" i="18" s="1"/>
  <c r="CJ46" i="17"/>
  <c r="CJ36"/>
  <c r="CJ49"/>
  <c r="CK40"/>
  <c r="CX32" i="18" s="1"/>
  <c r="CK35" i="17"/>
  <c r="CX27" i="18" s="1"/>
  <c r="CK43" i="17"/>
  <c r="CX35" i="18" s="1"/>
  <c r="CJ40" i="17"/>
  <c r="CJ35"/>
  <c r="CJ43"/>
  <c r="CK39"/>
  <c r="CX31" i="18" s="1"/>
  <c r="CK34" i="17"/>
  <c r="CX26" i="18" s="1"/>
  <c r="CJ50" i="17"/>
  <c r="CK48"/>
  <c r="CX40" i="18" s="1"/>
  <c r="CK45" i="17"/>
  <c r="CX37" i="18" s="1"/>
  <c r="CJ39" i="17"/>
  <c r="CJ34"/>
  <c r="CJ48"/>
  <c r="CJ45"/>
  <c r="CK33"/>
  <c r="CX25" i="18" s="1"/>
  <c r="CK47" i="17"/>
  <c r="CX39" i="18" s="1"/>
  <c r="CK41" i="17"/>
  <c r="CX33" i="18" s="1"/>
  <c r="CJ33" i="17"/>
  <c r="CJ47"/>
  <c r="CK42"/>
  <c r="CX34" i="18" s="1"/>
  <c r="CJ41" i="17"/>
  <c r="CJ42"/>
  <c r="CJ32"/>
  <c r="CK46"/>
  <c r="CX38" i="18" s="1"/>
  <c r="CK36" i="17"/>
  <c r="CX28" i="18" s="1"/>
  <c r="CK44" i="17"/>
  <c r="CX36" i="18" s="1"/>
  <c r="CK28" i="17"/>
  <c r="CX20" i="18" s="1"/>
  <c r="CJ27" i="17"/>
  <c r="CJ26"/>
  <c r="CJ25"/>
  <c r="CJ24"/>
  <c r="CJ23"/>
  <c r="CJ44"/>
  <c r="CJ28"/>
  <c r="CK30"/>
  <c r="CX22" i="18" s="1"/>
  <c r="CJ30" i="17"/>
  <c r="CK29"/>
  <c r="CX21" i="18" s="1"/>
  <c r="CJ29" i="17"/>
  <c r="CK32"/>
  <c r="CX24" i="18" s="1"/>
  <c r="CK31" i="17"/>
  <c r="CX23" i="18" s="1"/>
  <c r="CJ31" i="17"/>
  <c r="CK27"/>
  <c r="CX19" i="18" s="1"/>
  <c r="CK26" i="17"/>
  <c r="CX18" i="18" s="1"/>
  <c r="CK25" i="17"/>
  <c r="CX17" i="18" s="1"/>
  <c r="CK24" i="17"/>
  <c r="CX16" i="18" s="1"/>
  <c r="CK23" i="17"/>
  <c r="CX15" i="18" s="1"/>
  <c r="CK22" i="17"/>
  <c r="CX14" i="18" s="1"/>
  <c r="CK21" i="17"/>
  <c r="CX13" i="18" s="1"/>
  <c r="CK20" i="17"/>
  <c r="CX12" i="18" s="1"/>
  <c r="CJ19" i="17"/>
  <c r="CK16"/>
  <c r="CX8" i="18" s="1"/>
  <c r="CJ16" i="17"/>
  <c r="CJ22"/>
  <c r="CK15"/>
  <c r="CX7" i="18" s="1"/>
  <c r="CK17" i="17"/>
  <c r="CX9" i="18" s="1"/>
  <c r="CJ15" i="17"/>
  <c r="CK14"/>
  <c r="CX6" i="18" s="1"/>
  <c r="CK13" i="17"/>
  <c r="CX5" i="18" s="1"/>
  <c r="CK12" i="17"/>
  <c r="CX4" i="18" s="1"/>
  <c r="CK11" i="17"/>
  <c r="CX3" i="18" s="1"/>
  <c r="CK10" i="17"/>
  <c r="CX2" i="18" s="1"/>
  <c r="CJ21" i="17"/>
  <c r="CJ17"/>
  <c r="CJ14"/>
  <c r="CJ13"/>
  <c r="CJ12"/>
  <c r="CJ11"/>
  <c r="CJ10"/>
  <c r="CK18"/>
  <c r="CX10" i="18" s="1"/>
  <c r="CJ18" i="17"/>
  <c r="CJ20"/>
  <c r="CK19"/>
  <c r="CX11" i="18" s="1"/>
  <c r="P7" i="4"/>
  <c r="N27" i="18"/>
  <c r="N13"/>
  <c r="N10"/>
  <c r="N32"/>
  <c r="BN53" i="8"/>
  <c r="BZ45" i="5" s="1"/>
  <c r="BZ45" i="18"/>
  <c r="N55"/>
  <c r="AO55" i="8"/>
  <c r="AY47" i="5" s="1"/>
  <c r="AY47" i="18"/>
  <c r="K58" i="8"/>
  <c r="S50" i="5" s="1"/>
  <c r="S50" i="18"/>
  <c r="Z57" i="8"/>
  <c r="AI49" i="5" s="1"/>
  <c r="AI49" i="18"/>
  <c r="BD65" i="8"/>
  <c r="BO57" i="5" s="1"/>
  <c r="BO57" i="18"/>
  <c r="BS62" i="8"/>
  <c r="CE54" i="5" s="1"/>
  <c r="CE54" i="18"/>
  <c r="CH56" i="8"/>
  <c r="CU48" i="5" s="1"/>
  <c r="CU48" i="18"/>
  <c r="H49" i="4"/>
  <c r="Z49" i="8"/>
  <c r="AI41" i="5" s="1"/>
  <c r="AI41" i="18"/>
  <c r="L7" i="4"/>
  <c r="AE49"/>
  <c r="DK41" i="18" s="1"/>
  <c r="N15"/>
  <c r="N18"/>
  <c r="N23"/>
  <c r="N12"/>
  <c r="K52" i="8"/>
  <c r="S44" i="5" s="1"/>
  <c r="S44" i="18"/>
  <c r="BD53" i="8"/>
  <c r="BO45" i="5" s="1"/>
  <c r="BO45" i="18"/>
  <c r="N48"/>
  <c r="AO54" i="8"/>
  <c r="AY46" i="5" s="1"/>
  <c r="AY46" i="18"/>
  <c r="K55" i="8"/>
  <c r="S47" i="5" s="1"/>
  <c r="S47" i="18"/>
  <c r="Z54" i="8"/>
  <c r="AI46" i="5" s="1"/>
  <c r="AI46" i="18"/>
  <c r="BD62" i="8"/>
  <c r="BO54" i="5" s="1"/>
  <c r="BO54" i="18"/>
  <c r="BS60" i="8"/>
  <c r="CE52" i="5" s="1"/>
  <c r="CE52" i="18"/>
  <c r="CH64" i="8"/>
  <c r="CU56" i="5" s="1"/>
  <c r="CU56" i="18"/>
  <c r="BG61" i="17"/>
  <c r="BR53" i="18" s="1"/>
  <c r="BG58" i="17"/>
  <c r="BR50" i="18" s="1"/>
  <c r="BG57" i="17"/>
  <c r="BR49" i="18" s="1"/>
  <c r="BF61" i="17"/>
  <c r="BG50"/>
  <c r="BR42" i="18" s="1"/>
  <c r="BG51" i="17"/>
  <c r="BR43" i="18" s="1"/>
  <c r="BF50" i="17"/>
  <c r="BF48"/>
  <c r="BF47"/>
  <c r="BF46"/>
  <c r="BF45"/>
  <c r="BF44"/>
  <c r="BF43"/>
  <c r="BF42"/>
  <c r="BF41"/>
  <c r="BF40"/>
  <c r="BF39"/>
  <c r="BF36"/>
  <c r="BF35"/>
  <c r="BF34"/>
  <c r="BF33"/>
  <c r="BF32"/>
  <c r="BG54"/>
  <c r="BR46" i="18" s="1"/>
  <c r="BF51" i="17"/>
  <c r="BF54"/>
  <c r="BF57"/>
  <c r="BF58"/>
  <c r="BG55"/>
  <c r="BR47" i="18" s="1"/>
  <c r="BG45" i="17"/>
  <c r="BR37" i="18" s="1"/>
  <c r="BG36" i="17"/>
  <c r="BR28" i="18" s="1"/>
  <c r="BG47" i="17"/>
  <c r="BR39" i="18" s="1"/>
  <c r="BG40" i="17"/>
  <c r="BR32" i="18" s="1"/>
  <c r="BG35" i="17"/>
  <c r="BR27" i="18" s="1"/>
  <c r="BF55" i="17"/>
  <c r="BG42"/>
  <c r="BR34" i="18" s="1"/>
  <c r="BF31" i="17"/>
  <c r="BG39"/>
  <c r="BR31" i="18" s="1"/>
  <c r="BG34" i="17"/>
  <c r="BR26" i="18" s="1"/>
  <c r="BG44" i="17"/>
  <c r="BR36" i="18" s="1"/>
  <c r="BG41" i="17"/>
  <c r="BR33" i="18" s="1"/>
  <c r="BF56" i="17"/>
  <c r="BG46"/>
  <c r="BR38" i="18" s="1"/>
  <c r="BG48" i="17"/>
  <c r="BR40" i="18" s="1"/>
  <c r="BG43" i="17"/>
  <c r="BR35" i="18" s="1"/>
  <c r="BG33" i="17"/>
  <c r="BR25" i="18" s="1"/>
  <c r="BG30" i="17"/>
  <c r="BR22" i="18" s="1"/>
  <c r="BF30" i="17"/>
  <c r="BG31"/>
  <c r="BR23" i="18" s="1"/>
  <c r="BG29" i="17"/>
  <c r="BR21" i="18" s="1"/>
  <c r="BG27" i="17"/>
  <c r="BR19" i="18" s="1"/>
  <c r="BG26" i="17"/>
  <c r="BR18" i="18" s="1"/>
  <c r="BG25" i="17"/>
  <c r="BR17" i="18" s="1"/>
  <c r="BG24" i="17"/>
  <c r="BR16" i="18" s="1"/>
  <c r="BG23" i="17"/>
  <c r="BR15" i="18" s="1"/>
  <c r="BG22" i="17"/>
  <c r="BR14" i="18" s="1"/>
  <c r="BF29" i="17"/>
  <c r="BF27"/>
  <c r="BF26"/>
  <c r="BF25"/>
  <c r="BF24"/>
  <c r="BF23"/>
  <c r="BF22"/>
  <c r="BF53"/>
  <c r="BG32"/>
  <c r="BR24" i="18" s="1"/>
  <c r="BF28" i="17"/>
  <c r="BF18"/>
  <c r="BF14"/>
  <c r="BF13"/>
  <c r="BF12"/>
  <c r="BF11"/>
  <c r="BF10"/>
  <c r="BF19"/>
  <c r="BG21"/>
  <c r="BR13" i="18" s="1"/>
  <c r="BG15" i="17"/>
  <c r="BR7" i="18" s="1"/>
  <c r="BF21" i="17"/>
  <c r="BF15"/>
  <c r="BG16"/>
  <c r="BR8" i="18" s="1"/>
  <c r="BG28" i="17"/>
  <c r="BR20" i="18" s="1"/>
  <c r="BF16" i="17"/>
  <c r="BG17"/>
  <c r="BR9" i="18" s="1"/>
  <c r="BG20" i="17"/>
  <c r="BR12" i="18" s="1"/>
  <c r="BF17" i="17"/>
  <c r="BF20"/>
  <c r="BG18"/>
  <c r="BR10" i="18" s="1"/>
  <c r="BG14" i="17"/>
  <c r="BR6" i="18" s="1"/>
  <c r="BG13" i="17"/>
  <c r="BR5" i="18" s="1"/>
  <c r="BG12" i="17"/>
  <c r="BR4" i="18" s="1"/>
  <c r="BG11" i="17"/>
  <c r="BR3" i="18" s="1"/>
  <c r="BG10" i="17"/>
  <c r="BR2" i="18" s="1"/>
  <c r="BG19" i="17"/>
  <c r="BR11" i="18" s="1"/>
  <c r="BB65" i="17"/>
  <c r="BM57" i="18" s="1"/>
  <c r="BA65" i="17"/>
  <c r="BB64"/>
  <c r="BM56" i="18" s="1"/>
  <c r="BB63" i="17"/>
  <c r="BM55" i="18" s="1"/>
  <c r="BB62" i="17"/>
  <c r="BM54" i="18" s="1"/>
  <c r="BB61" i="17"/>
  <c r="BM53" i="18" s="1"/>
  <c r="BB60" i="17"/>
  <c r="BM52" i="18" s="1"/>
  <c r="BB59" i="17"/>
  <c r="BM51" i="18" s="1"/>
  <c r="BB58" i="17"/>
  <c r="BM50" i="18" s="1"/>
  <c r="BB57" i="17"/>
  <c r="BM49" i="18" s="1"/>
  <c r="BB56" i="17"/>
  <c r="BM48" i="18" s="1"/>
  <c r="BB55" i="17"/>
  <c r="BM47" i="18" s="1"/>
  <c r="BB54" i="17"/>
  <c r="BM46" i="18" s="1"/>
  <c r="BB53" i="17"/>
  <c r="BM45" i="18" s="1"/>
  <c r="BB52" i="17"/>
  <c r="BM44" i="18" s="1"/>
  <c r="BA64" i="17"/>
  <c r="BA63"/>
  <c r="BA62"/>
  <c r="BA61"/>
  <c r="BA60"/>
  <c r="BA59"/>
  <c r="BA58"/>
  <c r="BA56"/>
  <c r="BA53"/>
  <c r="BB51"/>
  <c r="BM43" i="18" s="1"/>
  <c r="BB50" i="17"/>
  <c r="BM42" i="18" s="1"/>
  <c r="BB49" i="17"/>
  <c r="BM41" i="18" s="1"/>
  <c r="BB48" i="17"/>
  <c r="BM40" i="18" s="1"/>
  <c r="BA54" i="17"/>
  <c r="BA51"/>
  <c r="BA50"/>
  <c r="BA48"/>
  <c r="BB43"/>
  <c r="BM35" i="18" s="1"/>
  <c r="BJ38" i="17"/>
  <c r="BB32"/>
  <c r="BM24" i="18" s="1"/>
  <c r="BA43" i="17"/>
  <c r="BA32"/>
  <c r="BA49"/>
  <c r="BB45"/>
  <c r="BM37" i="18" s="1"/>
  <c r="BA45" i="17"/>
  <c r="BJ37"/>
  <c r="BB36"/>
  <c r="BM28" i="18" s="1"/>
  <c r="BA57" i="17"/>
  <c r="BB47"/>
  <c r="BM39" i="18" s="1"/>
  <c r="BA36" i="17"/>
  <c r="BA55"/>
  <c r="BA47"/>
  <c r="BB42"/>
  <c r="BM34" i="18" s="1"/>
  <c r="BB40" i="17"/>
  <c r="BM32" i="18" s="1"/>
  <c r="BB35" i="17"/>
  <c r="BM27" i="18" s="1"/>
  <c r="BA42" i="17"/>
  <c r="BA40"/>
  <c r="BA35"/>
  <c r="BB44"/>
  <c r="BM36" i="18" s="1"/>
  <c r="BB41" i="17"/>
  <c r="BM33" i="18" s="1"/>
  <c r="BB39" i="17"/>
  <c r="BM31" i="18" s="1"/>
  <c r="BB34" i="17"/>
  <c r="BM26" i="18" s="1"/>
  <c r="BB31" i="17"/>
  <c r="BM23" i="18" s="1"/>
  <c r="BB30" i="17"/>
  <c r="BM22" i="18" s="1"/>
  <c r="BB29" i="17"/>
  <c r="BM21" i="18" s="1"/>
  <c r="BB28" i="17"/>
  <c r="BM20" i="18" s="1"/>
  <c r="BA46" i="17"/>
  <c r="BA33"/>
  <c r="BB33"/>
  <c r="BM25" i="18" s="1"/>
  <c r="BA28" i="17"/>
  <c r="BA41"/>
  <c r="BA30"/>
  <c r="BA52"/>
  <c r="BA44"/>
  <c r="BA39"/>
  <c r="BA34"/>
  <c r="BB46"/>
  <c r="BM38" i="18" s="1"/>
  <c r="BA31" i="17"/>
  <c r="BA27"/>
  <c r="BA26"/>
  <c r="BA25"/>
  <c r="BA24"/>
  <c r="BA23"/>
  <c r="BA22"/>
  <c r="BA21"/>
  <c r="BA20"/>
  <c r="BB18"/>
  <c r="BM10" i="18" s="1"/>
  <c r="BA18" i="17"/>
  <c r="BB19"/>
  <c r="BM11" i="18" s="1"/>
  <c r="BB14" i="17"/>
  <c r="BM6" i="18" s="1"/>
  <c r="BB13" i="17"/>
  <c r="BM5" i="18" s="1"/>
  <c r="BB12" i="17"/>
  <c r="BM4" i="18" s="1"/>
  <c r="BB11" i="17"/>
  <c r="BM3" i="18" s="1"/>
  <c r="BB10" i="17"/>
  <c r="BM2" i="18" s="1"/>
  <c r="BA19" i="17"/>
  <c r="BA14"/>
  <c r="BA13"/>
  <c r="BA12"/>
  <c r="BA11"/>
  <c r="BA10"/>
  <c r="BB21"/>
  <c r="BM13" i="18" s="1"/>
  <c r="BB15" i="17"/>
  <c r="BM7" i="18" s="1"/>
  <c r="BB27" i="17"/>
  <c r="BM19" i="18" s="1"/>
  <c r="BB26" i="17"/>
  <c r="BM18" i="18" s="1"/>
  <c r="BB25" i="17"/>
  <c r="BM17" i="18" s="1"/>
  <c r="BB24" i="17"/>
  <c r="BM16" i="18" s="1"/>
  <c r="BB23" i="17"/>
  <c r="BM15" i="18" s="1"/>
  <c r="BA15" i="17"/>
  <c r="BB16"/>
  <c r="BM8" i="18" s="1"/>
  <c r="BA16" i="17"/>
  <c r="BA29"/>
  <c r="BB17"/>
  <c r="BM9" i="18" s="1"/>
  <c r="BB22" i="17"/>
  <c r="BM14" i="18" s="1"/>
  <c r="BB20" i="17"/>
  <c r="BM12" i="18" s="1"/>
  <c r="BA17" i="17"/>
  <c r="N3" i="18"/>
  <c r="N6"/>
  <c r="N33"/>
  <c r="N20"/>
  <c r="K53" i="8"/>
  <c r="S45" i="5" s="1"/>
  <c r="S45" i="18"/>
  <c r="BD52" i="8"/>
  <c r="BO44" i="5" s="1"/>
  <c r="BO44" i="18"/>
  <c r="N54"/>
  <c r="AO65" i="8"/>
  <c r="AY57" i="5" s="1"/>
  <c r="AY57" i="18"/>
  <c r="K63" i="8"/>
  <c r="S55" i="5" s="1"/>
  <c r="S55" i="18"/>
  <c r="Z65" i="8"/>
  <c r="AI57" i="5" s="1"/>
  <c r="AI57" i="18"/>
  <c r="BD60" i="8"/>
  <c r="BO52" i="5" s="1"/>
  <c r="BO52" i="18"/>
  <c r="BS56" i="8"/>
  <c r="CE48" i="5" s="1"/>
  <c r="CE48" i="18"/>
  <c r="CH63" i="8"/>
  <c r="CU55" i="5" s="1"/>
  <c r="CU55" i="18"/>
  <c r="X49" i="4"/>
  <c r="BW49" i="8" s="1"/>
  <c r="CI41" i="5" s="1"/>
  <c r="AD49" i="8"/>
  <c r="AM41" i="5" s="1"/>
  <c r="BD49" i="8"/>
  <c r="BO41" i="5" s="1"/>
  <c r="BO41" i="18"/>
  <c r="N9"/>
  <c r="N21"/>
  <c r="N4"/>
  <c r="N47"/>
  <c r="AO62" i="8"/>
  <c r="AY54" i="5" s="1"/>
  <c r="AY54" i="18"/>
  <c r="K61" i="8"/>
  <c r="S53" i="5" s="1"/>
  <c r="S53" i="18"/>
  <c r="Z60" i="8"/>
  <c r="AI52" i="5" s="1"/>
  <c r="AI52" i="18"/>
  <c r="BD56" i="8"/>
  <c r="BO48" i="5" s="1"/>
  <c r="BO48" i="18"/>
  <c r="BS64" i="8"/>
  <c r="CE56" i="5" s="1"/>
  <c r="CE56" i="18"/>
  <c r="CH59" i="8"/>
  <c r="CU51" i="5" s="1"/>
  <c r="CU51" i="18"/>
  <c r="CF65" i="17"/>
  <c r="CS57" i="18" s="1"/>
  <c r="CE65" i="17"/>
  <c r="CE64"/>
  <c r="CE63"/>
  <c r="CE62"/>
  <c r="CE61"/>
  <c r="CE60"/>
  <c r="CE59"/>
  <c r="CE58"/>
  <c r="CE57"/>
  <c r="CF64"/>
  <c r="CS56" i="18" s="1"/>
  <c r="CF63" i="17"/>
  <c r="CS55" i="18" s="1"/>
  <c r="CF62" i="17"/>
  <c r="CS54" i="18" s="1"/>
  <c r="CF61" i="17"/>
  <c r="CS53" i="18" s="1"/>
  <c r="CF60" i="17"/>
  <c r="CS52" i="18" s="1"/>
  <c r="CF59" i="17"/>
  <c r="CS51" i="18" s="1"/>
  <c r="CF58" i="17"/>
  <c r="CS50" i="18" s="1"/>
  <c r="CF57" i="17"/>
  <c r="CS49" i="18" s="1"/>
  <c r="CF56" i="17"/>
  <c r="CS48" i="18" s="1"/>
  <c r="CF55" i="17"/>
  <c r="CS47" i="18" s="1"/>
  <c r="CF54" i="17"/>
  <c r="CS46" i="18" s="1"/>
  <c r="CF53" i="17"/>
  <c r="CS45" i="18" s="1"/>
  <c r="CF52" i="17"/>
  <c r="CS44" i="18" s="1"/>
  <c r="CF51" i="17"/>
  <c r="CS43" i="18" s="1"/>
  <c r="CE56" i="17"/>
  <c r="CE53"/>
  <c r="CE54"/>
  <c r="CE50"/>
  <c r="CE55"/>
  <c r="CE52"/>
  <c r="CN38"/>
  <c r="CE51"/>
  <c r="CE42"/>
  <c r="CE41"/>
  <c r="CF44"/>
  <c r="CS36" i="18" s="1"/>
  <c r="CN37" i="17"/>
  <c r="CE32"/>
  <c r="CE44"/>
  <c r="CM37"/>
  <c r="CF31"/>
  <c r="CS23" i="18" s="1"/>
  <c r="CF30" i="17"/>
  <c r="CS22" i="18" s="1"/>
  <c r="CF29" i="17"/>
  <c r="CS21" i="18" s="1"/>
  <c r="CF28" i="17"/>
  <c r="CS20" i="18" s="1"/>
  <c r="CF46" i="17"/>
  <c r="CS38" i="18" s="1"/>
  <c r="CF49" i="17"/>
  <c r="CS41" i="18" s="1"/>
  <c r="CE46" i="17"/>
  <c r="CF36"/>
  <c r="CS28" i="18" s="1"/>
  <c r="CE36" i="17"/>
  <c r="CF50"/>
  <c r="CS42" i="18" s="1"/>
  <c r="CF43" i="17"/>
  <c r="CS35" i="18" s="1"/>
  <c r="CF40" i="17"/>
  <c r="CS32" i="18" s="1"/>
  <c r="CF35" i="17"/>
  <c r="CS27" i="18" s="1"/>
  <c r="CE43" i="17"/>
  <c r="CE40"/>
  <c r="CE35"/>
  <c r="CF48"/>
  <c r="CS40" i="18" s="1"/>
  <c r="CF45" i="17"/>
  <c r="CS37" i="18" s="1"/>
  <c r="CF39" i="17"/>
  <c r="CS31" i="18" s="1"/>
  <c r="CF34" i="17"/>
  <c r="CS26" i="18" s="1"/>
  <c r="CE47" i="17"/>
  <c r="CF42"/>
  <c r="CS34" i="18" s="1"/>
  <c r="CF41" i="17"/>
  <c r="CS33" i="18" s="1"/>
  <c r="CE33" i="17"/>
  <c r="CE34"/>
  <c r="CF32"/>
  <c r="CS24" i="18" s="1"/>
  <c r="CE31" i="17"/>
  <c r="CE39"/>
  <c r="CE28"/>
  <c r="CF27"/>
  <c r="CS19" i="18" s="1"/>
  <c r="CF26" i="17"/>
  <c r="CS18" i="18" s="1"/>
  <c r="CF25" i="17"/>
  <c r="CS17" i="18" s="1"/>
  <c r="CF24" i="17"/>
  <c r="CS16" i="18" s="1"/>
  <c r="CF23" i="17"/>
  <c r="CS15" i="18" s="1"/>
  <c r="CF22" i="17"/>
  <c r="CS14" i="18" s="1"/>
  <c r="CF21" i="17"/>
  <c r="CS13" i="18" s="1"/>
  <c r="CF20" i="17"/>
  <c r="CS12" i="18" s="1"/>
  <c r="CF19" i="17"/>
  <c r="CS11" i="18" s="1"/>
  <c r="CF18" i="17"/>
  <c r="CS10" i="18" s="1"/>
  <c r="CF17" i="17"/>
  <c r="CS9" i="18" s="1"/>
  <c r="CF16" i="17"/>
  <c r="CS8" i="18" s="1"/>
  <c r="CE27" i="17"/>
  <c r="CE26"/>
  <c r="CE25"/>
  <c r="CE24"/>
  <c r="CE23"/>
  <c r="CE22"/>
  <c r="CF33"/>
  <c r="CS25" i="18" s="1"/>
  <c r="CE30" i="17"/>
  <c r="CE48"/>
  <c r="CE45"/>
  <c r="CM38"/>
  <c r="CF47"/>
  <c r="CS39" i="18" s="1"/>
  <c r="CE29" i="17"/>
  <c r="CE19"/>
  <c r="CE16"/>
  <c r="CE21"/>
  <c r="CE17"/>
  <c r="CF15"/>
  <c r="CS7" i="18" s="1"/>
  <c r="CE15" i="17"/>
  <c r="CF14"/>
  <c r="CS6" i="18" s="1"/>
  <c r="CF13" i="17"/>
  <c r="CS5" i="18" s="1"/>
  <c r="CF12" i="17"/>
  <c r="CS4" i="18" s="1"/>
  <c r="CF11" i="17"/>
  <c r="CS3" i="18" s="1"/>
  <c r="CF10" i="17"/>
  <c r="CS2" i="18" s="1"/>
  <c r="CE20" i="17"/>
  <c r="CE18"/>
  <c r="CE14"/>
  <c r="CE13"/>
  <c r="CE12"/>
  <c r="CE11"/>
  <c r="CE10"/>
  <c r="I65"/>
  <c r="H65"/>
  <c r="I64"/>
  <c r="I63"/>
  <c r="I62"/>
  <c r="I61"/>
  <c r="I60"/>
  <c r="I59"/>
  <c r="I58"/>
  <c r="I57"/>
  <c r="I56"/>
  <c r="I55"/>
  <c r="I54"/>
  <c r="I53"/>
  <c r="I52"/>
  <c r="H64"/>
  <c r="H63"/>
  <c r="H62"/>
  <c r="H61"/>
  <c r="H60"/>
  <c r="H57"/>
  <c r="H54"/>
  <c r="H55"/>
  <c r="H59"/>
  <c r="I51"/>
  <c r="I50"/>
  <c r="I49"/>
  <c r="Q41" i="18" s="1"/>
  <c r="I48" i="17"/>
  <c r="Q40" i="18" s="1"/>
  <c r="I47" i="17"/>
  <c r="Q39" i="18" s="1"/>
  <c r="I46" i="17"/>
  <c r="Q38" i="18" s="1"/>
  <c r="I45" i="17"/>
  <c r="Q37" i="18" s="1"/>
  <c r="I44" i="17"/>
  <c r="Q36" i="18" s="1"/>
  <c r="I43" i="17"/>
  <c r="Q35" i="18" s="1"/>
  <c r="I42" i="17"/>
  <c r="Q34" i="18" s="1"/>
  <c r="I41" i="17"/>
  <c r="Q33" i="18" s="1"/>
  <c r="H52" i="17"/>
  <c r="H51"/>
  <c r="H50"/>
  <c r="H56"/>
  <c r="H53"/>
  <c r="P38"/>
  <c r="H47"/>
  <c r="H49"/>
  <c r="H33"/>
  <c r="H44"/>
  <c r="H42"/>
  <c r="H46"/>
  <c r="I36"/>
  <c r="Q28" i="18" s="1"/>
  <c r="I32" i="17"/>
  <c r="Q24" i="18" s="1"/>
  <c r="H48" i="17"/>
  <c r="H41"/>
  <c r="Q38"/>
  <c r="H36"/>
  <c r="H43"/>
  <c r="I40"/>
  <c r="Q32" i="18" s="1"/>
  <c r="I35" i="17"/>
  <c r="Q27" i="18" s="1"/>
  <c r="H39" i="17"/>
  <c r="P37"/>
  <c r="H34"/>
  <c r="I31"/>
  <c r="Q23" i="18" s="1"/>
  <c r="Q37" i="17"/>
  <c r="H31"/>
  <c r="H40"/>
  <c r="I30"/>
  <c r="Q22" i="18" s="1"/>
  <c r="I39" i="17"/>
  <c r="Q31" i="18" s="1"/>
  <c r="I33" i="17"/>
  <c r="Q25" i="18" s="1"/>
  <c r="H30" i="17"/>
  <c r="H35"/>
  <c r="H32"/>
  <c r="H58"/>
  <c r="I29"/>
  <c r="Q21" i="18" s="1"/>
  <c r="I28" i="17"/>
  <c r="Q20" i="18" s="1"/>
  <c r="I27" i="17"/>
  <c r="Q19" i="18" s="1"/>
  <c r="I26" i="17"/>
  <c r="Q18" i="18" s="1"/>
  <c r="I25" i="17"/>
  <c r="Q17" i="18" s="1"/>
  <c r="I24" i="17"/>
  <c r="Q16" i="18" s="1"/>
  <c r="I23" i="17"/>
  <c r="Q15" i="18" s="1"/>
  <c r="I22" i="17"/>
  <c r="Q14" i="18" s="1"/>
  <c r="I21" i="17"/>
  <c r="Q13" i="18" s="1"/>
  <c r="I20" i="17"/>
  <c r="Q12" i="18" s="1"/>
  <c r="I19" i="17"/>
  <c r="Q11" i="18" s="1"/>
  <c r="I18" i="17"/>
  <c r="Q10" i="18" s="1"/>
  <c r="I17" i="17"/>
  <c r="Q9" i="18" s="1"/>
  <c r="I16" i="17"/>
  <c r="Q8" i="18" s="1"/>
  <c r="H29" i="17"/>
  <c r="H28"/>
  <c r="H27"/>
  <c r="H26"/>
  <c r="H25"/>
  <c r="H24"/>
  <c r="H23"/>
  <c r="H22"/>
  <c r="H21"/>
  <c r="H20"/>
  <c r="H19"/>
  <c r="H18"/>
  <c r="H17"/>
  <c r="H16"/>
  <c r="I34"/>
  <c r="Q26" i="18" s="1"/>
  <c r="H45" i="17"/>
  <c r="H13"/>
  <c r="H12"/>
  <c r="I15"/>
  <c r="Q7" i="18" s="1"/>
  <c r="I14" i="17"/>
  <c r="Q6" i="18" s="1"/>
  <c r="I13" i="17"/>
  <c r="Q5" i="18" s="1"/>
  <c r="I12" i="17"/>
  <c r="Q4" i="18" s="1"/>
  <c r="I11" i="17"/>
  <c r="Q3" i="18" s="1"/>
  <c r="I10" i="17"/>
  <c r="Q2" i="18" s="1"/>
  <c r="F9" i="17"/>
  <c r="H15"/>
  <c r="H14"/>
  <c r="H11"/>
  <c r="N37" i="18"/>
  <c r="N26"/>
  <c r="N28"/>
  <c r="N5"/>
  <c r="N39"/>
  <c r="N44"/>
  <c r="U53" i="8"/>
  <c r="X53" s="1"/>
  <c r="AG45" i="5" s="1"/>
  <c r="AD45" i="18"/>
  <c r="BS52" i="8"/>
  <c r="CE44" i="5" s="1"/>
  <c r="CE44" i="18"/>
  <c r="N46"/>
  <c r="AO60" i="8"/>
  <c r="AY52" i="5" s="1"/>
  <c r="AY52" i="18"/>
  <c r="K57" i="8"/>
  <c r="S49" i="5" s="1"/>
  <c r="S49" i="18"/>
  <c r="Z64" i="8"/>
  <c r="AI56" i="5" s="1"/>
  <c r="AI56" i="18"/>
  <c r="BD64" i="8"/>
  <c r="BO56" i="5" s="1"/>
  <c r="BO56" i="18"/>
  <c r="BS59" i="8"/>
  <c r="CE51" i="5" s="1"/>
  <c r="CE51" i="18"/>
  <c r="CH57" i="8"/>
  <c r="CU49" i="5" s="1"/>
  <c r="CU49" i="18"/>
  <c r="CC49" i="8"/>
  <c r="CP41" i="5" s="1"/>
  <c r="CP41" i="18"/>
  <c r="N41"/>
  <c r="N42"/>
  <c r="N24"/>
  <c r="N43"/>
  <c r="N45"/>
  <c r="N53"/>
  <c r="AO56" i="8"/>
  <c r="AY48" i="5" s="1"/>
  <c r="AY48" i="18"/>
  <c r="K54" i="8"/>
  <c r="S46" i="5" s="1"/>
  <c r="S46" i="18"/>
  <c r="Z62" i="8"/>
  <c r="AI54" i="5" s="1"/>
  <c r="AI54" i="18"/>
  <c r="BD59" i="8"/>
  <c r="BO51" i="5" s="1"/>
  <c r="BO51" i="18"/>
  <c r="BS63" i="8"/>
  <c r="CE55" i="5" s="1"/>
  <c r="CE55" i="18"/>
  <c r="CH58" i="8"/>
  <c r="CU50" i="5" s="1"/>
  <c r="CU50" i="18"/>
  <c r="BQ65" i="17"/>
  <c r="CC57" i="18" s="1"/>
  <c r="BQ64" i="17"/>
  <c r="CC56" i="18" s="1"/>
  <c r="BQ63" i="17"/>
  <c r="CC55" i="18" s="1"/>
  <c r="BQ62" i="17"/>
  <c r="CC54" i="18" s="1"/>
  <c r="BQ61" i="17"/>
  <c r="CC53" i="18" s="1"/>
  <c r="BQ60" i="17"/>
  <c r="CC52" i="18" s="1"/>
  <c r="BQ59" i="17"/>
  <c r="CC51" i="18" s="1"/>
  <c r="BQ58" i="17"/>
  <c r="CC50" i="18" s="1"/>
  <c r="BQ57" i="17"/>
  <c r="CC49" i="18" s="1"/>
  <c r="BQ56" i="17"/>
  <c r="CC48" i="18" s="1"/>
  <c r="BQ55" i="17"/>
  <c r="CC47" i="18" s="1"/>
  <c r="BQ54" i="17"/>
  <c r="CC46" i="18" s="1"/>
  <c r="BQ53" i="17"/>
  <c r="CC45" i="18" s="1"/>
  <c r="BQ52" i="17"/>
  <c r="CC44" i="18" s="1"/>
  <c r="BQ51" i="17"/>
  <c r="CC43" i="18" s="1"/>
  <c r="BP64" i="17"/>
  <c r="BP63"/>
  <c r="BP62"/>
  <c r="BP61"/>
  <c r="BP60"/>
  <c r="BP59"/>
  <c r="BP65"/>
  <c r="BP54"/>
  <c r="BP58"/>
  <c r="BP55"/>
  <c r="BP52"/>
  <c r="BX37"/>
  <c r="BQ50"/>
  <c r="CC42" i="18" s="1"/>
  <c r="BQ49" i="17"/>
  <c r="CC41" i="18" s="1"/>
  <c r="BQ48" i="17"/>
  <c r="CC40" i="18" s="1"/>
  <c r="BQ47" i="17"/>
  <c r="CC39" i="18" s="1"/>
  <c r="BQ46" i="17"/>
  <c r="CC38" i="18" s="1"/>
  <c r="BQ45" i="17"/>
  <c r="CC37" i="18" s="1"/>
  <c r="BQ44" i="17"/>
  <c r="CC36" i="18" s="1"/>
  <c r="BQ43" i="17"/>
  <c r="CC35" i="18" s="1"/>
  <c r="BQ42" i="17"/>
  <c r="CC34" i="18" s="1"/>
  <c r="BQ41" i="17"/>
  <c r="CC33" i="18" s="1"/>
  <c r="BP50" i="17"/>
  <c r="BP49"/>
  <c r="BP56"/>
  <c r="BP53"/>
  <c r="BP51"/>
  <c r="BX38"/>
  <c r="BP46"/>
  <c r="BP32"/>
  <c r="BP57"/>
  <c r="BY37"/>
  <c r="BP43"/>
  <c r="BQ36"/>
  <c r="CC28" i="18" s="1"/>
  <c r="BP48" i="17"/>
  <c r="BP36"/>
  <c r="BP45"/>
  <c r="BQ40"/>
  <c r="CC32" i="18" s="1"/>
  <c r="BQ35" i="17"/>
  <c r="CC27" i="18" s="1"/>
  <c r="BP40" i="17"/>
  <c r="BP35"/>
  <c r="BP47"/>
  <c r="BQ39"/>
  <c r="CC31" i="18" s="1"/>
  <c r="BQ34" i="17"/>
  <c r="CC26" i="18" s="1"/>
  <c r="BP44" i="17"/>
  <c r="BY38"/>
  <c r="BP33"/>
  <c r="BP31"/>
  <c r="BP42"/>
  <c r="BP41"/>
  <c r="BQ28"/>
  <c r="CC20" i="18" s="1"/>
  <c r="BP34" i="17"/>
  <c r="BP28"/>
  <c r="BQ32"/>
  <c r="CC24" i="18" s="1"/>
  <c r="BQ30" i="17"/>
  <c r="CC22" i="18" s="1"/>
  <c r="BP39" i="17"/>
  <c r="BP30"/>
  <c r="BQ27"/>
  <c r="CC19" i="18" s="1"/>
  <c r="BQ26" i="17"/>
  <c r="CC18" i="18" s="1"/>
  <c r="BQ25" i="17"/>
  <c r="CC17" i="18" s="1"/>
  <c r="BQ24" i="17"/>
  <c r="CC16" i="18" s="1"/>
  <c r="BQ23" i="17"/>
  <c r="CC15" i="18" s="1"/>
  <c r="BQ22" i="17"/>
  <c r="CC14" i="18" s="1"/>
  <c r="BQ21" i="17"/>
  <c r="CC13" i="18" s="1"/>
  <c r="BQ20" i="17"/>
  <c r="CC12" i="18" s="1"/>
  <c r="BQ19" i="17"/>
  <c r="CC11" i="18" s="1"/>
  <c r="BQ18" i="17"/>
  <c r="CC10" i="18" s="1"/>
  <c r="BQ17" i="17"/>
  <c r="CC9" i="18" s="1"/>
  <c r="BQ16" i="17"/>
  <c r="CC8" i="18" s="1"/>
  <c r="BQ15" i="17"/>
  <c r="CC7" i="18" s="1"/>
  <c r="BP27" i="17"/>
  <c r="BP26"/>
  <c r="BP25"/>
  <c r="BP24"/>
  <c r="BP23"/>
  <c r="BP22"/>
  <c r="BP21"/>
  <c r="BP20"/>
  <c r="BP19"/>
  <c r="BP18"/>
  <c r="BP17"/>
  <c r="BP16"/>
  <c r="BP15"/>
  <c r="BQ33"/>
  <c r="CC25" i="18" s="1"/>
  <c r="BQ31" i="17"/>
  <c r="CC23" i="18" s="1"/>
  <c r="BP29" i="17"/>
  <c r="BP12"/>
  <c r="BQ14"/>
  <c r="CC6" i="18" s="1"/>
  <c r="BQ13" i="17"/>
  <c r="CC5" i="18" s="1"/>
  <c r="BQ12" i="17"/>
  <c r="CC4" i="18" s="1"/>
  <c r="BQ11" i="17"/>
  <c r="CC3" i="18" s="1"/>
  <c r="BQ10" i="17"/>
  <c r="CC2" i="18" s="1"/>
  <c r="BP13" i="17"/>
  <c r="BP10"/>
  <c r="BQ29"/>
  <c r="CC21" i="18" s="1"/>
  <c r="BP11" i="17"/>
  <c r="BP14"/>
  <c r="AR63"/>
  <c r="BB55" i="18" s="1"/>
  <c r="AR61" i="17"/>
  <c r="BB53" i="18" s="1"/>
  <c r="AR60" i="17"/>
  <c r="BB52" i="18" s="1"/>
  <c r="AR59" i="17"/>
  <c r="BB51" i="18" s="1"/>
  <c r="AQ63" i="17"/>
  <c r="AQ61"/>
  <c r="AQ60"/>
  <c r="AQ56"/>
  <c r="AQ53"/>
  <c r="AR58"/>
  <c r="BB50" i="18" s="1"/>
  <c r="AQ57" i="17"/>
  <c r="AQ54"/>
  <c r="AQ58"/>
  <c r="AR55"/>
  <c r="BB47" i="18" s="1"/>
  <c r="AR52" i="17"/>
  <c r="BB44" i="18" s="1"/>
  <c r="AR51" i="17"/>
  <c r="BB43" i="18" s="1"/>
  <c r="AR50" i="17"/>
  <c r="BB42" i="18" s="1"/>
  <c r="AQ55" i="17"/>
  <c r="AQ52"/>
  <c r="AQ51"/>
  <c r="AQ50"/>
  <c r="AQ48"/>
  <c r="AQ47"/>
  <c r="AQ46"/>
  <c r="AQ45"/>
  <c r="AQ44"/>
  <c r="AQ43"/>
  <c r="AQ42"/>
  <c r="AQ41"/>
  <c r="AQ40"/>
  <c r="AQ39"/>
  <c r="AQ36"/>
  <c r="AQ35"/>
  <c r="AQ34"/>
  <c r="AQ33"/>
  <c r="AR47"/>
  <c r="BB39" i="18" s="1"/>
  <c r="AR53" i="17"/>
  <c r="BB45" i="18" s="1"/>
  <c r="AR42" i="17"/>
  <c r="BB34" i="18" s="1"/>
  <c r="AR36" i="17"/>
  <c r="BB28" i="18" s="1"/>
  <c r="AQ59" i="17"/>
  <c r="AR44"/>
  <c r="BB36" i="18" s="1"/>
  <c r="AR40" i="17"/>
  <c r="BB32" i="18" s="1"/>
  <c r="AR35" i="17"/>
  <c r="BB27" i="18" s="1"/>
  <c r="AR41" i="17"/>
  <c r="BB33" i="18" s="1"/>
  <c r="AR46" i="17"/>
  <c r="BB38" i="18" s="1"/>
  <c r="AR39" i="17"/>
  <c r="BB31" i="18" s="1"/>
  <c r="AR34" i="17"/>
  <c r="BB26" i="18" s="1"/>
  <c r="AR54" i="17"/>
  <c r="BB46" i="18" s="1"/>
  <c r="AR57" i="17"/>
  <c r="BB49" i="18" s="1"/>
  <c r="AR48" i="17"/>
  <c r="BB40" i="18" s="1"/>
  <c r="AR43" i="17"/>
  <c r="BB35" i="18" s="1"/>
  <c r="AR56" i="17"/>
  <c r="BB48" i="18" s="1"/>
  <c r="AQ32" i="17"/>
  <c r="AR30"/>
  <c r="BB22" i="18" s="1"/>
  <c r="AQ28" i="17"/>
  <c r="AQ30"/>
  <c r="AR45"/>
  <c r="BB37" i="18" s="1"/>
  <c r="AR32" i="17"/>
  <c r="BB24" i="18" s="1"/>
  <c r="AR31" i="17"/>
  <c r="BB23" i="18" s="1"/>
  <c r="AQ31" i="17"/>
  <c r="AR33"/>
  <c r="BB25" i="18" s="1"/>
  <c r="AR29" i="17"/>
  <c r="BB21" i="18" s="1"/>
  <c r="AQ29" i="17"/>
  <c r="AR27"/>
  <c r="BB19" i="18" s="1"/>
  <c r="AR26" i="17"/>
  <c r="BB18" i="18" s="1"/>
  <c r="AR25" i="17"/>
  <c r="BB17" i="18" s="1"/>
  <c r="AR24" i="17"/>
  <c r="BB16" i="18" s="1"/>
  <c r="AR23" i="17"/>
  <c r="BB15" i="18" s="1"/>
  <c r="AR22" i="17"/>
  <c r="BB14" i="18" s="1"/>
  <c r="AR21" i="17"/>
  <c r="BB13" i="18" s="1"/>
  <c r="AR20" i="17"/>
  <c r="BB12" i="18" s="1"/>
  <c r="AR19" i="17"/>
  <c r="BB11" i="18" s="1"/>
  <c r="AR18" i="17"/>
  <c r="BB10" i="18" s="1"/>
  <c r="AR17" i="17"/>
  <c r="BB9" i="18" s="1"/>
  <c r="AR16" i="17"/>
  <c r="BB8" i="18" s="1"/>
  <c r="AQ27" i="17"/>
  <c r="AQ26"/>
  <c r="AQ25"/>
  <c r="AQ24"/>
  <c r="AQ23"/>
  <c r="AQ22"/>
  <c r="AQ21"/>
  <c r="AQ20"/>
  <c r="AQ19"/>
  <c r="AQ18"/>
  <c r="AQ17"/>
  <c r="AQ16"/>
  <c r="AQ15"/>
  <c r="AR28"/>
  <c r="BB20" i="18" s="1"/>
  <c r="AR12" i="17"/>
  <c r="BB4" i="18" s="1"/>
  <c r="AR13" i="17"/>
  <c r="BB5" i="18" s="1"/>
  <c r="AR15" i="17"/>
  <c r="BB7" i="18" s="1"/>
  <c r="AQ14" i="17"/>
  <c r="AQ13"/>
  <c r="AQ12"/>
  <c r="AQ11"/>
  <c r="AQ10"/>
  <c r="AR14"/>
  <c r="BB6" i="18" s="1"/>
  <c r="AR11" i="17"/>
  <c r="BB3" i="18" s="1"/>
  <c r="AR10" i="17"/>
  <c r="BB2" i="18" s="1"/>
  <c r="U10" i="8"/>
  <c r="AD2" i="5" s="1"/>
  <c r="AD2" i="18"/>
  <c r="N35"/>
  <c r="N31"/>
  <c r="N2"/>
  <c r="CH53" i="8"/>
  <c r="CU45" i="5" s="1"/>
  <c r="CU45" i="18"/>
  <c r="N51"/>
  <c r="AO64" i="8"/>
  <c r="AY56" i="5" s="1"/>
  <c r="AY56" i="18"/>
  <c r="K65" i="8"/>
  <c r="S57" i="5" s="1"/>
  <c r="S57" i="18"/>
  <c r="Z59" i="8"/>
  <c r="AI51" i="5" s="1"/>
  <c r="AI51" i="18"/>
  <c r="BD63" i="8"/>
  <c r="BO55" i="5" s="1"/>
  <c r="BO55" i="18"/>
  <c r="BS58" i="8"/>
  <c r="CE50" i="5" s="1"/>
  <c r="CE50" i="18"/>
  <c r="CH61" i="8"/>
  <c r="CU53" i="5" s="1"/>
  <c r="CU53" i="18"/>
  <c r="AJ49" i="8"/>
  <c r="AT41" i="5" s="1"/>
  <c r="AO49" i="8"/>
  <c r="AY41" i="5" s="1"/>
  <c r="AY41" i="18"/>
  <c r="N41" i="5"/>
  <c r="BJ37" i="8"/>
  <c r="BJ38"/>
  <c r="BY38"/>
  <c r="BX38"/>
  <c r="BY37"/>
  <c r="BX37"/>
  <c r="P37"/>
  <c r="Q37"/>
  <c r="P38"/>
  <c r="Q38"/>
  <c r="CN38"/>
  <c r="CM38"/>
  <c r="CM37"/>
  <c r="CN37"/>
  <c r="AU38"/>
  <c r="AT37"/>
  <c r="AU37"/>
  <c r="AT38"/>
  <c r="AF38"/>
  <c r="AE37"/>
  <c r="AE38"/>
  <c r="AF37"/>
  <c r="AK60" i="14"/>
  <c r="AK54"/>
  <c r="AK52"/>
  <c r="AK61"/>
  <c r="AK55"/>
  <c r="AK56"/>
  <c r="AK50"/>
  <c r="AK49"/>
  <c r="AK48"/>
  <c r="AK51"/>
  <c r="AK59"/>
  <c r="AK47"/>
  <c r="AK58"/>
  <c r="AK62"/>
  <c r="AK57"/>
  <c r="I49" i="8"/>
  <c r="Q41" i="5" s="1"/>
  <c r="H49" i="8"/>
  <c r="BP49"/>
  <c r="BQ49"/>
  <c r="CC41" i="5" s="1"/>
  <c r="BF49" i="8"/>
  <c r="CK49"/>
  <c r="CX41" i="5" s="1"/>
  <c r="CJ49" i="8"/>
  <c r="X49"/>
  <c r="AG41" i="5" s="1"/>
  <c r="W49" i="8"/>
  <c r="BU49"/>
  <c r="BV49"/>
  <c r="CH41" i="5" s="1"/>
  <c r="BA49" i="8"/>
  <c r="BB49"/>
  <c r="BM41" i="5" s="1"/>
  <c r="AB49" i="8"/>
  <c r="AC49"/>
  <c r="N49"/>
  <c r="V41" i="5" s="1"/>
  <c r="M49" i="8"/>
  <c r="N62"/>
  <c r="V54" i="5" s="1"/>
  <c r="BF62" i="8"/>
  <c r="AE55" i="4"/>
  <c r="AE58"/>
  <c r="AE61"/>
  <c r="AE57"/>
  <c r="AE64"/>
  <c r="AE59"/>
  <c r="AE63"/>
  <c r="AE56"/>
  <c r="AE60"/>
  <c r="AE62"/>
  <c r="AE65"/>
  <c r="AE54"/>
  <c r="AQ54" i="8"/>
  <c r="BA46" i="5" s="1"/>
  <c r="AQ57" i="8"/>
  <c r="BA49" i="5" s="1"/>
  <c r="AR65" i="8"/>
  <c r="BB57" i="5" s="1"/>
  <c r="AQ59" i="8"/>
  <c r="BA51" i="5" s="1"/>
  <c r="AR59" i="8"/>
  <c r="BB51" i="5" s="1"/>
  <c r="AQ63" i="8"/>
  <c r="BA55" i="5" s="1"/>
  <c r="AR63" i="8"/>
  <c r="BB55" i="5" s="1"/>
  <c r="AQ61" i="8"/>
  <c r="BA53" i="5" s="1"/>
  <c r="AR61" i="8"/>
  <c r="BB53" i="5" s="1"/>
  <c r="AR57" i="8"/>
  <c r="BB49" i="5" s="1"/>
  <c r="AQ65" i="8"/>
  <c r="BA57" i="5" s="1"/>
  <c r="AR58" i="8"/>
  <c r="BB50" i="5" s="1"/>
  <c r="AQ58" i="8"/>
  <c r="BA50" i="5" s="1"/>
  <c r="AQ62" i="8"/>
  <c r="BA54" i="5" s="1"/>
  <c r="M56" i="8"/>
  <c r="U48" i="5" s="1"/>
  <c r="M54" i="8"/>
  <c r="U46" i="5" s="1"/>
  <c r="AB58" i="8"/>
  <c r="AK50" i="5" s="1"/>
  <c r="BF60" i="8"/>
  <c r="CJ59"/>
  <c r="BU55"/>
  <c r="BV55"/>
  <c r="CH47" i="5" s="1"/>
  <c r="BU57" i="8"/>
  <c r="BU61"/>
  <c r="BU65"/>
  <c r="BV62"/>
  <c r="CH54" i="5" s="1"/>
  <c r="BU54" i="8"/>
  <c r="BV54"/>
  <c r="CH46" i="5" s="1"/>
  <c r="BV56" i="8"/>
  <c r="CH48" i="5" s="1"/>
  <c r="BV60" i="8"/>
  <c r="CH52" i="5" s="1"/>
  <c r="BV61" i="8"/>
  <c r="CH53" i="5" s="1"/>
  <c r="M59" i="8"/>
  <c r="U51" i="5" s="1"/>
  <c r="M65" i="8"/>
  <c r="U57" i="5" s="1"/>
  <c r="M64" i="8"/>
  <c r="U56" i="5" s="1"/>
  <c r="M63" i="8"/>
  <c r="U55" i="5" s="1"/>
  <c r="N59" i="8"/>
  <c r="V51" i="5" s="1"/>
  <c r="N63" i="8"/>
  <c r="V55" i="5" s="1"/>
  <c r="N61" i="8"/>
  <c r="V53" i="5" s="1"/>
  <c r="M58" i="8"/>
  <c r="U50" i="5" s="1"/>
  <c r="M62" i="8"/>
  <c r="U54" i="5" s="1"/>
  <c r="N60" i="8"/>
  <c r="V52" i="5" s="1"/>
  <c r="M60" i="8"/>
  <c r="U52" i="5" s="1"/>
  <c r="N56" i="8"/>
  <c r="V48" i="5" s="1"/>
  <c r="N54" i="8"/>
  <c r="V46" i="5" s="1"/>
  <c r="BF56" i="8"/>
  <c r="AR60"/>
  <c r="BB52" i="5" s="1"/>
  <c r="BF54" i="8"/>
  <c r="AB60"/>
  <c r="AK52" i="5" s="1"/>
  <c r="N58" i="8"/>
  <c r="V50" i="5" s="1"/>
  <c r="AB63" i="8"/>
  <c r="AK55" i="5" s="1"/>
  <c r="AB64" i="8"/>
  <c r="AK56" i="5" s="1"/>
  <c r="BV65" i="8"/>
  <c r="CH57" i="5" s="1"/>
  <c r="AQ55" i="8"/>
  <c r="BA47" i="5" s="1"/>
  <c r="AB55" i="8"/>
  <c r="AK47" i="5" s="1"/>
  <c r="AB62" i="8"/>
  <c r="AK54" i="5" s="1"/>
  <c r="BU62" i="8"/>
  <c r="CJ54"/>
  <c r="CJ55"/>
  <c r="BF57"/>
  <c r="BG57"/>
  <c r="BR49" i="5" s="1"/>
  <c r="BF55" i="8"/>
  <c r="BG61"/>
  <c r="BR53" i="5" s="1"/>
  <c r="BG55" i="8"/>
  <c r="BR47" i="5" s="1"/>
  <c r="BF61" i="8"/>
  <c r="BG65"/>
  <c r="BR57" i="5" s="1"/>
  <c r="BG56" i="8"/>
  <c r="BR48" i="5" s="1"/>
  <c r="BG62" i="8"/>
  <c r="BR54" i="5" s="1"/>
  <c r="BG58" i="8"/>
  <c r="BR50" i="5" s="1"/>
  <c r="BG54" i="8"/>
  <c r="BR46" i="5" s="1"/>
  <c r="BG60" i="8"/>
  <c r="BR52" i="5" s="1"/>
  <c r="AR54" i="8"/>
  <c r="BB46" i="5" s="1"/>
  <c r="AB54" i="8"/>
  <c r="AK46" i="5" s="1"/>
  <c r="CK55" i="8"/>
  <c r="CX47" i="5" s="1"/>
  <c r="CJ56" i="8"/>
  <c r="CK57"/>
  <c r="CX49" i="5" s="1"/>
  <c r="CK56" i="8"/>
  <c r="CX48" i="5" s="1"/>
  <c r="CK59" i="8"/>
  <c r="CX51" i="5" s="1"/>
  <c r="CK54" i="8"/>
  <c r="CX46" i="5" s="1"/>
  <c r="CJ60" i="8"/>
  <c r="CK60"/>
  <c r="CX52" i="5" s="1"/>
  <c r="CJ64" i="8"/>
  <c r="CK63"/>
  <c r="CX55" i="5" s="1"/>
  <c r="CK64" i="8"/>
  <c r="CX56" i="5" s="1"/>
  <c r="CJ62" i="8"/>
  <c r="CK62"/>
  <c r="CX54" i="5" s="1"/>
  <c r="CJ65" i="8"/>
  <c r="CK65"/>
  <c r="CX57" i="5" s="1"/>
  <c r="AB56" i="8"/>
  <c r="AK48" i="5" s="1"/>
  <c r="BF65" i="8"/>
  <c r="BF58"/>
  <c r="BV57"/>
  <c r="CH49" i="5" s="1"/>
  <c r="AC56" i="8"/>
  <c r="AL48" i="5" s="1"/>
  <c r="AC58" i="8"/>
  <c r="AL50" i="5" s="1"/>
  <c r="AC54" i="8"/>
  <c r="AL46" i="5" s="1"/>
  <c r="AB65" i="8"/>
  <c r="AK57" i="5" s="1"/>
  <c r="AC65" i="8"/>
  <c r="AL57" i="5" s="1"/>
  <c r="AC60" i="8"/>
  <c r="AL52" i="5" s="1"/>
  <c r="AC63" i="8"/>
  <c r="AL55" i="5" s="1"/>
  <c r="AC61" i="8"/>
  <c r="AL53" i="5" s="1"/>
  <c r="AB61" i="8"/>
  <c r="AK53" i="5" s="1"/>
  <c r="AC55" i="8"/>
  <c r="AL47" i="5" s="1"/>
  <c r="N64" i="8"/>
  <c r="V56" i="5" s="1"/>
  <c r="BU56" i="8"/>
  <c r="CC64"/>
  <c r="AB64" i="4"/>
  <c r="P60"/>
  <c r="AJ60" i="8"/>
  <c r="AY57"/>
  <c r="T57" i="4"/>
  <c r="AB62"/>
  <c r="CC62" i="8"/>
  <c r="X63" i="4"/>
  <c r="BN63" i="8"/>
  <c r="L62" i="4"/>
  <c r="U62" i="8"/>
  <c r="AJ61"/>
  <c r="P61" i="4"/>
  <c r="T59"/>
  <c r="AY59" i="8"/>
  <c r="CC63"/>
  <c r="CE63" s="1"/>
  <c r="AB63" i="4"/>
  <c r="L65"/>
  <c r="U65" i="8"/>
  <c r="U55"/>
  <c r="L55" i="4"/>
  <c r="T65"/>
  <c r="AY65" i="8"/>
  <c r="CC55"/>
  <c r="AB55" i="4"/>
  <c r="AB61"/>
  <c r="CC61" i="8"/>
  <c r="F60"/>
  <c r="H60" i="4"/>
  <c r="U64" i="8"/>
  <c r="L64" i="4"/>
  <c r="U54" i="8"/>
  <c r="L54" i="4"/>
  <c r="U58" i="8"/>
  <c r="L58" i="4"/>
  <c r="AJ59" i="8"/>
  <c r="P59" i="4"/>
  <c r="AY55" i="8"/>
  <c r="T55" i="4"/>
  <c r="AY60" i="8"/>
  <c r="T60" i="4"/>
  <c r="T64"/>
  <c r="AY64" i="8"/>
  <c r="AB54" i="4"/>
  <c r="CC54" i="8"/>
  <c r="BN62"/>
  <c r="X62" i="4"/>
  <c r="F57" i="8"/>
  <c r="H57" i="4"/>
  <c r="U63" i="8"/>
  <c r="L63" i="4"/>
  <c r="L57"/>
  <c r="U57" i="8"/>
  <c r="AJ57"/>
  <c r="P57" i="4"/>
  <c r="T54"/>
  <c r="AY54" i="8"/>
  <c r="AY58"/>
  <c r="T58" i="4"/>
  <c r="X61"/>
  <c r="BN61" i="8"/>
  <c r="F56"/>
  <c r="H56" i="4"/>
  <c r="P63"/>
  <c r="AJ63" i="8"/>
  <c r="CC56"/>
  <c r="AB56" i="4"/>
  <c r="P62"/>
  <c r="AJ62" i="8"/>
  <c r="BN60"/>
  <c r="X60" i="4"/>
  <c r="BN54" i="8"/>
  <c r="X54" i="4"/>
  <c r="F64" i="8"/>
  <c r="H64" i="4"/>
  <c r="P58"/>
  <c r="AJ58" i="8"/>
  <c r="AY56"/>
  <c r="T56" i="4"/>
  <c r="AD56"/>
  <c r="DF48" i="18" s="1"/>
  <c r="AD58" i="4"/>
  <c r="DF50" i="18" s="1"/>
  <c r="AD63" i="4"/>
  <c r="DF55" i="18" s="1"/>
  <c r="AD59" i="4"/>
  <c r="DF51" i="18" s="1"/>
  <c r="AD60" i="4"/>
  <c r="DF52" i="18" s="1"/>
  <c r="AD57" i="4"/>
  <c r="DF49" i="18" s="1"/>
  <c r="AD61" i="4"/>
  <c r="DF53" i="18" s="1"/>
  <c r="AD54" i="4"/>
  <c r="DF46" i="18" s="1"/>
  <c r="AD55" i="4"/>
  <c r="DF47" i="18" s="1"/>
  <c r="AD62" i="4"/>
  <c r="DF54" i="18" s="1"/>
  <c r="AD64" i="4"/>
  <c r="DF56" i="18" s="1"/>
  <c r="AD65" i="4"/>
  <c r="DF57" i="18" s="1"/>
  <c r="AB65" i="4"/>
  <c r="CC65" i="8"/>
  <c r="X59" i="4"/>
  <c r="BN59" i="8"/>
  <c r="BN56"/>
  <c r="X56" i="4"/>
  <c r="BN55" i="8"/>
  <c r="X55" i="4"/>
  <c r="F65" i="8"/>
  <c r="H65" i="4"/>
  <c r="F61" i="8"/>
  <c r="H61" i="4"/>
  <c r="U60" i="8"/>
  <c r="L60" i="4"/>
  <c r="AJ55" i="8"/>
  <c r="P55" i="4"/>
  <c r="P65"/>
  <c r="AJ65" i="8"/>
  <c r="AY63"/>
  <c r="T63" i="4"/>
  <c r="CC57" i="8"/>
  <c r="AB57" i="4"/>
  <c r="CC60" i="8"/>
  <c r="AB60" i="4"/>
  <c r="X58"/>
  <c r="BN58" i="8"/>
  <c r="F63"/>
  <c r="H63" i="4"/>
  <c r="F62" i="8"/>
  <c r="H62" i="4"/>
  <c r="L61"/>
  <c r="U61" i="8"/>
  <c r="AJ54"/>
  <c r="P54" i="4"/>
  <c r="P64"/>
  <c r="AJ64" i="8"/>
  <c r="CC59"/>
  <c r="AB59" i="4"/>
  <c r="BN65" i="8"/>
  <c r="X65" i="4"/>
  <c r="F55" i="8"/>
  <c r="H55" i="4"/>
  <c r="F59" i="8"/>
  <c r="H59" i="4"/>
  <c r="L56"/>
  <c r="U56" i="8"/>
  <c r="U59"/>
  <c r="L59" i="4"/>
  <c r="AB58"/>
  <c r="CC58" i="8"/>
  <c r="BN64"/>
  <c r="X64" i="4"/>
  <c r="BN57" i="8"/>
  <c r="X57" i="4"/>
  <c r="F54" i="8"/>
  <c r="H54" i="4"/>
  <c r="F58" i="8"/>
  <c r="H58" i="4"/>
  <c r="AJ56" i="8"/>
  <c r="P56" i="4"/>
  <c r="T61"/>
  <c r="AY61" i="8"/>
  <c r="T62" i="4"/>
  <c r="AY62" i="8"/>
  <c r="P52" i="4"/>
  <c r="AJ52" i="8"/>
  <c r="BF53"/>
  <c r="BQ45" i="5" s="1"/>
  <c r="BG53" i="8"/>
  <c r="BR45" i="5" s="1"/>
  <c r="T53" i="4"/>
  <c r="AY53" i="8"/>
  <c r="BQ53"/>
  <c r="CC45" i="5" s="1"/>
  <c r="T52" i="4"/>
  <c r="AY52" i="8"/>
  <c r="H52" i="4"/>
  <c r="F52" i="8"/>
  <c r="AB53" i="4"/>
  <c r="CC53" i="8"/>
  <c r="CK52"/>
  <c r="CX44" i="5" s="1"/>
  <c r="CJ52" i="8"/>
  <c r="CW44" i="5" s="1"/>
  <c r="M52" i="8"/>
  <c r="U44" i="5" s="1"/>
  <c r="H53" i="4"/>
  <c r="F53" i="8"/>
  <c r="AJ53"/>
  <c r="P53" i="4"/>
  <c r="M53" i="8"/>
  <c r="U45" i="5" s="1"/>
  <c r="L53" i="4"/>
  <c r="Z53" i="8"/>
  <c r="AI45" i="5" s="1"/>
  <c r="BU52" i="8"/>
  <c r="CG44" i="5" s="1"/>
  <c r="AE53" i="4"/>
  <c r="AE52"/>
  <c r="BP53" i="8"/>
  <c r="CB45" i="5" s="1"/>
  <c r="X53" i="4"/>
  <c r="BS53" i="8"/>
  <c r="CE45" i="5" s="1"/>
  <c r="AQ52" i="8"/>
  <c r="BA44" i="5" s="1"/>
  <c r="AQ53" i="8"/>
  <c r="BA45" i="5" s="1"/>
  <c r="AR53" i="8"/>
  <c r="BB45" i="5" s="1"/>
  <c r="AR52" i="8"/>
  <c r="BB44" i="5" s="1"/>
  <c r="AD7" i="4"/>
  <c r="AD52"/>
  <c r="DF44" i="18" s="1"/>
  <c r="AD53" i="4"/>
  <c r="DF45" i="18" s="1"/>
  <c r="X52" i="4"/>
  <c r="BN52" i="8"/>
  <c r="BV52"/>
  <c r="CH44" i="5" s="1"/>
  <c r="N52" i="8"/>
  <c r="V44" i="5" s="1"/>
  <c r="Z52" i="8"/>
  <c r="L52" i="4"/>
  <c r="U52" i="8"/>
  <c r="AB52" i="4"/>
  <c r="CC52" i="8"/>
  <c r="AD11" i="4"/>
  <c r="AD23"/>
  <c r="AD35"/>
  <c r="AD47"/>
  <c r="DF39" i="18" s="1"/>
  <c r="AD12" i="4"/>
  <c r="AD24"/>
  <c r="AD36"/>
  <c r="DF28" i="18" s="1"/>
  <c r="AD48" i="4"/>
  <c r="DF40" i="18" s="1"/>
  <c r="AD13" i="4"/>
  <c r="AD25"/>
  <c r="AD37"/>
  <c r="AD14"/>
  <c r="AD26"/>
  <c r="AD38"/>
  <c r="AD50"/>
  <c r="DF42" i="18" s="1"/>
  <c r="AD15" i="4"/>
  <c r="AD27"/>
  <c r="DF19" i="18" s="1"/>
  <c r="AD39" i="4"/>
  <c r="AD51"/>
  <c r="DF43" i="18" s="1"/>
  <c r="AD16" i="4"/>
  <c r="AD28"/>
  <c r="DF20" i="18" s="1"/>
  <c r="AD40" i="4"/>
  <c r="AD17"/>
  <c r="DF9" i="18" s="1"/>
  <c r="AD29" i="4"/>
  <c r="AD41"/>
  <c r="DF33" i="18" s="1"/>
  <c r="AD18" i="4"/>
  <c r="AD30"/>
  <c r="AD42"/>
  <c r="AD45"/>
  <c r="DF37" i="18" s="1"/>
  <c r="AD19" i="4"/>
  <c r="AD31"/>
  <c r="DF23" i="18" s="1"/>
  <c r="AD43" i="4"/>
  <c r="AD10"/>
  <c r="DF2" i="18" s="1"/>
  <c r="AD21" i="4"/>
  <c r="DF13" i="18" s="1"/>
  <c r="AD20" i="4"/>
  <c r="AD32"/>
  <c r="AD44"/>
  <c r="DF36" i="18" s="1"/>
  <c r="AD33" i="4"/>
  <c r="AD22"/>
  <c r="AD34"/>
  <c r="AD46"/>
  <c r="DF38" i="18" s="1"/>
  <c r="AE7" i="4"/>
  <c r="AE11"/>
  <c r="DK3" i="18" s="1"/>
  <c r="AE17" i="4"/>
  <c r="AE23"/>
  <c r="DK15" i="18" s="1"/>
  <c r="AE29" i="4"/>
  <c r="DK21" i="18" s="1"/>
  <c r="AE35" i="4"/>
  <c r="DK27" i="18" s="1"/>
  <c r="AE41" i="4"/>
  <c r="AE47"/>
  <c r="DK39" i="18" s="1"/>
  <c r="AE12" i="4"/>
  <c r="AE18"/>
  <c r="DK10" i="18" s="1"/>
  <c r="AE24" i="4"/>
  <c r="DK16" i="18" s="1"/>
  <c r="AE30" i="4"/>
  <c r="DK22" i="18" s="1"/>
  <c r="AE36" i="4"/>
  <c r="AE42"/>
  <c r="AE48"/>
  <c r="DK40" i="18" s="1"/>
  <c r="AE10" i="4"/>
  <c r="AE13"/>
  <c r="DK5" i="18" s="1"/>
  <c r="AE19" i="4"/>
  <c r="DK11" i="18" s="1"/>
  <c r="AE25" i="4"/>
  <c r="DK17" i="18" s="1"/>
  <c r="AE31" i="4"/>
  <c r="DK23" i="18" s="1"/>
  <c r="AE37" i="4"/>
  <c r="AE43"/>
  <c r="DK35" i="18" s="1"/>
  <c r="AE28" i="4"/>
  <c r="AE14"/>
  <c r="DK6" i="18" s="1"/>
  <c r="AE20" i="4"/>
  <c r="DK12" i="18" s="1"/>
  <c r="AE26" i="4"/>
  <c r="DK18" i="18" s="1"/>
  <c r="AE32" i="4"/>
  <c r="DK24" i="18" s="1"/>
  <c r="AE38" i="4"/>
  <c r="AE44"/>
  <c r="DK36" i="18" s="1"/>
  <c r="AE50" i="4"/>
  <c r="DK42" i="18" s="1"/>
  <c r="AE34" i="4"/>
  <c r="DK26" i="18" s="1"/>
  <c r="AE22" i="4"/>
  <c r="DK14" i="18" s="1"/>
  <c r="AE15" i="4"/>
  <c r="AE21"/>
  <c r="DK13" i="18" s="1"/>
  <c r="AE27" i="4"/>
  <c r="DK19" i="18" s="1"/>
  <c r="AE33" i="4"/>
  <c r="DK25" i="18" s="1"/>
  <c r="AE39" i="4"/>
  <c r="AE45"/>
  <c r="DK37" i="18" s="1"/>
  <c r="AE51" i="4"/>
  <c r="DK43" i="18" s="1"/>
  <c r="AE40" i="4"/>
  <c r="DK32" i="18" s="1"/>
  <c r="AE16" i="4"/>
  <c r="DK8" i="18" s="1"/>
  <c r="AE46" i="4"/>
  <c r="DK38" i="18" s="1"/>
  <c r="W10" i="8"/>
  <c r="K7" i="14" s="1"/>
  <c r="X10" i="8"/>
  <c r="AJ9"/>
  <c r="Z43"/>
  <c r="AC43" s="1"/>
  <c r="Z13"/>
  <c r="AC13" s="1"/>
  <c r="Z39"/>
  <c r="AI31" i="5" s="1"/>
  <c r="AJ17" i="8"/>
  <c r="AJ15"/>
  <c r="AJ42"/>
  <c r="BN41"/>
  <c r="BN33"/>
  <c r="BN31"/>
  <c r="BS16"/>
  <c r="CE8" i="5" s="1"/>
  <c r="BS14" i="8"/>
  <c r="CE6" i="5" s="1"/>
  <c r="BS18" i="8"/>
  <c r="CE10" i="5" s="1"/>
  <c r="CC10" i="8"/>
  <c r="CC42"/>
  <c r="CH15"/>
  <c r="CU7" i="5" s="1"/>
  <c r="CH31" i="8"/>
  <c r="CU23" i="5" s="1"/>
  <c r="CH29" i="8"/>
  <c r="CU21" i="5" s="1"/>
  <c r="AO33" i="8"/>
  <c r="AY25" i="5" s="1"/>
  <c r="AO43" i="8"/>
  <c r="AR43" s="1"/>
  <c r="BB35" i="5" s="1"/>
  <c r="AO41" i="8"/>
  <c r="AY33" i="5" s="1"/>
  <c r="U25" i="8"/>
  <c r="U23"/>
  <c r="U15"/>
  <c r="CH45"/>
  <c r="CU37" i="5" s="1"/>
  <c r="BS48" i="8"/>
  <c r="CE40" i="5" s="1"/>
  <c r="AO45" i="8"/>
  <c r="AY37" i="5" s="1"/>
  <c r="K44" i="8"/>
  <c r="S36" i="5" s="1"/>
  <c r="BN11" i="8"/>
  <c r="CC14"/>
  <c r="AO13"/>
  <c r="AY5" i="5" s="1"/>
  <c r="Z25" i="8"/>
  <c r="AC25" s="1"/>
  <c r="Z41"/>
  <c r="AB41" s="1"/>
  <c r="Z33"/>
  <c r="AB33" s="1"/>
  <c r="AJ11"/>
  <c r="AJ36"/>
  <c r="BN35"/>
  <c r="BN27"/>
  <c r="BN25"/>
  <c r="BS17"/>
  <c r="CE9" i="5" s="1"/>
  <c r="BS10" i="8"/>
  <c r="CE2" i="5" s="1"/>
  <c r="BS12" i="8"/>
  <c r="CE4" i="5" s="1"/>
  <c r="CC36" i="8"/>
  <c r="CH33"/>
  <c r="CU25" i="5" s="1"/>
  <c r="CH25" i="8"/>
  <c r="CU17" i="5" s="1"/>
  <c r="CH23" i="8"/>
  <c r="CU15" i="5" s="1"/>
  <c r="AO27" i="8"/>
  <c r="AY19" i="5" s="1"/>
  <c r="AO35" i="8"/>
  <c r="AY27" i="5" s="1"/>
  <c r="U19" i="8"/>
  <c r="U17"/>
  <c r="CH44"/>
  <c r="CU36" i="5" s="1"/>
  <c r="U32" i="8"/>
  <c r="BS44"/>
  <c r="CE36" i="5" s="1"/>
  <c r="CL8" i="8"/>
  <c r="Z10"/>
  <c r="AC10" s="1"/>
  <c r="Z35"/>
  <c r="AB35" s="1"/>
  <c r="Z27"/>
  <c r="AI19" i="5" s="1"/>
  <c r="AJ40" i="8"/>
  <c r="AJ32"/>
  <c r="AJ30"/>
  <c r="BN29"/>
  <c r="BN21"/>
  <c r="BN19"/>
  <c r="BS39"/>
  <c r="CE31" i="5" s="1"/>
  <c r="BS43" i="8"/>
  <c r="BU43" s="1"/>
  <c r="CC40"/>
  <c r="CC32"/>
  <c r="CC30"/>
  <c r="CH27"/>
  <c r="CU19" i="5" s="1"/>
  <c r="CH19" i="8"/>
  <c r="CU11" i="5" s="1"/>
  <c r="CH17" i="8"/>
  <c r="CU9" i="5" s="1"/>
  <c r="K43" i="8"/>
  <c r="S35" i="5" s="1"/>
  <c r="AO21" i="8"/>
  <c r="AY13" i="5" s="1"/>
  <c r="AO31" i="8"/>
  <c r="AY23" i="5" s="1"/>
  <c r="AO29" i="8"/>
  <c r="AY21" i="5" s="1"/>
  <c r="AY25" i="8"/>
  <c r="AY29"/>
  <c r="U13"/>
  <c r="U11"/>
  <c r="F43"/>
  <c r="CH46"/>
  <c r="CU38" i="5" s="1"/>
  <c r="AO46" i="8"/>
  <c r="AY38" i="5" s="1"/>
  <c r="K48" i="8"/>
  <c r="S40" i="5" s="1"/>
  <c r="CC9" i="8"/>
  <c r="Z19"/>
  <c r="AB19" s="1"/>
  <c r="Z29"/>
  <c r="AB29" s="1"/>
  <c r="Z21"/>
  <c r="AB21" s="1"/>
  <c r="BD10"/>
  <c r="BO2" i="5" s="1"/>
  <c r="AJ34" i="8"/>
  <c r="AJ26"/>
  <c r="AJ24"/>
  <c r="BN23"/>
  <c r="BN15"/>
  <c r="BN13"/>
  <c r="BS33"/>
  <c r="CE25" i="5" s="1"/>
  <c r="CC34" i="8"/>
  <c r="CC26"/>
  <c r="CC24"/>
  <c r="CH13"/>
  <c r="CU5" i="5" s="1"/>
  <c r="CH11" i="8"/>
  <c r="CU3" i="5" s="1"/>
  <c r="AO15" i="8"/>
  <c r="AY7" i="5" s="1"/>
  <c r="AO25" i="8"/>
  <c r="AY17" i="5" s="1"/>
  <c r="AO23" i="8"/>
  <c r="AY15" i="5" s="1"/>
  <c r="U42" i="8"/>
  <c r="U40"/>
  <c r="Z47"/>
  <c r="AI39" i="5" s="1"/>
  <c r="BS46" i="8"/>
  <c r="CE38" i="5" s="1"/>
  <c r="AO44" i="8"/>
  <c r="AY36" i="5" s="1"/>
  <c r="K51" i="8"/>
  <c r="AO11"/>
  <c r="AY3" i="5" s="1"/>
  <c r="Z9" i="8"/>
  <c r="Z42"/>
  <c r="AB42" s="1"/>
  <c r="Z23"/>
  <c r="AB23" s="1"/>
  <c r="Z15"/>
  <c r="AI7" i="5" s="1"/>
  <c r="AJ28" i="8"/>
  <c r="AJ20"/>
  <c r="AJ18"/>
  <c r="BN17"/>
  <c r="BN10"/>
  <c r="BS29"/>
  <c r="CE21" i="5" s="1"/>
  <c r="BS27" i="8"/>
  <c r="CE19" i="5" s="1"/>
  <c r="BS31" i="8"/>
  <c r="CE23" i="5" s="1"/>
  <c r="CC28" i="8"/>
  <c r="CC20"/>
  <c r="CC18"/>
  <c r="CH32"/>
  <c r="CU24" i="5" s="1"/>
  <c r="CH42" i="8"/>
  <c r="CU34" i="5" s="1"/>
  <c r="CH21" i="8"/>
  <c r="CU13" i="5" s="1"/>
  <c r="AO34" i="8"/>
  <c r="AY26" i="5" s="1"/>
  <c r="AO19" i="8"/>
  <c r="AY11" i="5" s="1"/>
  <c r="AO17" i="8"/>
  <c r="AY9" i="5" s="1"/>
  <c r="U36" i="8"/>
  <c r="U34"/>
  <c r="CH50"/>
  <c r="Z50"/>
  <c r="AI42" i="5" s="1"/>
  <c r="BS47" i="8"/>
  <c r="CE39" i="5" s="1"/>
  <c r="AO47" i="8"/>
  <c r="AY39" i="5" s="1"/>
  <c r="K47" i="8"/>
  <c r="S39" i="5" s="1"/>
  <c r="BD45" i="8"/>
  <c r="BG45" s="1"/>
  <c r="BR37" i="5" s="1"/>
  <c r="BD51" i="8"/>
  <c r="K45"/>
  <c r="S37" i="5" s="1"/>
  <c r="BN45" i="8"/>
  <c r="BN9"/>
  <c r="Z30"/>
  <c r="AI22" i="5" s="1"/>
  <c r="Z11" i="8"/>
  <c r="AI3" i="5" s="1"/>
  <c r="Z32" i="8"/>
  <c r="AB32" s="1"/>
  <c r="BD43"/>
  <c r="BO35" i="5" s="1"/>
  <c r="AJ16" i="8"/>
  <c r="AJ43"/>
  <c r="BN42"/>
  <c r="BN40"/>
  <c r="BN32"/>
  <c r="BS23"/>
  <c r="CE15" i="5" s="1"/>
  <c r="BS15" i="8"/>
  <c r="CE7" i="5" s="1"/>
  <c r="BS19" i="8"/>
  <c r="CE11" i="5" s="1"/>
  <c r="CC16" i="8"/>
  <c r="CC43"/>
  <c r="CC41"/>
  <c r="CH20"/>
  <c r="CU12" i="5" s="1"/>
  <c r="CH30" i="8"/>
  <c r="CU22" i="5" s="1"/>
  <c r="CH34" i="8"/>
  <c r="CU26" i="5" s="1"/>
  <c r="AO16" i="8"/>
  <c r="AY8" i="5" s="1"/>
  <c r="AO42" i="8"/>
  <c r="AY34" i="5" s="1"/>
  <c r="U26" i="8"/>
  <c r="U24"/>
  <c r="U22"/>
  <c r="CH48"/>
  <c r="CJ48" s="1"/>
  <c r="Z51"/>
  <c r="AI43" i="5" s="1"/>
  <c r="BS50" i="8"/>
  <c r="AY50"/>
  <c r="BD44"/>
  <c r="BO36" i="5" s="1"/>
  <c r="Z17" i="8"/>
  <c r="AB17" s="1"/>
  <c r="AJ14"/>
  <c r="BS41"/>
  <c r="CE33" i="5" s="1"/>
  <c r="CC22" i="8"/>
  <c r="CC12"/>
  <c r="CH40"/>
  <c r="CU32" i="5" s="1"/>
  <c r="U30" i="8"/>
  <c r="BD9"/>
  <c r="AY9"/>
  <c r="Z24"/>
  <c r="AC24" s="1"/>
  <c r="Z40"/>
  <c r="AB40" s="1"/>
  <c r="Z26"/>
  <c r="AB26" s="1"/>
  <c r="AJ10"/>
  <c r="BN36"/>
  <c r="BN34"/>
  <c r="BN26"/>
  <c r="BS11"/>
  <c r="CE3" i="5" s="1"/>
  <c r="BS35" i="8"/>
  <c r="CE27" i="5" s="1"/>
  <c r="BS13" i="8"/>
  <c r="CE5" i="5" s="1"/>
  <c r="CC39" i="8"/>
  <c r="CC35"/>
  <c r="CH14"/>
  <c r="CU6" i="5" s="1"/>
  <c r="CH24" i="8"/>
  <c r="CU16" i="5" s="1"/>
  <c r="CH28" i="8"/>
  <c r="CU20" i="5" s="1"/>
  <c r="AO36" i="8"/>
  <c r="AY28" i="5" s="1"/>
  <c r="U20" i="8"/>
  <c r="U18"/>
  <c r="U16"/>
  <c r="CH47"/>
  <c r="CU39" i="5" s="1"/>
  <c r="U45" i="8"/>
  <c r="BS51"/>
  <c r="BD47"/>
  <c r="BO39" i="5" s="1"/>
  <c r="AJ12" i="8"/>
  <c r="CH36"/>
  <c r="CU28" i="5" s="1"/>
  <c r="O8" i="8"/>
  <c r="AO9"/>
  <c r="Z20"/>
  <c r="AI12" i="5" s="1"/>
  <c r="AO40" i="8"/>
  <c r="AY32" i="5" s="1"/>
  <c r="AO30" i="8"/>
  <c r="AY22" i="5" s="1"/>
  <c r="U14" i="8"/>
  <c r="U12"/>
  <c r="U39"/>
  <c r="BS25"/>
  <c r="CE17" i="5" s="1"/>
  <c r="U28" i="8"/>
  <c r="AJ41"/>
  <c r="AJ39"/>
  <c r="AJ31"/>
  <c r="BN30"/>
  <c r="BN28"/>
  <c r="BN20"/>
  <c r="BS40"/>
  <c r="CE32" i="5" s="1"/>
  <c r="BS42" i="8"/>
  <c r="CE34" i="5" s="1"/>
  <c r="CC33" i="8"/>
  <c r="CC31"/>
  <c r="CC29"/>
  <c r="CH39"/>
  <c r="CU31" i="5" s="1"/>
  <c r="CH18" i="8"/>
  <c r="CU10" i="5" s="1"/>
  <c r="CH22" i="8"/>
  <c r="CU14" i="5" s="1"/>
  <c r="AO32" i="8"/>
  <c r="AY24" i="5" s="1"/>
  <c r="CH9" i="8"/>
  <c r="Z12"/>
  <c r="AB12" s="1"/>
  <c r="Z28"/>
  <c r="AI20" i="5" s="1"/>
  <c r="Z14" i="8"/>
  <c r="AI6" i="5" s="1"/>
  <c r="AJ35" i="8"/>
  <c r="AJ33"/>
  <c r="AJ25"/>
  <c r="BN24"/>
  <c r="BN22"/>
  <c r="BN14"/>
  <c r="BS34"/>
  <c r="CE26" i="5" s="1"/>
  <c r="BS32" i="8"/>
  <c r="CE24" i="5" s="1"/>
  <c r="BS36" i="8"/>
  <c r="CE28" i="5" s="1"/>
  <c r="CC27" i="8"/>
  <c r="CC25"/>
  <c r="CC23"/>
  <c r="CH10"/>
  <c r="CU2" i="5" s="1"/>
  <c r="CH12" i="8"/>
  <c r="CU4" i="5" s="1"/>
  <c r="CH16" i="8"/>
  <c r="CU8" i="5" s="1"/>
  <c r="AO22" i="8"/>
  <c r="AY14" i="5" s="1"/>
  <c r="AO26" i="8"/>
  <c r="AY18" i="5" s="1"/>
  <c r="AO24" i="8"/>
  <c r="AY16" i="5" s="1"/>
  <c r="U43" i="8"/>
  <c r="U41"/>
  <c r="U33"/>
  <c r="F10"/>
  <c r="Z44"/>
  <c r="AC44" s="1"/>
  <c r="AO50"/>
  <c r="AY42" i="5" s="1"/>
  <c r="Z48" i="8"/>
  <c r="AI40" i="5" s="1"/>
  <c r="Z18" i="8"/>
  <c r="AB18" s="1"/>
  <c r="BS9"/>
  <c r="AD8"/>
  <c r="Z31"/>
  <c r="AC31" s="1"/>
  <c r="Z22"/>
  <c r="AI14" i="5" s="1"/>
  <c r="AJ29" i="8"/>
  <c r="AJ27"/>
  <c r="AJ19"/>
  <c r="BN18"/>
  <c r="BN16"/>
  <c r="BN43"/>
  <c r="BS28"/>
  <c r="CE20" i="5" s="1"/>
  <c r="BS26" i="8"/>
  <c r="CE18" i="5" s="1"/>
  <c r="BS30" i="8"/>
  <c r="CE22" i="5" s="1"/>
  <c r="CC21" i="8"/>
  <c r="CC19"/>
  <c r="CC17"/>
  <c r="CH43"/>
  <c r="CU35" i="5" s="1"/>
  <c r="CH41" i="8"/>
  <c r="CU33" i="5" s="1"/>
  <c r="AO28" i="8"/>
  <c r="AY20" i="5" s="1"/>
  <c r="AO20" i="8"/>
  <c r="AY12" i="5" s="1"/>
  <c r="AO18" i="8"/>
  <c r="AY10" i="5" s="1"/>
  <c r="U35" i="8"/>
  <c r="U27"/>
  <c r="Z46"/>
  <c r="AI38" i="5" s="1"/>
  <c r="AO48" i="8"/>
  <c r="AQ48" s="1"/>
  <c r="BD48"/>
  <c r="BO40" i="5" s="1"/>
  <c r="Z36" i="8"/>
  <c r="AB36" s="1"/>
  <c r="AJ22"/>
  <c r="BS21"/>
  <c r="CE13" i="5" s="1"/>
  <c r="CH26" i="8"/>
  <c r="CU18" i="5" s="1"/>
  <c r="CH51" i="8"/>
  <c r="CU43" i="5" s="1"/>
  <c r="Z34" i="8"/>
  <c r="AC34" s="1"/>
  <c r="AS8"/>
  <c r="U9"/>
  <c r="Z16"/>
  <c r="AB16" s="1"/>
  <c r="AJ23"/>
  <c r="AJ21"/>
  <c r="AJ13"/>
  <c r="BN12"/>
  <c r="BN39"/>
  <c r="BS22"/>
  <c r="CE14" i="5" s="1"/>
  <c r="BS20" i="8"/>
  <c r="CE12" i="5" s="1"/>
  <c r="BS24" i="8"/>
  <c r="CE16" i="5" s="1"/>
  <c r="CC15" i="8"/>
  <c r="CC13"/>
  <c r="CC11"/>
  <c r="CH35"/>
  <c r="CU27" i="5" s="1"/>
  <c r="AO39" i="8"/>
  <c r="AY31" i="5" s="1"/>
  <c r="AO14" i="8"/>
  <c r="AY6" i="5" s="1"/>
  <c r="AO12" i="8"/>
  <c r="AY4" i="5" s="1"/>
  <c r="AY43" i="8"/>
  <c r="U31"/>
  <c r="U29"/>
  <c r="U21"/>
  <c r="AO51"/>
  <c r="K46"/>
  <c r="M46" s="1"/>
  <c r="BD46"/>
  <c r="BO38" i="5" s="1"/>
  <c r="P44" i="4"/>
  <c r="AJ44" i="8"/>
  <c r="CR8"/>
  <c r="U46"/>
  <c r="L46" i="4"/>
  <c r="P47"/>
  <c r="AJ47" i="8"/>
  <c r="F47"/>
  <c r="H47" i="4"/>
  <c r="X47"/>
  <c r="BN47" i="8"/>
  <c r="CW8"/>
  <c r="U44"/>
  <c r="L44" i="4"/>
  <c r="F50" i="8"/>
  <c r="X50" i="4"/>
  <c r="BN50" i="8"/>
  <c r="AB51" i="4"/>
  <c r="CC51" i="8"/>
  <c r="L50" i="4"/>
  <c r="U50" i="8"/>
  <c r="T48" i="4"/>
  <c r="AY48" i="8"/>
  <c r="H50" i="4"/>
  <c r="K50" i="8"/>
  <c r="S42" i="5" s="1"/>
  <c r="H44" i="4"/>
  <c r="F44" i="8"/>
  <c r="X44" i="4"/>
  <c r="BN44" i="8"/>
  <c r="AB48" i="4"/>
  <c r="CC48" i="8"/>
  <c r="L45" i="4"/>
  <c r="Z45" i="8"/>
  <c r="AI37" i="5" s="1"/>
  <c r="T51" i="4"/>
  <c r="AY51" i="8"/>
  <c r="H48" i="4"/>
  <c r="F48" i="8"/>
  <c r="H45" i="4"/>
  <c r="F45" i="8"/>
  <c r="T50" i="4"/>
  <c r="BD50" i="8"/>
  <c r="AB46" i="4"/>
  <c r="CC46" i="8"/>
  <c r="AF6" i="4"/>
  <c r="AJ50" i="8"/>
  <c r="P50" i="4"/>
  <c r="T46"/>
  <c r="AY46" i="8"/>
  <c r="H46" i="4"/>
  <c r="F46" i="8"/>
  <c r="AB47" i="4"/>
  <c r="CC47" i="8"/>
  <c r="P48" i="4"/>
  <c r="AJ48" i="8"/>
  <c r="T44" i="4"/>
  <c r="AY44" i="8"/>
  <c r="F51"/>
  <c r="H51" i="4"/>
  <c r="AB44"/>
  <c r="CC44" i="8"/>
  <c r="P51" i="4"/>
  <c r="AJ51" i="8"/>
  <c r="X48" i="4"/>
  <c r="BN48" i="8"/>
  <c r="CC50"/>
  <c r="AB50" i="4"/>
  <c r="L47"/>
  <c r="U47" i="8"/>
  <c r="AJ45"/>
  <c r="P45" i="4"/>
  <c r="AT45" i="17" s="1"/>
  <c r="Q42" i="19" s="1"/>
  <c r="AY47" i="8"/>
  <c r="T47" i="4"/>
  <c r="AB45"/>
  <c r="CM45" i="17" s="1"/>
  <c r="AC42" i="19" s="1"/>
  <c r="CC45" i="8"/>
  <c r="L48" i="4"/>
  <c r="U48" i="8"/>
  <c r="X45" i="4"/>
  <c r="BS45" i="8"/>
  <c r="CE37" i="5" s="1"/>
  <c r="T45" i="4"/>
  <c r="AY45" i="8"/>
  <c r="BN46"/>
  <c r="X46" i="4"/>
  <c r="L51"/>
  <c r="U51" i="8"/>
  <c r="P46" i="4"/>
  <c r="AJ46" i="8"/>
  <c r="BN51"/>
  <c r="X51" i="4"/>
  <c r="F19" i="8"/>
  <c r="F11"/>
  <c r="F42"/>
  <c r="F34"/>
  <c r="F15"/>
  <c r="F30"/>
  <c r="F26"/>
  <c r="F22"/>
  <c r="F41"/>
  <c r="F29"/>
  <c r="F25"/>
  <c r="F32"/>
  <c r="F17"/>
  <c r="F13"/>
  <c r="F20"/>
  <c r="F40"/>
  <c r="F36"/>
  <c r="F14"/>
  <c r="F33"/>
  <c r="F28"/>
  <c r="F24"/>
  <c r="F21"/>
  <c r="F16"/>
  <c r="F12"/>
  <c r="F18"/>
  <c r="F39"/>
  <c r="F35"/>
  <c r="F31"/>
  <c r="F27"/>
  <c r="F23"/>
  <c r="BD13"/>
  <c r="BO5" i="5" s="1"/>
  <c r="BD14" i="8"/>
  <c r="BO6" i="5" s="1"/>
  <c r="K16" i="8"/>
  <c r="S8" i="5" s="1"/>
  <c r="K14" i="8"/>
  <c r="S6" i="5" s="1"/>
  <c r="K12" i="8"/>
  <c r="S4" i="5" s="1"/>
  <c r="AY31" i="8"/>
  <c r="AY35"/>
  <c r="AY27"/>
  <c r="BD22"/>
  <c r="BO14" i="5" s="1"/>
  <c r="BD25" i="8"/>
  <c r="BO17" i="5" s="1"/>
  <c r="BD16" i="8"/>
  <c r="BO8" i="5" s="1"/>
  <c r="K39" i="8"/>
  <c r="S31" i="5" s="1"/>
  <c r="K41" i="8"/>
  <c r="S33" i="5" s="1"/>
  <c r="AY21" i="8"/>
  <c r="BD41"/>
  <c r="BO33" i="5" s="1"/>
  <c r="BD39" i="8"/>
  <c r="BO31" i="5" s="1"/>
  <c r="K33" i="8"/>
  <c r="S25" i="5" s="1"/>
  <c r="K35" i="8"/>
  <c r="S27" i="5" s="1"/>
  <c r="AY19" i="8"/>
  <c r="AY23"/>
  <c r="AY15"/>
  <c r="BD31"/>
  <c r="BO23" i="5" s="1"/>
  <c r="BD35" i="8"/>
  <c r="BO27" i="5" s="1"/>
  <c r="BD33" i="8"/>
  <c r="BO25" i="5" s="1"/>
  <c r="K27" i="8"/>
  <c r="S19" i="5" s="1"/>
  <c r="K31" i="8"/>
  <c r="S23" i="5" s="1"/>
  <c r="K29" i="8"/>
  <c r="S21" i="5" s="1"/>
  <c r="AY13" i="8"/>
  <c r="AY17"/>
  <c r="BD29"/>
  <c r="BO21" i="5" s="1"/>
  <c r="BD27" i="8"/>
  <c r="BO19" i="5" s="1"/>
  <c r="K21" i="8"/>
  <c r="S13" i="5" s="1"/>
  <c r="K25" i="8"/>
  <c r="S17" i="5" s="1"/>
  <c r="K23" i="8"/>
  <c r="S15" i="5" s="1"/>
  <c r="AO10" i="8"/>
  <c r="AY2" i="5" s="1"/>
  <c r="AY42" i="8"/>
  <c r="AY11"/>
  <c r="BD42"/>
  <c r="BO34" i="5" s="1"/>
  <c r="BD23" i="8"/>
  <c r="BO15" i="5" s="1"/>
  <c r="BD21" i="8"/>
  <c r="BO13" i="5" s="1"/>
  <c r="K15" i="8"/>
  <c r="S7" i="5" s="1"/>
  <c r="K19" i="8"/>
  <c r="S11" i="5" s="1"/>
  <c r="K17" i="8"/>
  <c r="S9" i="5" s="1"/>
  <c r="AY36" i="8"/>
  <c r="AY40"/>
  <c r="BD36"/>
  <c r="BO28" i="5" s="1"/>
  <c r="BD17" i="8"/>
  <c r="BO9" i="5" s="1"/>
  <c r="BD15" i="8"/>
  <c r="BO7" i="5" s="1"/>
  <c r="K22" i="8"/>
  <c r="S14" i="5" s="1"/>
  <c r="K13" i="8"/>
  <c r="S5" i="5" s="1"/>
  <c r="K11" i="8"/>
  <c r="S3" i="5" s="1"/>
  <c r="AY32" i="8"/>
  <c r="AY30"/>
  <c r="AY34"/>
  <c r="BD19"/>
  <c r="BO11" i="5" s="1"/>
  <c r="K28" i="8"/>
  <c r="S20" i="5" s="1"/>
  <c r="K42" i="8"/>
  <c r="S34" i="5" s="1"/>
  <c r="AY26" i="8"/>
  <c r="AY24"/>
  <c r="AY28"/>
  <c r="BD30"/>
  <c r="BO22" i="5" s="1"/>
  <c r="BD11" i="8"/>
  <c r="BO3" i="5" s="1"/>
  <c r="BD24" i="8"/>
  <c r="BO16" i="5" s="1"/>
  <c r="K36" i="8"/>
  <c r="S28" i="5" s="1"/>
  <c r="AY20" i="8"/>
  <c r="AY18"/>
  <c r="AY22"/>
  <c r="BD18"/>
  <c r="BO10" i="5" s="1"/>
  <c r="BD40" i="8"/>
  <c r="BO32" i="5" s="1"/>
  <c r="BD32" i="8"/>
  <c r="BO24" i="5" s="1"/>
  <c r="K32" i="8"/>
  <c r="S24" i="5" s="1"/>
  <c r="K30" i="8"/>
  <c r="S22" i="5" s="1"/>
  <c r="AY14" i="8"/>
  <c r="AY12"/>
  <c r="AY16"/>
  <c r="BH8"/>
  <c r="BW8"/>
  <c r="BD12"/>
  <c r="BO4" i="5" s="1"/>
  <c r="BD34" i="8"/>
  <c r="BO26" i="5" s="1"/>
  <c r="BD26" i="8"/>
  <c r="BO18" i="5" s="1"/>
  <c r="K34" i="8"/>
  <c r="S26" i="5" s="1"/>
  <c r="K26" i="8"/>
  <c r="S18" i="5" s="1"/>
  <c r="K24" i="8"/>
  <c r="S16" i="5" s="1"/>
  <c r="AY10" i="8"/>
  <c r="AY39"/>
  <c r="BD28"/>
  <c r="BO20" i="5" s="1"/>
  <c r="BD20" i="8"/>
  <c r="BO12" i="5" s="1"/>
  <c r="K40" i="8"/>
  <c r="S32" i="5" s="1"/>
  <c r="K20" i="8"/>
  <c r="S12" i="5" s="1"/>
  <c r="K18" i="8"/>
  <c r="S10" i="5" s="1"/>
  <c r="AY41" i="8"/>
  <c r="AY33"/>
  <c r="K10"/>
  <c r="P43" i="4"/>
  <c r="P35"/>
  <c r="P33"/>
  <c r="P25"/>
  <c r="X24"/>
  <c r="X22"/>
  <c r="X14"/>
  <c r="H11"/>
  <c r="P27"/>
  <c r="P19"/>
  <c r="X18"/>
  <c r="X16"/>
  <c r="H40"/>
  <c r="H26"/>
  <c r="H24"/>
  <c r="P23"/>
  <c r="P13"/>
  <c r="X12"/>
  <c r="X37"/>
  <c r="H34"/>
  <c r="H20"/>
  <c r="H18"/>
  <c r="P17"/>
  <c r="P15"/>
  <c r="P42"/>
  <c r="X41"/>
  <c r="X33"/>
  <c r="X31"/>
  <c r="H28"/>
  <c r="H14"/>
  <c r="H12"/>
  <c r="T25"/>
  <c r="T29"/>
  <c r="L17"/>
  <c r="P11"/>
  <c r="P38"/>
  <c r="P36"/>
  <c r="X35"/>
  <c r="X27"/>
  <c r="X25"/>
  <c r="H22"/>
  <c r="P40"/>
  <c r="P32"/>
  <c r="P30"/>
  <c r="X29"/>
  <c r="X21"/>
  <c r="X19"/>
  <c r="H16"/>
  <c r="H37"/>
  <c r="P34"/>
  <c r="P26"/>
  <c r="P24"/>
  <c r="P28"/>
  <c r="P20"/>
  <c r="P18"/>
  <c r="X17"/>
  <c r="H33"/>
  <c r="H25"/>
  <c r="P22"/>
  <c r="P14"/>
  <c r="P12"/>
  <c r="X11"/>
  <c r="X38"/>
  <c r="H35"/>
  <c r="H27"/>
  <c r="H19"/>
  <c r="P16"/>
  <c r="X42"/>
  <c r="X40"/>
  <c r="X32"/>
  <c r="H29"/>
  <c r="H21"/>
  <c r="H13"/>
  <c r="P37"/>
  <c r="X36"/>
  <c r="X34"/>
  <c r="H23"/>
  <c r="H15"/>
  <c r="P41"/>
  <c r="P39"/>
  <c r="X30"/>
  <c r="X28"/>
  <c r="X20"/>
  <c r="H17"/>
  <c r="H38"/>
  <c r="H36"/>
  <c r="X10"/>
  <c r="P10"/>
  <c r="L13"/>
  <c r="H43"/>
  <c r="H10"/>
  <c r="T19"/>
  <c r="T23"/>
  <c r="T15"/>
  <c r="L10"/>
  <c r="L11"/>
  <c r="T13"/>
  <c r="T17"/>
  <c r="L38"/>
  <c r="L42"/>
  <c r="L40"/>
  <c r="T21"/>
  <c r="X23"/>
  <c r="X15"/>
  <c r="X13"/>
  <c r="H39"/>
  <c r="H31"/>
  <c r="T42"/>
  <c r="T11"/>
  <c r="L32"/>
  <c r="L36"/>
  <c r="L34"/>
  <c r="H41"/>
  <c r="T38"/>
  <c r="T36"/>
  <c r="T40"/>
  <c r="L26"/>
  <c r="L30"/>
  <c r="L28"/>
  <c r="T32"/>
  <c r="T30"/>
  <c r="T34"/>
  <c r="L20"/>
  <c r="L24"/>
  <c r="L22"/>
  <c r="T26"/>
  <c r="T24"/>
  <c r="T28"/>
  <c r="L14"/>
  <c r="L18"/>
  <c r="L16"/>
  <c r="X26"/>
  <c r="H42"/>
  <c r="T20"/>
  <c r="T18"/>
  <c r="T22"/>
  <c r="L43"/>
  <c r="L12"/>
  <c r="L39"/>
  <c r="P31"/>
  <c r="T14"/>
  <c r="T12"/>
  <c r="T16"/>
  <c r="L37"/>
  <c r="L41"/>
  <c r="L33"/>
  <c r="H32"/>
  <c r="H30"/>
  <c r="T43"/>
  <c r="T10"/>
  <c r="T39"/>
  <c r="L31"/>
  <c r="L35"/>
  <c r="L27"/>
  <c r="P29"/>
  <c r="X43"/>
  <c r="T37"/>
  <c r="T41"/>
  <c r="T33"/>
  <c r="L25"/>
  <c r="L29"/>
  <c r="L21"/>
  <c r="P21"/>
  <c r="X39"/>
  <c r="T31"/>
  <c r="T35"/>
  <c r="T27"/>
  <c r="L19"/>
  <c r="L23"/>
  <c r="L15"/>
  <c r="K9" i="8"/>
  <c r="L2" i="5"/>
  <c r="F9" i="8"/>
  <c r="AB10" i="4"/>
  <c r="AJ6"/>
  <c r="BG25" i="5"/>
  <c r="BW25"/>
  <c r="CM25"/>
  <c r="K25"/>
  <c r="DC25"/>
  <c r="AA25"/>
  <c r="AQ25"/>
  <c r="K32"/>
  <c r="DC32"/>
  <c r="AA32"/>
  <c r="AQ32"/>
  <c r="BG32"/>
  <c r="BW32"/>
  <c r="CM32"/>
  <c r="BW20"/>
  <c r="CM20"/>
  <c r="DC20"/>
  <c r="K20"/>
  <c r="AA20"/>
  <c r="BG20"/>
  <c r="AQ20"/>
  <c r="K8"/>
  <c r="AA8"/>
  <c r="AQ8"/>
  <c r="BG8"/>
  <c r="BW8"/>
  <c r="CM8"/>
  <c r="DC8"/>
  <c r="BG15"/>
  <c r="BW15"/>
  <c r="CM15"/>
  <c r="DC15"/>
  <c r="K15"/>
  <c r="AA15"/>
  <c r="AQ15"/>
  <c r="AA3"/>
  <c r="AQ3"/>
  <c r="BG3"/>
  <c r="BW3"/>
  <c r="CM3"/>
  <c r="DC3"/>
  <c r="K3"/>
  <c r="BG10"/>
  <c r="BW10"/>
  <c r="CM10"/>
  <c r="DC10"/>
  <c r="K10"/>
  <c r="AA10"/>
  <c r="AQ10"/>
  <c r="AQ27"/>
  <c r="BG27"/>
  <c r="BW27"/>
  <c r="K27"/>
  <c r="AA27"/>
  <c r="CM27"/>
  <c r="DC27"/>
  <c r="AA34"/>
  <c r="AQ34"/>
  <c r="BG34"/>
  <c r="BW34"/>
  <c r="CM34"/>
  <c r="K34"/>
  <c r="DC34"/>
  <c r="CM22"/>
  <c r="K22"/>
  <c r="DC22"/>
  <c r="AA22"/>
  <c r="AQ22"/>
  <c r="BG22"/>
  <c r="BW22"/>
  <c r="BG17"/>
  <c r="BW17"/>
  <c r="K17"/>
  <c r="CM17"/>
  <c r="DC17"/>
  <c r="AA17"/>
  <c r="AQ17"/>
  <c r="K5"/>
  <c r="AA5"/>
  <c r="AQ5"/>
  <c r="BG5"/>
  <c r="BW5"/>
  <c r="CM5"/>
  <c r="DC5"/>
  <c r="K24"/>
  <c r="DC24"/>
  <c r="AA24"/>
  <c r="AQ24"/>
  <c r="BG24"/>
  <c r="BW24"/>
  <c r="CM24"/>
  <c r="AQ12"/>
  <c r="BG12"/>
  <c r="BW12"/>
  <c r="CM12"/>
  <c r="DC12"/>
  <c r="K12"/>
  <c r="AA12"/>
  <c r="BG31"/>
  <c r="K31"/>
  <c r="BW31"/>
  <c r="CM31"/>
  <c r="AA31"/>
  <c r="DC31"/>
  <c r="AQ31"/>
  <c r="DC19"/>
  <c r="K19"/>
  <c r="AA19"/>
  <c r="AQ19"/>
  <c r="BG19"/>
  <c r="BW19"/>
  <c r="CM19"/>
  <c r="K7"/>
  <c r="AA7"/>
  <c r="AQ7"/>
  <c r="BG7"/>
  <c r="BW7"/>
  <c r="CM7"/>
  <c r="DC7"/>
  <c r="CM26"/>
  <c r="AA26"/>
  <c r="DC26"/>
  <c r="AQ26"/>
  <c r="BG26"/>
  <c r="K26"/>
  <c r="BW26"/>
  <c r="CM14"/>
  <c r="K14"/>
  <c r="AA14"/>
  <c r="DC14"/>
  <c r="AQ14"/>
  <c r="BG14"/>
  <c r="BW14"/>
  <c r="BG33"/>
  <c r="BW33"/>
  <c r="CM33"/>
  <c r="DC33"/>
  <c r="K33"/>
  <c r="AA33"/>
  <c r="AQ33"/>
  <c r="AA21"/>
  <c r="AQ21"/>
  <c r="BG21"/>
  <c r="BW21"/>
  <c r="K21"/>
  <c r="CM21"/>
  <c r="DC21"/>
  <c r="K9"/>
  <c r="AA9"/>
  <c r="AQ9"/>
  <c r="BG9"/>
  <c r="BW9"/>
  <c r="CM9"/>
  <c r="DC9"/>
  <c r="K4"/>
  <c r="AA4"/>
  <c r="AQ4"/>
  <c r="BG4"/>
  <c r="BW4"/>
  <c r="CM4"/>
  <c r="DC4"/>
  <c r="AA13"/>
  <c r="AQ13"/>
  <c r="BG13"/>
  <c r="BW13"/>
  <c r="CM13"/>
  <c r="DC13"/>
  <c r="K13"/>
  <c r="K28"/>
  <c r="BW28"/>
  <c r="CM28"/>
  <c r="AA28"/>
  <c r="DC28"/>
  <c r="AQ28"/>
  <c r="BG28"/>
  <c r="DC16"/>
  <c r="AQ16"/>
  <c r="BG16"/>
  <c r="BW16"/>
  <c r="K16"/>
  <c r="CM16"/>
  <c r="AA16"/>
  <c r="CM35"/>
  <c r="DC35"/>
  <c r="K35"/>
  <c r="AA35"/>
  <c r="AQ35"/>
  <c r="BG35"/>
  <c r="BW35"/>
  <c r="AQ23"/>
  <c r="BG23"/>
  <c r="BW23"/>
  <c r="K23"/>
  <c r="CM23"/>
  <c r="DC23"/>
  <c r="AA23"/>
  <c r="AQ11"/>
  <c r="BG11"/>
  <c r="BW11"/>
  <c r="CM11"/>
  <c r="DC11"/>
  <c r="K11"/>
  <c r="AA11"/>
  <c r="AA18"/>
  <c r="AQ18"/>
  <c r="BG18"/>
  <c r="BW18"/>
  <c r="DC18"/>
  <c r="CM18"/>
  <c r="K18"/>
  <c r="K6"/>
  <c r="AA6"/>
  <c r="AQ6"/>
  <c r="BG6"/>
  <c r="BW6"/>
  <c r="CM6"/>
  <c r="DC6"/>
  <c r="CM2"/>
  <c r="BW2"/>
  <c r="BG2"/>
  <c r="AQ2"/>
  <c r="AA2"/>
  <c r="DC2"/>
  <c r="Q58" i="17" l="1"/>
  <c r="CO22"/>
  <c r="CP34"/>
  <c r="CP12"/>
  <c r="CO32"/>
  <c r="N55" i="8"/>
  <c r="V47" i="5" s="1"/>
  <c r="BY50" i="17"/>
  <c r="CP17"/>
  <c r="CP31"/>
  <c r="CP26"/>
  <c r="CP20"/>
  <c r="AB57" i="8"/>
  <c r="AK49" i="5" s="1"/>
  <c r="CK58" i="8"/>
  <c r="CX50" i="5" s="1"/>
  <c r="M55" i="8"/>
  <c r="U47" i="5" s="1"/>
  <c r="BY30" i="17"/>
  <c r="CO36"/>
  <c r="CO30"/>
  <c r="CO15"/>
  <c r="CO20"/>
  <c r="W53" i="8"/>
  <c r="AF45" i="5" s="1"/>
  <c r="BF52" i="8"/>
  <c r="BQ44" i="5" s="1"/>
  <c r="AC57" i="8"/>
  <c r="AL49" i="5" s="1"/>
  <c r="CW49" i="8"/>
  <c r="DK41" i="5" s="1"/>
  <c r="CP36" i="17"/>
  <c r="CP30"/>
  <c r="CO14"/>
  <c r="CO28"/>
  <c r="AF49" i="4"/>
  <c r="Q64" i="17"/>
  <c r="CP35"/>
  <c r="CO16"/>
  <c r="CO25"/>
  <c r="CP27"/>
  <c r="BG52" i="8"/>
  <c r="BR44" i="5" s="1"/>
  <c r="BU64" i="8"/>
  <c r="BV64"/>
  <c r="CH56" i="5" s="1"/>
  <c r="AR62" i="8"/>
  <c r="BB54" i="5" s="1"/>
  <c r="AM38" i="20"/>
  <c r="AC64" i="8"/>
  <c r="AL56" i="5" s="1"/>
  <c r="AR55" i="8"/>
  <c r="BB47" i="5" s="1"/>
  <c r="CJ61" i="8"/>
  <c r="AQ60"/>
  <c r="BA52" i="5" s="1"/>
  <c r="CN54" i="17"/>
  <c r="N57" i="8"/>
  <c r="V49" i="5" s="1"/>
  <c r="CF49" i="8"/>
  <c r="CS41" i="5" s="1"/>
  <c r="AC62" i="8"/>
  <c r="AL54" i="5" s="1"/>
  <c r="BG59" i="8"/>
  <c r="BR51" i="5" s="1"/>
  <c r="M57" i="8"/>
  <c r="U49" i="5" s="1"/>
  <c r="CE49" i="8"/>
  <c r="BF59"/>
  <c r="BG49"/>
  <c r="BR41" i="5" s="1"/>
  <c r="CJ53" i="8"/>
  <c r="CW45" i="5" s="1"/>
  <c r="AB59" i="8"/>
  <c r="AK51" i="5" s="1"/>
  <c r="BU60" i="8"/>
  <c r="BY28" i="17"/>
  <c r="CP10"/>
  <c r="CP13"/>
  <c r="CP15"/>
  <c r="CP21"/>
  <c r="BV58" i="8"/>
  <c r="CH50" i="5" s="1"/>
  <c r="CN23" i="17"/>
  <c r="AG32"/>
  <c r="AG26"/>
  <c r="AG20"/>
  <c r="AG14"/>
  <c r="AH31"/>
  <c r="AH25"/>
  <c r="AH19"/>
  <c r="AH13"/>
  <c r="AG31"/>
  <c r="AG25"/>
  <c r="AG19"/>
  <c r="AG13"/>
  <c r="AH36"/>
  <c r="AH30"/>
  <c r="AH24"/>
  <c r="AH18"/>
  <c r="AH12"/>
  <c r="AG36"/>
  <c r="AG30"/>
  <c r="AG24"/>
  <c r="AG18"/>
  <c r="AG12"/>
  <c r="AH35"/>
  <c r="AH29"/>
  <c r="AH23"/>
  <c r="AH17"/>
  <c r="AH11"/>
  <c r="AG35"/>
  <c r="AG29"/>
  <c r="AG23"/>
  <c r="AG17"/>
  <c r="AG11"/>
  <c r="AH34"/>
  <c r="AH28"/>
  <c r="AH22"/>
  <c r="AH16"/>
  <c r="AH10"/>
  <c r="AG34"/>
  <c r="AG28"/>
  <c r="AG22"/>
  <c r="AG16"/>
  <c r="AG10"/>
  <c r="AH33"/>
  <c r="AH27"/>
  <c r="AH21"/>
  <c r="AH15"/>
  <c r="AG33"/>
  <c r="AG27"/>
  <c r="AG21"/>
  <c r="AG15"/>
  <c r="AH32"/>
  <c r="AH26"/>
  <c r="AH20"/>
  <c r="AH14"/>
  <c r="BU58" i="8"/>
  <c r="BK32" i="17"/>
  <c r="BK26"/>
  <c r="BK20"/>
  <c r="BK14"/>
  <c r="BL31"/>
  <c r="BL25"/>
  <c r="BL19"/>
  <c r="BL13"/>
  <c r="BK31"/>
  <c r="BK25"/>
  <c r="BK19"/>
  <c r="BK13"/>
  <c r="BL36"/>
  <c r="BL30"/>
  <c r="BL24"/>
  <c r="BL18"/>
  <c r="BL12"/>
  <c r="BK36"/>
  <c r="BK30"/>
  <c r="BK24"/>
  <c r="BK18"/>
  <c r="BK12"/>
  <c r="BL35"/>
  <c r="BL29"/>
  <c r="BL23"/>
  <c r="BL17"/>
  <c r="BL11"/>
  <c r="BK35"/>
  <c r="BK29"/>
  <c r="BK23"/>
  <c r="BK17"/>
  <c r="BK11"/>
  <c r="BL34"/>
  <c r="BL28"/>
  <c r="BL22"/>
  <c r="BL16"/>
  <c r="BL10"/>
  <c r="BK34"/>
  <c r="BK28"/>
  <c r="BK22"/>
  <c r="BK16"/>
  <c r="BK10"/>
  <c r="BL33"/>
  <c r="BL27"/>
  <c r="BL21"/>
  <c r="BL15"/>
  <c r="BK33"/>
  <c r="BK27"/>
  <c r="BK21"/>
  <c r="BK15"/>
  <c r="BL32"/>
  <c r="BL26"/>
  <c r="BL20"/>
  <c r="BL14"/>
  <c r="CK61" i="8"/>
  <c r="CX53" i="5" s="1"/>
  <c r="AM56" i="20"/>
  <c r="AF7"/>
  <c r="DA8" i="17"/>
  <c r="DE17" s="1"/>
  <c r="AM39" i="20"/>
  <c r="CR9" i="17"/>
  <c r="CO17"/>
  <c r="CO34"/>
  <c r="CO18"/>
  <c r="CO11"/>
  <c r="BW9"/>
  <c r="BH9"/>
  <c r="S12"/>
  <c r="S18"/>
  <c r="S24"/>
  <c r="S30"/>
  <c r="S36"/>
  <c r="R13"/>
  <c r="R19"/>
  <c r="R25"/>
  <c r="R31"/>
  <c r="S10"/>
  <c r="S13"/>
  <c r="S19"/>
  <c r="S25"/>
  <c r="S31"/>
  <c r="R10"/>
  <c r="R14"/>
  <c r="R20"/>
  <c r="R26"/>
  <c r="R32"/>
  <c r="S14"/>
  <c r="S20"/>
  <c r="S26"/>
  <c r="S32"/>
  <c r="R15"/>
  <c r="R21"/>
  <c r="R27"/>
  <c r="R33"/>
  <c r="S15"/>
  <c r="S21"/>
  <c r="S27"/>
  <c r="S33"/>
  <c r="R16"/>
  <c r="R22"/>
  <c r="R28"/>
  <c r="R34"/>
  <c r="S16"/>
  <c r="S22"/>
  <c r="S28"/>
  <c r="S34"/>
  <c r="R11"/>
  <c r="R17"/>
  <c r="R23"/>
  <c r="R29"/>
  <c r="R35"/>
  <c r="S11"/>
  <c r="S17"/>
  <c r="S23"/>
  <c r="S29"/>
  <c r="S35"/>
  <c r="R12"/>
  <c r="R18"/>
  <c r="R24"/>
  <c r="R30"/>
  <c r="R36"/>
  <c r="BY23"/>
  <c r="BX23" s="1"/>
  <c r="Y20" i="19" s="1"/>
  <c r="BJ50" i="17"/>
  <c r="BJ47"/>
  <c r="AM37" i="20"/>
  <c r="CK53" i="8"/>
  <c r="CX45" i="5" s="1"/>
  <c r="BV59" i="8"/>
  <c r="CH51" i="5" s="1"/>
  <c r="M61" i="8"/>
  <c r="U53" i="5" s="1"/>
  <c r="CJ63" i="8"/>
  <c r="BY14" i="17"/>
  <c r="BX14" s="1"/>
  <c r="Y11" i="19" s="1"/>
  <c r="Q44" i="17"/>
  <c r="BX30"/>
  <c r="Y27" i="19" s="1"/>
  <c r="DD13" i="17"/>
  <c r="CN32"/>
  <c r="CA16"/>
  <c r="BZ16"/>
  <c r="CA20"/>
  <c r="BZ20"/>
  <c r="CA19"/>
  <c r="BZ19"/>
  <c r="BY24"/>
  <c r="CA25"/>
  <c r="BZ25"/>
  <c r="CA17"/>
  <c r="BZ17"/>
  <c r="CA36"/>
  <c r="CK28" i="18" s="1"/>
  <c r="BZ36" i="17"/>
  <c r="CA35"/>
  <c r="BZ35"/>
  <c r="CN25"/>
  <c r="CN13"/>
  <c r="CN12"/>
  <c r="BY32"/>
  <c r="BX32" s="1"/>
  <c r="Y29" i="19" s="1"/>
  <c r="BJ36" i="17"/>
  <c r="Q31"/>
  <c r="P31" s="1"/>
  <c r="I28" i="19" s="1"/>
  <c r="Q46" i="17"/>
  <c r="P46" s="1"/>
  <c r="I43" i="19" s="1"/>
  <c r="Q18" i="17"/>
  <c r="P18" s="1"/>
  <c r="I15" i="19" s="1"/>
  <c r="Q20" i="17"/>
  <c r="BJ20"/>
  <c r="BJ51"/>
  <c r="BJ41"/>
  <c r="Q47"/>
  <c r="P47" s="1"/>
  <c r="I44" i="19" s="1"/>
  <c r="CN21" i="17"/>
  <c r="BY10"/>
  <c r="BX10" s="1"/>
  <c r="Y7" i="19" s="1"/>
  <c r="BY21" i="17"/>
  <c r="CN22"/>
  <c r="BY11"/>
  <c r="BX11" s="1"/>
  <c r="Y8" i="19" s="1"/>
  <c r="CN34" i="17"/>
  <c r="BJ10"/>
  <c r="BY12"/>
  <c r="BX12" s="1"/>
  <c r="Y9" i="19" s="1"/>
  <c r="BY47" i="17"/>
  <c r="CN29"/>
  <c r="BY53"/>
  <c r="BX53" s="1"/>
  <c r="Y50" i="19" s="1"/>
  <c r="BY19" i="17"/>
  <c r="BX19" s="1"/>
  <c r="Y16" i="19" s="1"/>
  <c r="Q12" i="17"/>
  <c r="P12" s="1"/>
  <c r="I9" i="19" s="1"/>
  <c r="BY36" i="17"/>
  <c r="BX36" s="1"/>
  <c r="Y33" i="19" s="1"/>
  <c r="BY39" i="17"/>
  <c r="BX39" s="1"/>
  <c r="Y36" i="19" s="1"/>
  <c r="BX50" i="17"/>
  <c r="Y47" i="19" s="1"/>
  <c r="Q42" i="17"/>
  <c r="CN30"/>
  <c r="Q10"/>
  <c r="P10" s="1"/>
  <c r="I7" i="19" s="1"/>
  <c r="Q11" i="17"/>
  <c r="Q24"/>
  <c r="Q45"/>
  <c r="AM34" i="20"/>
  <c r="AM12"/>
  <c r="AM27"/>
  <c r="AM16"/>
  <c r="AM61"/>
  <c r="AM15"/>
  <c r="AM21"/>
  <c r="AM28"/>
  <c r="AM43"/>
  <c r="AM52"/>
  <c r="AM47"/>
  <c r="AM33"/>
  <c r="AM55"/>
  <c r="AM20"/>
  <c r="AM32"/>
  <c r="AM50"/>
  <c r="AM19"/>
  <c r="AM25"/>
  <c r="AM18"/>
  <c r="AM62"/>
  <c r="AM24"/>
  <c r="AM41"/>
  <c r="AM10"/>
  <c r="AM36"/>
  <c r="AM23"/>
  <c r="AM51"/>
  <c r="AM35"/>
  <c r="AM65"/>
  <c r="AK59"/>
  <c r="AL59" s="1"/>
  <c r="AM44"/>
  <c r="AF33" i="17"/>
  <c r="AF11" i="20"/>
  <c r="DA11" i="17" s="1"/>
  <c r="AF36" i="20"/>
  <c r="DA36" i="17" s="1"/>
  <c r="AF18" i="20"/>
  <c r="AF51"/>
  <c r="DA51" i="17" s="1"/>
  <c r="AF64" i="20"/>
  <c r="AM59"/>
  <c r="AM49"/>
  <c r="AM29"/>
  <c r="AM57"/>
  <c r="AM64"/>
  <c r="AF30"/>
  <c r="AM40"/>
  <c r="AM48"/>
  <c r="CJ58" i="8"/>
  <c r="AM49"/>
  <c r="AW41" i="5" s="1"/>
  <c r="AR62" i="17"/>
  <c r="BB54" i="18" s="1"/>
  <c r="BY31" i="17"/>
  <c r="BX31" s="1"/>
  <c r="Y28" i="19" s="1"/>
  <c r="CN36" i="17"/>
  <c r="BJ45"/>
  <c r="AM11" i="20"/>
  <c r="AF23"/>
  <c r="DA23" i="17" s="1"/>
  <c r="AF44" i="20"/>
  <c r="AF57"/>
  <c r="AK53"/>
  <c r="AL53" s="1"/>
  <c r="AL49" i="8"/>
  <c r="BY25" i="17"/>
  <c r="BY35"/>
  <c r="BX35" s="1"/>
  <c r="Y32" i="19" s="1"/>
  <c r="Q15" i="17"/>
  <c r="P15" s="1"/>
  <c r="I12" i="19" s="1"/>
  <c r="Q25" i="17"/>
  <c r="P25" s="1"/>
  <c r="I22" i="19" s="1"/>
  <c r="Q35" i="17"/>
  <c r="P35" s="1"/>
  <c r="I32" i="19" s="1"/>
  <c r="BJ13" i="17"/>
  <c r="BJ30"/>
  <c r="BJ21"/>
  <c r="BJ34"/>
  <c r="BG65"/>
  <c r="BR57" i="18" s="1"/>
  <c r="AF15" i="17"/>
  <c r="AE15" s="1"/>
  <c r="M64"/>
  <c r="AF12" i="20"/>
  <c r="DA12" i="17" s="1"/>
  <c r="AF29" i="20"/>
  <c r="AF35"/>
  <c r="AF56"/>
  <c r="DA56" i="17" s="1"/>
  <c r="AF38" i="20"/>
  <c r="AK38" s="1"/>
  <c r="AL38" s="1"/>
  <c r="AM53"/>
  <c r="AD45" i="5"/>
  <c r="AQ65" i="17"/>
  <c r="BY18"/>
  <c r="BY26"/>
  <c r="Q26"/>
  <c r="P26" s="1"/>
  <c r="I23" i="19" s="1"/>
  <c r="Q32" i="17"/>
  <c r="Q48"/>
  <c r="P48" s="1"/>
  <c r="I45" i="19" s="1"/>
  <c r="BJ14" i="17"/>
  <c r="BJ22"/>
  <c r="BJ46"/>
  <c r="AB61"/>
  <c r="N49"/>
  <c r="AF19" i="20"/>
  <c r="AF22"/>
  <c r="AF16"/>
  <c r="AF49"/>
  <c r="AF50"/>
  <c r="N65" i="8"/>
  <c r="V57" i="5" s="1"/>
  <c r="AQ49" i="17"/>
  <c r="P46" i="19" s="1"/>
  <c r="AR65" i="17"/>
  <c r="BB57" i="18" s="1"/>
  <c r="Q27" i="17"/>
  <c r="P27" s="1"/>
  <c r="I24" i="19" s="1"/>
  <c r="CN17" i="17"/>
  <c r="BJ25"/>
  <c r="AF36"/>
  <c r="AE36" s="1"/>
  <c r="AF34" i="20"/>
  <c r="AF28"/>
  <c r="AF61"/>
  <c r="AF62"/>
  <c r="DA62" i="17" s="1"/>
  <c r="AC59" i="8"/>
  <c r="AL51" i="5" s="1"/>
  <c r="BV63" i="8"/>
  <c r="CH55" i="5" s="1"/>
  <c r="BY33" i="17"/>
  <c r="BX33" s="1"/>
  <c r="Y30" i="19" s="1"/>
  <c r="Q28" i="17"/>
  <c r="P28" s="1"/>
  <c r="I25" i="19" s="1"/>
  <c r="Q36" i="17"/>
  <c r="P36" s="1"/>
  <c r="I33" i="19" s="1"/>
  <c r="Q41" i="17"/>
  <c r="P41" s="1"/>
  <c r="I38" i="19" s="1"/>
  <c r="CN18" i="17"/>
  <c r="CN40"/>
  <c r="CN31"/>
  <c r="BJ27"/>
  <c r="BJ55"/>
  <c r="AC61"/>
  <c r="AL53" i="18" s="1"/>
  <c r="AM17" i="20"/>
  <c r="AM45"/>
  <c r="AF15"/>
  <c r="AF21"/>
  <c r="AF42"/>
  <c r="AF43"/>
  <c r="AK26"/>
  <c r="AL26" s="1"/>
  <c r="CN11" i="17"/>
  <c r="BJ17"/>
  <c r="BJ33"/>
  <c r="BJ42"/>
  <c r="CJ60"/>
  <c r="AF31"/>
  <c r="AE31" s="1"/>
  <c r="AK17" i="20"/>
  <c r="AL17" s="1"/>
  <c r="AK45"/>
  <c r="AL45" s="1"/>
  <c r="AF10"/>
  <c r="AF27"/>
  <c r="AF33"/>
  <c r="AF54"/>
  <c r="AF55"/>
  <c r="AK46"/>
  <c r="AL46" s="1"/>
  <c r="AM26"/>
  <c r="BY41" i="17"/>
  <c r="BX41" s="1"/>
  <c r="Y38" i="19" s="1"/>
  <c r="CN51" i="17"/>
  <c r="CM51" s="1"/>
  <c r="AC48" i="19" s="1"/>
  <c r="BJ16" i="17"/>
  <c r="CK60"/>
  <c r="CX52" i="18" s="1"/>
  <c r="AF19" i="17"/>
  <c r="M49"/>
  <c r="U41" i="18" s="1"/>
  <c r="AM54" i="20"/>
  <c r="AM42"/>
  <c r="AK63"/>
  <c r="AL63" s="1"/>
  <c r="AM31"/>
  <c r="AF14"/>
  <c r="AF20"/>
  <c r="AF41"/>
  <c r="AF47"/>
  <c r="AF48"/>
  <c r="AM46"/>
  <c r="AM14"/>
  <c r="BG63" i="8"/>
  <c r="BR55" i="5" s="1"/>
  <c r="CN10" i="17"/>
  <c r="CM10" s="1"/>
  <c r="AC7" i="19" s="1"/>
  <c r="AF45" i="17"/>
  <c r="AM63" i="20"/>
  <c r="AK13"/>
  <c r="AL13" s="1"/>
  <c r="AF32"/>
  <c r="AF60"/>
  <c r="AK58"/>
  <c r="AL58" s="1"/>
  <c r="AE33" i="17"/>
  <c r="BY15"/>
  <c r="BX15" s="1"/>
  <c r="Y12" i="19" s="1"/>
  <c r="BY43" i="17"/>
  <c r="Q16"/>
  <c r="P16" s="1"/>
  <c r="I13" i="19" s="1"/>
  <c r="AM30" i="20"/>
  <c r="AM13"/>
  <c r="AF31"/>
  <c r="AF25"/>
  <c r="AF65"/>
  <c r="AF40"/>
  <c r="AM58"/>
  <c r="BF63" i="8"/>
  <c r="BF62" i="17"/>
  <c r="AF46"/>
  <c r="AF24" i="20"/>
  <c r="AF37"/>
  <c r="AK37" s="1"/>
  <c r="AL37" s="1"/>
  <c r="AF39"/>
  <c r="AF52"/>
  <c r="AM60"/>
  <c r="AM9" i="18"/>
  <c r="BC13"/>
  <c r="BC33"/>
  <c r="W4"/>
  <c r="AM4"/>
  <c r="W11"/>
  <c r="BC43"/>
  <c r="BC36"/>
  <c r="CI26"/>
  <c r="CI23"/>
  <c r="BC17"/>
  <c r="AM43"/>
  <c r="CR12" i="8"/>
  <c r="DF4" i="18"/>
  <c r="CL65" i="8"/>
  <c r="AM15" i="18"/>
  <c r="BH37" i="8"/>
  <c r="BI37" s="1"/>
  <c r="BI37" i="17"/>
  <c r="AM33" i="18"/>
  <c r="W34"/>
  <c r="BH30" i="8"/>
  <c r="BH11"/>
  <c r="BH13"/>
  <c r="W5" i="18"/>
  <c r="BC4"/>
  <c r="BC28"/>
  <c r="BC34"/>
  <c r="W32"/>
  <c r="BC35"/>
  <c r="AF7" i="4"/>
  <c r="AO37" i="18"/>
  <c r="AM37"/>
  <c r="AN37"/>
  <c r="AM42"/>
  <c r="CW15" i="8"/>
  <c r="DK7" i="5" s="1"/>
  <c r="DK7" i="18"/>
  <c r="CW12" i="8"/>
  <c r="DK4" i="5" s="1"/>
  <c r="DK4" i="18"/>
  <c r="CR33" i="8"/>
  <c r="DF25" i="18"/>
  <c r="CR18" i="8"/>
  <c r="DF10" i="18"/>
  <c r="CR23" i="8"/>
  <c r="DF15" i="18"/>
  <c r="O58" i="8"/>
  <c r="AS54"/>
  <c r="CL57"/>
  <c r="O65"/>
  <c r="BH60"/>
  <c r="O60"/>
  <c r="CL63"/>
  <c r="BH57"/>
  <c r="AQ56"/>
  <c r="BA48" i="5" s="1"/>
  <c r="CW61" i="8"/>
  <c r="DK53" i="5" s="1"/>
  <c r="DK53" i="18"/>
  <c r="AR49" i="8"/>
  <c r="BB41" i="5" s="1"/>
  <c r="P12" i="19"/>
  <c r="BA7" i="18"/>
  <c r="P24" i="19"/>
  <c r="BA19" i="18"/>
  <c r="P56" i="19"/>
  <c r="BA51" i="18"/>
  <c r="P39" i="19"/>
  <c r="BA34" i="18"/>
  <c r="AR49" i="17"/>
  <c r="P58" i="19"/>
  <c r="BA53" i="18"/>
  <c r="BY20" i="17"/>
  <c r="BX20" s="1"/>
  <c r="Y17" i="19" s="1"/>
  <c r="W23"/>
  <c r="CB18" i="18"/>
  <c r="W31" i="19"/>
  <c r="CB26" i="18"/>
  <c r="W44" i="19"/>
  <c r="CB39" i="18"/>
  <c r="BY44" i="17"/>
  <c r="BX44" s="1"/>
  <c r="Y41" i="19" s="1"/>
  <c r="BY51" i="17"/>
  <c r="BX51" s="1"/>
  <c r="Y48" i="19" s="1"/>
  <c r="W52"/>
  <c r="CB47" i="18"/>
  <c r="G16" i="19"/>
  <c r="P11" i="18"/>
  <c r="G48" i="19"/>
  <c r="P43" i="18"/>
  <c r="Q48"/>
  <c r="Q57"/>
  <c r="CN26" i="17"/>
  <c r="AA23" i="19"/>
  <c r="CR18" i="18"/>
  <c r="AA30" i="19"/>
  <c r="CR25" i="18"/>
  <c r="AA37" i="19"/>
  <c r="CR32" i="18"/>
  <c r="CN41" i="17"/>
  <c r="AA41" i="19"/>
  <c r="CR36" i="18"/>
  <c r="AA50" i="19"/>
  <c r="CR45" i="18"/>
  <c r="AA59" i="19"/>
  <c r="CR54" i="18"/>
  <c r="CI41"/>
  <c r="S14" i="19"/>
  <c r="BL9" i="18"/>
  <c r="S20" i="19"/>
  <c r="BL15" i="18"/>
  <c r="S25" i="19"/>
  <c r="BL20" i="18"/>
  <c r="S52" i="19"/>
  <c r="BL47" i="18"/>
  <c r="S50" i="19"/>
  <c r="BL45" i="18"/>
  <c r="T14" i="19"/>
  <c r="BQ9" i="18"/>
  <c r="T8" i="19"/>
  <c r="BQ3" i="18"/>
  <c r="T22" i="19"/>
  <c r="BQ17" i="18"/>
  <c r="T27" i="19"/>
  <c r="BQ22" i="18"/>
  <c r="T28" i="19"/>
  <c r="BQ23" i="18"/>
  <c r="T51" i="19"/>
  <c r="BQ46" i="18"/>
  <c r="T40" i="19"/>
  <c r="BQ35" i="18"/>
  <c r="BF65" i="17"/>
  <c r="BG62"/>
  <c r="BR54" i="18" s="1"/>
  <c r="AB41" i="19"/>
  <c r="CW36" i="18"/>
  <c r="AB38" i="19"/>
  <c r="CW33" i="18"/>
  <c r="AB43" i="19"/>
  <c r="CW38" i="18"/>
  <c r="CJ64" i="17"/>
  <c r="CJ63"/>
  <c r="M8" i="19"/>
  <c r="L8"/>
  <c r="AK3" i="18"/>
  <c r="M43" i="19"/>
  <c r="L43"/>
  <c r="AK38" i="18"/>
  <c r="L39" i="19"/>
  <c r="M39"/>
  <c r="AK34" i="18"/>
  <c r="AC57" i="17"/>
  <c r="AB64"/>
  <c r="K14" i="19"/>
  <c r="AF9" i="18"/>
  <c r="AF24" i="17"/>
  <c r="AE24" s="1"/>
  <c r="K22" i="19"/>
  <c r="AF17" i="18"/>
  <c r="K51" i="19"/>
  <c r="AF46" i="18"/>
  <c r="K54" i="19"/>
  <c r="AF49" i="18"/>
  <c r="AF52" i="17"/>
  <c r="AF40"/>
  <c r="AE40" s="1"/>
  <c r="K60" i="19"/>
  <c r="AF55" i="18"/>
  <c r="H19" i="19"/>
  <c r="U14" i="18"/>
  <c r="H42" i="19"/>
  <c r="U37" i="18"/>
  <c r="H45" i="19"/>
  <c r="U40" i="18"/>
  <c r="H41" i="19"/>
  <c r="U36" i="18"/>
  <c r="M63" i="17"/>
  <c r="N62"/>
  <c r="X11" i="19"/>
  <c r="CG6" i="18"/>
  <c r="X47" i="19"/>
  <c r="CG42" i="18"/>
  <c r="X18" i="19"/>
  <c r="CG13" i="18"/>
  <c r="BV49" i="17"/>
  <c r="X32" i="19"/>
  <c r="CG27" i="18"/>
  <c r="BU61" i="17"/>
  <c r="AU14"/>
  <c r="AT14" s="1"/>
  <c r="Q11" i="19" s="1"/>
  <c r="AU19" i="17"/>
  <c r="AT19" s="1"/>
  <c r="Q16" i="19" s="1"/>
  <c r="O36"/>
  <c r="AV31" i="18"/>
  <c r="AU45" i="17"/>
  <c r="AU32"/>
  <c r="AU48"/>
  <c r="AU39"/>
  <c r="AT39" s="1"/>
  <c r="Q36" i="19" s="1"/>
  <c r="O52"/>
  <c r="AV47" i="18"/>
  <c r="O47" i="19"/>
  <c r="AV42" i="18"/>
  <c r="O58" i="19"/>
  <c r="AV53" i="18"/>
  <c r="AU57" i="17"/>
  <c r="CI13" i="18"/>
  <c r="CK37"/>
  <c r="CI37"/>
  <c r="CJ37"/>
  <c r="BC8"/>
  <c r="BC24"/>
  <c r="BH21" i="8"/>
  <c r="W7" i="18"/>
  <c r="BC32"/>
  <c r="W6"/>
  <c r="BC38"/>
  <c r="W45"/>
  <c r="BC15"/>
  <c r="CI18"/>
  <c r="BH32" i="8"/>
  <c r="W9" i="18"/>
  <c r="W8"/>
  <c r="CI8"/>
  <c r="BH45" i="8"/>
  <c r="BI45" s="1"/>
  <c r="AM39" i="18"/>
  <c r="BH44" i="8"/>
  <c r="CR26"/>
  <c r="DF18" i="18"/>
  <c r="CR11" i="8"/>
  <c r="DF3" i="5" s="1"/>
  <c r="DF3" i="18"/>
  <c r="AD56" i="8"/>
  <c r="AE56" s="1"/>
  <c r="AG56" i="17"/>
  <c r="AS58" i="8"/>
  <c r="AS63"/>
  <c r="AD57"/>
  <c r="BU63"/>
  <c r="CW58"/>
  <c r="DK50" i="5" s="1"/>
  <c r="DK50" i="18"/>
  <c r="AQ49" i="8"/>
  <c r="P13" i="19"/>
  <c r="BA8" i="18"/>
  <c r="P26" i="19"/>
  <c r="BA21" i="18"/>
  <c r="P40" i="19"/>
  <c r="BA35" i="18"/>
  <c r="AQ62" i="17"/>
  <c r="BY17"/>
  <c r="W10" i="19"/>
  <c r="CB5" i="18"/>
  <c r="BY22" i="17"/>
  <c r="BX22" s="1"/>
  <c r="Y19" i="19" s="1"/>
  <c r="W12"/>
  <c r="CB7" i="18"/>
  <c r="W24" i="19"/>
  <c r="CB19" i="18"/>
  <c r="W28" i="19"/>
  <c r="CB23" i="18"/>
  <c r="W45" i="19"/>
  <c r="CB40" i="18"/>
  <c r="BY45" i="17"/>
  <c r="G17" i="19"/>
  <c r="P12" i="18"/>
  <c r="G40" i="19"/>
  <c r="P35" i="18"/>
  <c r="G41" i="19"/>
  <c r="P36" i="18"/>
  <c r="G46" i="19"/>
  <c r="P41" i="18"/>
  <c r="G49" i="19"/>
  <c r="P44" i="18"/>
  <c r="Q49"/>
  <c r="CN15" i="17"/>
  <c r="CN27"/>
  <c r="AA24" i="19"/>
  <c r="CR19" i="18"/>
  <c r="CN35" i="17"/>
  <c r="AA40" i="19"/>
  <c r="CR35" i="18"/>
  <c r="AA43" i="19"/>
  <c r="CR38" i="18"/>
  <c r="CN45" i="17"/>
  <c r="AA60" i="19"/>
  <c r="CR55" i="18"/>
  <c r="BJ11" i="17"/>
  <c r="S21" i="19"/>
  <c r="BL16" i="18"/>
  <c r="BJ28" i="17"/>
  <c r="BJ29"/>
  <c r="BJ48"/>
  <c r="S42" i="19"/>
  <c r="BL37" i="18"/>
  <c r="S40" i="19"/>
  <c r="BL35" i="18"/>
  <c r="BJ35" i="17"/>
  <c r="S53" i="19"/>
  <c r="BL48" i="18"/>
  <c r="BJ61" i="17"/>
  <c r="S62" i="19"/>
  <c r="BL57" i="18"/>
  <c r="T9" i="19"/>
  <c r="BQ4" i="18"/>
  <c r="T23" i="19"/>
  <c r="BQ18" i="18"/>
  <c r="T48" i="19"/>
  <c r="BQ43" i="18"/>
  <c r="T41" i="19"/>
  <c r="BQ36" i="18"/>
  <c r="BF59" i="17"/>
  <c r="BG63"/>
  <c r="AB7" i="19"/>
  <c r="CW2" i="18"/>
  <c r="AB12" i="19"/>
  <c r="CW7" i="18"/>
  <c r="AB20" i="19"/>
  <c r="CW15" i="18"/>
  <c r="AB47" i="19"/>
  <c r="CW42" i="18"/>
  <c r="AB49" i="19"/>
  <c r="CW44" i="18"/>
  <c r="CK59" i="17"/>
  <c r="L9" i="19"/>
  <c r="M9"/>
  <c r="AK4" i="18"/>
  <c r="M19" i="19"/>
  <c r="L19"/>
  <c r="AK14" i="18"/>
  <c r="M20" i="19"/>
  <c r="L20"/>
  <c r="AK15" i="18"/>
  <c r="M40" i="19"/>
  <c r="L40"/>
  <c r="AK35" i="18"/>
  <c r="M48" i="19"/>
  <c r="L48"/>
  <c r="AK43" i="18"/>
  <c r="M50" i="19"/>
  <c r="L50"/>
  <c r="AK45" i="18"/>
  <c r="AC59" i="17"/>
  <c r="W10"/>
  <c r="AN2" i="18" s="1"/>
  <c r="AF28" i="17"/>
  <c r="AF25"/>
  <c r="K23" i="19"/>
  <c r="AF18" i="18"/>
  <c r="K39" i="19"/>
  <c r="AF34" i="18"/>
  <c r="AF34" i="17"/>
  <c r="AF41"/>
  <c r="AE41" s="1"/>
  <c r="K46" i="19"/>
  <c r="AF41" i="18"/>
  <c r="K61" i="19"/>
  <c r="AF56" i="18"/>
  <c r="H48" i="19"/>
  <c r="U43" i="18"/>
  <c r="H20" i="19"/>
  <c r="U15" i="18"/>
  <c r="H47" i="19"/>
  <c r="U42" i="18"/>
  <c r="M54" i="17"/>
  <c r="R54" s="1"/>
  <c r="M52"/>
  <c r="R52" s="1"/>
  <c r="X44" i="18" s="1"/>
  <c r="N63" i="17"/>
  <c r="V55" i="18" s="1"/>
  <c r="X19" i="19"/>
  <c r="CG14" i="18"/>
  <c r="X37" i="19"/>
  <c r="CG32" i="18"/>
  <c r="BU55" i="17"/>
  <c r="BV56"/>
  <c r="BV61"/>
  <c r="O15" i="19"/>
  <c r="AV10" i="18"/>
  <c r="AU31" i="17"/>
  <c r="O32" i="19"/>
  <c r="AV27" i="18"/>
  <c r="AU33" i="17"/>
  <c r="AT33" s="1"/>
  <c r="Q30" i="19" s="1"/>
  <c r="AU41" i="17"/>
  <c r="O48" i="19"/>
  <c r="AV43" i="18"/>
  <c r="O59" i="19"/>
  <c r="AV54" i="18"/>
  <c r="AU58" i="17"/>
  <c r="DA37" i="18"/>
  <c r="CZ37"/>
  <c r="CY37"/>
  <c r="BH65" i="8"/>
  <c r="CI17" i="18"/>
  <c r="AM11"/>
  <c r="CI35"/>
  <c r="BH42" i="8"/>
  <c r="AM3" i="18"/>
  <c r="W13"/>
  <c r="BC6"/>
  <c r="BC7"/>
  <c r="BH27" i="8"/>
  <c r="BC21" i="18"/>
  <c r="BH16" i="8"/>
  <c r="AM8" i="18"/>
  <c r="AM20"/>
  <c r="W23"/>
  <c r="AM2"/>
  <c r="CI12"/>
  <c r="W21"/>
  <c r="BC14"/>
  <c r="CI11"/>
  <c r="BC3"/>
  <c r="BC9"/>
  <c r="CI10"/>
  <c r="CY42"/>
  <c r="CY38"/>
  <c r="CY40"/>
  <c r="CY43"/>
  <c r="BC39"/>
  <c r="CW41" i="8"/>
  <c r="DK33" i="5" s="1"/>
  <c r="DK33" i="18"/>
  <c r="CR32" i="8"/>
  <c r="DF24" i="18"/>
  <c r="CR29" i="8"/>
  <c r="DF21" i="18"/>
  <c r="CR14" i="8"/>
  <c r="DF6" i="18"/>
  <c r="CR9" i="8"/>
  <c r="AD53"/>
  <c r="O54"/>
  <c r="O59"/>
  <c r="BH63"/>
  <c r="CI47" i="18"/>
  <c r="O64" i="8"/>
  <c r="O56"/>
  <c r="P56" s="1"/>
  <c r="AD63"/>
  <c r="BH55"/>
  <c r="CW55"/>
  <c r="DK47" i="5" s="1"/>
  <c r="DK47" i="18"/>
  <c r="P14" i="19"/>
  <c r="BA9" i="18"/>
  <c r="P41" i="19"/>
  <c r="BA36" i="18"/>
  <c r="P60" i="19"/>
  <c r="BA55" i="18"/>
  <c r="BX21" i="17"/>
  <c r="Y18" i="19" s="1"/>
  <c r="W13"/>
  <c r="CB8" i="18"/>
  <c r="W30" i="19"/>
  <c r="CB25" i="18"/>
  <c r="W32" i="19"/>
  <c r="CB27" i="18"/>
  <c r="G18" i="19"/>
  <c r="P13" i="18"/>
  <c r="Q33" i="17"/>
  <c r="Q42" i="18"/>
  <c r="Q50"/>
  <c r="AA7" i="19"/>
  <c r="CR2" i="18"/>
  <c r="CN16" i="17"/>
  <c r="CN44"/>
  <c r="CN47"/>
  <c r="CM47" s="1"/>
  <c r="AC44" i="19" s="1"/>
  <c r="AA29"/>
  <c r="CR24" i="18"/>
  <c r="AA53" i="19"/>
  <c r="CR48" i="18"/>
  <c r="AA61" i="19"/>
  <c r="CR56" i="18"/>
  <c r="BJ12" i="17"/>
  <c r="S22" i="19"/>
  <c r="BL17" i="18"/>
  <c r="S31" i="19"/>
  <c r="BL26" i="18"/>
  <c r="S43" i="19"/>
  <c r="BL38" i="18"/>
  <c r="S32" i="19"/>
  <c r="BL27" i="18"/>
  <c r="S33" i="19"/>
  <c r="BL28" i="18"/>
  <c r="BJ40" i="17"/>
  <c r="BJ57"/>
  <c r="T10" i="19"/>
  <c r="BQ5" i="18"/>
  <c r="T24" i="19"/>
  <c r="BQ19" i="18"/>
  <c r="T52" i="19"/>
  <c r="BQ47" i="18"/>
  <c r="T42" i="19"/>
  <c r="BQ37" i="18"/>
  <c r="BF60" i="17"/>
  <c r="BG64"/>
  <c r="AB8" i="19"/>
  <c r="CW3" i="18"/>
  <c r="AB21" i="19"/>
  <c r="CW16" i="18"/>
  <c r="AB44" i="19"/>
  <c r="CW39" i="18"/>
  <c r="CJ53" i="17"/>
  <c r="M10" i="19"/>
  <c r="L10"/>
  <c r="AK5" i="18"/>
  <c r="M18" i="19"/>
  <c r="L18"/>
  <c r="AK13" i="18"/>
  <c r="L21" i="19"/>
  <c r="M21"/>
  <c r="AK16" i="18"/>
  <c r="M31" i="19"/>
  <c r="L31"/>
  <c r="AK26" i="18"/>
  <c r="AB54" i="17"/>
  <c r="AC60"/>
  <c r="AL52" i="18" s="1"/>
  <c r="K8" i="19"/>
  <c r="AF3" i="18"/>
  <c r="K16" i="19"/>
  <c r="AF11" i="18"/>
  <c r="AF30" i="17"/>
  <c r="AF26"/>
  <c r="K24" i="19"/>
  <c r="AF19" i="18"/>
  <c r="K41" i="19"/>
  <c r="AF36" i="18"/>
  <c r="AF39" i="17"/>
  <c r="AE39" s="1"/>
  <c r="K42" i="19"/>
  <c r="AF37" i="18"/>
  <c r="K47" i="19"/>
  <c r="AF42" i="18"/>
  <c r="K62" i="19"/>
  <c r="AF57" i="18"/>
  <c r="H31" i="19"/>
  <c r="U26" i="18"/>
  <c r="H21" i="19"/>
  <c r="U16" i="18"/>
  <c r="H33" i="19"/>
  <c r="U28" i="18"/>
  <c r="M57" i="17"/>
  <c r="S57" s="1"/>
  <c r="N53"/>
  <c r="V45" i="18" s="1"/>
  <c r="X30" i="19"/>
  <c r="CG25" i="18"/>
  <c r="X20" i="19"/>
  <c r="CG15" i="18"/>
  <c r="X42" i="19"/>
  <c r="CG37" i="18"/>
  <c r="BU54" i="17"/>
  <c r="CA54" s="1"/>
  <c r="CK46" i="18" s="1"/>
  <c r="BV59" i="17"/>
  <c r="CH51" i="18" s="1"/>
  <c r="BV62" i="17"/>
  <c r="O37" i="19"/>
  <c r="AV32" i="18"/>
  <c r="AU53" i="17"/>
  <c r="AU54"/>
  <c r="O60" i="19"/>
  <c r="AV55" i="18"/>
  <c r="AU59" i="17"/>
  <c r="BH35" i="8"/>
  <c r="BH12"/>
  <c r="CR20"/>
  <c r="DF12" i="18"/>
  <c r="CL52" i="8"/>
  <c r="AD61"/>
  <c r="CL61"/>
  <c r="CY53" i="5" s="1"/>
  <c r="BH59" i="8"/>
  <c r="AS60"/>
  <c r="CW54"/>
  <c r="DK46" i="5" s="1"/>
  <c r="DK46" i="18"/>
  <c r="P7" i="19"/>
  <c r="BA2" i="18"/>
  <c r="P15" i="19"/>
  <c r="BA10" i="18"/>
  <c r="P42" i="19"/>
  <c r="BA37" i="18"/>
  <c r="AQ64" i="17"/>
  <c r="W11" i="19"/>
  <c r="CB6" i="18"/>
  <c r="W14" i="19"/>
  <c r="CB9" i="18"/>
  <c r="W37" i="19"/>
  <c r="CB32" i="18"/>
  <c r="G19" i="19"/>
  <c r="P14" i="18"/>
  <c r="P45" i="17"/>
  <c r="I42" i="19" s="1"/>
  <c r="Q43" i="18"/>
  <c r="G57" i="19"/>
  <c r="P52" i="18"/>
  <c r="Q51"/>
  <c r="AA8" i="19"/>
  <c r="CR3" i="18"/>
  <c r="AA12" i="19"/>
  <c r="CR7" i="18"/>
  <c r="AA42" i="19"/>
  <c r="CR37" i="18"/>
  <c r="AA62" i="19"/>
  <c r="CR57" i="18"/>
  <c r="S7" i="19"/>
  <c r="BL2" i="18"/>
  <c r="S23" i="19"/>
  <c r="BL18" i="18"/>
  <c r="S36" i="19"/>
  <c r="BL31" i="18"/>
  <c r="S37" i="19"/>
  <c r="BL32" i="18"/>
  <c r="T13" i="19"/>
  <c r="BQ8" i="18"/>
  <c r="T11" i="19"/>
  <c r="BQ6" i="18"/>
  <c r="T26" i="19"/>
  <c r="BQ21" i="18"/>
  <c r="T29" i="19"/>
  <c r="BQ24" i="18"/>
  <c r="T43" i="19"/>
  <c r="BQ38" i="18"/>
  <c r="T58" i="19"/>
  <c r="BQ53" i="18"/>
  <c r="CZ61" i="17"/>
  <c r="DN53" i="18" s="1"/>
  <c r="CY61" i="17"/>
  <c r="CY58"/>
  <c r="CZ54"/>
  <c r="DN46" i="18" s="1"/>
  <c r="CZ50" i="17"/>
  <c r="DN42" i="18" s="1"/>
  <c r="CZ49" i="17"/>
  <c r="DN41" i="18" s="1"/>
  <c r="CZ55" i="17"/>
  <c r="DN47" i="18" s="1"/>
  <c r="CY50" i="17"/>
  <c r="CY49"/>
  <c r="CY48"/>
  <c r="CY47"/>
  <c r="CY46"/>
  <c r="CY45"/>
  <c r="CY44"/>
  <c r="CY43"/>
  <c r="CY41"/>
  <c r="CY40"/>
  <c r="CY35"/>
  <c r="CY34"/>
  <c r="CY33"/>
  <c r="CY32"/>
  <c r="CY55"/>
  <c r="CZ51"/>
  <c r="DN43" i="18" s="1"/>
  <c r="CY51" i="17"/>
  <c r="CZ46"/>
  <c r="DN38" i="18" s="1"/>
  <c r="CZ40" i="17"/>
  <c r="DN32" i="18" s="1"/>
  <c r="CZ35" i="17"/>
  <c r="DN27" i="18" s="1"/>
  <c r="CZ34" i="17"/>
  <c r="DN26" i="18" s="1"/>
  <c r="CZ43" i="17"/>
  <c r="DN35" i="18" s="1"/>
  <c r="CZ58" i="17"/>
  <c r="DN50" i="18" s="1"/>
  <c r="CZ33" i="17"/>
  <c r="DN25" i="18" s="1"/>
  <c r="CZ45" i="17"/>
  <c r="DN37" i="18" s="1"/>
  <c r="CZ31" i="17"/>
  <c r="DN23" i="18" s="1"/>
  <c r="CZ41" i="17"/>
  <c r="DN33" i="18" s="1"/>
  <c r="CZ48" i="17"/>
  <c r="DN40" i="18" s="1"/>
  <c r="CZ47" i="17"/>
  <c r="DN39" i="18" s="1"/>
  <c r="CZ44" i="17"/>
  <c r="DN36" i="18" s="1"/>
  <c r="CY31" i="17"/>
  <c r="CZ32"/>
  <c r="DN24" i="18" s="1"/>
  <c r="CZ30" i="17"/>
  <c r="DN22" i="18" s="1"/>
  <c r="CY30" i="17"/>
  <c r="CZ29"/>
  <c r="DN21" i="18" s="1"/>
  <c r="CZ27" i="17"/>
  <c r="DN19" i="18" s="1"/>
  <c r="CZ26" i="17"/>
  <c r="DN18" i="18" s="1"/>
  <c r="CZ25" i="17"/>
  <c r="DN17" i="18" s="1"/>
  <c r="CZ24" i="17"/>
  <c r="DN16" i="18" s="1"/>
  <c r="CZ23" i="17"/>
  <c r="DN15" i="18" s="1"/>
  <c r="CZ22" i="17"/>
  <c r="DN14" i="18" s="1"/>
  <c r="CZ21" i="17"/>
  <c r="DN13" i="18" s="1"/>
  <c r="CZ20" i="17"/>
  <c r="DN12" i="18" s="1"/>
  <c r="CZ19" i="17"/>
  <c r="DN11" i="18" s="1"/>
  <c r="CZ18" i="17"/>
  <c r="DN10" i="18" s="1"/>
  <c r="CZ16" i="17"/>
  <c r="DN8" i="18" s="1"/>
  <c r="CY29" i="17"/>
  <c r="CY27"/>
  <c r="CY26"/>
  <c r="CY25"/>
  <c r="CY24"/>
  <c r="CY23"/>
  <c r="CY22"/>
  <c r="CY21"/>
  <c r="CY20"/>
  <c r="CY19"/>
  <c r="CY18"/>
  <c r="CY16"/>
  <c r="CY15"/>
  <c r="CZ12"/>
  <c r="DN4" i="18" s="1"/>
  <c r="CZ11" i="17"/>
  <c r="DN3" i="18" s="1"/>
  <c r="CY14" i="17"/>
  <c r="CY13"/>
  <c r="CY12"/>
  <c r="CY11"/>
  <c r="CZ14"/>
  <c r="DN6" i="18" s="1"/>
  <c r="CZ13" i="17"/>
  <c r="DN5" i="18" s="1"/>
  <c r="AB9" i="19"/>
  <c r="CW4" i="18"/>
  <c r="AB22" i="19"/>
  <c r="CW17" i="18"/>
  <c r="AB30" i="19"/>
  <c r="CW25" i="18"/>
  <c r="CK53" i="17"/>
  <c r="AB51" i="19"/>
  <c r="CW46" i="18"/>
  <c r="CK61" i="17"/>
  <c r="M11" i="19"/>
  <c r="L11"/>
  <c r="AK6" i="18"/>
  <c r="L15" i="19"/>
  <c r="M15"/>
  <c r="AK10" i="18"/>
  <c r="M22" i="19"/>
  <c r="L22"/>
  <c r="AK17" i="18"/>
  <c r="M36" i="19"/>
  <c r="L36"/>
  <c r="AK31" i="18"/>
  <c r="M52" i="19"/>
  <c r="L52"/>
  <c r="AK47" i="18"/>
  <c r="K9" i="19"/>
  <c r="AF4" i="18"/>
  <c r="AF27" i="17"/>
  <c r="AE27" s="1"/>
  <c r="K25" i="19"/>
  <c r="AF20" i="18"/>
  <c r="K44" i="19"/>
  <c r="AF39" i="18"/>
  <c r="K48" i="19"/>
  <c r="AF43" i="18"/>
  <c r="H22" i="19"/>
  <c r="U17" i="18"/>
  <c r="M58" i="17"/>
  <c r="N56"/>
  <c r="N65"/>
  <c r="V57" i="18" s="1"/>
  <c r="X26" i="19"/>
  <c r="CG21" i="18"/>
  <c r="X21" i="19"/>
  <c r="CG16" i="18"/>
  <c r="X39" i="19"/>
  <c r="CG34" i="18"/>
  <c r="BV54" i="17"/>
  <c r="BV60"/>
  <c r="BV63"/>
  <c r="AU20"/>
  <c r="AT20" s="1"/>
  <c r="Q17" i="19" s="1"/>
  <c r="O28"/>
  <c r="AV23" i="18"/>
  <c r="O17" i="19"/>
  <c r="AV12" i="18"/>
  <c r="O43" i="19"/>
  <c r="AV38" i="18"/>
  <c r="AU44" i="17"/>
  <c r="AT44" s="1"/>
  <c r="Q41" i="19" s="1"/>
  <c r="AU56" i="17"/>
  <c r="AU52"/>
  <c r="O61" i="19"/>
  <c r="AV56" i="18"/>
  <c r="AU60" i="17"/>
  <c r="AM22" i="18"/>
  <c r="W10"/>
  <c r="AM38"/>
  <c r="BH31" i="8"/>
  <c r="AM27" i="18"/>
  <c r="BH14" i="8"/>
  <c r="AM6" i="18"/>
  <c r="AM18"/>
  <c r="CI5"/>
  <c r="BH23" i="8"/>
  <c r="CI22" i="18"/>
  <c r="CI32"/>
  <c r="W25"/>
  <c r="CI21"/>
  <c r="BH29" i="8"/>
  <c r="W12" i="18"/>
  <c r="BC19"/>
  <c r="CI43"/>
  <c r="BH50" i="8"/>
  <c r="CI36" i="18"/>
  <c r="CI42"/>
  <c r="CR40" i="8"/>
  <c r="DF32" i="18"/>
  <c r="CR25" i="8"/>
  <c r="DF17" i="18"/>
  <c r="AS53" i="8"/>
  <c r="CL53"/>
  <c r="CI49" i="18"/>
  <c r="O55" i="8"/>
  <c r="W47" i="5" s="1"/>
  <c r="O62" i="8"/>
  <c r="CI48" i="18"/>
  <c r="CI46"/>
  <c r="O57" i="8"/>
  <c r="AS59"/>
  <c r="CL55"/>
  <c r="AS61"/>
  <c r="CL64"/>
  <c r="BG64"/>
  <c r="BR56" i="5" s="1"/>
  <c r="AR56" i="8"/>
  <c r="BB48" i="5" s="1"/>
  <c r="CW65" i="8"/>
  <c r="DK57" i="5" s="1"/>
  <c r="DK57" i="18"/>
  <c r="P8" i="19"/>
  <c r="BA3" i="18"/>
  <c r="P16" i="19"/>
  <c r="BA11" i="18"/>
  <c r="P28" i="19"/>
  <c r="BA23" i="18"/>
  <c r="P43" i="19"/>
  <c r="BA38" i="18"/>
  <c r="W15" i="19"/>
  <c r="CB10" i="18"/>
  <c r="W27" i="19"/>
  <c r="CB22" i="18"/>
  <c r="W38" i="19"/>
  <c r="CB33" i="18"/>
  <c r="BY46" i="17"/>
  <c r="BX46" s="1"/>
  <c r="Y43" i="19" s="1"/>
  <c r="W54"/>
  <c r="CB49" i="18"/>
  <c r="W55" i="19"/>
  <c r="CB50" i="18"/>
  <c r="W62" i="19"/>
  <c r="CB57" i="18"/>
  <c r="G20" i="19"/>
  <c r="P15" i="18"/>
  <c r="G33" i="19"/>
  <c r="P28" i="18"/>
  <c r="G43" i="19"/>
  <c r="P38" i="18"/>
  <c r="G56" i="19"/>
  <c r="P51" i="18"/>
  <c r="G58" i="19"/>
  <c r="P53" i="18"/>
  <c r="Q52"/>
  <c r="AA9" i="19"/>
  <c r="CR4" i="18"/>
  <c r="AA45" i="19"/>
  <c r="CR40" i="18"/>
  <c r="AA25" i="19"/>
  <c r="CR20" i="18"/>
  <c r="CN33" i="17"/>
  <c r="BJ18"/>
  <c r="S8" i="19"/>
  <c r="BL3" i="18"/>
  <c r="S24" i="19"/>
  <c r="BL19" i="18"/>
  <c r="S39" i="19"/>
  <c r="BL34" i="18"/>
  <c r="T15" i="19"/>
  <c r="BQ10" i="18"/>
  <c r="T30" i="19"/>
  <c r="BQ25" i="18"/>
  <c r="T44" i="19"/>
  <c r="BQ39" i="18"/>
  <c r="T59" i="19"/>
  <c r="BQ54" i="18"/>
  <c r="AB10" i="19"/>
  <c r="CW5" i="18"/>
  <c r="AB19" i="19"/>
  <c r="CW14" i="18"/>
  <c r="AB28" i="19"/>
  <c r="CW23" i="18"/>
  <c r="AB23" i="19"/>
  <c r="CW18" i="18"/>
  <c r="AB40" i="19"/>
  <c r="CW35" i="18"/>
  <c r="CK56" i="17"/>
  <c r="CX48" i="18" s="1"/>
  <c r="AB52" i="19"/>
  <c r="CW47" i="18"/>
  <c r="CK62" i="17"/>
  <c r="CX54" i="18" s="1"/>
  <c r="M12" i="19"/>
  <c r="L12"/>
  <c r="AK7" i="18"/>
  <c r="M13" i="19"/>
  <c r="L13"/>
  <c r="AK8" i="18"/>
  <c r="M23" i="19"/>
  <c r="L23"/>
  <c r="AK18" i="18"/>
  <c r="M53" i="19"/>
  <c r="L53"/>
  <c r="AK48" i="18"/>
  <c r="AC62" i="17"/>
  <c r="AL54" i="18" s="1"/>
  <c r="K10" i="19"/>
  <c r="AF5" i="18"/>
  <c r="AF12" i="17"/>
  <c r="AE12" s="1"/>
  <c r="AE19"/>
  <c r="AF16"/>
  <c r="AE16" s="1"/>
  <c r="K26" i="19"/>
  <c r="AF21" i="18"/>
  <c r="K37" i="19"/>
  <c r="AF32" i="18"/>
  <c r="AF48" i="17"/>
  <c r="AE48" s="1"/>
  <c r="AF50"/>
  <c r="AE50" s="1"/>
  <c r="H26" i="19"/>
  <c r="U21" i="18"/>
  <c r="H23" i="19"/>
  <c r="U18" i="18"/>
  <c r="M59" i="17"/>
  <c r="H57" i="19"/>
  <c r="U52" i="18"/>
  <c r="N59" i="17"/>
  <c r="V51" i="18" s="1"/>
  <c r="M65" i="17"/>
  <c r="X22" i="19"/>
  <c r="CG17" i="18"/>
  <c r="X27" i="19"/>
  <c r="CG22" i="18"/>
  <c r="X31" i="19"/>
  <c r="CG26" i="18"/>
  <c r="BU62" i="17"/>
  <c r="BU64"/>
  <c r="BV64"/>
  <c r="AU21"/>
  <c r="AT21" s="1"/>
  <c r="Q18" i="19" s="1"/>
  <c r="AU16" i="17"/>
  <c r="AT16" s="1"/>
  <c r="Q13" i="19" s="1"/>
  <c r="O26"/>
  <c r="AV21" i="18"/>
  <c r="AU22" i="17"/>
  <c r="AT22" s="1"/>
  <c r="Q19" i="19" s="1"/>
  <c r="O18"/>
  <c r="AV13" i="18"/>
  <c r="O46" i="19"/>
  <c r="AV41" i="18"/>
  <c r="O42" i="19"/>
  <c r="AV37" i="18"/>
  <c r="O55" i="19"/>
  <c r="AV50" i="18"/>
  <c r="AT41" i="17"/>
  <c r="Q38" i="19" s="1"/>
  <c r="AU55" i="17"/>
  <c r="AU61"/>
  <c r="AM19" i="18"/>
  <c r="BH15" i="8"/>
  <c r="CI31" i="18"/>
  <c r="AM23"/>
  <c r="BC23"/>
  <c r="BH28" i="8"/>
  <c r="BH40"/>
  <c r="CI7" i="18"/>
  <c r="BH19" i="8"/>
  <c r="BC31" i="18"/>
  <c r="CI34"/>
  <c r="CI9"/>
  <c r="BC22"/>
  <c r="BH25" i="8"/>
  <c r="W26" i="18"/>
  <c r="W3"/>
  <c r="AM40"/>
  <c r="CI40"/>
  <c r="CY39"/>
  <c r="CW10" i="8"/>
  <c r="DK2" i="5" s="1"/>
  <c r="DK2" i="18"/>
  <c r="CR13" i="8"/>
  <c r="DF5" i="18"/>
  <c r="AD52" i="8"/>
  <c r="AS52"/>
  <c r="AS65"/>
  <c r="CI53" i="18"/>
  <c r="BF64" i="8"/>
  <c r="CW62"/>
  <c r="DK54" i="5" s="1"/>
  <c r="DK54" i="18"/>
  <c r="P9" i="19"/>
  <c r="BA4" i="18"/>
  <c r="P17" i="19"/>
  <c r="BA12" i="18"/>
  <c r="P30" i="19"/>
  <c r="BA25" i="18"/>
  <c r="P44" i="19"/>
  <c r="BA39" i="18"/>
  <c r="P55" i="19"/>
  <c r="BA50" i="18"/>
  <c r="BY16" i="17"/>
  <c r="BX16" s="1"/>
  <c r="Y13" i="19" s="1"/>
  <c r="W16"/>
  <c r="CB11" i="18"/>
  <c r="BY40" i="17"/>
  <c r="BX40" s="1"/>
  <c r="Y37" i="19" s="1"/>
  <c r="W29"/>
  <c r="CB24" i="18"/>
  <c r="W51" i="19"/>
  <c r="CB46" i="18"/>
  <c r="W56" i="19"/>
  <c r="CB51" i="18"/>
  <c r="Q13" i="17"/>
  <c r="P13" s="1"/>
  <c r="I10" i="19" s="1"/>
  <c r="G42"/>
  <c r="P37" i="18"/>
  <c r="G21" i="19"/>
  <c r="P16" i="18"/>
  <c r="G55" i="19"/>
  <c r="P50" i="18"/>
  <c r="G37" i="19"/>
  <c r="P32" i="18"/>
  <c r="Q43" i="17"/>
  <c r="P43" s="1"/>
  <c r="G44" i="19"/>
  <c r="P39" i="18"/>
  <c r="G52" i="19"/>
  <c r="P47" i="18"/>
  <c r="G59" i="19"/>
  <c r="P54" i="18"/>
  <c r="Q53"/>
  <c r="AA10" i="19"/>
  <c r="CR5" i="18"/>
  <c r="AA16" i="19"/>
  <c r="CR11" i="18"/>
  <c r="CN19" i="17"/>
  <c r="AA36" i="19"/>
  <c r="CR31" i="18"/>
  <c r="AA44" i="19"/>
  <c r="CR39" i="18"/>
  <c r="CN39" i="17"/>
  <c r="S26" i="19"/>
  <c r="BL21" i="18"/>
  <c r="S9" i="19"/>
  <c r="BL4" i="18"/>
  <c r="S15" i="19"/>
  <c r="BL10" i="18"/>
  <c r="S41" i="19"/>
  <c r="BL36" i="18"/>
  <c r="BJ23" i="17"/>
  <c r="BJ44"/>
  <c r="S47" i="19"/>
  <c r="BL42" i="18"/>
  <c r="BJ54" i="17"/>
  <c r="S56" i="19"/>
  <c r="BL51" i="18"/>
  <c r="T25" i="19"/>
  <c r="BQ20" i="18"/>
  <c r="T31" i="19"/>
  <c r="BQ26" i="18"/>
  <c r="T45" i="19"/>
  <c r="BQ40" i="18"/>
  <c r="BF63" i="17"/>
  <c r="AH61"/>
  <c r="AG61"/>
  <c r="AG52"/>
  <c r="AH51"/>
  <c r="AO43" i="18" s="1"/>
  <c r="AH50" i="17"/>
  <c r="AO42" i="18" s="1"/>
  <c r="AH48" i="17"/>
  <c r="AO40" i="18" s="1"/>
  <c r="AH47" i="17"/>
  <c r="AO39" i="18" s="1"/>
  <c r="AH46" i="17"/>
  <c r="AO38" i="18" s="1"/>
  <c r="AH45" i="17"/>
  <c r="AH44"/>
  <c r="AO36" i="18" s="1"/>
  <c r="AH43" i="17"/>
  <c r="AH42"/>
  <c r="AH41"/>
  <c r="AO33" i="18" s="1"/>
  <c r="AH40" i="17"/>
  <c r="AO32" i="18" s="1"/>
  <c r="AH39" i="17"/>
  <c r="AO31" i="18" s="1"/>
  <c r="AO27"/>
  <c r="AO24"/>
  <c r="AG51" i="17"/>
  <c r="AN43" i="18" s="1"/>
  <c r="AP43" s="1"/>
  <c r="AG50" i="17"/>
  <c r="AN42" i="18" s="1"/>
  <c r="AP42" s="1"/>
  <c r="AG48" i="17"/>
  <c r="AN40" i="18" s="1"/>
  <c r="AG47" i="17"/>
  <c r="AN39" i="18" s="1"/>
  <c r="AG46" i="17"/>
  <c r="AN38" i="18" s="1"/>
  <c r="AG45" i="17"/>
  <c r="AG44"/>
  <c r="AG43"/>
  <c r="AG42"/>
  <c r="AG41"/>
  <c r="AN33" i="18" s="1"/>
  <c r="AP33" s="1"/>
  <c r="AG40" i="17"/>
  <c r="AN27" i="18"/>
  <c r="AG39" i="17"/>
  <c r="AN31" i="18" s="1"/>
  <c r="AH52" i="17"/>
  <c r="AO23" i="18"/>
  <c r="AN24"/>
  <c r="AO19"/>
  <c r="AO18"/>
  <c r="AO17"/>
  <c r="AO16"/>
  <c r="AO15"/>
  <c r="AO14"/>
  <c r="AO22"/>
  <c r="AO20"/>
  <c r="AN19"/>
  <c r="AN18"/>
  <c r="AN15"/>
  <c r="AN12"/>
  <c r="AN11"/>
  <c r="AN10"/>
  <c r="AN9"/>
  <c r="AP9" s="1"/>
  <c r="AN8"/>
  <c r="AN23"/>
  <c r="AN22"/>
  <c r="AN20"/>
  <c r="AO10"/>
  <c r="AO7"/>
  <c r="AO6"/>
  <c r="AO5"/>
  <c r="AO4"/>
  <c r="AO3"/>
  <c r="AN6"/>
  <c r="AN5"/>
  <c r="AN4"/>
  <c r="AP4" s="1"/>
  <c r="AN3"/>
  <c r="AP3" s="1"/>
  <c r="AO11"/>
  <c r="AO9"/>
  <c r="AO8"/>
  <c r="AO13"/>
  <c r="AB11" i="19"/>
  <c r="CW6" i="18"/>
  <c r="AB13" i="19"/>
  <c r="CW8" i="18"/>
  <c r="AB24" i="19"/>
  <c r="CW19" i="18"/>
  <c r="AB32" i="19"/>
  <c r="CW27" i="18"/>
  <c r="AB48" i="19"/>
  <c r="CW43" i="18"/>
  <c r="CJ56" i="17"/>
  <c r="CK63"/>
  <c r="CX55" i="18" s="1"/>
  <c r="M16" i="19"/>
  <c r="L16"/>
  <c r="AK11" i="18"/>
  <c r="M24" i="19"/>
  <c r="L24"/>
  <c r="AK19" i="18"/>
  <c r="L45" i="19"/>
  <c r="M45"/>
  <c r="AK40" i="18"/>
  <c r="AB57" i="17"/>
  <c r="AG57" s="1"/>
  <c r="K11" i="19"/>
  <c r="AF6" i="18"/>
  <c r="K13" i="19"/>
  <c r="AF8" i="18"/>
  <c r="AF13" i="17"/>
  <c r="AE13" s="1"/>
  <c r="AF17"/>
  <c r="AE17" s="1"/>
  <c r="K38" i="19"/>
  <c r="AF33" i="18"/>
  <c r="K43" i="19"/>
  <c r="AF38" i="18"/>
  <c r="K53" i="19"/>
  <c r="AF48" i="18"/>
  <c r="AF51" i="17"/>
  <c r="AE51" s="1"/>
  <c r="AF63"/>
  <c r="H7" i="19"/>
  <c r="U2" i="18"/>
  <c r="H29" i="19"/>
  <c r="U24" i="18"/>
  <c r="H24" i="19"/>
  <c r="U19" i="18"/>
  <c r="H30" i="19"/>
  <c r="U25" i="18"/>
  <c r="H32" i="19"/>
  <c r="U27" i="18"/>
  <c r="N54" i="17"/>
  <c r="H61" i="19"/>
  <c r="U56" i="18"/>
  <c r="CY41"/>
  <c r="X43" i="19"/>
  <c r="CG38" i="18"/>
  <c r="X23" i="19"/>
  <c r="CG18" i="18"/>
  <c r="X36" i="19"/>
  <c r="CG31" i="18"/>
  <c r="X48" i="19"/>
  <c r="CG43" i="18"/>
  <c r="BU58" i="17"/>
  <c r="BV65"/>
  <c r="CH57" i="18" s="1"/>
  <c r="O7" i="19"/>
  <c r="AV2" i="18"/>
  <c r="AU15" i="17"/>
  <c r="AT15" s="1"/>
  <c r="Q12" i="19" s="1"/>
  <c r="AU30" i="17"/>
  <c r="AT30" s="1"/>
  <c r="Q27" i="19" s="1"/>
  <c r="AU23" i="17"/>
  <c r="AT23" s="1"/>
  <c r="Q20" i="19" s="1"/>
  <c r="O19"/>
  <c r="AV14" i="18"/>
  <c r="O50" i="19"/>
  <c r="AV45" i="18"/>
  <c r="AU62" i="17"/>
  <c r="CT65"/>
  <c r="CU64"/>
  <c r="DI56" i="18" s="1"/>
  <c r="CT64" i="17"/>
  <c r="CU65"/>
  <c r="DI57" i="18" s="1"/>
  <c r="CU63" i="17"/>
  <c r="DI55" i="18" s="1"/>
  <c r="CU62" i="17"/>
  <c r="DI54" i="18" s="1"/>
  <c r="CU61" i="17"/>
  <c r="DI53" i="18" s="1"/>
  <c r="CU60" i="17"/>
  <c r="DI52" i="18" s="1"/>
  <c r="CU59" i="17"/>
  <c r="DI51" i="18" s="1"/>
  <c r="CU58" i="17"/>
  <c r="DI50" i="18" s="1"/>
  <c r="CU57" i="17"/>
  <c r="DI49" i="18" s="1"/>
  <c r="CU56" i="17"/>
  <c r="DI48" i="18" s="1"/>
  <c r="CU55" i="17"/>
  <c r="DI47" i="18" s="1"/>
  <c r="CU54" i="17"/>
  <c r="DI46" i="18" s="1"/>
  <c r="CU53" i="17"/>
  <c r="DI45" i="18" s="1"/>
  <c r="CU52" i="17"/>
  <c r="DI44" i="18" s="1"/>
  <c r="CU51" i="17"/>
  <c r="DI43" i="18" s="1"/>
  <c r="CT63" i="17"/>
  <c r="CT62"/>
  <c r="CT61"/>
  <c r="CU50"/>
  <c r="DI42" i="18" s="1"/>
  <c r="CU48" i="17"/>
  <c r="DI40" i="18" s="1"/>
  <c r="CU47" i="17"/>
  <c r="DI39" i="18" s="1"/>
  <c r="CU46" i="17"/>
  <c r="DI38" i="18" s="1"/>
  <c r="CU45" i="17"/>
  <c r="DI37" i="18" s="1"/>
  <c r="CU44" i="17"/>
  <c r="DI36" i="18" s="1"/>
  <c r="CT51" i="17"/>
  <c r="CT50"/>
  <c r="CT58"/>
  <c r="CT54"/>
  <c r="CT59"/>
  <c r="CT47"/>
  <c r="CT41"/>
  <c r="DB37"/>
  <c r="CT56"/>
  <c r="CT53"/>
  <c r="CT44"/>
  <c r="CU36"/>
  <c r="DI28" i="18" s="1"/>
  <c r="CT36" i="17"/>
  <c r="CT55"/>
  <c r="CT46"/>
  <c r="CT40"/>
  <c r="CT57"/>
  <c r="CT60"/>
  <c r="DC38"/>
  <c r="CT48"/>
  <c r="CU41"/>
  <c r="DI33" i="18" s="1"/>
  <c r="DC37" i="17"/>
  <c r="CU32"/>
  <c r="DI24" i="18" s="1"/>
  <c r="CU31" i="17"/>
  <c r="DI23" i="18" s="1"/>
  <c r="CU29" i="17"/>
  <c r="DI21" i="18" s="1"/>
  <c r="CU28" i="17"/>
  <c r="DI20" i="18" s="1"/>
  <c r="CT52" i="17"/>
  <c r="CT29"/>
  <c r="CU33"/>
  <c r="DI25" i="18" s="1"/>
  <c r="CU27" i="17"/>
  <c r="DI19" i="18" s="1"/>
  <c r="CU26" i="17"/>
  <c r="DI18" i="18" s="1"/>
  <c r="CU25" i="17"/>
  <c r="DI17" i="18" s="1"/>
  <c r="CU23" i="17"/>
  <c r="DI15" i="18" s="1"/>
  <c r="CU21" i="17"/>
  <c r="DI13" i="18" s="1"/>
  <c r="CU20" i="17"/>
  <c r="DI12" i="18" s="1"/>
  <c r="CU18" i="17"/>
  <c r="DI10" i="18" s="1"/>
  <c r="CU17" i="17"/>
  <c r="DI9" i="18" s="1"/>
  <c r="CT33" i="17"/>
  <c r="CT27"/>
  <c r="CT26"/>
  <c r="CT25"/>
  <c r="CT23"/>
  <c r="CT21"/>
  <c r="CT20"/>
  <c r="CT45"/>
  <c r="CT28"/>
  <c r="CT31"/>
  <c r="CT32"/>
  <c r="DB38"/>
  <c r="CT17"/>
  <c r="CT18"/>
  <c r="CU14"/>
  <c r="DI6" i="18" s="1"/>
  <c r="CU13" i="17"/>
  <c r="DI5" i="18" s="1"/>
  <c r="CU12" i="17"/>
  <c r="DI4" i="18" s="1"/>
  <c r="CU11" i="17"/>
  <c r="DI3" i="18" s="1"/>
  <c r="CU10" i="17"/>
  <c r="DI2" i="18" s="1"/>
  <c r="CT14" i="17"/>
  <c r="CT12"/>
  <c r="CT11"/>
  <c r="CT10"/>
  <c r="CT16"/>
  <c r="AM10" i="18"/>
  <c r="CI24"/>
  <c r="BC11"/>
  <c r="BH24" i="8"/>
  <c r="AN36" i="18"/>
  <c r="AM36"/>
  <c r="CW17" i="8"/>
  <c r="DK9" i="5" s="1"/>
  <c r="DK9" i="18"/>
  <c r="CR43" i="8"/>
  <c r="DF35" i="18"/>
  <c r="CR16" i="8"/>
  <c r="DF8" i="18"/>
  <c r="W44"/>
  <c r="CI56"/>
  <c r="CI57"/>
  <c r="O63" i="8"/>
  <c r="S63" i="17"/>
  <c r="AS55" i="8"/>
  <c r="AW55" i="17"/>
  <c r="CI52" i="18"/>
  <c r="BH58" i="8"/>
  <c r="CI54" i="18"/>
  <c r="AD58" i="8"/>
  <c r="AH58" i="17"/>
  <c r="CW60" i="8"/>
  <c r="DK52" i="5" s="1"/>
  <c r="DK52" i="18"/>
  <c r="P10" i="19"/>
  <c r="BA5" i="18"/>
  <c r="P18" i="19"/>
  <c r="BA13" i="18"/>
  <c r="P31" i="19"/>
  <c r="BA26" i="18"/>
  <c r="P45" i="19"/>
  <c r="BA40" i="18"/>
  <c r="P51" i="19"/>
  <c r="BA46" i="18"/>
  <c r="W8" i="19"/>
  <c r="CB3" i="18"/>
  <c r="BY27" i="17"/>
  <c r="W17" i="19"/>
  <c r="CB12" i="18"/>
  <c r="W36" i="19"/>
  <c r="CB31" i="18"/>
  <c r="W39" i="19"/>
  <c r="CB34" i="18"/>
  <c r="BX43" i="17"/>
  <c r="Y40" i="19" s="1"/>
  <c r="W40"/>
  <c r="CB35" i="18"/>
  <c r="BY34" i="17"/>
  <c r="BX34" s="1"/>
  <c r="Y31" i="19" s="1"/>
  <c r="W48"/>
  <c r="CB43" i="18"/>
  <c r="W57" i="19"/>
  <c r="CB52" i="18"/>
  <c r="Q14" i="17"/>
  <c r="P14" s="1"/>
  <c r="I11" i="19" s="1"/>
  <c r="G9"/>
  <c r="P4" i="18"/>
  <c r="G22" i="19"/>
  <c r="P17" i="18"/>
  <c r="G29" i="19"/>
  <c r="P24" i="18"/>
  <c r="G31" i="19"/>
  <c r="P26" i="18"/>
  <c r="G38" i="19"/>
  <c r="P33" i="18"/>
  <c r="Q50" i="17"/>
  <c r="P50" s="1"/>
  <c r="G60" i="19"/>
  <c r="P55" i="18"/>
  <c r="Q54"/>
  <c r="AA11" i="19"/>
  <c r="CR6" i="18"/>
  <c r="CN14" i="17"/>
  <c r="CN20"/>
  <c r="AA27" i="19"/>
  <c r="CR22" i="18"/>
  <c r="AA28" i="19"/>
  <c r="CR23" i="18"/>
  <c r="CN48" i="17"/>
  <c r="CM48" s="1"/>
  <c r="AC45" i="19" s="1"/>
  <c r="AA49"/>
  <c r="CR44" i="18"/>
  <c r="CE49" i="17"/>
  <c r="CO49" s="1"/>
  <c r="CZ41" i="18" s="1"/>
  <c r="CN65" i="17"/>
  <c r="S12" i="19"/>
  <c r="BL7" i="18"/>
  <c r="S10" i="19"/>
  <c r="BL5" i="18"/>
  <c r="BJ15" i="17"/>
  <c r="S49" i="19"/>
  <c r="BL44" i="18"/>
  <c r="BJ24" i="17"/>
  <c r="BJ32"/>
  <c r="S54" i="19"/>
  <c r="BL49" i="18"/>
  <c r="S48" i="19"/>
  <c r="BL43" i="18"/>
  <c r="S57" i="19"/>
  <c r="BL52" i="18"/>
  <c r="T12" i="19"/>
  <c r="BQ7" i="18"/>
  <c r="BF52" i="17"/>
  <c r="BL52" s="1"/>
  <c r="T32" i="19"/>
  <c r="BQ27" i="18"/>
  <c r="BF49" i="17"/>
  <c r="BL49" s="1"/>
  <c r="BF64"/>
  <c r="AB14" i="19"/>
  <c r="CW9" i="18"/>
  <c r="AB37" i="19"/>
  <c r="CW32" i="18"/>
  <c r="CJ57" i="17"/>
  <c r="CO57" s="1"/>
  <c r="AB62" i="19"/>
  <c r="CW57" i="18"/>
  <c r="M25" i="19"/>
  <c r="L25"/>
  <c r="AK20" i="18"/>
  <c r="AB49" i="17"/>
  <c r="AG49" s="1"/>
  <c r="AN41" i="18" s="1"/>
  <c r="M55" i="19"/>
  <c r="L55"/>
  <c r="AK50" i="18"/>
  <c r="AC64" i="17"/>
  <c r="AL56" i="18" s="1"/>
  <c r="K12" i="19"/>
  <c r="AF7" i="18"/>
  <c r="K19" i="19"/>
  <c r="AF14" i="18"/>
  <c r="AF14" i="17"/>
  <c r="AE14" s="1"/>
  <c r="AF18"/>
  <c r="AE18" s="1"/>
  <c r="AF32"/>
  <c r="AE32" s="1"/>
  <c r="AF55"/>
  <c r="K31" i="19"/>
  <c r="AF26" i="18"/>
  <c r="AF47" i="17"/>
  <c r="AE47" s="1"/>
  <c r="W53"/>
  <c r="H8" i="19"/>
  <c r="U3" i="18"/>
  <c r="H13" i="19"/>
  <c r="U8" i="18"/>
  <c r="H25" i="19"/>
  <c r="U20" i="18"/>
  <c r="H37" i="19"/>
  <c r="U32" i="18"/>
  <c r="N57" i="17"/>
  <c r="X24" i="19"/>
  <c r="CG19" i="18"/>
  <c r="X25" i="19"/>
  <c r="CG20" i="18"/>
  <c r="X45" i="19"/>
  <c r="CG40" i="18"/>
  <c r="BU65" i="17"/>
  <c r="O8" i="19"/>
  <c r="AV3" i="18"/>
  <c r="O16" i="19"/>
  <c r="AV11" i="18"/>
  <c r="AU28" i="17"/>
  <c r="AT28" s="1"/>
  <c r="AU24"/>
  <c r="AT24" s="1"/>
  <c r="Q21" i="19" s="1"/>
  <c r="O20"/>
  <c r="AV15" i="18"/>
  <c r="AT31" i="17"/>
  <c r="Q28" i="19" s="1"/>
  <c r="AU35" i="17"/>
  <c r="AT35" s="1"/>
  <c r="Q32" i="19" s="1"/>
  <c r="O51"/>
  <c r="AV46" i="18"/>
  <c r="AU50" i="17"/>
  <c r="AT50" s="1"/>
  <c r="Q47" i="19" s="1"/>
  <c r="AU63" i="17"/>
  <c r="CR49" i="8"/>
  <c r="DF41" i="5" s="1"/>
  <c r="DF41" i="18"/>
  <c r="BH62" i="8"/>
  <c r="CW56"/>
  <c r="DK48" i="5" s="1"/>
  <c r="DK48" i="18"/>
  <c r="DA49" i="8"/>
  <c r="DO41" i="5" s="1"/>
  <c r="P11" i="19"/>
  <c r="BA6" i="18"/>
  <c r="P19" i="19"/>
  <c r="BA14" i="18"/>
  <c r="P32" i="19"/>
  <c r="BA27" i="18"/>
  <c r="W41" i="19"/>
  <c r="CB36" i="18"/>
  <c r="W50" i="19"/>
  <c r="CB45" i="18"/>
  <c r="W58" i="19"/>
  <c r="CB53" i="18"/>
  <c r="G10" i="19"/>
  <c r="P5" i="18"/>
  <c r="G23" i="19"/>
  <c r="P18" i="18"/>
  <c r="G32" i="19"/>
  <c r="P27" i="18"/>
  <c r="Q29" i="17"/>
  <c r="P29" s="1"/>
  <c r="I26" i="19" s="1"/>
  <c r="Q51" i="17"/>
  <c r="P51" s="1"/>
  <c r="I48" i="19" s="1"/>
  <c r="Q59" i="17"/>
  <c r="G61" i="19"/>
  <c r="P56" i="18"/>
  <c r="Q55"/>
  <c r="AA15" i="19"/>
  <c r="CR10" i="18"/>
  <c r="AA14" i="19"/>
  <c r="CR9" i="18"/>
  <c r="AA26" i="19"/>
  <c r="CR21" i="18"/>
  <c r="AA38" i="19"/>
  <c r="CR33" i="18"/>
  <c r="AA47" i="19"/>
  <c r="CR42" i="18"/>
  <c r="AA54" i="19"/>
  <c r="CR49" i="18"/>
  <c r="S11" i="19"/>
  <c r="BL6" i="18"/>
  <c r="S46" i="19"/>
  <c r="BL41" i="18"/>
  <c r="S51" i="19"/>
  <c r="BL46" i="18"/>
  <c r="S58" i="19"/>
  <c r="BL53" i="18"/>
  <c r="T18" i="19"/>
  <c r="BQ13" i="18"/>
  <c r="T50" i="19"/>
  <c r="BQ45" i="18"/>
  <c r="T53" i="19"/>
  <c r="BQ48" i="18"/>
  <c r="T33" i="19"/>
  <c r="BQ28" i="18"/>
  <c r="T47" i="19"/>
  <c r="BQ42" i="18"/>
  <c r="AW65" i="17"/>
  <c r="AV65"/>
  <c r="AV63"/>
  <c r="AV61"/>
  <c r="AV60"/>
  <c r="AV59"/>
  <c r="AV58"/>
  <c r="AV54"/>
  <c r="AV53"/>
  <c r="AV52"/>
  <c r="AW63"/>
  <c r="AW54"/>
  <c r="AW60"/>
  <c r="AW59"/>
  <c r="AW58"/>
  <c r="AW52"/>
  <c r="AW61"/>
  <c r="AW53"/>
  <c r="AW44"/>
  <c r="BE36" i="18" s="1"/>
  <c r="AV40" i="17"/>
  <c r="BD32" i="18" s="1"/>
  <c r="BF32" s="1"/>
  <c r="AV44" i="17"/>
  <c r="BD36" i="18" s="1"/>
  <c r="AW41" i="17"/>
  <c r="BE33" i="18" s="1"/>
  <c r="AW39" i="17"/>
  <c r="BE31" i="18" s="1"/>
  <c r="BE23"/>
  <c r="AW46" i="17"/>
  <c r="BE38" i="18" s="1"/>
  <c r="AV41" i="17"/>
  <c r="BD33" i="18" s="1"/>
  <c r="BF33" s="1"/>
  <c r="AV39" i="17"/>
  <c r="BD31" i="18" s="1"/>
  <c r="BD23"/>
  <c r="BD22"/>
  <c r="BD21"/>
  <c r="AV46" i="17"/>
  <c r="BD38" i="18" s="1"/>
  <c r="AW48" i="17"/>
  <c r="BE40" i="18" s="1"/>
  <c r="AW50" i="17"/>
  <c r="BE42" i="18" s="1"/>
  <c r="AV48" i="17"/>
  <c r="BD40" i="18" s="1"/>
  <c r="AW43" i="17"/>
  <c r="BE35" i="18" s="1"/>
  <c r="AV50" i="17"/>
  <c r="BD42" i="18" s="1"/>
  <c r="AV43" i="17"/>
  <c r="BD35" i="18" s="1"/>
  <c r="BF35" s="1"/>
  <c r="BE24"/>
  <c r="AW45" i="17"/>
  <c r="AV45"/>
  <c r="AV51"/>
  <c r="BD43" i="18" s="1"/>
  <c r="AV42" i="17"/>
  <c r="BD34" i="18" s="1"/>
  <c r="BF34" s="1"/>
  <c r="AW40" i="17"/>
  <c r="BE32" i="18" s="1"/>
  <c r="BD24"/>
  <c r="BF24" s="1"/>
  <c r="BE21"/>
  <c r="AW51" i="17"/>
  <c r="BE43" i="18" s="1"/>
  <c r="AW47" i="17"/>
  <c r="BE39" i="18" s="1"/>
  <c r="BE19"/>
  <c r="BE18"/>
  <c r="BE17"/>
  <c r="BE16"/>
  <c r="BE15"/>
  <c r="BE14"/>
  <c r="BE13"/>
  <c r="BE11"/>
  <c r="BE10"/>
  <c r="BE9"/>
  <c r="BE8"/>
  <c r="AV47" i="17"/>
  <c r="BD39" i="18" s="1"/>
  <c r="BF39" s="1"/>
  <c r="AW42" i="17"/>
  <c r="BE34" i="18" s="1"/>
  <c r="BD19"/>
  <c r="BD18"/>
  <c r="BD17"/>
  <c r="BF17" s="1"/>
  <c r="BD15"/>
  <c r="BF15" s="1"/>
  <c r="BD14"/>
  <c r="BF14" s="1"/>
  <c r="BD13"/>
  <c r="BF13" s="1"/>
  <c r="BD12"/>
  <c r="BD11"/>
  <c r="BD10"/>
  <c r="BD9"/>
  <c r="BF9" s="1"/>
  <c r="BE20"/>
  <c r="BE28"/>
  <c r="BE22"/>
  <c r="BD28"/>
  <c r="BF28" s="1"/>
  <c r="BD7"/>
  <c r="BD8"/>
  <c r="BE6"/>
  <c r="BE5"/>
  <c r="BE4"/>
  <c r="BE3"/>
  <c r="BE2"/>
  <c r="BD6"/>
  <c r="BD5"/>
  <c r="BD4"/>
  <c r="BD3"/>
  <c r="BD2"/>
  <c r="BE7"/>
  <c r="AB18" i="19"/>
  <c r="CW13" i="18"/>
  <c r="AB16" i="19"/>
  <c r="CW11" i="18"/>
  <c r="AB26" i="19"/>
  <c r="CW21" i="18"/>
  <c r="AB42" i="19"/>
  <c r="CW37" i="18"/>
  <c r="CK58" i="17"/>
  <c r="CJ58"/>
  <c r="M14" i="19"/>
  <c r="L14"/>
  <c r="AK9" i="18"/>
  <c r="L27" i="19"/>
  <c r="M27"/>
  <c r="AK22" i="18"/>
  <c r="L33" i="19"/>
  <c r="M33"/>
  <c r="AK28" i="18"/>
  <c r="M49" i="19"/>
  <c r="L49"/>
  <c r="AK44" i="18"/>
  <c r="AB59" i="17"/>
  <c r="AB65"/>
  <c r="AE28"/>
  <c r="AE45"/>
  <c r="K52" i="19"/>
  <c r="AF47" i="18"/>
  <c r="X53" i="17"/>
  <c r="K55" i="19"/>
  <c r="AF50" i="18"/>
  <c r="H9" i="19"/>
  <c r="U4" i="18"/>
  <c r="H14" i="19"/>
  <c r="U9" i="18"/>
  <c r="H46" i="19"/>
  <c r="H40"/>
  <c r="U35" i="18"/>
  <c r="H43" i="19"/>
  <c r="U38" i="18"/>
  <c r="X12" i="19"/>
  <c r="CG7" i="18"/>
  <c r="X13" i="19"/>
  <c r="CG8" i="18"/>
  <c r="X29" i="19"/>
  <c r="CG24" i="18"/>
  <c r="X44" i="19"/>
  <c r="CG39" i="18"/>
  <c r="X28" i="19"/>
  <c r="CG23" i="18"/>
  <c r="X50" i="19"/>
  <c r="CG45" i="18"/>
  <c r="BV52" i="17"/>
  <c r="CH44" i="18" s="1"/>
  <c r="AU17" i="17"/>
  <c r="AT17" s="1"/>
  <c r="Q14" i="19" s="1"/>
  <c r="O9"/>
  <c r="AV4" i="18"/>
  <c r="O38" i="19"/>
  <c r="AV33" i="18"/>
  <c r="AU25" i="17"/>
  <c r="AT25" s="1"/>
  <c r="Q22" i="19" s="1"/>
  <c r="O21"/>
  <c r="AV16" i="18"/>
  <c r="AU43" i="17"/>
  <c r="AT43" s="1"/>
  <c r="Q40" i="19" s="1"/>
  <c r="O29"/>
  <c r="AV24" i="18"/>
  <c r="AU40" i="17"/>
  <c r="AT40" s="1"/>
  <c r="Q37" i="19" s="1"/>
  <c r="AU51" i="17"/>
  <c r="AT51" s="1"/>
  <c r="Q48" i="19" s="1"/>
  <c r="R65" i="17"/>
  <c r="S64"/>
  <c r="S60"/>
  <c r="R64"/>
  <c r="R63"/>
  <c r="R60"/>
  <c r="R57"/>
  <c r="S58"/>
  <c r="S51"/>
  <c r="Y43" i="18" s="1"/>
  <c r="S50" i="17"/>
  <c r="Y42" i="18" s="1"/>
  <c r="S48" i="17"/>
  <c r="Y40" i="18" s="1"/>
  <c r="S47" i="17"/>
  <c r="S46"/>
  <c r="Y38" i="18" s="1"/>
  <c r="S45" i="17"/>
  <c r="S44"/>
  <c r="Y36" i="18" s="1"/>
  <c r="S43" i="17"/>
  <c r="Y35" i="18" s="1"/>
  <c r="S42" i="17"/>
  <c r="Y34" i="18" s="1"/>
  <c r="S41" i="17"/>
  <c r="Y33" i="18" s="1"/>
  <c r="S40" i="17"/>
  <c r="Y32" i="18" s="1"/>
  <c r="S39" i="17"/>
  <c r="Y28" i="18"/>
  <c r="Y27"/>
  <c r="Y26"/>
  <c r="Y25"/>
  <c r="R51" i="17"/>
  <c r="X43" i="18" s="1"/>
  <c r="R50" i="17"/>
  <c r="R48"/>
  <c r="R40"/>
  <c r="X32" i="18" s="1"/>
  <c r="Z32" s="1"/>
  <c r="X27"/>
  <c r="R43" i="17"/>
  <c r="X35" i="18" s="1"/>
  <c r="R39" i="17"/>
  <c r="X26" i="18"/>
  <c r="R45" i="17"/>
  <c r="X25" i="18"/>
  <c r="R47" i="17"/>
  <c r="X39" i="18" s="1"/>
  <c r="S65" i="17"/>
  <c r="R44"/>
  <c r="X36" i="18" s="1"/>
  <c r="R42" i="17"/>
  <c r="X34" i="18" s="1"/>
  <c r="Z34" s="1"/>
  <c r="X22"/>
  <c r="X21"/>
  <c r="Z21" s="1"/>
  <c r="R41" i="17"/>
  <c r="X33" i="18" s="1"/>
  <c r="Y21"/>
  <c r="X24"/>
  <c r="X28"/>
  <c r="R46" i="17"/>
  <c r="X38" i="18" s="1"/>
  <c r="Y23"/>
  <c r="Y20"/>
  <c r="Y19"/>
  <c r="Y18"/>
  <c r="Y17"/>
  <c r="Y15"/>
  <c r="Y14"/>
  <c r="Y13"/>
  <c r="Y12"/>
  <c r="Y11"/>
  <c r="Y10"/>
  <c r="Y9"/>
  <c r="Y8"/>
  <c r="X20"/>
  <c r="X19"/>
  <c r="X18"/>
  <c r="X15"/>
  <c r="X12"/>
  <c r="Z12" s="1"/>
  <c r="Y7"/>
  <c r="Y6"/>
  <c r="Y5"/>
  <c r="Y4"/>
  <c r="Y3"/>
  <c r="Y2"/>
  <c r="X9"/>
  <c r="Z9" s="1"/>
  <c r="X7"/>
  <c r="X6"/>
  <c r="X5"/>
  <c r="Z5" s="1"/>
  <c r="X4"/>
  <c r="Z4" s="1"/>
  <c r="X3"/>
  <c r="Z3" s="1"/>
  <c r="X2"/>
  <c r="X14"/>
  <c r="X13"/>
  <c r="Z13" s="1"/>
  <c r="X10"/>
  <c r="O9" i="17"/>
  <c r="X8" i="18"/>
  <c r="X11"/>
  <c r="CI20"/>
  <c r="AJ7" i="4"/>
  <c r="AM31" i="18"/>
  <c r="BH36" i="8"/>
  <c r="BC10" i="18"/>
  <c r="W36"/>
  <c r="AM13"/>
  <c r="AN13"/>
  <c r="BH10" i="8"/>
  <c r="BH38"/>
  <c r="BI38" s="1"/>
  <c r="BI38" i="17"/>
  <c r="CI14" i="18"/>
  <c r="W38"/>
  <c r="CW42" i="8"/>
  <c r="DK34" i="5" s="1"/>
  <c r="DK34" i="18"/>
  <c r="AD62" i="8"/>
  <c r="AM54" i="5" s="1"/>
  <c r="P54" i="19"/>
  <c r="BA49" i="18"/>
  <c r="BY13" i="17"/>
  <c r="BX13" s="1"/>
  <c r="Y10" i="19" s="1"/>
  <c r="W26"/>
  <c r="CB21" i="18"/>
  <c r="W18" i="19"/>
  <c r="CB13" i="18"/>
  <c r="AM21"/>
  <c r="AN21"/>
  <c r="AO21"/>
  <c r="BH43" i="8"/>
  <c r="BL43" i="17"/>
  <c r="AO35" i="18"/>
  <c r="AN35"/>
  <c r="AM35"/>
  <c r="AM14"/>
  <c r="AN14"/>
  <c r="W33"/>
  <c r="AM32"/>
  <c r="AN32"/>
  <c r="AM5"/>
  <c r="W15"/>
  <c r="W19"/>
  <c r="BC20"/>
  <c r="BD20"/>
  <c r="W14"/>
  <c r="W20"/>
  <c r="BC5"/>
  <c r="CI16"/>
  <c r="BH47" i="8"/>
  <c r="W40" i="18"/>
  <c r="X42"/>
  <c r="W42"/>
  <c r="CW39" i="8"/>
  <c r="DK31" i="5" s="1"/>
  <c r="DK31" i="18"/>
  <c r="CW36" i="8"/>
  <c r="DK28" i="5" s="1"/>
  <c r="DK28" i="18"/>
  <c r="CR19" i="8"/>
  <c r="CU19" s="1"/>
  <c r="DI11" i="5" s="1"/>
  <c r="DF11" i="18"/>
  <c r="CR39" i="8"/>
  <c r="DF31" i="18"/>
  <c r="CR24" i="8"/>
  <c r="DF16" i="5" s="1"/>
  <c r="DF16" i="18"/>
  <c r="N53" i="8"/>
  <c r="V45" i="5" s="1"/>
  <c r="CI45" i="18"/>
  <c r="BH52" i="8"/>
  <c r="CL59"/>
  <c r="AD60"/>
  <c r="AD54"/>
  <c r="AD55"/>
  <c r="CJ57"/>
  <c r="CW49" i="5" s="1"/>
  <c r="CW63" i="8"/>
  <c r="DK55" i="5" s="1"/>
  <c r="DK55" i="18"/>
  <c r="P20" i="19"/>
  <c r="BA15" i="18"/>
  <c r="P27" i="19"/>
  <c r="BA22" i="18"/>
  <c r="P33" i="19"/>
  <c r="BA28" i="18"/>
  <c r="P47" i="19"/>
  <c r="BA42" i="18"/>
  <c r="W7" i="19"/>
  <c r="CB2" i="18"/>
  <c r="W19" i="19"/>
  <c r="CB14" i="18"/>
  <c r="BX24" i="17"/>
  <c r="Y21" i="19" s="1"/>
  <c r="BY48" i="17"/>
  <c r="BX48" s="1"/>
  <c r="Y45" i="19" s="1"/>
  <c r="BX45" i="17"/>
  <c r="Y42" i="19" s="1"/>
  <c r="W53"/>
  <c r="CB48" i="18"/>
  <c r="W59" i="19"/>
  <c r="CB54" i="18"/>
  <c r="G8" i="19"/>
  <c r="P3" i="18"/>
  <c r="P11" i="17"/>
  <c r="I8" i="19" s="1"/>
  <c r="Q17" i="17"/>
  <c r="P17" s="1"/>
  <c r="P42"/>
  <c r="I39" i="19" s="1"/>
  <c r="G24"/>
  <c r="P19" i="18"/>
  <c r="P44" i="17"/>
  <c r="I41" i="19" s="1"/>
  <c r="G28"/>
  <c r="P23" i="18"/>
  <c r="G45" i="19"/>
  <c r="P40" i="18"/>
  <c r="G39" i="19"/>
  <c r="P34" i="18"/>
  <c r="G30" i="19"/>
  <c r="P25" i="18"/>
  <c r="G51" i="19"/>
  <c r="P46" i="18"/>
  <c r="Q44"/>
  <c r="Q56"/>
  <c r="AA17" i="19"/>
  <c r="CR12" i="18"/>
  <c r="AA19" i="19"/>
  <c r="CR14" i="18"/>
  <c r="CN46" i="17"/>
  <c r="CM46" s="1"/>
  <c r="AC43" i="19" s="1"/>
  <c r="AA39"/>
  <c r="CR34" i="18"/>
  <c r="AA52" i="19"/>
  <c r="CR47" i="18"/>
  <c r="CN64" i="17"/>
  <c r="AA55" i="19"/>
  <c r="CR50" i="18"/>
  <c r="BJ19" i="17"/>
  <c r="S27" i="19"/>
  <c r="BL22" i="18"/>
  <c r="BJ26" i="17"/>
  <c r="S29" i="19"/>
  <c r="BL24" i="18"/>
  <c r="S59" i="19"/>
  <c r="BL54" i="18"/>
  <c r="BG53" i="17"/>
  <c r="BG52"/>
  <c r="BR44" i="18" s="1"/>
  <c r="T36" i="19"/>
  <c r="BQ31" i="18"/>
  <c r="AB45" i="19"/>
  <c r="CW40" i="18"/>
  <c r="CJ59" i="17"/>
  <c r="CO59" s="1"/>
  <c r="M17" i="19"/>
  <c r="L17"/>
  <c r="AK12" i="18"/>
  <c r="M28" i="19"/>
  <c r="L28"/>
  <c r="AK23" i="18"/>
  <c r="M41" i="19"/>
  <c r="L41"/>
  <c r="AK36" i="18"/>
  <c r="AB60" i="17"/>
  <c r="AC65"/>
  <c r="AL57" i="18" s="1"/>
  <c r="X10" i="17"/>
  <c r="K15" i="19"/>
  <c r="AF10" i="18"/>
  <c r="K17" i="19"/>
  <c r="AF12" i="18"/>
  <c r="AF20" i="17"/>
  <c r="AE20" s="1"/>
  <c r="AF42"/>
  <c r="AE42" s="1"/>
  <c r="K27" i="19"/>
  <c r="AF22" i="18"/>
  <c r="K36" i="19"/>
  <c r="AF31" i="18"/>
  <c r="K33" i="19"/>
  <c r="AF28" i="18"/>
  <c r="K49" i="19"/>
  <c r="AF44" i="18"/>
  <c r="AE46" i="17"/>
  <c r="K56" i="19"/>
  <c r="AF51" i="18"/>
  <c r="H10" i="19"/>
  <c r="U5" i="18"/>
  <c r="H15" i="19"/>
  <c r="U10" i="18"/>
  <c r="H28" i="19"/>
  <c r="U23" i="18"/>
  <c r="M55" i="17"/>
  <c r="CO65"/>
  <c r="CP63"/>
  <c r="CP58"/>
  <c r="CO63"/>
  <c r="CO58"/>
  <c r="CO55"/>
  <c r="CO53"/>
  <c r="CO52"/>
  <c r="CO51"/>
  <c r="CZ43" i="18" s="1"/>
  <c r="CP64" i="17"/>
  <c r="CO64"/>
  <c r="CP65"/>
  <c r="CP51"/>
  <c r="DA43" i="18" s="1"/>
  <c r="CP50" i="17"/>
  <c r="DA42" i="18" s="1"/>
  <c r="CP48" i="17"/>
  <c r="DA40" i="18" s="1"/>
  <c r="CP47" i="17"/>
  <c r="DA39" i="18" s="1"/>
  <c r="CP46" i="17"/>
  <c r="DA38" i="18" s="1"/>
  <c r="CP45" i="17"/>
  <c r="CP44"/>
  <c r="DA36" i="18" s="1"/>
  <c r="CP53" i="17"/>
  <c r="CO50"/>
  <c r="CZ42" i="18" s="1"/>
  <c r="DB42" s="1"/>
  <c r="CO48" i="17"/>
  <c r="CZ40" i="18" s="1"/>
  <c r="CO47" i="17"/>
  <c r="CZ39" i="18" s="1"/>
  <c r="CO46" i="17"/>
  <c r="CZ38" i="18" s="1"/>
  <c r="DB38" s="1"/>
  <c r="CO45" i="17"/>
  <c r="CO44"/>
  <c r="CZ36" i="18" s="1"/>
  <c r="CP55" i="17"/>
  <c r="CP52"/>
  <c r="DA2" i="18"/>
  <c r="CZ2"/>
  <c r="X7" i="19"/>
  <c r="CG2" i="18"/>
  <c r="X14" i="19"/>
  <c r="CG9" i="18"/>
  <c r="X41" i="19"/>
  <c r="CG36" i="18"/>
  <c r="X33" i="19"/>
  <c r="CG28" i="18"/>
  <c r="BU56" i="17"/>
  <c r="BZ56" s="1"/>
  <c r="CJ48" i="18" s="1"/>
  <c r="BV55" i="17"/>
  <c r="CH47" i="18" s="1"/>
  <c r="AU10" i="17"/>
  <c r="AT10" s="1"/>
  <c r="Q7" i="19" s="1"/>
  <c r="O10"/>
  <c r="AV5" i="18"/>
  <c r="O14" i="19"/>
  <c r="AV9" i="18"/>
  <c r="O30" i="19"/>
  <c r="AV25" i="18"/>
  <c r="AU26" i="17"/>
  <c r="AT26" s="1"/>
  <c r="Q23" i="19" s="1"/>
  <c r="O22"/>
  <c r="AV17" i="18"/>
  <c r="O41" i="19"/>
  <c r="AV36" i="18"/>
  <c r="O49" i="19"/>
  <c r="AV44" i="18"/>
  <c r="O54" i="19"/>
  <c r="AV49" i="18"/>
  <c r="O56" i="19"/>
  <c r="AV51" i="18"/>
  <c r="W2"/>
  <c r="CI51"/>
  <c r="AM26"/>
  <c r="AN26"/>
  <c r="AO26"/>
  <c r="BC2"/>
  <c r="BD16"/>
  <c r="BC16"/>
  <c r="BH46" i="8"/>
  <c r="BL46" i="17"/>
  <c r="CL58" i="8"/>
  <c r="CI50" i="18"/>
  <c r="AS62" i="8"/>
  <c r="BC54" i="5" s="1"/>
  <c r="AW62" i="17"/>
  <c r="BH54" i="8"/>
  <c r="BL54" i="17"/>
  <c r="CL54" i="8"/>
  <c r="CO54" i="17"/>
  <c r="CI55" i="18"/>
  <c r="AQ64" i="8"/>
  <c r="BA56" i="5" s="1"/>
  <c r="CW59" i="8"/>
  <c r="DK51" i="5" s="1"/>
  <c r="DK51" i="18"/>
  <c r="P21" i="19"/>
  <c r="BA16" i="18"/>
  <c r="P25" i="19"/>
  <c r="BA20" i="18"/>
  <c r="P36" i="19"/>
  <c r="BA31" i="18"/>
  <c r="P48" i="19"/>
  <c r="BA43" i="18"/>
  <c r="P50" i="19"/>
  <c r="BA45" i="18"/>
  <c r="AR64" i="17"/>
  <c r="W20" i="19"/>
  <c r="CB15" i="18"/>
  <c r="BX25" i="17"/>
  <c r="Y22" i="19" s="1"/>
  <c r="W42"/>
  <c r="CB37" i="18"/>
  <c r="W43" i="19"/>
  <c r="CB38" i="18"/>
  <c r="W60" i="19"/>
  <c r="CB55" i="18"/>
  <c r="G11" i="19"/>
  <c r="P6" i="18"/>
  <c r="P20" i="17"/>
  <c r="I17" i="19" s="1"/>
  <c r="Q21" i="17"/>
  <c r="P21" s="1"/>
  <c r="G13" i="19"/>
  <c r="P8" i="18"/>
  <c r="G25" i="19"/>
  <c r="P20" i="18"/>
  <c r="G36" i="19"/>
  <c r="P31" i="18"/>
  <c r="G50" i="19"/>
  <c r="P45" i="18"/>
  <c r="G54" i="19"/>
  <c r="P49" i="18"/>
  <c r="Q45"/>
  <c r="G62" i="19"/>
  <c r="P57" i="18"/>
  <c r="AA18" i="19"/>
  <c r="CR13" i="18"/>
  <c r="AA20" i="19"/>
  <c r="CR15" i="18"/>
  <c r="AA33" i="19"/>
  <c r="CR28" i="18"/>
  <c r="CN43" i="17"/>
  <c r="AA51" i="19"/>
  <c r="CR46" i="18"/>
  <c r="AA56" i="19"/>
  <c r="CR51" i="18"/>
  <c r="S16" i="19"/>
  <c r="BL11" i="18"/>
  <c r="S17" i="19"/>
  <c r="BL12" i="18"/>
  <c r="S60" i="19"/>
  <c r="BL55" i="18"/>
  <c r="T19" i="19"/>
  <c r="BQ14" i="18"/>
  <c r="T37" i="19"/>
  <c r="BQ32" i="18"/>
  <c r="BG49" i="17"/>
  <c r="BG59"/>
  <c r="O49" i="8"/>
  <c r="W41" i="5" s="1"/>
  <c r="R49" i="17"/>
  <c r="AB27" i="19"/>
  <c r="CW22" i="18"/>
  <c r="AB31" i="19"/>
  <c r="CW26" i="18"/>
  <c r="AB57" i="19"/>
  <c r="CW52" i="18"/>
  <c r="M44" i="19"/>
  <c r="L44"/>
  <c r="AK39" i="18"/>
  <c r="M32" i="19"/>
  <c r="L32"/>
  <c r="AK27" i="18"/>
  <c r="AC49" i="17"/>
  <c r="M58" i="19"/>
  <c r="L58"/>
  <c r="AK53" i="18"/>
  <c r="BH49" i="8"/>
  <c r="BK49" s="1"/>
  <c r="BT41" i="5" s="1"/>
  <c r="K18" i="19"/>
  <c r="AF13" i="18"/>
  <c r="AF21" i="17"/>
  <c r="AE21" s="1"/>
  <c r="K45" i="19"/>
  <c r="AF40" i="18"/>
  <c r="K28" i="19"/>
  <c r="AF23" i="18"/>
  <c r="K40" i="19"/>
  <c r="AF35" i="18"/>
  <c r="K57" i="19"/>
  <c r="AF52" i="18"/>
  <c r="H11" i="19"/>
  <c r="U6" i="18"/>
  <c r="H27" i="19"/>
  <c r="U22" i="18"/>
  <c r="H16" i="19"/>
  <c r="U11" i="18"/>
  <c r="H39" i="19"/>
  <c r="U34" i="18"/>
  <c r="M62" i="17"/>
  <c r="R62" s="1"/>
  <c r="N55"/>
  <c r="X8" i="19"/>
  <c r="CG3" i="18"/>
  <c r="X15" i="19"/>
  <c r="CG10" i="18"/>
  <c r="BU49" i="17"/>
  <c r="BZ49" s="1"/>
  <c r="CJ41" i="18" s="1"/>
  <c r="X40" i="19"/>
  <c r="CG35" i="18"/>
  <c r="BU59" i="17"/>
  <c r="BZ59" s="1"/>
  <c r="CJ51" i="18" s="1"/>
  <c r="BU57" i="17"/>
  <c r="BZ57" s="1"/>
  <c r="CJ49" i="18" s="1"/>
  <c r="CL49" s="1"/>
  <c r="AU11" i="17"/>
  <c r="AT11" s="1"/>
  <c r="Q8" i="19" s="1"/>
  <c r="O11"/>
  <c r="AV6" i="18"/>
  <c r="AU27" i="17"/>
  <c r="AT27" s="1"/>
  <c r="Q24" i="19" s="1"/>
  <c r="O23"/>
  <c r="AV18" i="18"/>
  <c r="AU36" i="17"/>
  <c r="AT36" s="1"/>
  <c r="O33" i="19"/>
  <c r="AV28" i="18"/>
  <c r="AU46" i="17"/>
  <c r="AT46" s="1"/>
  <c r="AU42"/>
  <c r="AT42" s="1"/>
  <c r="Q39" i="19" s="1"/>
  <c r="AT32" i="17"/>
  <c r="Q29" i="19" s="1"/>
  <c r="O53"/>
  <c r="AV48" i="18"/>
  <c r="O62" i="19"/>
  <c r="AV57" i="18"/>
  <c r="BL65" i="17"/>
  <c r="BK65"/>
  <c r="BL63"/>
  <c r="BL62"/>
  <c r="BL60"/>
  <c r="BL59"/>
  <c r="BL58"/>
  <c r="BL57"/>
  <c r="BL55"/>
  <c r="BK63"/>
  <c r="BK62"/>
  <c r="BK60"/>
  <c r="BK59"/>
  <c r="BK58"/>
  <c r="BK57"/>
  <c r="BK55"/>
  <c r="BK52"/>
  <c r="BK50"/>
  <c r="BK47"/>
  <c r="BK46"/>
  <c r="BK45"/>
  <c r="BK44"/>
  <c r="BK43"/>
  <c r="BK42"/>
  <c r="BL50"/>
  <c r="BL42"/>
  <c r="BL44"/>
  <c r="BL48"/>
  <c r="BL47"/>
  <c r="BK40"/>
  <c r="BL40"/>
  <c r="BL45"/>
  <c r="Y31" i="18"/>
  <c r="X31"/>
  <c r="W31"/>
  <c r="X17"/>
  <c r="W17"/>
  <c r="BC40"/>
  <c r="BH39" i="8"/>
  <c r="BL39" i="17"/>
  <c r="CI15" i="18"/>
  <c r="CI6"/>
  <c r="Y37"/>
  <c r="X37"/>
  <c r="W37"/>
  <c r="CY2"/>
  <c r="BH26" i="8"/>
  <c r="W35" i="18"/>
  <c r="BE12"/>
  <c r="BC12"/>
  <c r="CI4"/>
  <c r="AM17"/>
  <c r="AN17"/>
  <c r="AN16"/>
  <c r="AM16"/>
  <c r="W27"/>
  <c r="CY36"/>
  <c r="BH61" i="8"/>
  <c r="BH33"/>
  <c r="Y24" i="18"/>
  <c r="W24"/>
  <c r="BH18" i="8"/>
  <c r="AO12" i="18"/>
  <c r="AM12"/>
  <c r="AO28"/>
  <c r="AN28"/>
  <c r="AM28"/>
  <c r="CI2"/>
  <c r="CI28"/>
  <c r="BC18"/>
  <c r="CI19"/>
  <c r="CI25"/>
  <c r="Y16"/>
  <c r="X16"/>
  <c r="W16"/>
  <c r="BE25"/>
  <c r="BC25"/>
  <c r="BD25"/>
  <c r="CI38"/>
  <c r="BE37"/>
  <c r="BD37"/>
  <c r="BC37"/>
  <c r="W43"/>
  <c r="BC42"/>
  <c r="BH51" i="8"/>
  <c r="BH48"/>
  <c r="BK48" i="17"/>
  <c r="CI39" i="18"/>
  <c r="CW28" i="8"/>
  <c r="DK20" i="5" s="1"/>
  <c r="DK20" i="18"/>
  <c r="CR34" i="8"/>
  <c r="DF26" i="5" s="1"/>
  <c r="DF26" i="18"/>
  <c r="CR42" i="8"/>
  <c r="DF34" i="5" s="1"/>
  <c r="DF34" i="18"/>
  <c r="CR15" i="8"/>
  <c r="DF7" i="5" s="1"/>
  <c r="DF7" i="18"/>
  <c r="CW52" i="8"/>
  <c r="DK44" i="5" s="1"/>
  <c r="DK44" i="18"/>
  <c r="AS56" i="8"/>
  <c r="AT56" s="1"/>
  <c r="Q53" i="14" s="1"/>
  <c r="AV56" i="17"/>
  <c r="AD59" i="8"/>
  <c r="CL60"/>
  <c r="CO60" i="17"/>
  <c r="O61" i="8"/>
  <c r="BH56"/>
  <c r="BI56" s="1"/>
  <c r="BK56" i="17"/>
  <c r="CL56" i="8"/>
  <c r="CM56" s="1"/>
  <c r="AC53" i="14" s="1"/>
  <c r="CP56" i="17"/>
  <c r="AS57" i="8"/>
  <c r="BC49" i="5" s="1"/>
  <c r="AV57" i="17"/>
  <c r="AD64" i="8"/>
  <c r="AH64" i="17"/>
  <c r="AR64" i="8"/>
  <c r="BB56" i="5" s="1"/>
  <c r="BU59" i="8"/>
  <c r="CW64"/>
  <c r="DK56" i="5" s="1"/>
  <c r="DK56" i="18"/>
  <c r="P22" i="19"/>
  <c r="BA17" i="18"/>
  <c r="P37" i="19"/>
  <c r="BA32" i="18"/>
  <c r="P49" i="19"/>
  <c r="BA44" i="18"/>
  <c r="P53" i="19"/>
  <c r="BA48" i="18"/>
  <c r="P62" i="19"/>
  <c r="BA57" i="18"/>
  <c r="BX28" i="17"/>
  <c r="Y25" i="19" s="1"/>
  <c r="W9"/>
  <c r="CB4" i="18"/>
  <c r="W21" i="19"/>
  <c r="CB16" i="18"/>
  <c r="W25" i="19"/>
  <c r="CB20" i="18"/>
  <c r="BX26" i="17"/>
  <c r="Y23" i="19" s="1"/>
  <c r="BY42" i="17"/>
  <c r="BX42" s="1"/>
  <c r="Y39" i="19" s="1"/>
  <c r="W46"/>
  <c r="CB41" i="18"/>
  <c r="BY59" i="17"/>
  <c r="BX59" s="1"/>
  <c r="Y56" i="19" s="1"/>
  <c r="W61"/>
  <c r="CB56" i="18"/>
  <c r="Q19" i="17"/>
  <c r="P19" s="1"/>
  <c r="G7" i="19"/>
  <c r="P2" i="18"/>
  <c r="Q22" i="17"/>
  <c r="P22" s="1"/>
  <c r="G14" i="19"/>
  <c r="P9" i="18"/>
  <c r="G26" i="19"/>
  <c r="P21" i="18"/>
  <c r="G27" i="19"/>
  <c r="P22" i="18"/>
  <c r="Q34" i="17"/>
  <c r="P34" s="1"/>
  <c r="Q40"/>
  <c r="P40" s="1"/>
  <c r="G53" i="19"/>
  <c r="P48" i="18"/>
  <c r="Q60" i="17"/>
  <c r="Q46" i="18"/>
  <c r="AA13" i="19"/>
  <c r="CR8" i="18"/>
  <c r="CN24" i="17"/>
  <c r="AA21" i="19"/>
  <c r="CR16" i="18"/>
  <c r="CN55" i="17"/>
  <c r="CN42"/>
  <c r="AA48" i="19"/>
  <c r="CR43" i="18"/>
  <c r="CN49" i="17"/>
  <c r="CM49" s="1"/>
  <c r="AC46" i="19" s="1"/>
  <c r="AA57"/>
  <c r="CR52" i="18"/>
  <c r="AM41"/>
  <c r="S18" i="19"/>
  <c r="BL13" i="18"/>
  <c r="BJ31" i="17"/>
  <c r="S45" i="19"/>
  <c r="BL40" i="18"/>
  <c r="BJ58" i="17"/>
  <c r="S61" i="19"/>
  <c r="BL56" i="18"/>
  <c r="T16" i="19"/>
  <c r="BQ11" i="18"/>
  <c r="T20" i="19"/>
  <c r="BQ15" i="18"/>
  <c r="T55" i="19"/>
  <c r="BQ50" i="18"/>
  <c r="T38" i="19"/>
  <c r="BQ33" i="18"/>
  <c r="BG60" i="17"/>
  <c r="BR52" i="18" s="1"/>
  <c r="AB17" i="19"/>
  <c r="CW12" i="18"/>
  <c r="AB29" i="19"/>
  <c r="CW24" i="18"/>
  <c r="AB36" i="19"/>
  <c r="CW31" i="18"/>
  <c r="AB46" i="19"/>
  <c r="CW41" i="18"/>
  <c r="CK57" i="17"/>
  <c r="CJ61"/>
  <c r="M26" i="19"/>
  <c r="L26"/>
  <c r="AK21" i="18"/>
  <c r="M47" i="19"/>
  <c r="L47"/>
  <c r="AK42" i="18"/>
  <c r="M37" i="19"/>
  <c r="L37"/>
  <c r="AK32" i="18"/>
  <c r="M29" i="19"/>
  <c r="L29"/>
  <c r="AK24" i="18"/>
  <c r="AB62" i="17"/>
  <c r="AF11"/>
  <c r="AE11" s="1"/>
  <c r="AE25"/>
  <c r="AF22"/>
  <c r="AE22" s="1"/>
  <c r="K20" i="19"/>
  <c r="AF15" i="18"/>
  <c r="AF29" i="17"/>
  <c r="AE29" s="1"/>
  <c r="AF44"/>
  <c r="AE44" s="1"/>
  <c r="K29" i="19"/>
  <c r="AF24" i="18"/>
  <c r="AF58" i="17"/>
  <c r="K30" i="19"/>
  <c r="AF25" i="18"/>
  <c r="AE34" i="17"/>
  <c r="K58" i="19"/>
  <c r="AF53" i="18"/>
  <c r="H12" i="19"/>
  <c r="U7" i="18"/>
  <c r="H44" i="19"/>
  <c r="U39" i="18"/>
  <c r="H17" i="19"/>
  <c r="U12" i="18"/>
  <c r="N52" i="17"/>
  <c r="V44" i="18" s="1"/>
  <c r="H38" i="19"/>
  <c r="U33" i="18"/>
  <c r="M53" i="17"/>
  <c r="R53" s="1"/>
  <c r="X45" i="18" s="1"/>
  <c r="M61" i="17"/>
  <c r="X9" i="19"/>
  <c r="CG4" i="18"/>
  <c r="X16" i="19"/>
  <c r="CG11" i="18"/>
  <c r="X38" i="19"/>
  <c r="CG33" i="18"/>
  <c r="BU60" i="17"/>
  <c r="CA60" s="1"/>
  <c r="CK52" i="18" s="1"/>
  <c r="BV58" i="17"/>
  <c r="AU12"/>
  <c r="AT12" s="1"/>
  <c r="Q9" i="19" s="1"/>
  <c r="O12"/>
  <c r="AV7" i="18"/>
  <c r="O25" i="19"/>
  <c r="AV20" i="18"/>
  <c r="O24" i="19"/>
  <c r="AV19" i="18"/>
  <c r="AU47" i="17"/>
  <c r="AT47" s="1"/>
  <c r="Q44" i="19" s="1"/>
  <c r="O44"/>
  <c r="AV39" i="18"/>
  <c r="O40" i="19"/>
  <c r="AV35" i="18"/>
  <c r="BZ65" i="17"/>
  <c r="CJ57" i="18" s="1"/>
  <c r="CL57" s="1"/>
  <c r="CA65" i="17"/>
  <c r="CK57" i="18" s="1"/>
  <c r="CA64" i="17"/>
  <c r="CK56" i="18" s="1"/>
  <c r="CA62" i="17"/>
  <c r="CK54" i="18" s="1"/>
  <c r="CA61" i="17"/>
  <c r="CK53" i="18" s="1"/>
  <c r="BZ64" i="17"/>
  <c r="CJ56" i="18" s="1"/>
  <c r="BZ62" i="17"/>
  <c r="CJ54" i="18" s="1"/>
  <c r="CL54" s="1"/>
  <c r="BZ61" i="17"/>
  <c r="CJ53" i="18" s="1"/>
  <c r="CL53" s="1"/>
  <c r="BZ58" i="17"/>
  <c r="CJ50" i="18" s="1"/>
  <c r="BZ55" i="17"/>
  <c r="CJ47" i="18" s="1"/>
  <c r="BZ53" i="17"/>
  <c r="CJ45" i="18" s="1"/>
  <c r="BZ51" i="17"/>
  <c r="CJ43" i="18" s="1"/>
  <c r="CA50" i="17"/>
  <c r="CK42" i="18" s="1"/>
  <c r="CA48" i="17"/>
  <c r="CK40" i="18" s="1"/>
  <c r="CA47" i="17"/>
  <c r="CK39" i="18" s="1"/>
  <c r="CA46" i="17"/>
  <c r="CK38" i="18" s="1"/>
  <c r="CA45" i="17"/>
  <c r="CA44"/>
  <c r="CK36" i="18" s="1"/>
  <c r="CA43" i="17"/>
  <c r="CK35" i="18" s="1"/>
  <c r="CA42" i="17"/>
  <c r="CK34" i="18" s="1"/>
  <c r="CA41" i="17"/>
  <c r="CK33" i="18" s="1"/>
  <c r="CA40" i="17"/>
  <c r="CK32" i="18" s="1"/>
  <c r="CA39" i="17"/>
  <c r="CK31" i="18" s="1"/>
  <c r="CK27"/>
  <c r="CK26"/>
  <c r="CK25"/>
  <c r="CK24"/>
  <c r="BZ50" i="17"/>
  <c r="CJ42" i="18" s="1"/>
  <c r="CL42" s="1"/>
  <c r="BZ48" i="17"/>
  <c r="CJ40" i="18" s="1"/>
  <c r="BZ39" i="17"/>
  <c r="CJ31" i="18" s="1"/>
  <c r="CL31" s="1"/>
  <c r="BZ47" i="17"/>
  <c r="CJ39" i="18" s="1"/>
  <c r="CA51" i="17"/>
  <c r="CK43" i="18" s="1"/>
  <c r="BZ42" i="17"/>
  <c r="CJ34" i="18" s="1"/>
  <c r="CL34" s="1"/>
  <c r="BZ41" i="17"/>
  <c r="CJ33" i="18" s="1"/>
  <c r="CJ25"/>
  <c r="BZ44" i="17"/>
  <c r="CJ36" i="18" s="1"/>
  <c r="CJ24"/>
  <c r="CA53" i="17"/>
  <c r="CK45" i="18" s="1"/>
  <c r="BZ46" i="17"/>
  <c r="CJ38" i="18" s="1"/>
  <c r="CJ28"/>
  <c r="CJ23"/>
  <c r="CJ22"/>
  <c r="CJ21"/>
  <c r="CL21" s="1"/>
  <c r="CJ20"/>
  <c r="CA55" i="17"/>
  <c r="CK47" i="18" s="1"/>
  <c r="BZ45" i="17"/>
  <c r="CJ26" i="18"/>
  <c r="CL26" s="1"/>
  <c r="CK21"/>
  <c r="BZ40" i="17"/>
  <c r="CJ32" i="18" s="1"/>
  <c r="CK23"/>
  <c r="CJ27"/>
  <c r="BZ43" i="17"/>
  <c r="CJ35" i="18" s="1"/>
  <c r="CL35" s="1"/>
  <c r="CK20"/>
  <c r="CK19"/>
  <c r="CK18"/>
  <c r="CK17"/>
  <c r="CK16"/>
  <c r="CK15"/>
  <c r="CK14"/>
  <c r="CK13"/>
  <c r="CK12"/>
  <c r="CK11"/>
  <c r="CK10"/>
  <c r="CK9"/>
  <c r="CK8"/>
  <c r="CK7"/>
  <c r="CA58" i="17"/>
  <c r="CK50" i="18" s="1"/>
  <c r="CK22"/>
  <c r="CJ7"/>
  <c r="CL7" s="1"/>
  <c r="CJ12"/>
  <c r="CJ10"/>
  <c r="CJ19"/>
  <c r="CJ18"/>
  <c r="CL18" s="1"/>
  <c r="CJ17"/>
  <c r="CL17" s="1"/>
  <c r="CJ16"/>
  <c r="CJ15"/>
  <c r="CK6"/>
  <c r="CK5"/>
  <c r="CK4"/>
  <c r="CK3"/>
  <c r="CK2"/>
  <c r="CJ11"/>
  <c r="CJ6"/>
  <c r="CJ5"/>
  <c r="CJ4"/>
  <c r="CJ3"/>
  <c r="CJ2"/>
  <c r="CJ14"/>
  <c r="CJ8"/>
  <c r="CL8" s="1"/>
  <c r="CJ13"/>
  <c r="CL13" s="1"/>
  <c r="CJ9"/>
  <c r="W22"/>
  <c r="Y22"/>
  <c r="BH22" i="8"/>
  <c r="AO34" i="18"/>
  <c r="AN34"/>
  <c r="AM34"/>
  <c r="AN7"/>
  <c r="AM7"/>
  <c r="BH41" i="8"/>
  <c r="BK41" i="17"/>
  <c r="AM25" i="18"/>
  <c r="AO25"/>
  <c r="AN25"/>
  <c r="BH20" i="8"/>
  <c r="BH34"/>
  <c r="AM24" i="18"/>
  <c r="BH17" i="8"/>
  <c r="W28" i="18"/>
  <c r="CI3"/>
  <c r="BE26"/>
  <c r="BD26"/>
  <c r="BC26"/>
  <c r="CI27"/>
  <c r="CI33"/>
  <c r="W18"/>
  <c r="BE27"/>
  <c r="BD27"/>
  <c r="BC27"/>
  <c r="Y39"/>
  <c r="W39"/>
  <c r="CR22" i="8"/>
  <c r="DF14" i="18"/>
  <c r="CR30" i="8"/>
  <c r="DF22" i="18"/>
  <c r="CR35" i="8"/>
  <c r="DF27" i="18"/>
  <c r="CI44"/>
  <c r="CW53" i="8"/>
  <c r="DK45" i="5" s="1"/>
  <c r="DK45" i="18"/>
  <c r="BH53" i="8"/>
  <c r="AS64"/>
  <c r="BH64"/>
  <c r="BL64" i="17"/>
  <c r="AD65" i="8"/>
  <c r="AM57" i="5" s="1"/>
  <c r="AH65" i="17"/>
  <c r="CL62" i="8"/>
  <c r="CY54" i="5" s="1"/>
  <c r="CO62" i="17"/>
  <c r="CW57" i="8"/>
  <c r="DK49" i="5" s="1"/>
  <c r="DK49" i="18"/>
  <c r="P23" i="19"/>
  <c r="BA18" i="18"/>
  <c r="P29" i="19"/>
  <c r="BA24" i="18"/>
  <c r="P38" i="19"/>
  <c r="BA33" i="18"/>
  <c r="P52" i="19"/>
  <c r="BA47" i="18"/>
  <c r="P57" i="19"/>
  <c r="BA52" i="18"/>
  <c r="BX18" i="17"/>
  <c r="Y15" i="19" s="1"/>
  <c r="BX17" i="17"/>
  <c r="Y14" i="19" s="1"/>
  <c r="W22"/>
  <c r="CB17" i="18"/>
  <c r="BY29" i="17"/>
  <c r="BX29" s="1"/>
  <c r="Y26" i="19" s="1"/>
  <c r="BX27" i="17"/>
  <c r="Y24" i="19" s="1"/>
  <c r="W33"/>
  <c r="CB28" i="18"/>
  <c r="BX47" i="17"/>
  <c r="Y44" i="19" s="1"/>
  <c r="W47"/>
  <c r="CB42" i="18"/>
  <c r="W49" i="19"/>
  <c r="CB44" i="18"/>
  <c r="G12" i="19"/>
  <c r="P7" i="18"/>
  <c r="Q23" i="17"/>
  <c r="P23" s="1"/>
  <c r="I20" i="19" s="1"/>
  <c r="G15"/>
  <c r="P10" i="18"/>
  <c r="Q30" i="17"/>
  <c r="P30" s="1"/>
  <c r="P32"/>
  <c r="P24"/>
  <c r="I21" i="19" s="1"/>
  <c r="P33" i="17"/>
  <c r="I30" i="19" s="1"/>
  <c r="Q39" i="17"/>
  <c r="P39" s="1"/>
  <c r="G47" i="19"/>
  <c r="P42" i="18"/>
  <c r="Q47"/>
  <c r="Q65" i="17"/>
  <c r="CN28"/>
  <c r="AA22" i="19"/>
  <c r="CR17" i="18"/>
  <c r="AA31" i="19"/>
  <c r="CR26" i="18"/>
  <c r="AA32" i="19"/>
  <c r="CR27" i="18"/>
  <c r="CN52" i="17"/>
  <c r="CM44"/>
  <c r="AC41" i="19" s="1"/>
  <c r="CN50" i="17"/>
  <c r="CM50" s="1"/>
  <c r="AC47" i="19" s="1"/>
  <c r="AA58"/>
  <c r="CR53" i="18"/>
  <c r="S13" i="19"/>
  <c r="BL8" i="18"/>
  <c r="S19" i="19"/>
  <c r="BL14" i="18"/>
  <c r="S28" i="19"/>
  <c r="BL23" i="18"/>
  <c r="S38" i="19"/>
  <c r="BL33" i="18"/>
  <c r="S30" i="19"/>
  <c r="BL25" i="18"/>
  <c r="BJ43" i="17"/>
  <c r="S44" i="19"/>
  <c r="BL39" i="18"/>
  <c r="BJ39" i="17"/>
  <c r="S55" i="19"/>
  <c r="BL50" i="18"/>
  <c r="T17" i="19"/>
  <c r="BQ12" i="18"/>
  <c r="T7" i="19"/>
  <c r="BQ2" i="18"/>
  <c r="T21" i="19"/>
  <c r="BQ16" i="18"/>
  <c r="T54" i="19"/>
  <c r="BQ49" i="18"/>
  <c r="T39" i="19"/>
  <c r="BQ34" i="18"/>
  <c r="BG56" i="17"/>
  <c r="BR48" i="18" s="1"/>
  <c r="AB15" i="19"/>
  <c r="CW10" i="18"/>
  <c r="AB25" i="19"/>
  <c r="CW20" i="18"/>
  <c r="AB39" i="19"/>
  <c r="CW34" i="18"/>
  <c r="AB33" i="19"/>
  <c r="CW28" i="18"/>
  <c r="CJ62" i="17"/>
  <c r="M7" i="19"/>
  <c r="L7"/>
  <c r="AK2" i="18"/>
  <c r="M42" i="19"/>
  <c r="L42"/>
  <c r="AK37" i="18"/>
  <c r="M30" i="19"/>
  <c r="L30"/>
  <c r="AK25" i="18"/>
  <c r="M38" i="19"/>
  <c r="L38"/>
  <c r="AK33" i="18"/>
  <c r="AC54" i="17"/>
  <c r="M60" i="19"/>
  <c r="L60"/>
  <c r="AK55" i="18"/>
  <c r="AE30" i="17"/>
  <c r="AE26"/>
  <c r="AF23"/>
  <c r="AE23" s="1"/>
  <c r="K21" i="19"/>
  <c r="AF16" i="18"/>
  <c r="K32" i="19"/>
  <c r="AF27" i="18"/>
  <c r="AF43" i="17"/>
  <c r="AE43" s="1"/>
  <c r="AF35"/>
  <c r="AE35" s="1"/>
  <c r="AF56"/>
  <c r="K59" i="19"/>
  <c r="AF54" i="18"/>
  <c r="H18" i="19"/>
  <c r="U13" i="18"/>
  <c r="H36" i="19"/>
  <c r="U31" i="18"/>
  <c r="M56" i="17"/>
  <c r="R56" s="1"/>
  <c r="N61"/>
  <c r="V53" i="18" s="1"/>
  <c r="X10" i="19"/>
  <c r="CG5" i="18"/>
  <c r="X17" i="19"/>
  <c r="CG12" i="18"/>
  <c r="BU52" i="17"/>
  <c r="CA52" s="1"/>
  <c r="CK44" i="18" s="1"/>
  <c r="BU63" i="17"/>
  <c r="CA63" s="1"/>
  <c r="CK55" i="18" s="1"/>
  <c r="BV57" i="17"/>
  <c r="AU13"/>
  <c r="AT13" s="1"/>
  <c r="Q10" i="19" s="1"/>
  <c r="O13"/>
  <c r="AV8" i="18"/>
  <c r="AU18" i="17"/>
  <c r="AT18" s="1"/>
  <c r="Q15" i="19" s="1"/>
  <c r="O27"/>
  <c r="AV22" i="18"/>
  <c r="AU29" i="17"/>
  <c r="AT29" s="1"/>
  <c r="Q26" i="19" s="1"/>
  <c r="O31"/>
  <c r="AV26" i="18"/>
  <c r="O45" i="19"/>
  <c r="AV40" i="18"/>
  <c r="O39" i="19"/>
  <c r="AV34" i="18"/>
  <c r="AU34" i="17"/>
  <c r="AT34" s="1"/>
  <c r="Q31" i="19" s="1"/>
  <c r="AT48" i="17"/>
  <c r="Q45" i="19" s="1"/>
  <c r="O57"/>
  <c r="AV52" i="18"/>
  <c r="AS49" i="8"/>
  <c r="BC41" i="5" s="1"/>
  <c r="AF49" i="8"/>
  <c r="AE49" s="1"/>
  <c r="AF10"/>
  <c r="AK7" i="4"/>
  <c r="DC38" i="8"/>
  <c r="DB38"/>
  <c r="DC37"/>
  <c r="DB37"/>
  <c r="AK6" i="4"/>
  <c r="Q49" i="8"/>
  <c r="P49" s="1"/>
  <c r="BJ49"/>
  <c r="BI49" s="1"/>
  <c r="U46" i="14" s="1"/>
  <c r="CN49" i="8"/>
  <c r="CM49" s="1"/>
  <c r="AU49"/>
  <c r="BY49"/>
  <c r="BX49" s="1"/>
  <c r="Y46" i="14" s="1"/>
  <c r="AK49" i="4"/>
  <c r="AM65"/>
  <c r="AM61"/>
  <c r="AM59"/>
  <c r="AM49"/>
  <c r="BS41" i="5"/>
  <c r="AM63" i="4"/>
  <c r="AM58"/>
  <c r="DF32" i="5"/>
  <c r="DF5"/>
  <c r="DF12"/>
  <c r="DF17"/>
  <c r="DF4"/>
  <c r="DF27"/>
  <c r="DF10"/>
  <c r="AF22" i="4"/>
  <c r="DA22" i="8" s="1"/>
  <c r="DF6" i="5"/>
  <c r="CP49" i="8"/>
  <c r="DA41" i="5" s="1"/>
  <c r="CO49" i="8"/>
  <c r="CZ41" i="5" s="1"/>
  <c r="DB41" s="1"/>
  <c r="CP31"/>
  <c r="CP32"/>
  <c r="CE62" i="8"/>
  <c r="CP33" i="5"/>
  <c r="CF46" i="8"/>
  <c r="CP40" i="5"/>
  <c r="CZ48"/>
  <c r="CP56" i="8"/>
  <c r="CP35" i="5"/>
  <c r="CP34"/>
  <c r="CO63" i="8"/>
  <c r="CZ55" i="5" s="1"/>
  <c r="CP63" i="8"/>
  <c r="DA55" i="5" s="1"/>
  <c r="CP42"/>
  <c r="CP36"/>
  <c r="CP37"/>
  <c r="CP27"/>
  <c r="CP9"/>
  <c r="CP13"/>
  <c r="CP21"/>
  <c r="CP12"/>
  <c r="CP24"/>
  <c r="CP3"/>
  <c r="CP23"/>
  <c r="CP5"/>
  <c r="CP25"/>
  <c r="CP28"/>
  <c r="CP7"/>
  <c r="CP8"/>
  <c r="CP15"/>
  <c r="CP16"/>
  <c r="CP6"/>
  <c r="CP17"/>
  <c r="CP18"/>
  <c r="CP19"/>
  <c r="CP26"/>
  <c r="CP4"/>
  <c r="CP14"/>
  <c r="CP2"/>
  <c r="CP20"/>
  <c r="CP11"/>
  <c r="CP10"/>
  <c r="CP22"/>
  <c r="BQ47" i="8"/>
  <c r="BZ33" i="5"/>
  <c r="BZ38"/>
  <c r="BZ35"/>
  <c r="BZ49" i="8"/>
  <c r="CJ41" i="5" s="1"/>
  <c r="CL41" s="1"/>
  <c r="CA49" i="8"/>
  <c r="CK41" i="5" s="1"/>
  <c r="BZ36"/>
  <c r="BZ42"/>
  <c r="BZ31"/>
  <c r="BZ32"/>
  <c r="BZ40"/>
  <c r="BZ34"/>
  <c r="BP63" i="8"/>
  <c r="W60" i="14" s="1"/>
  <c r="BZ37" i="5"/>
  <c r="BZ11"/>
  <c r="BZ25"/>
  <c r="BZ8"/>
  <c r="BZ2"/>
  <c r="BZ13"/>
  <c r="BZ3"/>
  <c r="BZ14"/>
  <c r="BZ23"/>
  <c r="BZ10"/>
  <c r="BZ12"/>
  <c r="BZ9"/>
  <c r="BZ21"/>
  <c r="BZ17"/>
  <c r="BZ20"/>
  <c r="BZ18"/>
  <c r="BZ24"/>
  <c r="BZ19"/>
  <c r="BZ15"/>
  <c r="BZ22"/>
  <c r="BZ26"/>
  <c r="BZ27"/>
  <c r="BZ4"/>
  <c r="BZ28"/>
  <c r="BZ5"/>
  <c r="BZ16"/>
  <c r="BZ6"/>
  <c r="BZ7"/>
  <c r="BA46" i="8"/>
  <c r="BJ33" i="5"/>
  <c r="BA47" i="8"/>
  <c r="S44" i="14" s="1"/>
  <c r="BJ40" i="5"/>
  <c r="BB45" i="8"/>
  <c r="BJ45" s="1"/>
  <c r="BJ44" i="5"/>
  <c r="BB44" i="8"/>
  <c r="BM36" i="5" s="1"/>
  <c r="BJ31"/>
  <c r="BJ35"/>
  <c r="BJ32"/>
  <c r="BJ42"/>
  <c r="BJ34"/>
  <c r="BJ10"/>
  <c r="BJ18"/>
  <c r="BJ12"/>
  <c r="BJ7"/>
  <c r="BJ21"/>
  <c r="BJ26"/>
  <c r="BJ15"/>
  <c r="BJ17"/>
  <c r="BJ8"/>
  <c r="BJ22"/>
  <c r="BJ11"/>
  <c r="BJ19"/>
  <c r="BJ4"/>
  <c r="BJ24"/>
  <c r="BJ27"/>
  <c r="BJ14"/>
  <c r="BJ6"/>
  <c r="BJ9"/>
  <c r="BJ23"/>
  <c r="BJ28"/>
  <c r="BJ2"/>
  <c r="BJ5"/>
  <c r="BJ20"/>
  <c r="BJ3"/>
  <c r="BJ25"/>
  <c r="BJ16"/>
  <c r="BJ13"/>
  <c r="AT43"/>
  <c r="AM44" i="8"/>
  <c r="AT33" i="5"/>
  <c r="AT44"/>
  <c r="AT45"/>
  <c r="AT34"/>
  <c r="AT50"/>
  <c r="AT52"/>
  <c r="AT42"/>
  <c r="AT47"/>
  <c r="AT39"/>
  <c r="AT49"/>
  <c r="AW49" i="8"/>
  <c r="BE41" i="5" s="1"/>
  <c r="AT32"/>
  <c r="AT40"/>
  <c r="AT38"/>
  <c r="AT31"/>
  <c r="AT35"/>
  <c r="AT48"/>
  <c r="AT5"/>
  <c r="AT13"/>
  <c r="AT4"/>
  <c r="AT2"/>
  <c r="AT8"/>
  <c r="AT3"/>
  <c r="AT15"/>
  <c r="AT16"/>
  <c r="AT17"/>
  <c r="AT18"/>
  <c r="AT25"/>
  <c r="AT26"/>
  <c r="AT27"/>
  <c r="AT7"/>
  <c r="AT9"/>
  <c r="AT11"/>
  <c r="AT10"/>
  <c r="AT22"/>
  <c r="AT19"/>
  <c r="AT12"/>
  <c r="AT24"/>
  <c r="AT14"/>
  <c r="AT21"/>
  <c r="AT23"/>
  <c r="AT20"/>
  <c r="AT28"/>
  <c r="AT6"/>
  <c r="AD43"/>
  <c r="AD44"/>
  <c r="AD57"/>
  <c r="AD31"/>
  <c r="AD55"/>
  <c r="AD56"/>
  <c r="AD37"/>
  <c r="X47" i="8"/>
  <c r="AD51" i="5"/>
  <c r="AD52"/>
  <c r="AD48"/>
  <c r="AD40"/>
  <c r="X41" i="8"/>
  <c r="AD32" i="5"/>
  <c r="AO48"/>
  <c r="AN48"/>
  <c r="AH56" i="8"/>
  <c r="AG56"/>
  <c r="AD38" i="5"/>
  <c r="W43" i="8"/>
  <c r="K40" i="14" s="1"/>
  <c r="AD34" i="5"/>
  <c r="AD49"/>
  <c r="AH49" i="8"/>
  <c r="AO41" i="5" s="1"/>
  <c r="AG49" i="8"/>
  <c r="AN41" i="5" s="1"/>
  <c r="AP41" s="1"/>
  <c r="AD50"/>
  <c r="AD54"/>
  <c r="X28" i="8"/>
  <c r="AD3" i="5"/>
  <c r="W25" i="8"/>
  <c r="AF17" i="5" s="1"/>
  <c r="AD19"/>
  <c r="AD26"/>
  <c r="AD27"/>
  <c r="X12" i="8"/>
  <c r="AD28" i="5"/>
  <c r="W32" i="8"/>
  <c r="AD13" i="5"/>
  <c r="W14" i="8"/>
  <c r="X29"/>
  <c r="W16"/>
  <c r="X30"/>
  <c r="AD14" i="5"/>
  <c r="AD9"/>
  <c r="W31" i="8"/>
  <c r="X18"/>
  <c r="X24"/>
  <c r="AF24" s="1"/>
  <c r="W19"/>
  <c r="X33"/>
  <c r="X20"/>
  <c r="AD18" i="5"/>
  <c r="X15" i="8"/>
  <c r="AG2" i="5"/>
  <c r="W13" i="8"/>
  <c r="W23"/>
  <c r="N44" i="5"/>
  <c r="N50"/>
  <c r="N43"/>
  <c r="N57"/>
  <c r="Y48"/>
  <c r="X48"/>
  <c r="R56" i="8"/>
  <c r="S56"/>
  <c r="N56" i="5"/>
  <c r="N48"/>
  <c r="N42"/>
  <c r="R49" i="8"/>
  <c r="X41" i="5" s="1"/>
  <c r="Z41" s="1"/>
  <c r="N52"/>
  <c r="CF40" i="8"/>
  <c r="H46" i="14"/>
  <c r="U41" i="5"/>
  <c r="K46" i="14"/>
  <c r="AF41" i="5"/>
  <c r="CU49" i="8"/>
  <c r="DI41" i="5" s="1"/>
  <c r="CT49" i="8"/>
  <c r="AL41" i="5"/>
  <c r="L46" i="14"/>
  <c r="M46"/>
  <c r="AK41" i="5"/>
  <c r="AA46" i="14"/>
  <c r="CR41" i="5"/>
  <c r="CY49" i="8"/>
  <c r="CZ49"/>
  <c r="DN41" i="5" s="1"/>
  <c r="CJ50" i="8"/>
  <c r="CW42" i="5" s="1"/>
  <c r="CU42"/>
  <c r="AB46" i="14"/>
  <c r="CW41" i="5"/>
  <c r="BU50" i="8"/>
  <c r="CG42" i="5" s="1"/>
  <c r="CE42"/>
  <c r="S46" i="14"/>
  <c r="BL41" i="5"/>
  <c r="T46" i="14"/>
  <c r="BQ41" i="5"/>
  <c r="X50" i="8"/>
  <c r="AD42" i="5"/>
  <c r="P46" i="14"/>
  <c r="BA41" i="5"/>
  <c r="X46" i="14"/>
  <c r="CG41" i="5"/>
  <c r="W46" i="14"/>
  <c r="CB41" i="5"/>
  <c r="G46" i="14"/>
  <c r="P41" i="5"/>
  <c r="BF50" i="8"/>
  <c r="BQ42" i="5" s="1"/>
  <c r="BO42"/>
  <c r="O46" i="14"/>
  <c r="AV41" i="5"/>
  <c r="AM60" i="8"/>
  <c r="AL60"/>
  <c r="AV52" i="5" s="1"/>
  <c r="X58" i="8"/>
  <c r="AM60" i="4"/>
  <c r="AL30" i="8"/>
  <c r="AV22" i="5" s="1"/>
  <c r="CE16" i="8"/>
  <c r="CR8" i="5" s="1"/>
  <c r="BP23" i="8"/>
  <c r="CB15" i="5" s="1"/>
  <c r="CF41" i="8"/>
  <c r="BQ23"/>
  <c r="X62"/>
  <c r="W63"/>
  <c r="AF55" i="5" s="1"/>
  <c r="W62" i="8"/>
  <c r="AF54" i="5" s="1"/>
  <c r="AM55" i="8"/>
  <c r="AF24" i="4"/>
  <c r="W65" i="8"/>
  <c r="AF57" i="5" s="1"/>
  <c r="BQ31" i="8"/>
  <c r="BP35"/>
  <c r="CB27" i="5" s="1"/>
  <c r="H64" i="8"/>
  <c r="P56" i="5" s="1"/>
  <c r="CF30" i="8"/>
  <c r="W57"/>
  <c r="AF49" i="5" s="1"/>
  <c r="H60" i="8"/>
  <c r="P52" i="5" s="1"/>
  <c r="AC41" i="8"/>
  <c r="AL33" i="5" s="1"/>
  <c r="CJ17" i="8"/>
  <c r="CW9" i="5" s="1"/>
  <c r="CK14" i="8"/>
  <c r="CX6" i="5" s="1"/>
  <c r="BV12" i="8"/>
  <c r="CH4" i="5" s="1"/>
  <c r="CJ29" i="8"/>
  <c r="CW21" i="5" s="1"/>
  <c r="CK33" i="8"/>
  <c r="CX25" i="5" s="1"/>
  <c r="I56" i="8"/>
  <c r="CE20"/>
  <c r="CR12" i="5" s="1"/>
  <c r="AD7"/>
  <c r="BQ35" i="8"/>
  <c r="AF12" i="4"/>
  <c r="AM12"/>
  <c r="BP54" i="8"/>
  <c r="BZ46" i="5"/>
  <c r="CE56" i="8"/>
  <c r="CP48" i="5"/>
  <c r="BP65" i="8"/>
  <c r="BZ57" i="5"/>
  <c r="AM64" i="8"/>
  <c r="AT56" i="5"/>
  <c r="BP58" i="8"/>
  <c r="BZ50" i="5"/>
  <c r="BB58" i="8"/>
  <c r="BJ58" s="1"/>
  <c r="BI58" s="1"/>
  <c r="BJ50" i="5"/>
  <c r="BB60" i="8"/>
  <c r="BJ60" s="1"/>
  <c r="BI60" s="1"/>
  <c r="BJ52" i="5"/>
  <c r="X54" i="8"/>
  <c r="AD46" i="5"/>
  <c r="W55" i="8"/>
  <c r="AF47" i="5" s="1"/>
  <c r="AD47"/>
  <c r="CF52" i="8"/>
  <c r="CP44" i="5"/>
  <c r="CF58" i="8"/>
  <c r="CP50" i="5"/>
  <c r="CE65" i="8"/>
  <c r="CP65" s="1"/>
  <c r="DA57" i="5" s="1"/>
  <c r="CP57"/>
  <c r="BP61" i="8"/>
  <c r="BZ53" i="5"/>
  <c r="BA54" i="8"/>
  <c r="BJ46" i="5"/>
  <c r="BB59" i="8"/>
  <c r="BJ51" i="5"/>
  <c r="BQ63" i="8"/>
  <c r="BZ55" i="5"/>
  <c r="CF53" i="8"/>
  <c r="CP45" i="5"/>
  <c r="BA55" i="8"/>
  <c r="BJ47" i="5"/>
  <c r="BA57" i="8"/>
  <c r="BJ49" i="5"/>
  <c r="BA51" i="8"/>
  <c r="BL43" i="5" s="1"/>
  <c r="BJ43"/>
  <c r="I54" i="8"/>
  <c r="N46" i="5"/>
  <c r="I59" i="8"/>
  <c r="N51" i="5"/>
  <c r="CF60" i="8"/>
  <c r="CP52" i="5"/>
  <c r="BQ60" i="8"/>
  <c r="BY60" s="1"/>
  <c r="BZ52" i="5"/>
  <c r="AM63" i="8"/>
  <c r="AT55" i="5"/>
  <c r="CF61" i="8"/>
  <c r="CP53" i="5"/>
  <c r="CE59" i="8"/>
  <c r="CP59" s="1"/>
  <c r="DA51" i="5" s="1"/>
  <c r="CP51"/>
  <c r="I62" i="8"/>
  <c r="N54" i="5"/>
  <c r="BA63" i="8"/>
  <c r="BJ55" i="5"/>
  <c r="BP55" i="8"/>
  <c r="BZ47" i="5"/>
  <c r="AA59" i="14"/>
  <c r="AD17" i="5"/>
  <c r="I53" i="8"/>
  <c r="N45" i="5"/>
  <c r="BB62" i="8"/>
  <c r="BJ54" i="5"/>
  <c r="I55" i="8"/>
  <c r="N47" i="5"/>
  <c r="AM56" i="8"/>
  <c r="AM54"/>
  <c r="AT46" i="5"/>
  <c r="CE57" i="8"/>
  <c r="CP57" s="1"/>
  <c r="DA49" i="5" s="1"/>
  <c r="CP49"/>
  <c r="AA60" i="14"/>
  <c r="CR55" i="5"/>
  <c r="CE54" i="8"/>
  <c r="CO54" s="1"/>
  <c r="CZ46" i="5" s="1"/>
  <c r="CP46"/>
  <c r="BP56" i="8"/>
  <c r="BZ48" i="5"/>
  <c r="AM59" i="8"/>
  <c r="AT51" i="5"/>
  <c r="CF55" i="8"/>
  <c r="CP47" i="5"/>
  <c r="CE51" i="8"/>
  <c r="CR43" i="5" s="1"/>
  <c r="CP43"/>
  <c r="I63" i="8"/>
  <c r="N55" i="5"/>
  <c r="AM65" i="8"/>
  <c r="AT57" i="5"/>
  <c r="BP59" i="8"/>
  <c r="BZ51" i="5"/>
  <c r="CF62" i="8"/>
  <c r="CP54" i="5"/>
  <c r="BP57" i="8"/>
  <c r="BZ49" i="5"/>
  <c r="W61" i="8"/>
  <c r="AF53" i="5" s="1"/>
  <c r="AD53"/>
  <c r="I57" i="8"/>
  <c r="N49" i="5"/>
  <c r="CF63" i="8"/>
  <c r="CP55" i="5"/>
  <c r="AM61" i="8"/>
  <c r="AT53" i="5"/>
  <c r="CF64" i="8"/>
  <c r="CP56" i="5"/>
  <c r="BQ51" i="8"/>
  <c r="BZ43" i="5"/>
  <c r="BP52" i="8"/>
  <c r="CB44" i="5" s="1"/>
  <c r="BZ44"/>
  <c r="BA53" i="8"/>
  <c r="BL45" i="5" s="1"/>
  <c r="BJ45"/>
  <c r="BB61" i="8"/>
  <c r="BJ53" i="5"/>
  <c r="I61" i="8"/>
  <c r="N53" i="5"/>
  <c r="BB64" i="8"/>
  <c r="BJ56" i="5"/>
  <c r="BA65" i="8"/>
  <c r="BJ57" i="5"/>
  <c r="BA59" i="8"/>
  <c r="BP64"/>
  <c r="BZ56" i="5"/>
  <c r="BB56" i="8"/>
  <c r="BJ56" s="1"/>
  <c r="BJ48" i="5"/>
  <c r="AM62" i="8"/>
  <c r="AT54" i="5"/>
  <c r="BP62" i="8"/>
  <c r="BZ54" i="5"/>
  <c r="BC47"/>
  <c r="AM46"/>
  <c r="AM47"/>
  <c r="AB59" i="14"/>
  <c r="CW54" i="5"/>
  <c r="AB61" i="14"/>
  <c r="CW56" i="5"/>
  <c r="AB58" i="14"/>
  <c r="CW53" i="5"/>
  <c r="X55" i="14"/>
  <c r="CG50" i="5"/>
  <c r="CJ44" i="8"/>
  <c r="W50" i="5"/>
  <c r="T60" i="14"/>
  <c r="BQ55" i="5"/>
  <c r="T61" i="14"/>
  <c r="BQ56" i="5"/>
  <c r="AM48"/>
  <c r="AB51" i="14"/>
  <c r="CW46" i="5"/>
  <c r="AM45"/>
  <c r="BC56"/>
  <c r="AM52"/>
  <c r="W57"/>
  <c r="AM55"/>
  <c r="AM56"/>
  <c r="X53" i="14"/>
  <c r="CG48" i="5"/>
  <c r="X61" i="14"/>
  <c r="CG56" i="5"/>
  <c r="AB60" i="14"/>
  <c r="CW55" i="5"/>
  <c r="CY44"/>
  <c r="W46"/>
  <c r="CY50"/>
  <c r="W51"/>
  <c r="CY52"/>
  <c r="CY57"/>
  <c r="AB57" i="14"/>
  <c r="CW52" i="5"/>
  <c r="X59" i="14"/>
  <c r="CG54" i="5"/>
  <c r="AB54" i="14"/>
  <c r="AR51" i="8"/>
  <c r="BB43" i="5" s="1"/>
  <c r="AY43"/>
  <c r="BV51" i="8"/>
  <c r="CH43" i="5" s="1"/>
  <c r="CE43"/>
  <c r="BC45"/>
  <c r="CY45"/>
  <c r="CY51"/>
  <c r="W54"/>
  <c r="AB62" i="14"/>
  <c r="CW57" i="5"/>
  <c r="T53" i="14"/>
  <c r="BQ48" i="5"/>
  <c r="AM44"/>
  <c r="BC44"/>
  <c r="BC55"/>
  <c r="T58" i="14"/>
  <c r="BQ53" i="5"/>
  <c r="X56" i="14"/>
  <c r="CG51" i="5"/>
  <c r="BC46"/>
  <c r="CY49"/>
  <c r="AC39" i="8"/>
  <c r="CK27"/>
  <c r="CX19" i="5" s="1"/>
  <c r="N51" i="8"/>
  <c r="V43" i="5" s="1"/>
  <c r="S43"/>
  <c r="AC52" i="8"/>
  <c r="AL44" i="5" s="1"/>
  <c r="AI44"/>
  <c r="W55"/>
  <c r="W48"/>
  <c r="BC51"/>
  <c r="CY47"/>
  <c r="T52" i="14"/>
  <c r="BQ47" i="5"/>
  <c r="AB56" i="14"/>
  <c r="CW51" i="5"/>
  <c r="T59" i="14"/>
  <c r="BQ54" i="5"/>
  <c r="BC50"/>
  <c r="CY46"/>
  <c r="BC52"/>
  <c r="T55" i="14"/>
  <c r="BQ50" i="5"/>
  <c r="AB55" i="14"/>
  <c r="CW50" i="5"/>
  <c r="X51" i="14"/>
  <c r="CG46" i="5"/>
  <c r="CK29" i="8"/>
  <c r="CX21" i="5" s="1"/>
  <c r="W53"/>
  <c r="W49"/>
  <c r="W52"/>
  <c r="CY55"/>
  <c r="BC53"/>
  <c r="CY56"/>
  <c r="T62" i="14"/>
  <c r="BQ57" i="5"/>
  <c r="T56" i="14"/>
  <c r="BQ51" i="5"/>
  <c r="T51" i="14"/>
  <c r="BQ46" i="5"/>
  <c r="X57" i="14"/>
  <c r="CG52" i="5"/>
  <c r="X58" i="14"/>
  <c r="CG53" i="5"/>
  <c r="BF51" i="8"/>
  <c r="BQ43" i="5" s="1"/>
  <c r="BO43"/>
  <c r="BC57"/>
  <c r="W56"/>
  <c r="X62" i="14"/>
  <c r="CG57" i="5"/>
  <c r="X54" i="14"/>
  <c r="CG49" i="5"/>
  <c r="T57" i="14"/>
  <c r="BQ52" i="5"/>
  <c r="AM51"/>
  <c r="AM53"/>
  <c r="AM50"/>
  <c r="AB53" i="14"/>
  <c r="CW48" i="5"/>
  <c r="T54" i="14"/>
  <c r="BQ49" i="5"/>
  <c r="X60" i="14"/>
  <c r="CG55" i="5"/>
  <c r="CY48"/>
  <c r="AM49"/>
  <c r="AB52" i="14"/>
  <c r="CW47" i="5"/>
  <c r="X52" i="14"/>
  <c r="CG47" i="5"/>
  <c r="CE40" i="8"/>
  <c r="CR32" i="5" s="1"/>
  <c r="AL36" i="8"/>
  <c r="AV28" i="5" s="1"/>
  <c r="W58" i="8"/>
  <c r="AF50" i="5" s="1"/>
  <c r="H56" i="8"/>
  <c r="P48" i="5" s="1"/>
  <c r="CF56" i="8"/>
  <c r="CN56" s="1"/>
  <c r="CE64"/>
  <c r="CP64" s="1"/>
  <c r="DA56" i="5" s="1"/>
  <c r="CK19" i="8"/>
  <c r="CX11" i="5" s="1"/>
  <c r="CE55" i="8"/>
  <c r="CP55" s="1"/>
  <c r="DA47" i="5" s="1"/>
  <c r="W56" i="8"/>
  <c r="AF48" i="5" s="1"/>
  <c r="BP60" i="8"/>
  <c r="AM36"/>
  <c r="X64"/>
  <c r="AF64" s="1"/>
  <c r="AE64" s="1"/>
  <c r="CE61"/>
  <c r="W64"/>
  <c r="AF56" i="5" s="1"/>
  <c r="AM58" i="8"/>
  <c r="CJ19"/>
  <c r="CW11" i="5" s="1"/>
  <c r="AL58" i="8"/>
  <c r="AW58" s="1"/>
  <c r="BE50" i="5" s="1"/>
  <c r="W60" i="8"/>
  <c r="AF52" i="5" s="1"/>
  <c r="X56" i="8"/>
  <c r="CF54"/>
  <c r="BB57"/>
  <c r="BJ57" s="1"/>
  <c r="BI57" s="1"/>
  <c r="H10"/>
  <c r="G7" i="14" s="1"/>
  <c r="BV14" i="8"/>
  <c r="CH6" i="5" s="1"/>
  <c r="AB11" i="8"/>
  <c r="L8" i="14" s="1"/>
  <c r="CJ33" i="8"/>
  <c r="CW25" i="5" s="1"/>
  <c r="CJ13" i="8"/>
  <c r="CW5" i="5" s="1"/>
  <c r="AM54" i="4"/>
  <c r="AM55"/>
  <c r="CK11" i="8"/>
  <c r="CX3" i="5" s="1"/>
  <c r="CK40" i="8"/>
  <c r="CX32" i="5" s="1"/>
  <c r="AM41" i="4"/>
  <c r="AC23" i="8"/>
  <c r="AL15" i="5" s="1"/>
  <c r="AF41" i="4"/>
  <c r="H59" i="14"/>
  <c r="H60"/>
  <c r="AR15" i="8"/>
  <c r="BB7" i="5" s="1"/>
  <c r="AR11" i="8"/>
  <c r="BB3" i="5" s="1"/>
  <c r="CJ23" i="8"/>
  <c r="CW15" i="5" s="1"/>
  <c r="CJ31" i="8"/>
  <c r="CW23" i="5" s="1"/>
  <c r="P60" i="14"/>
  <c r="CZ55" i="8"/>
  <c r="DN47" i="5" s="1"/>
  <c r="AC35" i="8"/>
  <c r="AL27" i="5" s="1"/>
  <c r="CJ42" i="8"/>
  <c r="CW34" i="5" s="1"/>
  <c r="L54" i="14"/>
  <c r="M54"/>
  <c r="L62"/>
  <c r="M62"/>
  <c r="M61"/>
  <c r="L61"/>
  <c r="H55"/>
  <c r="P61"/>
  <c r="CZ63" i="8"/>
  <c r="DN55" i="5" s="1"/>
  <c r="M51" i="14"/>
  <c r="L51"/>
  <c r="L55"/>
  <c r="M55"/>
  <c r="P59"/>
  <c r="P54"/>
  <c r="CZ65" i="8"/>
  <c r="DN57" i="5" s="1"/>
  <c r="CZ59" i="8"/>
  <c r="DN51" i="5" s="1"/>
  <c r="L60" i="14"/>
  <c r="M60"/>
  <c r="P55"/>
  <c r="P62"/>
  <c r="P51"/>
  <c r="H56"/>
  <c r="H51"/>
  <c r="P58"/>
  <c r="P53"/>
  <c r="AQ11" i="8"/>
  <c r="BA3" i="5" s="1"/>
  <c r="L53" i="14"/>
  <c r="M53"/>
  <c r="H52"/>
  <c r="BU31" i="8"/>
  <c r="CG23" i="5" s="1"/>
  <c r="CK23" i="8"/>
  <c r="CX15" i="5" s="1"/>
  <c r="BV31" i="8"/>
  <c r="CH23" i="5" s="1"/>
  <c r="P52" i="14"/>
  <c r="M57"/>
  <c r="L57"/>
  <c r="P57"/>
  <c r="AR21" i="8"/>
  <c r="BB13" i="5" s="1"/>
  <c r="AQ15" i="8"/>
  <c r="BA7" i="5" s="1"/>
  <c r="CK31" i="8"/>
  <c r="CX23" i="5" s="1"/>
  <c r="CK45" i="8"/>
  <c r="CX37" i="5" s="1"/>
  <c r="H57" i="14"/>
  <c r="H61"/>
  <c r="H54"/>
  <c r="AI27" i="5"/>
  <c r="L56" i="14"/>
  <c r="M56"/>
  <c r="L59"/>
  <c r="M59"/>
  <c r="H53"/>
  <c r="P56"/>
  <c r="CZ61" i="8"/>
  <c r="DN53" i="5" s="1"/>
  <c r="BU14" i="8"/>
  <c r="CG6" i="5" s="1"/>
  <c r="CJ11" i="8"/>
  <c r="CW3" i="5" s="1"/>
  <c r="CY54" i="8"/>
  <c r="CY58"/>
  <c r="CZ54"/>
  <c r="DN46" i="5" s="1"/>
  <c r="CZ58" i="8"/>
  <c r="DN50" i="5" s="1"/>
  <c r="CZ60" i="8"/>
  <c r="DN52" i="5" s="1"/>
  <c r="CY62" i="8"/>
  <c r="CY55"/>
  <c r="CZ62"/>
  <c r="DN54" i="5" s="1"/>
  <c r="CY65" i="8"/>
  <c r="CY60"/>
  <c r="CY64"/>
  <c r="CY61"/>
  <c r="CY57"/>
  <c r="CY63"/>
  <c r="H58" i="14"/>
  <c r="L58"/>
  <c r="M58"/>
  <c r="L52"/>
  <c r="M52"/>
  <c r="H62"/>
  <c r="BW57" i="8"/>
  <c r="AL55"/>
  <c r="AV47" i="5" s="1"/>
  <c r="AF57" i="4"/>
  <c r="CR57" i="8"/>
  <c r="CR63"/>
  <c r="AF63" i="4"/>
  <c r="I64" i="8"/>
  <c r="BQ59"/>
  <c r="BY59" s="1"/>
  <c r="BQ55"/>
  <c r="BY55" s="1"/>
  <c r="AL62"/>
  <c r="AV54" i="5" s="1"/>
  <c r="CF57" i="8"/>
  <c r="BB55"/>
  <c r="BJ55" s="1"/>
  <c r="BI55" s="1"/>
  <c r="BA56"/>
  <c r="BW63"/>
  <c r="AL64"/>
  <c r="AV56" i="5" s="1"/>
  <c r="X60" i="8"/>
  <c r="CR58"/>
  <c r="AF58" i="4"/>
  <c r="BW54" i="8"/>
  <c r="BQ64"/>
  <c r="BY64" s="1"/>
  <c r="BQ54"/>
  <c r="BY54" s="1"/>
  <c r="X57"/>
  <c r="AM57" i="4"/>
  <c r="AL59" i="8"/>
  <c r="AV51" i="5" s="1"/>
  <c r="X34" i="8"/>
  <c r="AF34" s="1"/>
  <c r="AM34"/>
  <c r="W15"/>
  <c r="K12" i="14" s="1"/>
  <c r="CR41" i="8"/>
  <c r="CT41" s="1"/>
  <c r="DH33" i="5" s="1"/>
  <c r="AM15" i="4"/>
  <c r="BW64" i="8"/>
  <c r="AF62" i="4"/>
  <c r="CR62" i="8"/>
  <c r="BA64"/>
  <c r="AL24"/>
  <c r="AV16" i="5" s="1"/>
  <c r="X59" i="8"/>
  <c r="BW58"/>
  <c r="CR56"/>
  <c r="AF56" i="4"/>
  <c r="BQ57" i="8"/>
  <c r="BY57" s="1"/>
  <c r="H57"/>
  <c r="P49" i="5" s="1"/>
  <c r="BA61" i="8"/>
  <c r="BB65"/>
  <c r="BJ65" s="1"/>
  <c r="BI65" s="1"/>
  <c r="AL61"/>
  <c r="AV53" i="5" s="1"/>
  <c r="CF43" i="8"/>
  <c r="BP27"/>
  <c r="CB19" i="5" s="1"/>
  <c r="BQ13" i="8"/>
  <c r="W34"/>
  <c r="AF26" i="5" s="1"/>
  <c r="BP31" i="8"/>
  <c r="CB23" i="5" s="1"/>
  <c r="CE43" i="8"/>
  <c r="AL56"/>
  <c r="AV48" i="5" s="1"/>
  <c r="AM62" i="4"/>
  <c r="BW55" i="8"/>
  <c r="BQ65"/>
  <c r="BY65" s="1"/>
  <c r="AL63"/>
  <c r="AV55" i="5" s="1"/>
  <c r="BW62" i="8"/>
  <c r="BB54"/>
  <c r="BJ54" s="1"/>
  <c r="X39"/>
  <c r="BW65"/>
  <c r="H58"/>
  <c r="P50" i="5" s="1"/>
  <c r="BW60" i="8"/>
  <c r="BA62"/>
  <c r="AL57"/>
  <c r="AV49" i="5" s="1"/>
  <c r="AL54" i="8"/>
  <c r="AV46" i="5" s="1"/>
  <c r="BW56" i="8"/>
  <c r="BX56" s="1"/>
  <c r="CR55"/>
  <c r="AF55" i="4"/>
  <c r="H62" i="8"/>
  <c r="P54" i="5" s="1"/>
  <c r="CE60" i="8"/>
  <c r="CO60" s="1"/>
  <c r="CZ52" i="5" s="1"/>
  <c r="CF65" i="8"/>
  <c r="BW61"/>
  <c r="X63"/>
  <c r="I60"/>
  <c r="BB63"/>
  <c r="BJ63" s="1"/>
  <c r="BI63" s="1"/>
  <c r="BA58"/>
  <c r="X42"/>
  <c r="AF15" i="4"/>
  <c r="AL65" i="8"/>
  <c r="AV57" i="5" s="1"/>
  <c r="I58" i="8"/>
  <c r="BQ62"/>
  <c r="BY62" s="1"/>
  <c r="BX62" s="1"/>
  <c r="AM56" i="4"/>
  <c r="W54" i="8"/>
  <c r="AF46" i="5" s="1"/>
  <c r="H54" i="8"/>
  <c r="P46" i="5" s="1"/>
  <c r="H59" i="8"/>
  <c r="P51" i="5" s="1"/>
  <c r="AF65" i="4"/>
  <c r="CR65" i="8"/>
  <c r="CR54"/>
  <c r="AF54" i="4"/>
  <c r="CR60" i="8"/>
  <c r="AF60" i="4"/>
  <c r="I65" i="8"/>
  <c r="BQ61"/>
  <c r="BY61" s="1"/>
  <c r="I53" i="14"/>
  <c r="AF64" i="4"/>
  <c r="CR64" i="8"/>
  <c r="AM24"/>
  <c r="AL34"/>
  <c r="AV26" i="5" s="1"/>
  <c r="AM14" i="4"/>
  <c r="X61" i="8"/>
  <c r="H63"/>
  <c r="P55" i="5" s="1"/>
  <c r="W59" i="8"/>
  <c r="AF51" i="5" s="1"/>
  <c r="H61" i="8"/>
  <c r="P53" i="5" s="1"/>
  <c r="BW59" i="8"/>
  <c r="AF59" i="4"/>
  <c r="CR59" i="8"/>
  <c r="CE58"/>
  <c r="CP58" s="1"/>
  <c r="DA50" i="5" s="1"/>
  <c r="CF59" i="8"/>
  <c r="X55"/>
  <c r="H55"/>
  <c r="P47" i="5" s="1"/>
  <c r="AM57" i="8"/>
  <c r="AF61" i="4"/>
  <c r="CR61" i="8"/>
  <c r="H65"/>
  <c r="P57" i="5" s="1"/>
  <c r="AM64" i="4"/>
  <c r="BQ58" i="8"/>
  <c r="BY58" s="1"/>
  <c r="BQ56"/>
  <c r="BY56" s="1"/>
  <c r="X65"/>
  <c r="BA60"/>
  <c r="AF2" i="5"/>
  <c r="X13" i="8"/>
  <c r="AF13" s="1"/>
  <c r="AD5" i="5"/>
  <c r="X25" i="8"/>
  <c r="CJ16"/>
  <c r="CW8" i="5" s="1"/>
  <c r="CK13" i="8"/>
  <c r="CX5" i="5" s="1"/>
  <c r="AM30" i="8"/>
  <c r="AL52"/>
  <c r="AW52" s="1"/>
  <c r="BE44" i="5" s="1"/>
  <c r="AF36" i="4"/>
  <c r="CK48" i="8"/>
  <c r="CX40" i="5" s="1"/>
  <c r="AM34" i="4"/>
  <c r="CJ28" i="8"/>
  <c r="CW20" i="5" s="1"/>
  <c r="AR35" i="8"/>
  <c r="BB27" i="5" s="1"/>
  <c r="CJ46" i="8"/>
  <c r="AB43" i="14" s="1"/>
  <c r="CK21" i="8"/>
  <c r="CX13" i="5" s="1"/>
  <c r="CJ20" i="8"/>
  <c r="CW12" i="5" s="1"/>
  <c r="CJ34" i="8"/>
  <c r="CW26" i="5" s="1"/>
  <c r="CK28" i="8"/>
  <c r="CX20" i="5" s="1"/>
  <c r="CK32" i="8"/>
  <c r="CX24" i="5" s="1"/>
  <c r="AQ35" i="8"/>
  <c r="BA27" i="5" s="1"/>
  <c r="CJ14" i="8"/>
  <c r="CW6" i="5" s="1"/>
  <c r="CK16" i="8"/>
  <c r="CX8" i="5" s="1"/>
  <c r="CK17" i="8"/>
  <c r="CX9" i="5" s="1"/>
  <c r="AC50" i="8"/>
  <c r="CJ30"/>
  <c r="CW22" i="5" s="1"/>
  <c r="AM52" i="4"/>
  <c r="CK22" i="8"/>
  <c r="CX14" i="5" s="1"/>
  <c r="AM52" i="8"/>
  <c r="CJ36"/>
  <c r="CW28" i="5" s="1"/>
  <c r="AM53" i="8"/>
  <c r="CJ15"/>
  <c r="CW7" i="5" s="1"/>
  <c r="CK15" i="8"/>
  <c r="CX7" i="5" s="1"/>
  <c r="AL53" i="8"/>
  <c r="AW53" s="1"/>
  <c r="BE45" i="5" s="1"/>
  <c r="CJ32" i="8"/>
  <c r="CW24" i="5" s="1"/>
  <c r="CJ27" i="8"/>
  <c r="CW19" i="5" s="1"/>
  <c r="CJ45" i="8"/>
  <c r="AB42" i="14" s="1"/>
  <c r="BU13" i="8"/>
  <c r="CG5" i="5" s="1"/>
  <c r="CJ40" i="8"/>
  <c r="CW32" i="5" s="1"/>
  <c r="CK46" i="8"/>
  <c r="CX38" i="5" s="1"/>
  <c r="AF27" i="4"/>
  <c r="CJ22" i="8"/>
  <c r="CW14" i="5" s="1"/>
  <c r="CJ10" i="8"/>
  <c r="CW2" i="5" s="1"/>
  <c r="CJ21" i="8"/>
  <c r="CW13" i="5" s="1"/>
  <c r="AM33" i="4"/>
  <c r="CF18" i="8"/>
  <c r="BA52"/>
  <c r="CE18"/>
  <c r="CR10" i="5" s="1"/>
  <c r="AL32" i="8"/>
  <c r="AV24" i="5" s="1"/>
  <c r="AF18" i="4"/>
  <c r="AM32" i="8"/>
  <c r="BQ27"/>
  <c r="H52"/>
  <c r="W42"/>
  <c r="K39" i="14" s="1"/>
  <c r="BP13" i="8"/>
  <c r="CB5" i="5" s="1"/>
  <c r="I52" i="8"/>
  <c r="CR27"/>
  <c r="CT27" s="1"/>
  <c r="DH19" i="5" s="1"/>
  <c r="AB39" i="8"/>
  <c r="AK31" i="5" s="1"/>
  <c r="AR27" i="8"/>
  <c r="BB19" i="5" s="1"/>
  <c r="AC27" i="8"/>
  <c r="AL19" i="5" s="1"/>
  <c r="BU33" i="8"/>
  <c r="CG25" i="5" s="1"/>
  <c r="BV18" i="8"/>
  <c r="CH10" i="5" s="1"/>
  <c r="AB27" i="8"/>
  <c r="M24" i="14" s="1"/>
  <c r="BV33" i="8"/>
  <c r="CH25" i="5" s="1"/>
  <c r="BU18" i="8"/>
  <c r="CG10" i="5" s="1"/>
  <c r="AQ25" i="8"/>
  <c r="BA17" i="5" s="1"/>
  <c r="AM23" i="4"/>
  <c r="AM28"/>
  <c r="BV53" i="8"/>
  <c r="CH45" i="5" s="1"/>
  <c r="AR33" i="8"/>
  <c r="BB25" i="5" s="1"/>
  <c r="AI34"/>
  <c r="BQ42" i="8"/>
  <c r="AM30" i="4"/>
  <c r="BB52" i="8"/>
  <c r="BJ52" s="1"/>
  <c r="AC42"/>
  <c r="AL34" i="5" s="1"/>
  <c r="BP15" i="8"/>
  <c r="CB7" i="5" s="1"/>
  <c r="CR28" i="8"/>
  <c r="BU53"/>
  <c r="W52"/>
  <c r="X52"/>
  <c r="O52"/>
  <c r="BQ15"/>
  <c r="AI24" i="5"/>
  <c r="AM36" i="4"/>
  <c r="AC53" i="8"/>
  <c r="AF53" s="1"/>
  <c r="AE53" s="1"/>
  <c r="CF20"/>
  <c r="AC11"/>
  <c r="AL3" i="5" s="1"/>
  <c r="AQ33" i="8"/>
  <c r="BA25" i="5" s="1"/>
  <c r="AB53" i="8"/>
  <c r="AK45" i="5" s="1"/>
  <c r="CY53" i="8"/>
  <c r="DM45" i="5" s="1"/>
  <c r="X49" i="14"/>
  <c r="H53" i="8"/>
  <c r="P45" i="5" s="1"/>
  <c r="BB53" i="8"/>
  <c r="O53"/>
  <c r="CR36"/>
  <c r="BW53"/>
  <c r="AB50" i="14"/>
  <c r="CZ53" i="8"/>
  <c r="DN45" i="5" s="1"/>
  <c r="CZ52" i="8"/>
  <c r="DN44" i="5" s="1"/>
  <c r="BQ52" i="8"/>
  <c r="H49" i="14"/>
  <c r="CE52" i="8"/>
  <c r="CR44" i="5" s="1"/>
  <c r="BW52" i="8"/>
  <c r="W50" i="14"/>
  <c r="H50"/>
  <c r="AF53" i="4"/>
  <c r="CR53" i="8"/>
  <c r="P50" i="14"/>
  <c r="T50"/>
  <c r="AB52" i="8"/>
  <c r="AK44" i="5" s="1"/>
  <c r="AF52" i="4"/>
  <c r="CR52" i="8"/>
  <c r="CY52"/>
  <c r="DM44" i="5" s="1"/>
  <c r="CE53" i="8"/>
  <c r="CR45" i="5" s="1"/>
  <c r="P49" i="14"/>
  <c r="K50"/>
  <c r="T49"/>
  <c r="AM53" i="4"/>
  <c r="AB49" i="14"/>
  <c r="BP34" i="8"/>
  <c r="CB26" i="5" s="1"/>
  <c r="CE25" i="8"/>
  <c r="CR17" i="5" s="1"/>
  <c r="X26" i="8"/>
  <c r="X23"/>
  <c r="AF21" i="4"/>
  <c r="X11" i="8"/>
  <c r="CF32"/>
  <c r="W36"/>
  <c r="K33" i="14" s="1"/>
  <c r="W11" i="8"/>
  <c r="AD15" i="5"/>
  <c r="BP10" i="8"/>
  <c r="CB2" i="5" s="1"/>
  <c r="BV23" i="8"/>
  <c r="CH15" i="5" s="1"/>
  <c r="BA29" i="8"/>
  <c r="BL21" i="5" s="1"/>
  <c r="BQ10" i="8"/>
  <c r="CF12"/>
  <c r="CE32"/>
  <c r="CR24" i="5" s="1"/>
  <c r="AD10"/>
  <c r="X36" i="8"/>
  <c r="AF25" i="4"/>
  <c r="BP19" i="8"/>
  <c r="CB11" i="5" s="1"/>
  <c r="CF34" i="8"/>
  <c r="AM32" i="4"/>
  <c r="AM20" i="8"/>
  <c r="AL42"/>
  <c r="AV34" i="5" s="1"/>
  <c r="AM42" i="8"/>
  <c r="AL41"/>
  <c r="AV33" i="5" s="1"/>
  <c r="CE34" i="8"/>
  <c r="CR26" i="5" s="1"/>
  <c r="AF28" i="4"/>
  <c r="BP30" i="8"/>
  <c r="CB22" i="5" s="1"/>
  <c r="BP32" i="8"/>
  <c r="CB24" i="5" s="1"/>
  <c r="CE17" i="8"/>
  <c r="CR9" i="5" s="1"/>
  <c r="AR36" i="8"/>
  <c r="BB28" i="5" s="1"/>
  <c r="BU23" i="8"/>
  <c r="CG15" i="5" s="1"/>
  <c r="CF25" i="8"/>
  <c r="BQ28"/>
  <c r="AF35" i="4"/>
  <c r="AF17"/>
  <c r="AF38"/>
  <c r="CR17" i="8"/>
  <c r="AM37" i="4"/>
  <c r="AF42"/>
  <c r="AM11"/>
  <c r="AF31"/>
  <c r="CF13" i="8"/>
  <c r="AM21"/>
  <c r="BP11"/>
  <c r="CB3" i="5" s="1"/>
  <c r="AL28" i="8"/>
  <c r="AV20" i="5" s="1"/>
  <c r="AQ21" i="8"/>
  <c r="BA13" i="5" s="1"/>
  <c r="BP29" i="8"/>
  <c r="CB21" i="5" s="1"/>
  <c r="AF39" i="4"/>
  <c r="AM39"/>
  <c r="AF16"/>
  <c r="AF13"/>
  <c r="BP21" i="8"/>
  <c r="CB13" i="5" s="1"/>
  <c r="CF15" i="8"/>
  <c r="CE24"/>
  <c r="CR16" i="5" s="1"/>
  <c r="BP33" i="8"/>
  <c r="CB25" i="5" s="1"/>
  <c r="W17" i="8"/>
  <c r="AF9" i="5" s="1"/>
  <c r="M47" i="8"/>
  <c r="U39" i="5" s="1"/>
  <c r="CW11" i="8"/>
  <c r="DK3" i="5" s="1"/>
  <c r="BQ22" i="8"/>
  <c r="CF35"/>
  <c r="CF14"/>
  <c r="W26"/>
  <c r="K23" i="14" s="1"/>
  <c r="AF11" i="4"/>
  <c r="CR31" i="8"/>
  <c r="AM17" i="4"/>
  <c r="AM43"/>
  <c r="BQ21" i="8"/>
  <c r="BQ32"/>
  <c r="AL15"/>
  <c r="AV7" i="5" s="1"/>
  <c r="BQ29" i="8"/>
  <c r="AQ31"/>
  <c r="BA23" i="5" s="1"/>
  <c r="BB29" i="8"/>
  <c r="AM42" i="4"/>
  <c r="CE14" i="8"/>
  <c r="CR6" i="5" s="1"/>
  <c r="AM15" i="8"/>
  <c r="BQ40"/>
  <c r="BP41"/>
  <c r="CB33" i="5" s="1"/>
  <c r="X32" i="8"/>
  <c r="AL20"/>
  <c r="AV12" i="5" s="1"/>
  <c r="CF16" i="8"/>
  <c r="CR21"/>
  <c r="AF26" i="4"/>
  <c r="AC29" i="8"/>
  <c r="BQ41"/>
  <c r="AI17" i="5"/>
  <c r="AB25" i="8"/>
  <c r="L22" i="14" s="1"/>
  <c r="AL14" i="8"/>
  <c r="AV6" i="5" s="1"/>
  <c r="BP12" i="8"/>
  <c r="CB4" i="5" s="1"/>
  <c r="BQ19" i="8"/>
  <c r="N4" i="5"/>
  <c r="N38"/>
  <c r="N8"/>
  <c r="N5"/>
  <c r="N7"/>
  <c r="N13"/>
  <c r="N26"/>
  <c r="I48" i="8"/>
  <c r="N16" i="5"/>
  <c r="N9"/>
  <c r="BF44" i="8"/>
  <c r="BQ36" i="5" s="1"/>
  <c r="N24"/>
  <c r="N19"/>
  <c r="N20"/>
  <c r="N17"/>
  <c r="N34"/>
  <c r="N37"/>
  <c r="N23"/>
  <c r="N25"/>
  <c r="N21"/>
  <c r="N36"/>
  <c r="I50" i="8"/>
  <c r="CE12"/>
  <c r="CR4" i="5" s="1"/>
  <c r="N27"/>
  <c r="N6"/>
  <c r="N3"/>
  <c r="N15"/>
  <c r="N33"/>
  <c r="N11"/>
  <c r="N31"/>
  <c r="N28"/>
  <c r="N14"/>
  <c r="I43" i="8"/>
  <c r="N10" i="5"/>
  <c r="N32"/>
  <c r="N18"/>
  <c r="AQ29" i="8"/>
  <c r="BA21" i="5" s="1"/>
  <c r="N12"/>
  <c r="N22"/>
  <c r="CF36" i="8"/>
  <c r="W29"/>
  <c r="AF21" i="5" s="1"/>
  <c r="AR19" i="8"/>
  <c r="BB11" i="5" s="1"/>
  <c r="AC21" i="8"/>
  <c r="AI13" i="5"/>
  <c r="AQ41" i="8"/>
  <c r="BA33" i="5" s="1"/>
  <c r="CF29" i="8"/>
  <c r="BU46"/>
  <c r="X43" i="14" s="1"/>
  <c r="AM12" i="8"/>
  <c r="CF24"/>
  <c r="AL22"/>
  <c r="AV14" i="5" s="1"/>
  <c r="CE26" i="8"/>
  <c r="CR18" i="5" s="1"/>
  <c r="BQ33" i="8"/>
  <c r="AL25"/>
  <c r="AV17" i="5" s="1"/>
  <c r="BV44" i="8"/>
  <c r="CH36" i="5" s="1"/>
  <c r="AM14" i="8"/>
  <c r="AM31"/>
  <c r="AQ19"/>
  <c r="BA11" i="5" s="1"/>
  <c r="AD24"/>
  <c r="BU44" i="8"/>
  <c r="X41" i="14" s="1"/>
  <c r="CF26" i="8"/>
  <c r="AC17"/>
  <c r="BP40"/>
  <c r="CB32" i="5" s="1"/>
  <c r="AR41" i="8"/>
  <c r="BB33" i="5" s="1"/>
  <c r="AI33"/>
  <c r="CE36" i="8"/>
  <c r="CR28" i="5" s="1"/>
  <c r="BP17" i="8"/>
  <c r="CB9" i="5" s="1"/>
  <c r="CE35"/>
  <c r="AF10" i="4"/>
  <c r="CR10" i="8"/>
  <c r="AR23"/>
  <c r="BB15" i="5" s="1"/>
  <c r="BV10" i="8"/>
  <c r="CH2" i="5" s="1"/>
  <c r="AC30" i="8"/>
  <c r="AQ23"/>
  <c r="BA15" i="5" s="1"/>
  <c r="AR29" i="8"/>
  <c r="BB21" i="5" s="1"/>
  <c r="BV35" i="8"/>
  <c r="CH27" i="5" s="1"/>
  <c r="BV25" i="8"/>
  <c r="CH17" i="5" s="1"/>
  <c r="AC22" i="8"/>
  <c r="BV32"/>
  <c r="CH24" i="5" s="1"/>
  <c r="BU10" i="8"/>
  <c r="CG2" i="5" s="1"/>
  <c r="N35"/>
  <c r="H43" i="8"/>
  <c r="G40" i="14" s="1"/>
  <c r="X14" i="8"/>
  <c r="AD6" i="5"/>
  <c r="W18" i="8"/>
  <c r="K15" i="14" s="1"/>
  <c r="AL39" i="8"/>
  <c r="AV31" i="5" s="1"/>
  <c r="BP22" i="8"/>
  <c r="CB14" i="5" s="1"/>
  <c r="AM41" i="8"/>
  <c r="AM19" i="4"/>
  <c r="CE35" i="8"/>
  <c r="CR27" i="5" s="1"/>
  <c r="CF17" i="8"/>
  <c r="AC19"/>
  <c r="BV11"/>
  <c r="CH3" i="5" s="1"/>
  <c r="AC26" i="8"/>
  <c r="BV39"/>
  <c r="CH31" i="5" s="1"/>
  <c r="AB20" i="8"/>
  <c r="L17" i="14" s="1"/>
  <c r="AI11" i="5"/>
  <c r="N48" i="8"/>
  <c r="V40" i="5" s="1"/>
  <c r="AY35"/>
  <c r="AC14" i="8"/>
  <c r="AB43"/>
  <c r="M40" i="14" s="1"/>
  <c r="BU48" i="8"/>
  <c r="CG40" i="5" s="1"/>
  <c r="AQ43" i="8"/>
  <c r="P40" i="14" s="1"/>
  <c r="AI35" i="5"/>
  <c r="BU39" i="8"/>
  <c r="CG31" i="5" s="1"/>
  <c r="BV48" i="8"/>
  <c r="CH40" i="5" s="1"/>
  <c r="BU11" i="8"/>
  <c r="CG3" i="5" s="1"/>
  <c r="AI18"/>
  <c r="BV40" i="8"/>
  <c r="CH32" i="5" s="1"/>
  <c r="AR30" i="8"/>
  <c r="BB22" i="5" s="1"/>
  <c r="AR26" i="8"/>
  <c r="BB18" i="5" s="1"/>
  <c r="AR14" i="8"/>
  <c r="BB6" i="5" s="1"/>
  <c r="AB22" i="8"/>
  <c r="AK14" i="5" s="1"/>
  <c r="AQ26" i="8"/>
  <c r="BA18" i="5" s="1"/>
  <c r="CE29" i="8"/>
  <c r="CR21" i="5" s="1"/>
  <c r="CF22" i="8"/>
  <c r="CE22"/>
  <c r="CR14" i="5" s="1"/>
  <c r="CF27" i="8"/>
  <c r="CF42"/>
  <c r="CE42"/>
  <c r="CR34" i="5" s="1"/>
  <c r="CF10" i="8"/>
  <c r="CE10"/>
  <c r="CR2" i="5" s="1"/>
  <c r="CE21" i="8"/>
  <c r="CR13" i="5" s="1"/>
  <c r="CF21" i="8"/>
  <c r="CE31"/>
  <c r="CR23" i="5" s="1"/>
  <c r="BU15" i="8"/>
  <c r="CG7" i="5" s="1"/>
  <c r="BQ25" i="8"/>
  <c r="BP28"/>
  <c r="CB20" i="5" s="1"/>
  <c r="AL16" i="8"/>
  <c r="AV8" i="5" s="1"/>
  <c r="W40" i="8"/>
  <c r="K37" i="14" s="1"/>
  <c r="AB13" i="8"/>
  <c r="L10" i="14" s="1"/>
  <c r="AC33" i="8"/>
  <c r="X45"/>
  <c r="AI25" i="5"/>
  <c r="AI5"/>
  <c r="AD11"/>
  <c r="X40" i="8"/>
  <c r="AI16" i="5"/>
  <c r="BU25" i="8"/>
  <c r="CG17" i="5" s="1"/>
  <c r="AB24" i="8"/>
  <c r="M21" i="14" s="1"/>
  <c r="AC15" i="8"/>
  <c r="AQ14"/>
  <c r="BA6" i="5" s="1"/>
  <c r="AR46" i="8"/>
  <c r="BB38" i="5" s="1"/>
  <c r="BV13" i="8"/>
  <c r="CH5" i="5" s="1"/>
  <c r="BV27" i="8"/>
  <c r="CH19" i="5" s="1"/>
  <c r="N47" i="8"/>
  <c r="V39" i="5" s="1"/>
  <c r="AB15" i="8"/>
  <c r="M12" i="14" s="1"/>
  <c r="BV29" i="8"/>
  <c r="CH21" i="5" s="1"/>
  <c r="AR42" i="8"/>
  <c r="BB34" i="5" s="1"/>
  <c r="BU12" i="8"/>
  <c r="CG4" i="5" s="1"/>
  <c r="AC16" i="8"/>
  <c r="AL8" i="5" s="1"/>
  <c r="BU42" i="8"/>
  <c r="CG34" i="5" s="1"/>
  <c r="BV47" i="8"/>
  <c r="CH39" i="5" s="1"/>
  <c r="CU40"/>
  <c r="AQ42" i="8"/>
  <c r="BA34" i="5" s="1"/>
  <c r="BU29" i="8"/>
  <c r="CG21" i="5" s="1"/>
  <c r="AQ27" i="8"/>
  <c r="BA19" i="5" s="1"/>
  <c r="BU47" i="8"/>
  <c r="X44" i="14" s="1"/>
  <c r="BV46" i="8"/>
  <c r="CH38" i="5" s="1"/>
  <c r="BU27" i="8"/>
  <c r="CG19" i="5" s="1"/>
  <c r="AI26"/>
  <c r="AB47" i="8"/>
  <c r="L44" i="14" s="1"/>
  <c r="AQ47" i="8"/>
  <c r="P44" i="14" s="1"/>
  <c r="AC51" i="8"/>
  <c r="BV34"/>
  <c r="CH26" i="5" s="1"/>
  <c r="AQ20" i="8"/>
  <c r="BA12" i="5" s="1"/>
  <c r="AI21"/>
  <c r="AQ24" i="8"/>
  <c r="BA16" i="5" s="1"/>
  <c r="AC32" i="8"/>
  <c r="AC18"/>
  <c r="AR31"/>
  <c r="BB23" i="5" s="1"/>
  <c r="AQ44" i="8"/>
  <c r="P41" i="14" s="1"/>
  <c r="AB28" i="8"/>
  <c r="M25" i="14" s="1"/>
  <c r="AQ30" i="8"/>
  <c r="BA22" i="5" s="1"/>
  <c r="H30" i="8"/>
  <c r="G27" i="14" s="1"/>
  <c r="CU43" i="8"/>
  <c r="DI35" i="5" s="1"/>
  <c r="CU12" i="8"/>
  <c r="DI4" i="5" s="1"/>
  <c r="BV36" i="8"/>
  <c r="CH28" i="5" s="1"/>
  <c r="BQ17" i="8"/>
  <c r="BQ26"/>
  <c r="BP26"/>
  <c r="CB18" i="5" s="1"/>
  <c r="BQ16" i="8"/>
  <c r="BQ34"/>
  <c r="BU16"/>
  <c r="CG8" i="5" s="1"/>
  <c r="BP24" i="8"/>
  <c r="CB16" i="5" s="1"/>
  <c r="BQ20" i="8"/>
  <c r="BV16"/>
  <c r="CH8" i="5" s="1"/>
  <c r="BQ24" i="8"/>
  <c r="BP20"/>
  <c r="CB12" i="5" s="1"/>
  <c r="AR16" i="8"/>
  <c r="BB8" i="5" s="1"/>
  <c r="AL26" i="8"/>
  <c r="AV18" i="5" s="1"/>
  <c r="AR17" i="8"/>
  <c r="BB9" i="5" s="1"/>
  <c r="AM26" i="8"/>
  <c r="AM17"/>
  <c r="AL17"/>
  <c r="AV9" i="5" s="1"/>
  <c r="AR48" i="8"/>
  <c r="BB40" i="5" s="1"/>
  <c r="W20" i="8"/>
  <c r="K17" i="14" s="1"/>
  <c r="AI15" i="5"/>
  <c r="AC20" i="8"/>
  <c r="AL12" i="5" s="1"/>
  <c r="W33" i="8"/>
  <c r="K30" i="14" s="1"/>
  <c r="M43" i="8"/>
  <c r="H40" i="14" s="1"/>
  <c r="N44" i="8"/>
  <c r="V36" i="5" s="1"/>
  <c r="N43" i="8"/>
  <c r="V35" i="5" s="1"/>
  <c r="M44" i="8"/>
  <c r="H41" i="14" s="1"/>
  <c r="AL12" i="8"/>
  <c r="AV4" i="5" s="1"/>
  <c r="CK34" i="8"/>
  <c r="CX26" i="5" s="1"/>
  <c r="CT32" i="8"/>
  <c r="DH24" i="5" s="1"/>
  <c r="AF14" i="4"/>
  <c r="CT26" i="8"/>
  <c r="DH18" i="5" s="1"/>
  <c r="CK50" i="8"/>
  <c r="CX42" i="5" s="1"/>
  <c r="BV19" i="8"/>
  <c r="CH11" i="5" s="1"/>
  <c r="AI9"/>
  <c r="CE41" i="8"/>
  <c r="CR33" i="5" s="1"/>
  <c r="DF35"/>
  <c r="BF47" i="8"/>
  <c r="BQ39" i="5" s="1"/>
  <c r="H25" i="8"/>
  <c r="G22" i="14" s="1"/>
  <c r="I17" i="8"/>
  <c r="I33"/>
  <c r="X19"/>
  <c r="CF28"/>
  <c r="AM43"/>
  <c r="BP25"/>
  <c r="CB17" i="5" s="1"/>
  <c r="AB30" i="8"/>
  <c r="AK22" i="5" s="1"/>
  <c r="AF34" i="4"/>
  <c r="AB50" i="8"/>
  <c r="AK42" i="5" s="1"/>
  <c r="AC46" i="8"/>
  <c r="AL38" i="5" s="1"/>
  <c r="BG46" i="8"/>
  <c r="BR38" i="5" s="1"/>
  <c r="AB46" i="8"/>
  <c r="L43" i="14" s="1"/>
  <c r="CJ18" i="8"/>
  <c r="CW10" i="5" s="1"/>
  <c r="CE13" i="8"/>
  <c r="CR5" i="5" s="1"/>
  <c r="AM10" i="8"/>
  <c r="AR25"/>
  <c r="BB17" i="5" s="1"/>
  <c r="AD22"/>
  <c r="AD8"/>
  <c r="BU28" i="8"/>
  <c r="CG20" i="5" s="1"/>
  <c r="X16" i="8"/>
  <c r="I19"/>
  <c r="W30"/>
  <c r="K27" i="14" s="1"/>
  <c r="BU35" i="8"/>
  <c r="CG27" i="5" s="1"/>
  <c r="CK36" i="8"/>
  <c r="CX28" i="5" s="1"/>
  <c r="X35" i="8"/>
  <c r="H19"/>
  <c r="G16" i="14" s="1"/>
  <c r="CE30" i="8"/>
  <c r="CR22" i="5" s="1"/>
  <c r="CU39" i="8"/>
  <c r="CK24"/>
  <c r="CX16" i="5" s="1"/>
  <c r="CK42" i="8"/>
  <c r="CX34" i="5" s="1"/>
  <c r="AM39" i="8"/>
  <c r="BU26"/>
  <c r="CG18" i="5" s="1"/>
  <c r="AM22" i="8"/>
  <c r="AR47"/>
  <c r="BB39" i="5" s="1"/>
  <c r="AR24" i="8"/>
  <c r="BB16" i="5" s="1"/>
  <c r="AL10" i="8"/>
  <c r="AV2" i="5" s="1"/>
  <c r="BV28" i="8"/>
  <c r="CH20" i="5" s="1"/>
  <c r="AB14" i="8"/>
  <c r="AK6" i="5" s="1"/>
  <c r="CJ43" i="8"/>
  <c r="AB40" i="14" s="1"/>
  <c r="BU40" i="8"/>
  <c r="CG32" i="5" s="1"/>
  <c r="CJ39" i="8"/>
  <c r="CW31" i="5" s="1"/>
  <c r="CK39" i="8"/>
  <c r="CX31" i="5" s="1"/>
  <c r="CK30" i="8"/>
  <c r="CX22" i="5" s="1"/>
  <c r="CY15" i="8"/>
  <c r="DM7" i="5" s="1"/>
  <c r="AR20" i="8"/>
  <c r="BB12" i="5" s="1"/>
  <c r="BU36" i="8"/>
  <c r="CG28" i="5" s="1"/>
  <c r="AB34" i="8"/>
  <c r="L31" i="14" s="1"/>
  <c r="BV15" i="8"/>
  <c r="CH7" i="5" s="1"/>
  <c r="AQ36" i="8"/>
  <c r="BA28" i="5" s="1"/>
  <c r="CK18" i="8"/>
  <c r="CX10" i="5" s="1"/>
  <c r="CJ24" i="8"/>
  <c r="CW16" i="5" s="1"/>
  <c r="BG47" i="8"/>
  <c r="BR39" i="5" s="1"/>
  <c r="AM25" i="4"/>
  <c r="CJ41" i="8"/>
  <c r="CW33" i="5" s="1"/>
  <c r="BF48" i="8"/>
  <c r="BQ40" i="5" s="1"/>
  <c r="CK43" i="8"/>
  <c r="CX35" i="5" s="1"/>
  <c r="AI28"/>
  <c r="AQ46" i="8"/>
  <c r="P43" i="14" s="1"/>
  <c r="AR12" i="8"/>
  <c r="BB4" i="5" s="1"/>
  <c r="AC12" i="8"/>
  <c r="AL4" i="5" s="1"/>
  <c r="BU24" i="8"/>
  <c r="CG16" i="5" s="1"/>
  <c r="AY40"/>
  <c r="AB31" i="8"/>
  <c r="L28" i="14" s="1"/>
  <c r="BU51" i="8"/>
  <c r="AQ40"/>
  <c r="BA32" i="5" s="1"/>
  <c r="BV24" i="8"/>
  <c r="CH16" i="5" s="1"/>
  <c r="AC28" i="8"/>
  <c r="M51"/>
  <c r="U43" i="5" s="1"/>
  <c r="BQ12" i="8"/>
  <c r="AL21"/>
  <c r="AV13" i="5" s="1"/>
  <c r="CF31" i="8"/>
  <c r="AM48" i="4"/>
  <c r="CF23" i="8"/>
  <c r="CU33"/>
  <c r="DI25" i="5" s="1"/>
  <c r="H17" i="8"/>
  <c r="G14" i="14" s="1"/>
  <c r="W45" i="8"/>
  <c r="K42" i="14" s="1"/>
  <c r="AL43" i="8"/>
  <c r="O40" i="14" s="1"/>
  <c r="AM16" i="8"/>
  <c r="I32"/>
  <c r="H33"/>
  <c r="G30" i="14" s="1"/>
  <c r="AL31" i="8"/>
  <c r="AV23" i="5" s="1"/>
  <c r="AM28" i="8"/>
  <c r="CT23"/>
  <c r="DH15" i="5" s="1"/>
  <c r="W22" i="8"/>
  <c r="K19" i="14" s="1"/>
  <c r="X22" i="8"/>
  <c r="BP16"/>
  <c r="CB8" i="5" s="1"/>
  <c r="X27" i="8"/>
  <c r="AM35"/>
  <c r="I13"/>
  <c r="AM27"/>
  <c r="W12"/>
  <c r="K9" i="14" s="1"/>
  <c r="CE19" i="8"/>
  <c r="CR11" i="5" s="1"/>
  <c r="AL35" i="8"/>
  <c r="AV27" i="5" s="1"/>
  <c r="BP14" i="8"/>
  <c r="CB6" i="5" s="1"/>
  <c r="AD4"/>
  <c r="I25" i="8"/>
  <c r="H36"/>
  <c r="G33" i="14" s="1"/>
  <c r="CE11" i="8"/>
  <c r="CR3" i="5" s="1"/>
  <c r="AL29" i="8"/>
  <c r="AV21" i="5" s="1"/>
  <c r="CF19" i="8"/>
  <c r="CE23"/>
  <c r="CR15" i="5" s="1"/>
  <c r="W27" i="8"/>
  <c r="AF19" i="5" s="1"/>
  <c r="W35" i="8"/>
  <c r="AF27" i="5" s="1"/>
  <c r="CE27" i="8"/>
  <c r="CR19" i="5" s="1"/>
  <c r="AM29" i="8"/>
  <c r="BQ14"/>
  <c r="AI8" i="5"/>
  <c r="BV26" i="8"/>
  <c r="CH18" i="5" s="1"/>
  <c r="AQ12" i="8"/>
  <c r="BA4" i="5" s="1"/>
  <c r="BU34" i="8"/>
  <c r="CG26" i="5" s="1"/>
  <c r="BG44" i="8"/>
  <c r="BR36" i="5" s="1"/>
  <c r="AI10"/>
  <c r="BU19" i="8"/>
  <c r="CG11" i="5" s="1"/>
  <c r="AF43" i="4"/>
  <c r="AM13"/>
  <c r="AC48" i="8"/>
  <c r="AI36" i="5"/>
  <c r="AR44" i="8"/>
  <c r="BB36" i="5" s="1"/>
  <c r="AM18" i="4"/>
  <c r="BG48" i="8"/>
  <c r="BR40" i="5" s="1"/>
  <c r="M48" i="8"/>
  <c r="H45" i="14" s="1"/>
  <c r="AQ50" i="8"/>
  <c r="H15"/>
  <c r="H28"/>
  <c r="P20" i="5" s="1"/>
  <c r="AM38" i="4"/>
  <c r="X43" i="8"/>
  <c r="AF43" s="1"/>
  <c r="I28"/>
  <c r="CE44"/>
  <c r="CR36" i="5" s="1"/>
  <c r="I36" i="8"/>
  <c r="AQ16"/>
  <c r="BA8" i="5" s="1"/>
  <c r="AQ13" i="8"/>
  <c r="BA5" i="5" s="1"/>
  <c r="BP42" i="8"/>
  <c r="CB34" i="5" s="1"/>
  <c r="AR13" i="8"/>
  <c r="BB5" i="5" s="1"/>
  <c r="W41" i="8"/>
  <c r="K38" i="14" s="1"/>
  <c r="AF37" i="4"/>
  <c r="CK20" i="8"/>
  <c r="CX12" i="5" s="1"/>
  <c r="BF46" i="8"/>
  <c r="T43" i="14" s="1"/>
  <c r="BV22" i="8"/>
  <c r="CH14" i="5" s="1"/>
  <c r="BV42" i="8"/>
  <c r="CH34" i="5" s="1"/>
  <c r="AF30" i="4"/>
  <c r="AC47" i="8"/>
  <c r="AL39" i="5" s="1"/>
  <c r="AF19" i="4"/>
  <c r="AB51" i="8"/>
  <c r="H18"/>
  <c r="P10" i="5" s="1"/>
  <c r="CU25" i="8"/>
  <c r="DI17" i="5" s="1"/>
  <c r="CT14" i="8"/>
  <c r="DH6" i="5" s="1"/>
  <c r="AD21"/>
  <c r="AM25" i="8"/>
  <c r="AD25" i="5"/>
  <c r="AM51" i="4"/>
  <c r="CU11" i="8"/>
  <c r="BQ43"/>
  <c r="I16"/>
  <c r="I26"/>
  <c r="H42"/>
  <c r="P34" i="5" s="1"/>
  <c r="I42" i="8"/>
  <c r="I10"/>
  <c r="I27"/>
  <c r="I21"/>
  <c r="H51"/>
  <c r="H22"/>
  <c r="G19" i="14" s="1"/>
  <c r="AI23" i="5"/>
  <c r="W21" i="8"/>
  <c r="K18" i="14" s="1"/>
  <c r="AB44" i="8"/>
  <c r="M41" i="14" s="1"/>
  <c r="W28" i="8"/>
  <c r="K25" i="14" s="1"/>
  <c r="AC36" i="8"/>
  <c r="AI4" i="5"/>
  <c r="AI32"/>
  <c r="AC40" i="8"/>
  <c r="AD16" i="5"/>
  <c r="AD12"/>
  <c r="W24" i="8"/>
  <c r="AF16" i="5" s="1"/>
  <c r="AD20"/>
  <c r="X21" i="8"/>
  <c r="AB48"/>
  <c r="L45" i="14" s="1"/>
  <c r="AQ18" i="8"/>
  <c r="BA10" i="5" s="1"/>
  <c r="AL13" i="8"/>
  <c r="AV5" i="5" s="1"/>
  <c r="AR39" i="8"/>
  <c r="BB31" i="5" s="1"/>
  <c r="AQ22" i="8"/>
  <c r="BA14" i="5" s="1"/>
  <c r="AM13" i="8"/>
  <c r="AR22"/>
  <c r="BB14" i="5" s="1"/>
  <c r="AR40" i="8"/>
  <c r="BB32" i="5" s="1"/>
  <c r="AL47" i="8"/>
  <c r="O44" i="14" s="1"/>
  <c r="AR18" i="8"/>
  <c r="BB10" i="5" s="1"/>
  <c r="AQ17" i="8"/>
  <c r="BA9" i="5" s="1"/>
  <c r="AQ39" i="8"/>
  <c r="BA31" i="5" s="1"/>
  <c r="AM47" i="8"/>
  <c r="BF43"/>
  <c r="T40" i="14" s="1"/>
  <c r="BG43" i="8"/>
  <c r="BR35" i="5" s="1"/>
  <c r="BA50" i="8"/>
  <c r="BL42" i="5" s="1"/>
  <c r="BF10" i="8"/>
  <c r="BQ2" i="5" s="1"/>
  <c r="BB43" i="8"/>
  <c r="BG51"/>
  <c r="BR43" i="5" s="1"/>
  <c r="BG10" i="8"/>
  <c r="BR2" i="5" s="1"/>
  <c r="BB25" i="8"/>
  <c r="BA25"/>
  <c r="BL17" i="5" s="1"/>
  <c r="BB50" i="8"/>
  <c r="BV17"/>
  <c r="CH9" i="5" s="1"/>
  <c r="BV30" i="8"/>
  <c r="CH22" i="5" s="1"/>
  <c r="BQ36" i="8"/>
  <c r="BQ30"/>
  <c r="BV41"/>
  <c r="CH33" i="5" s="1"/>
  <c r="BP36" i="8"/>
  <c r="CB28" i="5" s="1"/>
  <c r="BU32" i="8"/>
  <c r="CG24" i="5" s="1"/>
  <c r="BU22" i="8"/>
  <c r="CG14" i="5" s="1"/>
  <c r="BP43" i="8"/>
  <c r="CB35" i="5" s="1"/>
  <c r="BU41" i="8"/>
  <c r="CG33" i="5" s="1"/>
  <c r="BV50" i="8"/>
  <c r="CH42" i="5" s="1"/>
  <c r="BQ11" i="8"/>
  <c r="BU30"/>
  <c r="CG22" i="5" s="1"/>
  <c r="BV43" i="8"/>
  <c r="CH35" i="5" s="1"/>
  <c r="BU17" i="8"/>
  <c r="CG9" i="5" s="1"/>
  <c r="AB28" i="14"/>
  <c r="CE33" i="8"/>
  <c r="CR25" i="5" s="1"/>
  <c r="CF39" i="8"/>
  <c r="CJ35"/>
  <c r="CW27" i="5" s="1"/>
  <c r="CE15" i="8"/>
  <c r="CR7" i="5" s="1"/>
  <c r="CE48" i="8"/>
  <c r="AA45" i="14" s="1"/>
  <c r="CF11" i="8"/>
  <c r="CN11" s="1"/>
  <c r="AM21" i="4"/>
  <c r="AF23"/>
  <c r="CU13" i="8"/>
  <c r="DI5" i="5" s="1"/>
  <c r="CU18" i="8"/>
  <c r="DI10" i="5" s="1"/>
  <c r="CY17" i="8"/>
  <c r="DM9" i="5" s="1"/>
  <c r="AM45" i="4"/>
  <c r="CZ41" i="8"/>
  <c r="DN33" i="5" s="1"/>
  <c r="CZ28" i="8"/>
  <c r="DN20" i="5" s="1"/>
  <c r="AM27" i="4"/>
  <c r="CZ17" i="8"/>
  <c r="DN9" i="5" s="1"/>
  <c r="AM24" i="4"/>
  <c r="CY42" i="8"/>
  <c r="DM34" i="5" s="1"/>
  <c r="CY10" i="8"/>
  <c r="DM2" i="5" s="1"/>
  <c r="CZ39" i="8"/>
  <c r="DN31" i="5" s="1"/>
  <c r="CY41" i="8"/>
  <c r="DM33" i="5" s="1"/>
  <c r="CY28" i="8"/>
  <c r="DM20" i="5" s="1"/>
  <c r="CZ12" i="8"/>
  <c r="DN4" i="5" s="1"/>
  <c r="CY39" i="8"/>
  <c r="DM31" i="5" s="1"/>
  <c r="CE39" i="8"/>
  <c r="CR31" i="5" s="1"/>
  <c r="CK25" i="8"/>
  <c r="CX17" i="5" s="1"/>
  <c r="CF33" i="8"/>
  <c r="CE28"/>
  <c r="CR20" i="5" s="1"/>
  <c r="CK35" i="8"/>
  <c r="CX27" i="5" s="1"/>
  <c r="CF48" i="8"/>
  <c r="CJ47"/>
  <c r="AB44" i="14" s="1"/>
  <c r="CJ25" i="8"/>
  <c r="CW17" i="5" s="1"/>
  <c r="CK47" i="8"/>
  <c r="CX39" i="5" s="1"/>
  <c r="CK12" i="8"/>
  <c r="CX4" i="5" s="1"/>
  <c r="BU21" i="8"/>
  <c r="CG13" i="5" s="1"/>
  <c r="BQ45" i="8"/>
  <c r="BV21"/>
  <c r="CH13" i="5" s="1"/>
  <c r="BQ18" i="8"/>
  <c r="BP45"/>
  <c r="CB37" i="5" s="1"/>
  <c r="BU20" i="8"/>
  <c r="CG12" i="5" s="1"/>
  <c r="BP39" i="8"/>
  <c r="CB31" i="5" s="1"/>
  <c r="BQ50" i="8"/>
  <c r="BP18"/>
  <c r="CB10" i="5" s="1"/>
  <c r="BV20" i="8"/>
  <c r="CH12" i="5" s="1"/>
  <c r="BQ39" i="8"/>
  <c r="BP48"/>
  <c r="W45" i="14" s="1"/>
  <c r="BF45" i="8"/>
  <c r="T42" i="14" s="1"/>
  <c r="BO37" i="5"/>
  <c r="AM33" i="8"/>
  <c r="AM18"/>
  <c r="AL23"/>
  <c r="AV15" i="5" s="1"/>
  <c r="AR28" i="8"/>
  <c r="BB20" i="5" s="1"/>
  <c r="AL40" i="8"/>
  <c r="AV32" i="5" s="1"/>
  <c r="AR45" i="8"/>
  <c r="BB37" i="5" s="1"/>
  <c r="AR32" i="8"/>
  <c r="BB24" i="5" s="1"/>
  <c r="AQ45" i="8"/>
  <c r="P42" i="14" s="1"/>
  <c r="AQ34" i="8"/>
  <c r="BA26" i="5" s="1"/>
  <c r="AM40" i="8"/>
  <c r="AL18"/>
  <c r="AV10" i="5" s="1"/>
  <c r="AQ32" i="8"/>
  <c r="BA24" i="5" s="1"/>
  <c r="AL11" i="8"/>
  <c r="AV3" i="5" s="1"/>
  <c r="AR34" i="8"/>
  <c r="BB26" i="5" s="1"/>
  <c r="AM11" i="8"/>
  <c r="AU11" s="1"/>
  <c r="AL33"/>
  <c r="AV25" i="5" s="1"/>
  <c r="X31" i="8"/>
  <c r="AD33" i="5"/>
  <c r="W39" i="8"/>
  <c r="K36" i="14" s="1"/>
  <c r="X17" i="8"/>
  <c r="AD23" i="5"/>
  <c r="AI2"/>
  <c r="AB10" i="8"/>
  <c r="M7" i="14" s="1"/>
  <c r="N2" i="5"/>
  <c r="N45" i="8"/>
  <c r="V37" i="5" s="1"/>
  <c r="M45" i="8"/>
  <c r="U37" i="5" s="1"/>
  <c r="H27" i="8"/>
  <c r="G24" i="14" s="1"/>
  <c r="H35" i="8"/>
  <c r="G32" i="14" s="1"/>
  <c r="I22" i="8"/>
  <c r="H41"/>
  <c r="P33" i="5" s="1"/>
  <c r="H13" i="8"/>
  <c r="G10" i="14" s="1"/>
  <c r="I30" i="8"/>
  <c r="I35"/>
  <c r="H11"/>
  <c r="G8" i="14" s="1"/>
  <c r="I44" i="8"/>
  <c r="H44"/>
  <c r="G41" i="14" s="1"/>
  <c r="I31" i="8"/>
  <c r="I11"/>
  <c r="H26"/>
  <c r="P18" i="5" s="1"/>
  <c r="H39" i="8"/>
  <c r="G36" i="14" s="1"/>
  <c r="H31" i="8"/>
  <c r="G28" i="14" s="1"/>
  <c r="I41" i="8"/>
  <c r="I39"/>
  <c r="H21"/>
  <c r="G18" i="14" s="1"/>
  <c r="I23" i="8"/>
  <c r="I18"/>
  <c r="H32"/>
  <c r="P24" i="5" s="1"/>
  <c r="I12" i="8"/>
  <c r="I14"/>
  <c r="I40"/>
  <c r="H14"/>
  <c r="G11" i="14" s="1"/>
  <c r="H40" i="8"/>
  <c r="G37" i="14" s="1"/>
  <c r="H23" i="8"/>
  <c r="P15" i="5" s="1"/>
  <c r="O39" i="8"/>
  <c r="AD51"/>
  <c r="AS45"/>
  <c r="AT45" s="1"/>
  <c r="CL44"/>
  <c r="AD45"/>
  <c r="AE45" s="1"/>
  <c r="CW20"/>
  <c r="CY20" s="1"/>
  <c r="DM12" i="5" s="1"/>
  <c r="CJ51" i="8"/>
  <c r="CW47"/>
  <c r="DK39" i="5" s="1"/>
  <c r="AD43" i="8"/>
  <c r="O16"/>
  <c r="CW33"/>
  <c r="AS48"/>
  <c r="AS50"/>
  <c r="CW19"/>
  <c r="AM50" i="4"/>
  <c r="O18" i="8"/>
  <c r="AF32" i="4"/>
  <c r="CW35" i="8"/>
  <c r="N46"/>
  <c r="V38" i="5" s="1"/>
  <c r="CW16" i="8"/>
  <c r="BP44"/>
  <c r="W41" i="14" s="1"/>
  <c r="CW48" i="8"/>
  <c r="CZ48" s="1"/>
  <c r="S38" i="5"/>
  <c r="CR50" i="8"/>
  <c r="AS15"/>
  <c r="AS11"/>
  <c r="AS17"/>
  <c r="CL9"/>
  <c r="AS31"/>
  <c r="AS39"/>
  <c r="O25"/>
  <c r="AS19"/>
  <c r="AL19"/>
  <c r="AV11" i="5" s="1"/>
  <c r="BA43" i="8"/>
  <c r="BL35" i="5" s="1"/>
  <c r="AD35"/>
  <c r="AD47" i="8"/>
  <c r="AQ51"/>
  <c r="CL47"/>
  <c r="CW40"/>
  <c r="CW34"/>
  <c r="O44"/>
  <c r="CL51"/>
  <c r="CW45"/>
  <c r="CZ45" s="1"/>
  <c r="DN37" i="5" s="1"/>
  <c r="CL10" i="8"/>
  <c r="DA9"/>
  <c r="AS21"/>
  <c r="AS41"/>
  <c r="AS16"/>
  <c r="O33"/>
  <c r="O20"/>
  <c r="AS27"/>
  <c r="O43"/>
  <c r="O15"/>
  <c r="O19"/>
  <c r="AS30"/>
  <c r="O34"/>
  <c r="O11"/>
  <c r="AQ28"/>
  <c r="BA20" i="5" s="1"/>
  <c r="CZ42" i="8"/>
  <c r="DN34" i="5" s="1"/>
  <c r="CY12" i="8"/>
  <c r="DM4" i="5" s="1"/>
  <c r="AL27" i="8"/>
  <c r="AV19" i="5" s="1"/>
  <c r="CK26" i="8"/>
  <c r="CX18" i="5" s="1"/>
  <c r="CW30" i="8"/>
  <c r="AB45"/>
  <c r="M42" i="14" s="1"/>
  <c r="AM46" i="4"/>
  <c r="H45" i="8"/>
  <c r="G42" i="14" s="1"/>
  <c r="CW18" i="8"/>
  <c r="CK44"/>
  <c r="CX36" i="5" s="1"/>
  <c r="CW23" i="8"/>
  <c r="CW22"/>
  <c r="CW31"/>
  <c r="CW26"/>
  <c r="CW9"/>
  <c r="CW32"/>
  <c r="CY32" s="1"/>
  <c r="DM24" i="5" s="1"/>
  <c r="CW46" i="8"/>
  <c r="DK38" i="5" s="1"/>
  <c r="AS47" i="8"/>
  <c r="CW43"/>
  <c r="DK35" i="5" s="1"/>
  <c r="CW21" i="8"/>
  <c r="AS51"/>
  <c r="CW24"/>
  <c r="DA8"/>
  <c r="O48"/>
  <c r="AR50"/>
  <c r="BB42" i="5" s="1"/>
  <c r="CW51" i="8"/>
  <c r="DK43" i="5" s="1"/>
  <c r="AD46" i="8"/>
  <c r="DP8"/>
  <c r="O32"/>
  <c r="O28"/>
  <c r="AM31" i="4"/>
  <c r="CW29" i="8"/>
  <c r="CW27"/>
  <c r="AS10"/>
  <c r="AS40"/>
  <c r="AS28"/>
  <c r="O22"/>
  <c r="AS13"/>
  <c r="O36"/>
  <c r="AS24"/>
  <c r="AS23"/>
  <c r="AS25"/>
  <c r="H12"/>
  <c r="G9" i="14" s="1"/>
  <c r="CT12" i="8"/>
  <c r="DH4" i="5" s="1"/>
  <c r="AF33" i="4"/>
  <c r="CK10" i="8"/>
  <c r="CX2" i="5" s="1"/>
  <c r="CJ26" i="8"/>
  <c r="CW18" i="5" s="1"/>
  <c r="CZ10" i="8"/>
  <c r="DN2" i="5" s="1"/>
  <c r="AM20" i="4"/>
  <c r="CW13" i="8"/>
  <c r="CL50"/>
  <c r="CW25"/>
  <c r="CZ25" s="1"/>
  <c r="CL46"/>
  <c r="CW14"/>
  <c r="O23"/>
  <c r="O14"/>
  <c r="O42"/>
  <c r="O13"/>
  <c r="AS12"/>
  <c r="AS26"/>
  <c r="O24"/>
  <c r="AS33"/>
  <c r="CJ12"/>
  <c r="CW4" i="5" s="1"/>
  <c r="AM35" i="4"/>
  <c r="X46" i="8"/>
  <c r="CL48"/>
  <c r="O41"/>
  <c r="O27"/>
  <c r="AS18"/>
  <c r="AS32"/>
  <c r="O12"/>
  <c r="O30"/>
  <c r="O35"/>
  <c r="AS20"/>
  <c r="AS9"/>
  <c r="AD9"/>
  <c r="O17"/>
  <c r="O21"/>
  <c r="AS14"/>
  <c r="AS34"/>
  <c r="O26"/>
  <c r="AS35"/>
  <c r="AM19"/>
  <c r="CZ15"/>
  <c r="DN7" i="5" s="1"/>
  <c r="AF20" i="4"/>
  <c r="CK41" i="8"/>
  <c r="CX33" i="5" s="1"/>
  <c r="AS46" i="8"/>
  <c r="CF44"/>
  <c r="CL45"/>
  <c r="CM45" s="1"/>
  <c r="I51"/>
  <c r="Q51" s="1"/>
  <c r="W46"/>
  <c r="K43" i="14" s="1"/>
  <c r="DL9" i="8"/>
  <c r="AS29"/>
  <c r="O31"/>
  <c r="AD10"/>
  <c r="O29"/>
  <c r="AS22"/>
  <c r="AS36"/>
  <c r="AS42"/>
  <c r="O40"/>
  <c r="AS43"/>
  <c r="H16"/>
  <c r="P8" i="5" s="1"/>
  <c r="AM23" i="8"/>
  <c r="CT13"/>
  <c r="DH5" i="5" s="1"/>
  <c r="CE45" i="8"/>
  <c r="CR37" i="5" s="1"/>
  <c r="AD50" i="8"/>
  <c r="CK51"/>
  <c r="CX43" i="5" s="1"/>
  <c r="CW44" i="8"/>
  <c r="DK36" i="5" s="1"/>
  <c r="AS44" i="8"/>
  <c r="BM37" i="5"/>
  <c r="S48" i="14"/>
  <c r="O51" i="8"/>
  <c r="CE47"/>
  <c r="CP39" i="5"/>
  <c r="AL50" i="8"/>
  <c r="AV42" i="5" s="1"/>
  <c r="AM50" i="8"/>
  <c r="H43" i="14"/>
  <c r="U38" i="5"/>
  <c r="CR48" i="8"/>
  <c r="AF48" i="4"/>
  <c r="AM29"/>
  <c r="CF45" i="8"/>
  <c r="AC45"/>
  <c r="BG50"/>
  <c r="BR42" i="5" s="1"/>
  <c r="X48" i="8"/>
  <c r="BP50"/>
  <c r="CB42" i="5" s="1"/>
  <c r="O50" i="8"/>
  <c r="AM48"/>
  <c r="CT43"/>
  <c r="AB45" i="14"/>
  <c r="CW40" i="5"/>
  <c r="BW43" i="8"/>
  <c r="I46"/>
  <c r="BB51"/>
  <c r="AM51"/>
  <c r="BW45"/>
  <c r="BX45" s="1"/>
  <c r="X40" i="14"/>
  <c r="CG35" i="5"/>
  <c r="BW50" i="8"/>
  <c r="AL51"/>
  <c r="AV43" i="5" s="1"/>
  <c r="CF47" i="8"/>
  <c r="BA44"/>
  <c r="BJ36" i="5"/>
  <c r="O46" i="8"/>
  <c r="H46"/>
  <c r="W51"/>
  <c r="AF43" i="5" s="1"/>
  <c r="BQ46" i="8"/>
  <c r="AF29" i="4"/>
  <c r="AM22"/>
  <c r="BB47" i="8"/>
  <c r="BJ39" i="5"/>
  <c r="O45" i="8"/>
  <c r="P45" s="1"/>
  <c r="BP46"/>
  <c r="H50"/>
  <c r="P42" i="5" s="1"/>
  <c r="CF50" i="8"/>
  <c r="I45"/>
  <c r="X51"/>
  <c r="W50"/>
  <c r="AF42" i="5" s="1"/>
  <c r="AB41" i="14"/>
  <c r="CW36" i="5"/>
  <c r="AL35"/>
  <c r="BP47" i="8"/>
  <c r="BZ39" i="5"/>
  <c r="AF46" i="4"/>
  <c r="CR46" i="8"/>
  <c r="AM26" i="4"/>
  <c r="BW51" i="8"/>
  <c r="S43" i="14"/>
  <c r="BL38" i="5"/>
  <c r="BW46" i="8"/>
  <c r="AD48"/>
  <c r="AL45"/>
  <c r="AT37" i="5"/>
  <c r="BW48" i="8"/>
  <c r="P45" i="14"/>
  <c r="BA40" i="5"/>
  <c r="BB46" i="8"/>
  <c r="BJ38" i="5"/>
  <c r="AM45" i="8"/>
  <c r="BW47"/>
  <c r="AF44" i="4"/>
  <c r="CR44" i="8"/>
  <c r="BP51"/>
  <c r="CB43" i="5" s="1"/>
  <c r="CE50" i="8"/>
  <c r="CR42" i="5" s="1"/>
  <c r="W47" i="8"/>
  <c r="AD39" i="5"/>
  <c r="M50" i="8"/>
  <c r="U42" i="5" s="1"/>
  <c r="BV45" i="8"/>
  <c r="CH37" i="5" s="1"/>
  <c r="BQ48" i="8"/>
  <c r="AM46"/>
  <c r="AL48"/>
  <c r="O47"/>
  <c r="CR47"/>
  <c r="AF47" i="4"/>
  <c r="AL44" i="8"/>
  <c r="AT36" i="5"/>
  <c r="AF40" i="4"/>
  <c r="AM16"/>
  <c r="BA48" i="8"/>
  <c r="AA40" i="14"/>
  <c r="CR35" i="5"/>
  <c r="BA45" i="8"/>
  <c r="BJ37" i="5"/>
  <c r="BW44" i="8"/>
  <c r="AL46"/>
  <c r="AD44"/>
  <c r="AF50" i="4"/>
  <c r="CW50" i="8"/>
  <c r="DK42" i="5" s="1"/>
  <c r="H47" i="8"/>
  <c r="N39" i="5"/>
  <c r="AF51" i="4"/>
  <c r="CR51" i="8"/>
  <c r="BB48"/>
  <c r="CS38" i="5"/>
  <c r="AL36"/>
  <c r="I47" i="8"/>
  <c r="BU45"/>
  <c r="W48"/>
  <c r="CC39" i="5"/>
  <c r="BQ44" i="8"/>
  <c r="CF51"/>
  <c r="AW36" i="5"/>
  <c r="X44" i="8"/>
  <c r="AF44" s="1"/>
  <c r="AD36" i="5"/>
  <c r="AM47" i="4"/>
  <c r="AF45"/>
  <c r="CR45" i="8"/>
  <c r="AM40" i="4"/>
  <c r="T47" i="14"/>
  <c r="N50" i="8"/>
  <c r="V42" i="5" s="1"/>
  <c r="CE46" i="8"/>
  <c r="CP38" i="5"/>
  <c r="W44" i="8"/>
  <c r="H48"/>
  <c r="N40" i="5"/>
  <c r="AM44" i="4"/>
  <c r="AB30" i="14"/>
  <c r="I15" i="8"/>
  <c r="I29"/>
  <c r="H24"/>
  <c r="G21" i="14" s="1"/>
  <c r="I20" i="8"/>
  <c r="H29"/>
  <c r="G26" i="14" s="1"/>
  <c r="I34" i="8"/>
  <c r="H20"/>
  <c r="G17" i="14" s="1"/>
  <c r="CU20" i="8"/>
  <c r="DI12" i="5" s="1"/>
  <c r="I24" i="8"/>
  <c r="CT20"/>
  <c r="DH12" i="5" s="1"/>
  <c r="H34" i="8"/>
  <c r="P26" i="5" s="1"/>
  <c r="CT25" i="8"/>
  <c r="DH17" i="5" s="1"/>
  <c r="AB11" i="14"/>
  <c r="AB26"/>
  <c r="CU14" i="8"/>
  <c r="DI6" i="5" s="1"/>
  <c r="CT35" i="8"/>
  <c r="DH27" i="5" s="1"/>
  <c r="CT18" i="8"/>
  <c r="DH10" i="5" s="1"/>
  <c r="CU24" i="8"/>
  <c r="DI16" i="5" s="1"/>
  <c r="CU15" i="8"/>
  <c r="DI7" i="5" s="1"/>
  <c r="CT40" i="8"/>
  <c r="DH32" i="5" s="1"/>
  <c r="CT11" i="8"/>
  <c r="DH3" i="5" s="1"/>
  <c r="CU35" i="8"/>
  <c r="DI27" i="5" s="1"/>
  <c r="CU40" i="8"/>
  <c r="CT24"/>
  <c r="DH16" i="5" s="1"/>
  <c r="CU23" i="8"/>
  <c r="DI15" i="5" s="1"/>
  <c r="DF15"/>
  <c r="CT33" i="8"/>
  <c r="DH25" i="5" s="1"/>
  <c r="DF25"/>
  <c r="CT22" i="8"/>
  <c r="DH14" i="5" s="1"/>
  <c r="DF14"/>
  <c r="CU16" i="8"/>
  <c r="DI8" i="5" s="1"/>
  <c r="DF8"/>
  <c r="CT29" i="8"/>
  <c r="DH21" i="5" s="1"/>
  <c r="DF21"/>
  <c r="CU32" i="8"/>
  <c r="DI24" i="5" s="1"/>
  <c r="DF24"/>
  <c r="CU26" i="8"/>
  <c r="DI18" i="5" s="1"/>
  <c r="DF18"/>
  <c r="CU30" i="8"/>
  <c r="DI22" i="5" s="1"/>
  <c r="DF22"/>
  <c r="CT39" i="8"/>
  <c r="DH31" i="5" s="1"/>
  <c r="DF31"/>
  <c r="DF23"/>
  <c r="DG9" i="8"/>
  <c r="AM10" i="4"/>
  <c r="CT42" i="8"/>
  <c r="DH34" i="5" s="1"/>
  <c r="CT15" i="8"/>
  <c r="DH7" i="5" s="1"/>
  <c r="CU29" i="8"/>
  <c r="DI21" i="5" s="1"/>
  <c r="CU22" i="8"/>
  <c r="DI14" i="5" s="1"/>
  <c r="CT16" i="8"/>
  <c r="DH8" i="5" s="1"/>
  <c r="CT30" i="8"/>
  <c r="DH22" i="5" s="1"/>
  <c r="AG16"/>
  <c r="K10" i="14"/>
  <c r="AF5" i="5"/>
  <c r="K16" i="14"/>
  <c r="AF11" i="5"/>
  <c r="W24" i="14"/>
  <c r="K29"/>
  <c r="AF24" i="5"/>
  <c r="K28" i="14"/>
  <c r="AF23" i="5"/>
  <c r="K13" i="14"/>
  <c r="AF8" i="5"/>
  <c r="AG26"/>
  <c r="O27" i="14"/>
  <c r="AF7" i="5"/>
  <c r="W20" i="14"/>
  <c r="O23"/>
  <c r="W32"/>
  <c r="K20"/>
  <c r="AF15" i="5"/>
  <c r="K11" i="14"/>
  <c r="AF6" i="5"/>
  <c r="AA13" i="14"/>
  <c r="O21"/>
  <c r="AA17"/>
  <c r="K8"/>
  <c r="AF3" i="5"/>
  <c r="N10" i="8"/>
  <c r="S2" i="5"/>
  <c r="L14" i="14"/>
  <c r="M14"/>
  <c r="AK9" i="5"/>
  <c r="M18" i="14"/>
  <c r="L18"/>
  <c r="AK13" i="5"/>
  <c r="P8" i="14"/>
  <c r="AL26" i="5"/>
  <c r="L26" i="14"/>
  <c r="M26"/>
  <c r="AK21" i="5"/>
  <c r="L32" i="14"/>
  <c r="M32"/>
  <c r="AK27" i="5"/>
  <c r="L13" i="14"/>
  <c r="M13"/>
  <c r="AK8" i="5"/>
  <c r="L23" i="14"/>
  <c r="M23"/>
  <c r="AK18" i="5"/>
  <c r="X11" i="14"/>
  <c r="P12"/>
  <c r="L16"/>
  <c r="M16"/>
  <c r="AK11" i="5"/>
  <c r="AL17"/>
  <c r="M39" i="14"/>
  <c r="L39"/>
  <c r="AK34" i="5"/>
  <c r="AL5"/>
  <c r="M30" i="14"/>
  <c r="L30"/>
  <c r="AK25" i="5"/>
  <c r="L29" i="14"/>
  <c r="M29"/>
  <c r="AK24" i="5"/>
  <c r="AL16"/>
  <c r="L38" i="14"/>
  <c r="M38"/>
  <c r="AK33" i="5"/>
  <c r="M9" i="14"/>
  <c r="L9"/>
  <c r="AK4" i="5"/>
  <c r="L37" i="14"/>
  <c r="M37"/>
  <c r="AK32" i="5"/>
  <c r="AL2"/>
  <c r="AL31"/>
  <c r="M33" i="14"/>
  <c r="L33"/>
  <c r="AK28" i="5"/>
  <c r="AL23"/>
  <c r="AL18"/>
  <c r="L20" i="14"/>
  <c r="M20"/>
  <c r="AK15" i="5"/>
  <c r="M15" i="14"/>
  <c r="L15"/>
  <c r="AK10" i="5"/>
  <c r="AD35" i="8"/>
  <c r="AD41"/>
  <c r="AD26"/>
  <c r="BW36"/>
  <c r="BW14"/>
  <c r="N42"/>
  <c r="V34" i="5" s="1"/>
  <c r="M42" i="8"/>
  <c r="BG42"/>
  <c r="BR34" i="5" s="1"/>
  <c r="BF42" i="8"/>
  <c r="BQ34" i="5" s="1"/>
  <c r="BA31" i="8"/>
  <c r="BL23" i="5" s="1"/>
  <c r="BB31" i="8"/>
  <c r="AD21"/>
  <c r="AD31"/>
  <c r="AD22"/>
  <c r="BW20"/>
  <c r="BW22"/>
  <c r="N18"/>
  <c r="V10" i="5" s="1"/>
  <c r="M18" i="8"/>
  <c r="M26"/>
  <c r="N26"/>
  <c r="V18" i="5" s="1"/>
  <c r="BA16" i="8"/>
  <c r="BL8" i="5" s="1"/>
  <c r="BB16" i="8"/>
  <c r="BF40"/>
  <c r="BQ32" i="5" s="1"/>
  <c r="BG40" i="8"/>
  <c r="BR32" i="5" s="1"/>
  <c r="BA20" i="8"/>
  <c r="BL12" i="5" s="1"/>
  <c r="BB20" i="8"/>
  <c r="BF30"/>
  <c r="BQ22" i="5" s="1"/>
  <c r="BG30" i="8"/>
  <c r="BR22" i="5" s="1"/>
  <c r="M13" i="8"/>
  <c r="N13"/>
  <c r="V5" i="5" s="1"/>
  <c r="AR10" i="8"/>
  <c r="BB2" i="5" s="1"/>
  <c r="AQ10" i="8"/>
  <c r="BA2" i="5" s="1"/>
  <c r="BB13" i="8"/>
  <c r="BA13"/>
  <c r="BL5" i="5" s="1"/>
  <c r="BF31" i="8"/>
  <c r="BQ23" i="5" s="1"/>
  <c r="BG31" i="8"/>
  <c r="BR23" i="5" s="1"/>
  <c r="N41" i="8"/>
  <c r="V33" i="5" s="1"/>
  <c r="M41" i="8"/>
  <c r="AD29"/>
  <c r="AD24"/>
  <c r="BW25"/>
  <c r="BW24"/>
  <c r="N28"/>
  <c r="V20" i="5" s="1"/>
  <c r="M28" i="8"/>
  <c r="N17"/>
  <c r="V9" i="5" s="1"/>
  <c r="M17" i="8"/>
  <c r="N33"/>
  <c r="V25" i="5" s="1"/>
  <c r="M33" i="8"/>
  <c r="N12"/>
  <c r="V4" i="5" s="1"/>
  <c r="M12" i="8"/>
  <c r="AD27"/>
  <c r="AD15"/>
  <c r="AD25"/>
  <c r="BW26"/>
  <c r="AD20"/>
  <c r="BW13"/>
  <c r="BW28"/>
  <c r="BW19"/>
  <c r="BW27"/>
  <c r="M20"/>
  <c r="N20"/>
  <c r="V12" i="5" s="1"/>
  <c r="M34" i="8"/>
  <c r="N34"/>
  <c r="V26" i="5" s="1"/>
  <c r="BA12" i="8"/>
  <c r="BL4" i="5" s="1"/>
  <c r="BB12" i="8"/>
  <c r="BF18"/>
  <c r="BQ10" i="5" s="1"/>
  <c r="BG18" i="8"/>
  <c r="BR10" i="5" s="1"/>
  <c r="M36" i="8"/>
  <c r="N36"/>
  <c r="V28" i="5" s="1"/>
  <c r="N22" i="8"/>
  <c r="V14" i="5" s="1"/>
  <c r="M22" i="8"/>
  <c r="N23"/>
  <c r="V15" i="5" s="1"/>
  <c r="M23" i="8"/>
  <c r="M29"/>
  <c r="N29"/>
  <c r="V21" i="5" s="1"/>
  <c r="N39" i="8"/>
  <c r="V31" i="5" s="1"/>
  <c r="M39" i="8"/>
  <c r="U31" i="5" s="1"/>
  <c r="AD42" i="8"/>
  <c r="AD23"/>
  <c r="BW17"/>
  <c r="BF19"/>
  <c r="BQ11" i="5" s="1"/>
  <c r="BG19" i="8"/>
  <c r="BR11" i="5" s="1"/>
  <c r="N19" i="8"/>
  <c r="V11" i="5" s="1"/>
  <c r="M19" i="8"/>
  <c r="U11" i="5" s="1"/>
  <c r="BA15" i="8"/>
  <c r="BL7" i="5" s="1"/>
  <c r="BB15" i="8"/>
  <c r="BF39"/>
  <c r="BQ31" i="5" s="1"/>
  <c r="BG39" i="8"/>
  <c r="BR31" i="5" s="1"/>
  <c r="M14" i="8"/>
  <c r="N14"/>
  <c r="V6" i="5" s="1"/>
  <c r="BW15" i="8"/>
  <c r="AD16"/>
  <c r="BW23"/>
  <c r="BW30"/>
  <c r="BW11"/>
  <c r="BW21"/>
  <c r="BW35"/>
  <c r="M40"/>
  <c r="U32" i="5" s="1"/>
  <c r="N40" i="8"/>
  <c r="V32" i="5" s="1"/>
  <c r="BG26" i="8"/>
  <c r="BR18" i="5" s="1"/>
  <c r="BF26" i="8"/>
  <c r="BQ18" i="5" s="1"/>
  <c r="BB14" i="8"/>
  <c r="BA14"/>
  <c r="BL6" i="5" s="1"/>
  <c r="BB34" i="8"/>
  <c r="BA34"/>
  <c r="BL26" i="5" s="1"/>
  <c r="BF15" i="8"/>
  <c r="BQ7" i="5" s="1"/>
  <c r="BG15" i="8"/>
  <c r="BR7" i="5" s="1"/>
  <c r="M25" i="8"/>
  <c r="N25"/>
  <c r="V17" i="5" s="1"/>
  <c r="N31" i="8"/>
  <c r="V23" i="5" s="1"/>
  <c r="M31" i="8"/>
  <c r="BF16"/>
  <c r="BQ8" i="5" s="1"/>
  <c r="BG16" i="8"/>
  <c r="BR8" i="5" s="1"/>
  <c r="AD13" i="8"/>
  <c r="AD18"/>
  <c r="AD11"/>
  <c r="BW29"/>
  <c r="BW31"/>
  <c r="BW16"/>
  <c r="BA28"/>
  <c r="BL20" i="5" s="1"/>
  <c r="BB28" i="8"/>
  <c r="N15"/>
  <c r="V7" i="5" s="1"/>
  <c r="M15" i="8"/>
  <c r="BB23"/>
  <c r="BA23"/>
  <c r="BL15" i="5" s="1"/>
  <c r="BF41" i="8"/>
  <c r="BQ33" i="5" s="1"/>
  <c r="BG41" i="8"/>
  <c r="BR33" i="5" s="1"/>
  <c r="M16" i="8"/>
  <c r="U8" i="5" s="1"/>
  <c r="N16" i="8"/>
  <c r="V8" i="5" s="1"/>
  <c r="AD19" i="8"/>
  <c r="BW9"/>
  <c r="BH9"/>
  <c r="AD14"/>
  <c r="BW32"/>
  <c r="BB33"/>
  <c r="BA33"/>
  <c r="BL25" i="5" s="1"/>
  <c r="BF20" i="8"/>
  <c r="BQ12" i="5" s="1"/>
  <c r="BG20" i="8"/>
  <c r="BR12" i="5" s="1"/>
  <c r="BB39" i="8"/>
  <c r="BA39"/>
  <c r="BL31" i="5" s="1"/>
  <c r="BG34" i="8"/>
  <c r="BR26" i="5" s="1"/>
  <c r="BF34" i="8"/>
  <c r="BQ26" i="5" s="1"/>
  <c r="N30" i="8"/>
  <c r="V22" i="5" s="1"/>
  <c r="M30" i="8"/>
  <c r="U22" i="5" s="1"/>
  <c r="BA30" i="8"/>
  <c r="BL22" i="5" s="1"/>
  <c r="BB30" i="8"/>
  <c r="BG17"/>
  <c r="BR9" i="5" s="1"/>
  <c r="BF17" i="8"/>
  <c r="BQ9" i="5" s="1"/>
  <c r="N21" i="8"/>
  <c r="V13" i="5" s="1"/>
  <c r="M21" i="8"/>
  <c r="M27"/>
  <c r="N27"/>
  <c r="V19" i="5" s="1"/>
  <c r="BG25" i="8"/>
  <c r="BR17" i="5" s="1"/>
  <c r="BF25" i="8"/>
  <c r="BQ17" i="5" s="1"/>
  <c r="AD39" i="8"/>
  <c r="AD34"/>
  <c r="BW10"/>
  <c r="BW40"/>
  <c r="BW33"/>
  <c r="BW18"/>
  <c r="BA24"/>
  <c r="BL16" i="5" s="1"/>
  <c r="BB24" i="8"/>
  <c r="BA40"/>
  <c r="BL32" i="5" s="1"/>
  <c r="BB40" i="8"/>
  <c r="BF21"/>
  <c r="BQ13" i="5" s="1"/>
  <c r="BG21" i="8"/>
  <c r="BR13" i="5" s="1"/>
  <c r="BA19" i="8"/>
  <c r="BL11" i="5" s="1"/>
  <c r="BB19" i="8"/>
  <c r="BB27"/>
  <c r="BA27"/>
  <c r="BL19" i="5" s="1"/>
  <c r="BG14" i="8"/>
  <c r="BR6" i="5" s="1"/>
  <c r="BF14" i="8"/>
  <c r="BQ6" i="5" s="1"/>
  <c r="AD33" i="8"/>
  <c r="BW39"/>
  <c r="AD12"/>
  <c r="AD36"/>
  <c r="BW42"/>
  <c r="BW41"/>
  <c r="BW12"/>
  <c r="BB41"/>
  <c r="BA41"/>
  <c r="BL33" i="5" s="1"/>
  <c r="BF28" i="8"/>
  <c r="BQ20" i="5" s="1"/>
  <c r="BG28" i="8"/>
  <c r="BR20" i="5" s="1"/>
  <c r="BA10" i="8"/>
  <c r="BB10"/>
  <c r="BG12"/>
  <c r="BR4" i="5" s="1"/>
  <c r="BF12" i="8"/>
  <c r="BQ4" i="5" s="1"/>
  <c r="N32" i="8"/>
  <c r="V24" i="5" s="1"/>
  <c r="M32" i="8"/>
  <c r="BB22"/>
  <c r="BA22"/>
  <c r="BL14" i="5" s="1"/>
  <c r="BF24" i="8"/>
  <c r="BQ16" i="5" s="1"/>
  <c r="BG24" i="8"/>
  <c r="BR16" i="5" s="1"/>
  <c r="BA32" i="8"/>
  <c r="BL24" i="5" s="1"/>
  <c r="BB32" i="8"/>
  <c r="BF36"/>
  <c r="BQ28" i="5" s="1"/>
  <c r="BG36" i="8"/>
  <c r="BR28" i="5" s="1"/>
  <c r="BA11" i="8"/>
  <c r="BL3" i="5" s="1"/>
  <c r="BB11" i="8"/>
  <c r="BF27"/>
  <c r="BQ19" i="5" s="1"/>
  <c r="BG27" i="8"/>
  <c r="BR19" i="5" s="1"/>
  <c r="BF33" i="8"/>
  <c r="BQ25" i="5" s="1"/>
  <c r="BG33" i="8"/>
  <c r="BR25" i="5" s="1"/>
  <c r="BG22" i="8"/>
  <c r="BR14" i="5" s="1"/>
  <c r="BF22" i="8"/>
  <c r="BQ14" i="5" s="1"/>
  <c r="AD30" i="8"/>
  <c r="AD28"/>
  <c r="AD32"/>
  <c r="AD40"/>
  <c r="BW34"/>
  <c r="AD17"/>
  <c r="BA26"/>
  <c r="BL18" i="5" s="1"/>
  <c r="BB26" i="8"/>
  <c r="BB36"/>
  <c r="BA36"/>
  <c r="BL28" i="5" s="1"/>
  <c r="BG23" i="8"/>
  <c r="BR15" i="5" s="1"/>
  <c r="BF23" i="8"/>
  <c r="BQ15" i="5" s="1"/>
  <c r="M35" i="8"/>
  <c r="U27" i="5" s="1"/>
  <c r="N35" i="8"/>
  <c r="V27" i="5" s="1"/>
  <c r="BA35" i="8"/>
  <c r="BL27" i="5" s="1"/>
  <c r="BB35" i="8"/>
  <c r="BF13"/>
  <c r="BQ5" i="5" s="1"/>
  <c r="BG13" i="8"/>
  <c r="BR5" i="5" s="1"/>
  <c r="M24" i="8"/>
  <c r="N24"/>
  <c r="V16" i="5" s="1"/>
  <c r="BF32" i="8"/>
  <c r="BQ24" i="5" s="1"/>
  <c r="BG32" i="8"/>
  <c r="BR24" i="5" s="1"/>
  <c r="BB18" i="8"/>
  <c r="BA18"/>
  <c r="BL10" i="5" s="1"/>
  <c r="BF11" i="8"/>
  <c r="BQ3" i="5" s="1"/>
  <c r="BG11" i="8"/>
  <c r="BR3" i="5" s="1"/>
  <c r="N11" i="8"/>
  <c r="V3" i="5" s="1"/>
  <c r="M11" i="8"/>
  <c r="BA42"/>
  <c r="BL34" i="5" s="1"/>
  <c r="BB42" i="8"/>
  <c r="BG29"/>
  <c r="BR21" i="5" s="1"/>
  <c r="BF29" i="8"/>
  <c r="BQ21" i="5" s="1"/>
  <c r="BA17" i="8"/>
  <c r="BL9" i="5" s="1"/>
  <c r="BB17" i="8"/>
  <c r="BG35"/>
  <c r="BR27" i="5" s="1"/>
  <c r="BF35" i="8"/>
  <c r="BQ27" i="5" s="1"/>
  <c r="BA21" i="8"/>
  <c r="BL13" i="5" s="1"/>
  <c r="BB21" i="8"/>
  <c r="M10"/>
  <c r="O10"/>
  <c r="AL49" i="4"/>
  <c r="O9" i="8"/>
  <c r="AB11" i="4"/>
  <c r="L33" i="5"/>
  <c r="L17"/>
  <c r="CN23"/>
  <c r="L23"/>
  <c r="BH23"/>
  <c r="BH28"/>
  <c r="BH13"/>
  <c r="CN11"/>
  <c r="AB16"/>
  <c r="L4"/>
  <c r="DD9"/>
  <c r="DD21"/>
  <c r="L14"/>
  <c r="CN7"/>
  <c r="CN31"/>
  <c r="CN24"/>
  <c r="BX5"/>
  <c r="CN17"/>
  <c r="BX22"/>
  <c r="CN34"/>
  <c r="L27"/>
  <c r="DD10"/>
  <c r="AR15"/>
  <c r="CN8"/>
  <c r="AB20"/>
  <c r="AR13"/>
  <c r="BX7"/>
  <c r="BX34"/>
  <c r="BX8"/>
  <c r="CN18"/>
  <c r="L21"/>
  <c r="BH7"/>
  <c r="L31"/>
  <c r="AR5"/>
  <c r="BH34"/>
  <c r="BH27"/>
  <c r="BX10"/>
  <c r="AB15"/>
  <c r="BH8"/>
  <c r="L20"/>
  <c r="DD32"/>
  <c r="AR28"/>
  <c r="BX31"/>
  <c r="BX27"/>
  <c r="BX26"/>
  <c r="DD6"/>
  <c r="BH35"/>
  <c r="BX16"/>
  <c r="DD28"/>
  <c r="AB13"/>
  <c r="BH9"/>
  <c r="BX21"/>
  <c r="CN33"/>
  <c r="L26"/>
  <c r="AR7"/>
  <c r="L19"/>
  <c r="BH31"/>
  <c r="AR24"/>
  <c r="AB5"/>
  <c r="BH17"/>
  <c r="AR22"/>
  <c r="AR34"/>
  <c r="BH10"/>
  <c r="L3"/>
  <c r="AR8"/>
  <c r="DD20"/>
  <c r="L32"/>
  <c r="AR25"/>
  <c r="AB32"/>
  <c r="BX35"/>
  <c r="DD18"/>
  <c r="BX18"/>
  <c r="AR35"/>
  <c r="AB28"/>
  <c r="AR9"/>
  <c r="BH21"/>
  <c r="BX33"/>
  <c r="BX14"/>
  <c r="BH26"/>
  <c r="AB7"/>
  <c r="L12"/>
  <c r="L5"/>
  <c r="L15"/>
  <c r="AB8"/>
  <c r="CN20"/>
  <c r="CN9"/>
  <c r="BX24"/>
  <c r="BH24"/>
  <c r="AR11"/>
  <c r="BH16"/>
  <c r="BX6"/>
  <c r="BH18"/>
  <c r="CN28"/>
  <c r="AB9"/>
  <c r="AR21"/>
  <c r="BH33"/>
  <c r="BH14"/>
  <c r="L7"/>
  <c r="DD19"/>
  <c r="AB22"/>
  <c r="AR27"/>
  <c r="DD3"/>
  <c r="BX20"/>
  <c r="AR23"/>
  <c r="L16"/>
  <c r="DD33"/>
  <c r="AB12"/>
  <c r="BH6"/>
  <c r="AB11"/>
  <c r="AB23"/>
  <c r="AB35"/>
  <c r="BX28"/>
  <c r="DD4"/>
  <c r="AB24"/>
  <c r="AR17"/>
  <c r="AB34"/>
  <c r="AR10"/>
  <c r="CN3"/>
  <c r="DD15"/>
  <c r="L8"/>
  <c r="CN32"/>
  <c r="AB25"/>
  <c r="CN21"/>
  <c r="BH11"/>
  <c r="BX9"/>
  <c r="BX17"/>
  <c r="CN6"/>
  <c r="AR6"/>
  <c r="AR18"/>
  <c r="L11"/>
  <c r="DD23"/>
  <c r="L28"/>
  <c r="L13"/>
  <c r="CN4"/>
  <c r="L9"/>
  <c r="AB21"/>
  <c r="DD12"/>
  <c r="DD22"/>
  <c r="AB10"/>
  <c r="BX3"/>
  <c r="CN15"/>
  <c r="BX32"/>
  <c r="DD25"/>
  <c r="L18"/>
  <c r="AR16"/>
  <c r="BX4"/>
  <c r="AR26"/>
  <c r="CN19"/>
  <c r="AR31"/>
  <c r="CN12"/>
  <c r="DD24"/>
  <c r="L22"/>
  <c r="BH3"/>
  <c r="BX15"/>
  <c r="AR20"/>
  <c r="BH32"/>
  <c r="L25"/>
  <c r="CN16"/>
  <c r="CN14"/>
  <c r="BH22"/>
  <c r="AB6"/>
  <c r="DD16"/>
  <c r="CN13"/>
  <c r="BH4"/>
  <c r="AR33"/>
  <c r="AR14"/>
  <c r="DD26"/>
  <c r="BX19"/>
  <c r="BX12"/>
  <c r="L24"/>
  <c r="CN22"/>
  <c r="DD27"/>
  <c r="AR3"/>
  <c r="BH15"/>
  <c r="CN25"/>
  <c r="BX11"/>
  <c r="BH5"/>
  <c r="DD13"/>
  <c r="AB18"/>
  <c r="L6"/>
  <c r="BX23"/>
  <c r="DD35"/>
  <c r="BX13"/>
  <c r="AR4"/>
  <c r="DD14"/>
  <c r="AB26"/>
  <c r="BH19"/>
  <c r="DD31"/>
  <c r="BH12"/>
  <c r="DD5"/>
  <c r="AB17"/>
  <c r="DD34"/>
  <c r="CN27"/>
  <c r="AB3"/>
  <c r="BH20"/>
  <c r="AR32"/>
  <c r="BX25"/>
  <c r="AB19"/>
  <c r="CN10"/>
  <c r="L35"/>
  <c r="DD11"/>
  <c r="CN35"/>
  <c r="AB4"/>
  <c r="AB33"/>
  <c r="AB14"/>
  <c r="CN26"/>
  <c r="DD7"/>
  <c r="AR19"/>
  <c r="AB31"/>
  <c r="AR12"/>
  <c r="CN5"/>
  <c r="DD17"/>
  <c r="L34"/>
  <c r="AB27"/>
  <c r="L10"/>
  <c r="DD8"/>
  <c r="BH25"/>
  <c r="BH2"/>
  <c r="DD2"/>
  <c r="BX2"/>
  <c r="CN2"/>
  <c r="AR2"/>
  <c r="AB2"/>
  <c r="CA59" i="17" l="1"/>
  <c r="CK51" i="18" s="1"/>
  <c r="CP59" i="17"/>
  <c r="CZ57" i="8"/>
  <c r="DN49" i="5" s="1"/>
  <c r="S49" i="8"/>
  <c r="Y41" i="5" s="1"/>
  <c r="DA48"/>
  <c r="DE13" i="17"/>
  <c r="CO56" i="8"/>
  <c r="CL2" i="18"/>
  <c r="DB43"/>
  <c r="BY39" i="8"/>
  <c r="AP11" i="18"/>
  <c r="DE26" i="17"/>
  <c r="BI54" i="8"/>
  <c r="DF11" i="5"/>
  <c r="BJ62" i="17"/>
  <c r="DD17"/>
  <c r="O31" i="14"/>
  <c r="CU42" i="8"/>
  <c r="DI34" i="5" s="1"/>
  <c r="CT19" i="8"/>
  <c r="DH11" i="5" s="1"/>
  <c r="CY59" i="8"/>
  <c r="AF60" i="17"/>
  <c r="AB20" i="14"/>
  <c r="CT34" i="8"/>
  <c r="DH26" i="5" s="1"/>
  <c r="CZ64" i="8"/>
  <c r="DN56" i="5" s="1"/>
  <c r="CO61" i="8"/>
  <c r="CZ53" i="5" s="1"/>
  <c r="Z2" i="18"/>
  <c r="CU34" i="8"/>
  <c r="DI26" i="5" s="1"/>
  <c r="Z45" i="18"/>
  <c r="BF19"/>
  <c r="EK8"/>
  <c r="EK23"/>
  <c r="EK38"/>
  <c r="DD26" i="17"/>
  <c r="EK2" i="18"/>
  <c r="EK14"/>
  <c r="EK39"/>
  <c r="EK27"/>
  <c r="EK21"/>
  <c r="CP62" i="8"/>
  <c r="DA54" i="5" s="1"/>
  <c r="BL49" i="8"/>
  <c r="BU41" i="5" s="1"/>
  <c r="BJ65" i="17"/>
  <c r="EJ41" i="18"/>
  <c r="EK32"/>
  <c r="EK12"/>
  <c r="EK16"/>
  <c r="CN62" i="17"/>
  <c r="EK18" i="18"/>
  <c r="AK7" i="20"/>
  <c r="DA9" i="17"/>
  <c r="EK36" i="18"/>
  <c r="AE10" i="8"/>
  <c r="AK36" i="20"/>
  <c r="AL36" s="1"/>
  <c r="DE12" i="17"/>
  <c r="DD12"/>
  <c r="DE36"/>
  <c r="DD36"/>
  <c r="DE11"/>
  <c r="DD11"/>
  <c r="DE23"/>
  <c r="DD23"/>
  <c r="CL5" i="18"/>
  <c r="CL6"/>
  <c r="AK11" i="20"/>
  <c r="AL11" s="1"/>
  <c r="DC44" i="17"/>
  <c r="BF31" i="18"/>
  <c r="BF7"/>
  <c r="BF43"/>
  <c r="BF3"/>
  <c r="BF36"/>
  <c r="Z11"/>
  <c r="BF8"/>
  <c r="Z8"/>
  <c r="AP38"/>
  <c r="CL11"/>
  <c r="BF6"/>
  <c r="Z10"/>
  <c r="DB40"/>
  <c r="Z26"/>
  <c r="BF23"/>
  <c r="AP15"/>
  <c r="Z7"/>
  <c r="AP14"/>
  <c r="AP23"/>
  <c r="DB39"/>
  <c r="CL10"/>
  <c r="BF21"/>
  <c r="CL22"/>
  <c r="CL16"/>
  <c r="CL38"/>
  <c r="AP26"/>
  <c r="CL19"/>
  <c r="CL36"/>
  <c r="AP18"/>
  <c r="AP2"/>
  <c r="CL51"/>
  <c r="BF22"/>
  <c r="CL20"/>
  <c r="CL50"/>
  <c r="AP27"/>
  <c r="AP37"/>
  <c r="AP13"/>
  <c r="Z14"/>
  <c r="Z38"/>
  <c r="Z39"/>
  <c r="DB41"/>
  <c r="CL12"/>
  <c r="CL43"/>
  <c r="CL41"/>
  <c r="CL47"/>
  <c r="CL28"/>
  <c r="CL3"/>
  <c r="DC54" i="17"/>
  <c r="AK39" i="20"/>
  <c r="AL39" s="1"/>
  <c r="DA39" i="17"/>
  <c r="AK51" i="20"/>
  <c r="AL51" s="1"/>
  <c r="AK18"/>
  <c r="AL18" s="1"/>
  <c r="DA18" i="17"/>
  <c r="AK31" i="20"/>
  <c r="AL31" s="1"/>
  <c r="DA31" i="17"/>
  <c r="AK50" i="20"/>
  <c r="AL50" s="1"/>
  <c r="DA50" i="17"/>
  <c r="DE50" s="1"/>
  <c r="DC29"/>
  <c r="AK24" i="20"/>
  <c r="AL24" s="1"/>
  <c r="DA24" i="17"/>
  <c r="AK56" i="20"/>
  <c r="AL56" s="1"/>
  <c r="AK12"/>
  <c r="AL12" s="1"/>
  <c r="AK55"/>
  <c r="AL55" s="1"/>
  <c r="DA55" i="17"/>
  <c r="AK61" i="20"/>
  <c r="AL61" s="1"/>
  <c r="DA61" i="17"/>
  <c r="AK49" i="20"/>
  <c r="AL49" s="1"/>
  <c r="DA49" i="17"/>
  <c r="AK14" i="20"/>
  <c r="AL14" s="1"/>
  <c r="DA14" i="17"/>
  <c r="AK62" i="20"/>
  <c r="AL62" s="1"/>
  <c r="AK54"/>
  <c r="AL54" s="1"/>
  <c r="DA54" i="17"/>
  <c r="DD54" s="1"/>
  <c r="AK28" i="20"/>
  <c r="AL28" s="1"/>
  <c r="DA28" i="17"/>
  <c r="AK16" i="20"/>
  <c r="AL16" s="1"/>
  <c r="DA16" i="17"/>
  <c r="AK52" i="20"/>
  <c r="AL52" s="1"/>
  <c r="DA52" i="17"/>
  <c r="AK33" i="20"/>
  <c r="AL33" s="1"/>
  <c r="DA33" i="17"/>
  <c r="DO25" i="18" s="1"/>
  <c r="AK34" i="20"/>
  <c r="AL34" s="1"/>
  <c r="DA34" i="17"/>
  <c r="AK22" i="20"/>
  <c r="AL22" s="1"/>
  <c r="DA22" i="17"/>
  <c r="AK57" i="20"/>
  <c r="AL57" s="1"/>
  <c r="DA57" i="17"/>
  <c r="AK30" i="20"/>
  <c r="AL30" s="1"/>
  <c r="DA30" i="17"/>
  <c r="AK19" i="20"/>
  <c r="AL19" s="1"/>
  <c r="DA19" i="17"/>
  <c r="AK44" i="20"/>
  <c r="AL44" s="1"/>
  <c r="DA44" i="17"/>
  <c r="DD44" s="1"/>
  <c r="AK10" i="20"/>
  <c r="AL10" s="1"/>
  <c r="DA10" i="17"/>
  <c r="DE10" s="1"/>
  <c r="AK42" i="20"/>
  <c r="AL42" s="1"/>
  <c r="DA42" i="17"/>
  <c r="AK48" i="20"/>
  <c r="AL48" s="1"/>
  <c r="DA48" i="17"/>
  <c r="AK21" i="20"/>
  <c r="AL21" s="1"/>
  <c r="DA21" i="17"/>
  <c r="AK43" i="20"/>
  <c r="AL43" s="1"/>
  <c r="DA43" i="17"/>
  <c r="AK40" i="20"/>
  <c r="AL40" s="1"/>
  <c r="DA40" i="17"/>
  <c r="DE40" s="1"/>
  <c r="DQ32" i="18" s="1"/>
  <c r="AK47" i="20"/>
  <c r="AL47" s="1"/>
  <c r="DA47" i="17"/>
  <c r="DE47" s="1"/>
  <c r="AK15" i="20"/>
  <c r="AL15" s="1"/>
  <c r="DA15" i="17"/>
  <c r="AK65" i="20"/>
  <c r="AL65" s="1"/>
  <c r="DA65" i="17"/>
  <c r="AK60" i="20"/>
  <c r="AL60" s="1"/>
  <c r="DA60" i="17"/>
  <c r="AK41" i="20"/>
  <c r="AL41" s="1"/>
  <c r="DA41" i="17"/>
  <c r="AK35" i="20"/>
  <c r="AL35" s="1"/>
  <c r="DA35" i="17"/>
  <c r="AK27" i="20"/>
  <c r="AL27" s="1"/>
  <c r="DA27" i="17"/>
  <c r="AK25" i="20"/>
  <c r="AL25" s="1"/>
  <c r="DA25" i="17"/>
  <c r="AK32" i="20"/>
  <c r="AL32" s="1"/>
  <c r="DA32" i="17"/>
  <c r="AK20" i="20"/>
  <c r="AL20" s="1"/>
  <c r="DA20" i="17"/>
  <c r="AK23" i="20"/>
  <c r="AL23" s="1"/>
  <c r="AK29"/>
  <c r="AL29" s="1"/>
  <c r="DA29" i="17"/>
  <c r="AK64" i="20"/>
  <c r="AL64" s="1"/>
  <c r="DA64" i="17"/>
  <c r="CL33" i="18"/>
  <c r="DV55" i="17"/>
  <c r="DY55" s="1"/>
  <c r="EM47" i="18" s="1"/>
  <c r="CL9"/>
  <c r="BZ54" i="17"/>
  <c r="CJ46" i="18" s="1"/>
  <c r="CL46" s="1"/>
  <c r="CL23"/>
  <c r="CL14"/>
  <c r="CL15"/>
  <c r="CL32"/>
  <c r="CA56" i="17"/>
  <c r="CK48" i="18" s="1"/>
  <c r="AW49" i="17"/>
  <c r="AU65"/>
  <c r="BA41" i="18"/>
  <c r="BF38"/>
  <c r="BF4"/>
  <c r="AP20"/>
  <c r="AP22"/>
  <c r="AP21"/>
  <c r="AP5"/>
  <c r="AP8"/>
  <c r="S54" i="17"/>
  <c r="Z6" i="18"/>
  <c r="Z18"/>
  <c r="Z27"/>
  <c r="S56" i="17"/>
  <c r="S52"/>
  <c r="Y44" i="18" s="1"/>
  <c r="Z37"/>
  <c r="AP6"/>
  <c r="CL45"/>
  <c r="Z44"/>
  <c r="BF10"/>
  <c r="DC58" i="17"/>
  <c r="AP39" i="18"/>
  <c r="AP28"/>
  <c r="AP35"/>
  <c r="BF11"/>
  <c r="DC11" i="17"/>
  <c r="DC61"/>
  <c r="AO2" i="18"/>
  <c r="AP40"/>
  <c r="Z16"/>
  <c r="Z43"/>
  <c r="BF12"/>
  <c r="DC14" i="17"/>
  <c r="CL40" i="18"/>
  <c r="BF42"/>
  <c r="CP49" i="17"/>
  <c r="DA41" i="18" s="1"/>
  <c r="DC21" i="17"/>
  <c r="DC47"/>
  <c r="AP31" i="18"/>
  <c r="CL27"/>
  <c r="Z25"/>
  <c r="BF26"/>
  <c r="Z24"/>
  <c r="DC51" i="17"/>
  <c r="CL24" i="18"/>
  <c r="CL56"/>
  <c r="DC23" i="17"/>
  <c r="DC50"/>
  <c r="CL25" i="18"/>
  <c r="AF61" i="17"/>
  <c r="BK64"/>
  <c r="DC26"/>
  <c r="CN60"/>
  <c r="BK49"/>
  <c r="AG62"/>
  <c r="BF27" i="18"/>
  <c r="CL4"/>
  <c r="BF16"/>
  <c r="BF18"/>
  <c r="DC12" i="17"/>
  <c r="CU19"/>
  <c r="DI11" i="18" s="1"/>
  <c r="DC32" i="17"/>
  <c r="AH56"/>
  <c r="BZ63"/>
  <c r="CJ55" i="18" s="1"/>
  <c r="CL55" s="1"/>
  <c r="BL41" i="17"/>
  <c r="BU33" i="18" s="1"/>
  <c r="AP41"/>
  <c r="CU40" i="17"/>
  <c r="CU43"/>
  <c r="AP19" i="18"/>
  <c r="CP60" i="17"/>
  <c r="Z42" i="18"/>
  <c r="BF5"/>
  <c r="DC18" i="17"/>
  <c r="CT49"/>
  <c r="DC45"/>
  <c r="AP17" i="18"/>
  <c r="DB2"/>
  <c r="CT15" i="17"/>
  <c r="CY54"/>
  <c r="DV54" s="1"/>
  <c r="DY54" s="1"/>
  <c r="AL51" i="19" s="1"/>
  <c r="DB37" i="18"/>
  <c r="V41"/>
  <c r="Q49" i="17"/>
  <c r="P49" s="1"/>
  <c r="I46" i="19" s="1"/>
  <c r="S53" i="17"/>
  <c r="Y45" i="18" s="1"/>
  <c r="AP10"/>
  <c r="AB29" i="14"/>
  <c r="Q61" i="17"/>
  <c r="CL39" i="18"/>
  <c r="AG59" i="17"/>
  <c r="AP12" i="18"/>
  <c r="CP54" i="17"/>
  <c r="DA46" i="18" s="1"/>
  <c r="AG60" i="17"/>
  <c r="Z19" i="18"/>
  <c r="DC31" i="17"/>
  <c r="DC33"/>
  <c r="DC48"/>
  <c r="CU49"/>
  <c r="K62" i="14"/>
  <c r="DB36" i="18"/>
  <c r="Z15"/>
  <c r="AF64" i="17"/>
  <c r="Q53"/>
  <c r="P53" s="1"/>
  <c r="I50" i="19" s="1"/>
  <c r="I40"/>
  <c r="I36"/>
  <c r="Q25"/>
  <c r="I37"/>
  <c r="I14"/>
  <c r="I31"/>
  <c r="I16"/>
  <c r="I47"/>
  <c r="I27"/>
  <c r="Q43"/>
  <c r="I18"/>
  <c r="Q33"/>
  <c r="I19"/>
  <c r="EK40" i="5"/>
  <c r="EK40" i="18"/>
  <c r="AK50" i="4"/>
  <c r="CY3" i="18"/>
  <c r="CM11" i="17"/>
  <c r="AC8" i="19" s="1"/>
  <c r="AG5" i="5"/>
  <c r="DF33"/>
  <c r="AK47" i="4"/>
  <c r="EK42" i="5"/>
  <c r="EK42" i="18"/>
  <c r="DA30" i="8"/>
  <c r="DA11"/>
  <c r="DA13"/>
  <c r="DA42"/>
  <c r="DA21"/>
  <c r="DA65"/>
  <c r="EK46" i="5"/>
  <c r="EK46" i="18"/>
  <c r="EK53" i="5"/>
  <c r="EK53" i="18"/>
  <c r="BU56"/>
  <c r="BT56"/>
  <c r="BS56"/>
  <c r="BT12"/>
  <c r="BS12"/>
  <c r="BI20" i="17"/>
  <c r="U17" i="19" s="1"/>
  <c r="BS48" i="18"/>
  <c r="BT48"/>
  <c r="BT18"/>
  <c r="BS18"/>
  <c r="BU18"/>
  <c r="BI26" i="17"/>
  <c r="U23" i="19" s="1"/>
  <c r="AL41" i="18"/>
  <c r="AF49" i="17"/>
  <c r="AE49" s="1"/>
  <c r="AM47" i="18"/>
  <c r="AE55" i="17"/>
  <c r="Z33" i="18"/>
  <c r="DT65" i="17"/>
  <c r="EG57" i="18" s="1"/>
  <c r="DT64" i="17"/>
  <c r="EG56" i="18" s="1"/>
  <c r="DT63" i="17"/>
  <c r="EG55" i="18" s="1"/>
  <c r="DT62" i="17"/>
  <c r="EG54" i="18" s="1"/>
  <c r="DT61" i="17"/>
  <c r="EG53" i="18" s="1"/>
  <c r="DT60" i="17"/>
  <c r="EG52" i="18" s="1"/>
  <c r="DT59" i="17"/>
  <c r="EG51" i="18" s="1"/>
  <c r="DT58" i="17"/>
  <c r="EG50" i="18" s="1"/>
  <c r="DT57" i="17"/>
  <c r="EG49" i="18" s="1"/>
  <c r="DT56" i="17"/>
  <c r="EG48" i="18" s="1"/>
  <c r="DT55" i="17"/>
  <c r="EG47" i="18" s="1"/>
  <c r="DT54" i="17"/>
  <c r="EG46" i="18" s="1"/>
  <c r="DT53" i="17"/>
  <c r="EG45" i="18" s="1"/>
  <c r="DT52" i="17"/>
  <c r="EG44" i="18" s="1"/>
  <c r="DS63" i="17"/>
  <c r="EF55" i="18" s="1"/>
  <c r="EH55" s="1"/>
  <c r="DS62" i="17"/>
  <c r="EF54" i="18" s="1"/>
  <c r="EH54" s="1"/>
  <c r="DS61" i="17"/>
  <c r="EF53" i="18" s="1"/>
  <c r="EH53" s="1"/>
  <c r="DS60" i="17"/>
  <c r="EF52" i="18" s="1"/>
  <c r="EH52" s="1"/>
  <c r="DS59" i="17"/>
  <c r="EF51" i="18" s="1"/>
  <c r="EH51" s="1"/>
  <c r="DS58" i="17"/>
  <c r="EF50" i="18" s="1"/>
  <c r="EH50" s="1"/>
  <c r="DS57" i="17"/>
  <c r="EF49" i="18" s="1"/>
  <c r="EH49" s="1"/>
  <c r="DS56" i="17"/>
  <c r="EF48" i="18" s="1"/>
  <c r="EH48" s="1"/>
  <c r="DS55" i="17"/>
  <c r="EF47" i="18" s="1"/>
  <c r="EH47" s="1"/>
  <c r="DS54" i="17"/>
  <c r="EF46" i="18" s="1"/>
  <c r="EH46" s="1"/>
  <c r="DS53" i="17"/>
  <c r="EF45" i="18" s="1"/>
  <c r="EH45" s="1"/>
  <c r="DS52" i="17"/>
  <c r="EF44" i="18" s="1"/>
  <c r="EH44" s="1"/>
  <c r="DS51" i="17"/>
  <c r="EF43" i="18" s="1"/>
  <c r="EH43" s="1"/>
  <c r="DS65" i="17"/>
  <c r="EF57" i="18" s="1"/>
  <c r="EH57" s="1"/>
  <c r="DS64" i="17"/>
  <c r="EF56" i="18" s="1"/>
  <c r="EH56" s="1"/>
  <c r="DS50" i="17"/>
  <c r="EF42" i="18" s="1"/>
  <c r="EH42" s="1"/>
  <c r="DS49" i="17"/>
  <c r="EF41" i="18" s="1"/>
  <c r="EH41" s="1"/>
  <c r="DS48" i="17"/>
  <c r="EF40" i="18" s="1"/>
  <c r="EH40" s="1"/>
  <c r="DS47" i="17"/>
  <c r="EF39" i="18" s="1"/>
  <c r="EH39" s="1"/>
  <c r="DS46" i="17"/>
  <c r="EF38" i="18" s="1"/>
  <c r="EH38" s="1"/>
  <c r="DS45" i="17"/>
  <c r="DS44"/>
  <c r="EF36" i="18" s="1"/>
  <c r="EH36" s="1"/>
  <c r="DS43" i="17"/>
  <c r="EF35" i="18" s="1"/>
  <c r="EH35" s="1"/>
  <c r="DS42" i="17"/>
  <c r="EF34" i="18" s="1"/>
  <c r="EH34" s="1"/>
  <c r="DT51" i="17"/>
  <c r="EG43" i="18" s="1"/>
  <c r="DT49" i="17"/>
  <c r="EG41" i="18" s="1"/>
  <c r="DT46" i="17"/>
  <c r="EG38" i="18" s="1"/>
  <c r="EF25"/>
  <c r="EH25" s="1"/>
  <c r="EG24"/>
  <c r="DT43" i="17"/>
  <c r="EG35" i="18" s="1"/>
  <c r="EF24"/>
  <c r="EH24" s="1"/>
  <c r="DT41" i="17"/>
  <c r="EG33" i="18" s="1"/>
  <c r="DT50" i="17"/>
  <c r="EG42" i="18" s="1"/>
  <c r="DT45" i="17"/>
  <c r="DS41"/>
  <c r="EF33" i="18" s="1"/>
  <c r="EH33" s="1"/>
  <c r="EG28"/>
  <c r="DT47" i="17"/>
  <c r="EG39" i="18" s="1"/>
  <c r="EF28"/>
  <c r="EH28" s="1"/>
  <c r="DT42" i="17"/>
  <c r="EG34" i="18" s="1"/>
  <c r="DT40" i="17"/>
  <c r="EG32" i="18" s="1"/>
  <c r="EG27"/>
  <c r="DS39" i="17"/>
  <c r="EF31" i="18" s="1"/>
  <c r="EH31" s="1"/>
  <c r="EF26"/>
  <c r="EH26" s="1"/>
  <c r="EF23"/>
  <c r="EH23" s="1"/>
  <c r="EF22"/>
  <c r="EH22" s="1"/>
  <c r="EF21"/>
  <c r="EH21" s="1"/>
  <c r="EF20"/>
  <c r="EH20" s="1"/>
  <c r="EG19"/>
  <c r="EG18"/>
  <c r="EG17"/>
  <c r="EG16"/>
  <c r="EG15"/>
  <c r="EG14"/>
  <c r="DT48" i="17"/>
  <c r="EG40" i="18" s="1"/>
  <c r="EF19"/>
  <c r="EH19" s="1"/>
  <c r="EF18"/>
  <c r="EH18" s="1"/>
  <c r="EF17"/>
  <c r="EH17" s="1"/>
  <c r="EF16"/>
  <c r="EH16" s="1"/>
  <c r="EF15"/>
  <c r="EH15" s="1"/>
  <c r="EF14"/>
  <c r="EH14" s="1"/>
  <c r="EF13"/>
  <c r="EH13" s="1"/>
  <c r="EF12"/>
  <c r="EH12" s="1"/>
  <c r="EF11"/>
  <c r="EH11" s="1"/>
  <c r="EF10"/>
  <c r="EH10" s="1"/>
  <c r="EF9"/>
  <c r="EH9" s="1"/>
  <c r="EF8"/>
  <c r="EH8" s="1"/>
  <c r="EG26"/>
  <c r="EG22"/>
  <c r="EG23"/>
  <c r="EG21"/>
  <c r="DT44" i="17"/>
  <c r="EG36" i="18" s="1"/>
  <c r="EG25"/>
  <c r="DS40" i="17"/>
  <c r="EF32" i="18" s="1"/>
  <c r="EH32" s="1"/>
  <c r="DT39" i="17"/>
  <c r="EG31" i="18" s="1"/>
  <c r="EF27"/>
  <c r="EH27" s="1"/>
  <c r="EG9"/>
  <c r="EG20"/>
  <c r="EG10"/>
  <c r="EG7"/>
  <c r="EF7"/>
  <c r="EH7" s="1"/>
  <c r="EG6"/>
  <c r="EG5"/>
  <c r="EG4"/>
  <c r="EG3"/>
  <c r="EG2"/>
  <c r="EG11"/>
  <c r="EF6"/>
  <c r="EH6" s="1"/>
  <c r="EF5"/>
  <c r="EH5" s="1"/>
  <c r="EF4"/>
  <c r="EH4" s="1"/>
  <c r="EF3"/>
  <c r="EH3" s="1"/>
  <c r="EF2"/>
  <c r="EH2" s="1"/>
  <c r="EG13"/>
  <c r="EG12"/>
  <c r="EG8"/>
  <c r="AV62" i="17"/>
  <c r="DC20"/>
  <c r="DB20" s="1"/>
  <c r="AG17" i="19" s="1"/>
  <c r="CT30" i="17"/>
  <c r="AE28" i="19"/>
  <c r="DH23" i="18"/>
  <c r="AE17" i="19"/>
  <c r="DH12" i="18"/>
  <c r="AE45" i="19"/>
  <c r="DH40" i="18"/>
  <c r="DC41" i="17"/>
  <c r="DC55"/>
  <c r="CU42"/>
  <c r="AG58"/>
  <c r="X61" i="19"/>
  <c r="CG56" i="18"/>
  <c r="BE51"/>
  <c r="BD51"/>
  <c r="BC51"/>
  <c r="AT59" i="17"/>
  <c r="Q56" i="19" s="1"/>
  <c r="W47" i="18"/>
  <c r="BT23"/>
  <c r="BU23"/>
  <c r="BS23"/>
  <c r="BI31" i="17"/>
  <c r="U28" i="19" s="1"/>
  <c r="V48" i="18"/>
  <c r="Q56" i="17"/>
  <c r="P56" s="1"/>
  <c r="I53" i="19" s="1"/>
  <c r="AF10"/>
  <c r="DM5" i="18"/>
  <c r="AF20" i="19"/>
  <c r="DM15" i="18"/>
  <c r="AF28" i="19"/>
  <c r="DM23" i="18"/>
  <c r="AF30" i="19"/>
  <c r="DM25" i="18"/>
  <c r="AF44" i="19"/>
  <c r="DM39" i="18"/>
  <c r="CY56" i="17"/>
  <c r="DD56" s="1"/>
  <c r="CY63"/>
  <c r="W51" i="18"/>
  <c r="P59" i="17"/>
  <c r="I56" i="19" s="1"/>
  <c r="K7"/>
  <c r="AF2" i="18"/>
  <c r="T56" i="19"/>
  <c r="BQ51" i="18"/>
  <c r="BU13"/>
  <c r="BT13"/>
  <c r="BS13"/>
  <c r="BI21" i="17"/>
  <c r="U18" i="19" s="1"/>
  <c r="EK51" i="5"/>
  <c r="EK51" i="18"/>
  <c r="AK44" i="4"/>
  <c r="EK5" i="5"/>
  <c r="EK5" i="18"/>
  <c r="DA16" i="8"/>
  <c r="DA28"/>
  <c r="DA52"/>
  <c r="EK44" i="5"/>
  <c r="EK44" i="18"/>
  <c r="AV56" i="8"/>
  <c r="EK57" i="5"/>
  <c r="EK57" i="18"/>
  <c r="H53" i="19"/>
  <c r="U48" i="18"/>
  <c r="BT14"/>
  <c r="BS14"/>
  <c r="BI22" i="17"/>
  <c r="U19" i="19" s="1"/>
  <c r="CH50" i="18"/>
  <c r="BY58" i="17"/>
  <c r="BX58" s="1"/>
  <c r="Y55" i="19" s="1"/>
  <c r="BS43" i="18"/>
  <c r="BI51" i="17"/>
  <c r="U48" i="19" s="1"/>
  <c r="BS53" i="18"/>
  <c r="BI61" i="17"/>
  <c r="U58" i="19" s="1"/>
  <c r="X46"/>
  <c r="CG41" i="18"/>
  <c r="X41"/>
  <c r="W41"/>
  <c r="DA3"/>
  <c r="S61" i="17"/>
  <c r="K50" i="19"/>
  <c r="AF45" i="18"/>
  <c r="AB54" i="19"/>
  <c r="CW49" i="18"/>
  <c r="AE12" i="19"/>
  <c r="DH7" i="18"/>
  <c r="AE18" i="19"/>
  <c r="DH13" i="18"/>
  <c r="AE26" i="19"/>
  <c r="DH21" i="18"/>
  <c r="CT34" i="17"/>
  <c r="V46" i="18"/>
  <c r="Q54" i="17"/>
  <c r="P54" s="1"/>
  <c r="I51" i="19" s="1"/>
  <c r="AG65" i="17"/>
  <c r="BU32" i="18"/>
  <c r="BT32"/>
  <c r="BS32"/>
  <c r="BI40" i="17"/>
  <c r="U37" i="19" s="1"/>
  <c r="X59"/>
  <c r="CG54" i="18"/>
  <c r="H56" i="19"/>
  <c r="U51" i="18"/>
  <c r="CH55"/>
  <c r="BY63" i="17"/>
  <c r="BX63" s="1"/>
  <c r="Y60" i="19" s="1"/>
  <c r="H55"/>
  <c r="U50" i="18"/>
  <c r="AF11" i="19"/>
  <c r="DM6" i="18"/>
  <c r="AF21" i="19"/>
  <c r="DM16" i="18"/>
  <c r="CY28" i="17"/>
  <c r="AF31" i="19"/>
  <c r="DM26" i="18"/>
  <c r="AF45" i="19"/>
  <c r="DM40" i="18"/>
  <c r="CZ53" i="17"/>
  <c r="CZ59"/>
  <c r="AM55" i="18"/>
  <c r="AE63" i="17"/>
  <c r="BE50" i="18"/>
  <c r="BD50"/>
  <c r="BC50"/>
  <c r="AT58" i="17"/>
  <c r="Q55" i="19" s="1"/>
  <c r="BT24" i="18"/>
  <c r="BU24"/>
  <c r="BS24"/>
  <c r="BI32" i="17"/>
  <c r="U29" i="19" s="1"/>
  <c r="BU49" i="18"/>
  <c r="BT49"/>
  <c r="BS49"/>
  <c r="BI57" i="17"/>
  <c r="U54" i="19" s="1"/>
  <c r="BE46" i="18"/>
  <c r="BD46"/>
  <c r="BC46"/>
  <c r="AT54" i="17"/>
  <c r="Q51" i="19" s="1"/>
  <c r="CU41" i="8"/>
  <c r="DI33" i="5" s="1"/>
  <c r="EK43"/>
  <c r="EK43" i="18"/>
  <c r="DA43" i="8"/>
  <c r="AK10" i="4"/>
  <c r="EK34" i="5"/>
  <c r="EK34" i="18"/>
  <c r="EK31" i="5"/>
  <c r="EK31" i="18"/>
  <c r="BI52" i="8"/>
  <c r="DA18"/>
  <c r="EK49" i="5"/>
  <c r="EK49" i="18"/>
  <c r="AW56" i="8"/>
  <c r="EI41" i="5"/>
  <c r="EI41" i="18"/>
  <c r="BC56"/>
  <c r="AP25"/>
  <c r="X57" i="19"/>
  <c r="CG52" i="18"/>
  <c r="M59" i="19"/>
  <c r="L59"/>
  <c r="AK54" i="18"/>
  <c r="BJ56" i="17"/>
  <c r="BI56" s="1"/>
  <c r="U53" i="19" s="1"/>
  <c r="W53" i="18"/>
  <c r="Y53"/>
  <c r="P61" i="17"/>
  <c r="I58" i="19" s="1"/>
  <c r="BU31" i="18"/>
  <c r="BS31"/>
  <c r="BI39" i="17"/>
  <c r="U36" i="19" s="1"/>
  <c r="BU14" i="18"/>
  <c r="BL56" i="17"/>
  <c r="BU48" i="18" s="1"/>
  <c r="DA50"/>
  <c r="CZ50"/>
  <c r="CY50"/>
  <c r="CP57" i="17"/>
  <c r="DA49" i="18" s="1"/>
  <c r="H52" i="19"/>
  <c r="U47" i="18"/>
  <c r="BR45"/>
  <c r="BJ53" i="17"/>
  <c r="BI53" s="1"/>
  <c r="U50" i="19" s="1"/>
  <c r="AM46" i="18"/>
  <c r="Z36"/>
  <c r="S49" i="17"/>
  <c r="Y41" i="18" s="1"/>
  <c r="R55" i="17"/>
  <c r="X47" i="18" s="1"/>
  <c r="S62" i="17"/>
  <c r="AW64"/>
  <c r="BE56" i="18" s="1"/>
  <c r="AV64" i="17"/>
  <c r="BD56" i="18" s="1"/>
  <c r="V49"/>
  <c r="Q57" i="17"/>
  <c r="P57" s="1"/>
  <c r="AE13" i="19"/>
  <c r="DH8" i="18"/>
  <c r="AE14" i="19"/>
  <c r="DH9" i="18"/>
  <c r="AE29" i="19"/>
  <c r="DH24" i="18"/>
  <c r="CT22" i="17"/>
  <c r="AE49" i="19"/>
  <c r="DH44" i="18"/>
  <c r="CU35" i="17"/>
  <c r="AE41" i="19"/>
  <c r="DH36" i="18"/>
  <c r="AB53" i="19"/>
  <c r="CW48" i="18"/>
  <c r="AH53" i="17"/>
  <c r="AO45" i="18" s="1"/>
  <c r="BU7"/>
  <c r="BS7"/>
  <c r="BT7"/>
  <c r="BI15" i="17"/>
  <c r="U12" i="19" s="1"/>
  <c r="Y49" i="18"/>
  <c r="X49"/>
  <c r="W49"/>
  <c r="CH52"/>
  <c r="BY60" i="17"/>
  <c r="BX60" s="1"/>
  <c r="Y57" i="19" s="1"/>
  <c r="AF22"/>
  <c r="DM17" i="18"/>
  <c r="CZ28" i="17"/>
  <c r="CZ39"/>
  <c r="DN31" i="18" s="1"/>
  <c r="AF32" i="19"/>
  <c r="DM27" i="18"/>
  <c r="AF46" i="19"/>
  <c r="DM41" i="18"/>
  <c r="CZ56" i="17"/>
  <c r="CZ60"/>
  <c r="DN52" i="18" s="1"/>
  <c r="BE52"/>
  <c r="BD52"/>
  <c r="BC52"/>
  <c r="AT60" i="17"/>
  <c r="Q57" i="19" s="1"/>
  <c r="BU4" i="18"/>
  <c r="BT4"/>
  <c r="BS4"/>
  <c r="BI12" i="17"/>
  <c r="U9" i="19" s="1"/>
  <c r="Y46" i="18"/>
  <c r="X46"/>
  <c r="W46"/>
  <c r="H49" i="19"/>
  <c r="U44" i="18"/>
  <c r="BU37"/>
  <c r="BT37"/>
  <c r="BS37"/>
  <c r="BI45" i="17"/>
  <c r="U42" i="19" s="1"/>
  <c r="DA54" i="8"/>
  <c r="W16" i="14"/>
  <c r="DO12" i="18"/>
  <c r="DA23" i="8"/>
  <c r="DO15" i="5" s="1"/>
  <c r="DA34" i="8"/>
  <c r="DA39"/>
  <c r="EK22" i="5"/>
  <c r="EK22" i="18"/>
  <c r="DA64" i="8"/>
  <c r="EK52" i="5"/>
  <c r="EK52" i="18"/>
  <c r="BE48" i="5"/>
  <c r="AL46" i="18"/>
  <c r="AF54" i="17"/>
  <c r="AE54" s="1"/>
  <c r="Z28" i="18"/>
  <c r="AB58" i="19"/>
  <c r="CW53" i="18"/>
  <c r="BF25"/>
  <c r="BR51"/>
  <c r="BJ59" i="17"/>
  <c r="BI59" s="1"/>
  <c r="U56" i="19" s="1"/>
  <c r="Z20" i="18"/>
  <c r="CU15" i="17"/>
  <c r="CU34"/>
  <c r="AE20" i="19"/>
  <c r="DH15" i="18"/>
  <c r="CT39" i="17"/>
  <c r="AE50" i="19"/>
  <c r="DH45" i="18"/>
  <c r="M54" i="19"/>
  <c r="L54"/>
  <c r="AK49" i="18"/>
  <c r="T60" i="19"/>
  <c r="BQ55" i="18"/>
  <c r="BU20"/>
  <c r="BT20"/>
  <c r="BS20"/>
  <c r="BI28" i="17"/>
  <c r="U25" i="19" s="1"/>
  <c r="CH46" i="18"/>
  <c r="BY54" i="17"/>
  <c r="BX54" s="1"/>
  <c r="Y51" i="19" s="1"/>
  <c r="AF23"/>
  <c r="DM18" i="18"/>
  <c r="CZ36" i="17"/>
  <c r="CY36"/>
  <c r="AF47" i="19"/>
  <c r="DM42" i="18"/>
  <c r="AF55" i="19"/>
  <c r="DM50" i="18"/>
  <c r="W48"/>
  <c r="X48"/>
  <c r="Y48"/>
  <c r="H51" i="19"/>
  <c r="U46" i="18"/>
  <c r="AO48"/>
  <c r="AN48"/>
  <c r="AM48"/>
  <c r="AE56" i="17"/>
  <c r="DA55" i="18"/>
  <c r="CZ55"/>
  <c r="CY55"/>
  <c r="Y50"/>
  <c r="W50"/>
  <c r="P58" i="17"/>
  <c r="I55" i="19" s="1"/>
  <c r="Q63" i="17"/>
  <c r="EK54" i="5"/>
  <c r="EK54" i="18"/>
  <c r="AK45" i="4"/>
  <c r="AK48"/>
  <c r="EK13" i="5"/>
  <c r="EK13" i="18"/>
  <c r="EK17" i="5"/>
  <c r="EK17" i="18"/>
  <c r="DA17" i="8"/>
  <c r="EK28" i="5"/>
  <c r="EK28" i="18"/>
  <c r="EK26" i="5"/>
  <c r="EK26" i="18"/>
  <c r="EK48" i="5"/>
  <c r="EK48" i="18"/>
  <c r="BD48" i="5"/>
  <c r="AT49" i="8"/>
  <c r="Q46" i="14" s="1"/>
  <c r="AB59" i="19"/>
  <c r="CW54" i="18"/>
  <c r="BS45"/>
  <c r="CX49"/>
  <c r="CN57" i="17"/>
  <c r="DA52" i="18"/>
  <c r="CZ52"/>
  <c r="CY52"/>
  <c r="CM60" i="17"/>
  <c r="AC57" i="19" s="1"/>
  <c r="BU12" i="18"/>
  <c r="BR41"/>
  <c r="BJ49" i="17"/>
  <c r="BI49" s="1"/>
  <c r="U46" i="19" s="1"/>
  <c r="BS38" i="18"/>
  <c r="BT38"/>
  <c r="BU38"/>
  <c r="BI46" i="17"/>
  <c r="U43" i="19" s="1"/>
  <c r="CO61" i="17"/>
  <c r="CZ53" i="18" s="1"/>
  <c r="AG2"/>
  <c r="AF10" i="17"/>
  <c r="AE10" s="1"/>
  <c r="AM52" i="18"/>
  <c r="AN52"/>
  <c r="AE60" i="17"/>
  <c r="X40" i="18"/>
  <c r="Z40" s="1"/>
  <c r="AW56" i="17"/>
  <c r="BE48" i="18" s="1"/>
  <c r="BJ52" i="17"/>
  <c r="BI52" s="1"/>
  <c r="U49" i="19" s="1"/>
  <c r="BU50" i="18"/>
  <c r="BT50"/>
  <c r="BS50"/>
  <c r="BI58" i="17"/>
  <c r="U55" i="19" s="1"/>
  <c r="CT19" i="17"/>
  <c r="CT24"/>
  <c r="CU22"/>
  <c r="AE56" i="19"/>
  <c r="DH51" i="18"/>
  <c r="AH55" i="17"/>
  <c r="AO47" i="18" s="1"/>
  <c r="DV61" i="17"/>
  <c r="DY61" s="1"/>
  <c r="AF12" i="19"/>
  <c r="DM7" i="18"/>
  <c r="AF24" i="19"/>
  <c r="DM19" i="18"/>
  <c r="CY39" i="17"/>
  <c r="CZ52"/>
  <c r="DN44" i="18" s="1"/>
  <c r="CY64" i="17"/>
  <c r="CZ62"/>
  <c r="DC62" s="1"/>
  <c r="P61" i="19"/>
  <c r="BA56" i="18"/>
  <c r="BU51"/>
  <c r="BT51"/>
  <c r="BS51"/>
  <c r="BT27"/>
  <c r="BU27"/>
  <c r="BS27"/>
  <c r="BI35" i="17"/>
  <c r="U32" i="19" s="1"/>
  <c r="AM45" i="18"/>
  <c r="BU8"/>
  <c r="BT8"/>
  <c r="BS8"/>
  <c r="BI16" i="17"/>
  <c r="U13" i="19" s="1"/>
  <c r="AL51" i="18"/>
  <c r="AF59" i="17"/>
  <c r="BY48" i="8"/>
  <c r="CZ36"/>
  <c r="DN28" i="5" s="1"/>
  <c r="DA26" i="8"/>
  <c r="DA35"/>
  <c r="DA59"/>
  <c r="DA24"/>
  <c r="EK50" i="5"/>
  <c r="EK50" i="18"/>
  <c r="CH49"/>
  <c r="BY57" i="17"/>
  <c r="BX57" s="1"/>
  <c r="Y54" i="19" s="1"/>
  <c r="BU9" i="18"/>
  <c r="BT9"/>
  <c r="BS9"/>
  <c r="BI17" i="17"/>
  <c r="U14" i="19" s="1"/>
  <c r="BT33" i="18"/>
  <c r="BS33"/>
  <c r="BI41" i="17"/>
  <c r="U38" i="19" s="1"/>
  <c r="Z22" i="18"/>
  <c r="CA49" i="17"/>
  <c r="CK41" i="18" s="1"/>
  <c r="BF40"/>
  <c r="CZ46"/>
  <c r="CY46"/>
  <c r="CM54" i="17"/>
  <c r="AC51" i="19" s="1"/>
  <c r="X53"/>
  <c r="CG48" i="18"/>
  <c r="R58" i="17"/>
  <c r="X50" i="18" s="1"/>
  <c r="M62" i="19"/>
  <c r="L62"/>
  <c r="AK57" i="18"/>
  <c r="AV55" i="17"/>
  <c r="BD47" i="18" s="1"/>
  <c r="BY55" i="17"/>
  <c r="BX55" s="1"/>
  <c r="Y52" i="19" s="1"/>
  <c r="BY52" i="17"/>
  <c r="BX52" s="1"/>
  <c r="Y49" i="19" s="1"/>
  <c r="AP36" i="18"/>
  <c r="AE7" i="19"/>
  <c r="DH2" i="18"/>
  <c r="DC25" i="17"/>
  <c r="AE22" i="19"/>
  <c r="DH17" i="18"/>
  <c r="CU30" i="17"/>
  <c r="CT43"/>
  <c r="DE43" s="1"/>
  <c r="AE43" i="19"/>
  <c r="DH38" i="18"/>
  <c r="AG63" i="17"/>
  <c r="AN55" i="18" s="1"/>
  <c r="BE57"/>
  <c r="BD57"/>
  <c r="BC57"/>
  <c r="AT65" i="17"/>
  <c r="Q62" i="19" s="1"/>
  <c r="CZ45" i="18"/>
  <c r="CY45"/>
  <c r="DA45"/>
  <c r="AF13" i="19"/>
  <c r="DM8" i="18"/>
  <c r="AF26" i="19"/>
  <c r="DM21" i="18"/>
  <c r="AF37" i="19"/>
  <c r="DM32" i="18"/>
  <c r="CZ64" i="17"/>
  <c r="DN56" i="18" s="1"/>
  <c r="CZ63" i="17"/>
  <c r="DV51"/>
  <c r="DY51" s="1"/>
  <c r="H54" i="19"/>
  <c r="U49" i="18"/>
  <c r="Y56"/>
  <c r="X56"/>
  <c r="W56"/>
  <c r="P64" i="17"/>
  <c r="CN56"/>
  <c r="CM56" s="1"/>
  <c r="AC53" i="19" s="1"/>
  <c r="Y52" i="18"/>
  <c r="X52"/>
  <c r="W52"/>
  <c r="P60" i="17"/>
  <c r="BT5" i="18"/>
  <c r="BS5"/>
  <c r="BU5"/>
  <c r="BI13" i="17"/>
  <c r="U10" i="19" s="1"/>
  <c r="AK46" i="4"/>
  <c r="AF35" i="5"/>
  <c r="EK11"/>
  <c r="EK11" i="18"/>
  <c r="EK45" i="5"/>
  <c r="EK45" i="18"/>
  <c r="DA53" i="8"/>
  <c r="DA36"/>
  <c r="DA55"/>
  <c r="DD55" i="17"/>
  <c r="DA62" i="8"/>
  <c r="CZ56"/>
  <c r="DN48" i="5" s="1"/>
  <c r="DA41" i="8"/>
  <c r="DE41" i="17"/>
  <c r="AV49" i="8"/>
  <c r="BD41" i="5" s="1"/>
  <c r="BF41" s="1"/>
  <c r="EK55"/>
  <c r="EK55" i="18"/>
  <c r="X60" i="19"/>
  <c r="CG55" i="18"/>
  <c r="I29" i="19"/>
  <c r="BZ60" i="17"/>
  <c r="CJ52" i="18" s="1"/>
  <c r="CL52" s="1"/>
  <c r="AO56"/>
  <c r="AM56"/>
  <c r="AE64" i="17"/>
  <c r="AM51" i="18"/>
  <c r="AN51"/>
  <c r="AE59" i="17"/>
  <c r="BU10" i="18"/>
  <c r="BT10"/>
  <c r="BS10"/>
  <c r="BI18" i="17"/>
  <c r="U15" i="19" s="1"/>
  <c r="BK39" i="17"/>
  <c r="BT31" i="18" s="1"/>
  <c r="BK61" i="17"/>
  <c r="BT53" i="18" s="1"/>
  <c r="BV53" s="1"/>
  <c r="AB56" i="19"/>
  <c r="CW51" i="18"/>
  <c r="DA51"/>
  <c r="CZ51"/>
  <c r="CY51"/>
  <c r="BT39"/>
  <c r="BU39"/>
  <c r="BS39"/>
  <c r="BI47" i="17"/>
  <c r="U44" i="19" s="1"/>
  <c r="R59" i="17"/>
  <c r="M56" i="19"/>
  <c r="L56"/>
  <c r="AK51" i="18"/>
  <c r="DO41"/>
  <c r="X62" i="19"/>
  <c r="CG57" i="18"/>
  <c r="CN63" i="17"/>
  <c r="CM63" s="1"/>
  <c r="AC60" i="19" s="1"/>
  <c r="AE8"/>
  <c r="DH3" i="18"/>
  <c r="AE23" i="19"/>
  <c r="DH18" i="18"/>
  <c r="CU24" i="17"/>
  <c r="AE57" i="19"/>
  <c r="DH52" i="18"/>
  <c r="CT42" i="17"/>
  <c r="AG64"/>
  <c r="AN56" i="18" s="1"/>
  <c r="AP56" s="1"/>
  <c r="BU17"/>
  <c r="BT17"/>
  <c r="BS17"/>
  <c r="BI25" i="17"/>
  <c r="U22" i="19" s="1"/>
  <c r="AF62" i="17"/>
  <c r="DA56" i="18"/>
  <c r="CZ56"/>
  <c r="CY56"/>
  <c r="CM64" i="17"/>
  <c r="AC61" i="19" s="1"/>
  <c r="BU21" i="18"/>
  <c r="BT21"/>
  <c r="BS21"/>
  <c r="BI29" i="17"/>
  <c r="U26" i="19" s="1"/>
  <c r="CY17" i="17"/>
  <c r="CZ15"/>
  <c r="DN7" i="18" s="1"/>
  <c r="AF48" i="19"/>
  <c r="DM43" i="18"/>
  <c r="AF38" i="19"/>
  <c r="DM33" i="18"/>
  <c r="CZ57" i="17"/>
  <c r="DN49" i="18" s="1"/>
  <c r="CY65" i="17"/>
  <c r="CY53" i="18"/>
  <c r="CH54"/>
  <c r="BY62" i="17"/>
  <c r="BX62" s="1"/>
  <c r="Y59" i="19" s="1"/>
  <c r="BY65" i="17"/>
  <c r="BX65" s="1"/>
  <c r="Y62" i="19" s="1"/>
  <c r="CH53" i="18"/>
  <c r="BY61" i="17"/>
  <c r="BX61" s="1"/>
  <c r="Y58" i="19" s="1"/>
  <c r="T62"/>
  <c r="BQ57" i="18"/>
  <c r="AF12" i="14"/>
  <c r="AK51" i="4"/>
  <c r="CY36" i="8"/>
  <c r="DM28" i="5" s="1"/>
  <c r="DA14" i="8"/>
  <c r="EK24" i="5"/>
  <c r="EK24" i="18"/>
  <c r="EK25" i="5"/>
  <c r="EK25" i="18"/>
  <c r="EK56" i="5"/>
  <c r="EK56" i="18"/>
  <c r="DA60" i="8"/>
  <c r="DA58"/>
  <c r="DA63"/>
  <c r="DO55" i="5" s="1"/>
  <c r="DD63" i="17"/>
  <c r="CY56" i="8"/>
  <c r="BC41" i="18"/>
  <c r="BE41"/>
  <c r="X49" i="19"/>
  <c r="CG44" i="18"/>
  <c r="BL61" i="17"/>
  <c r="BU53" i="18" s="1"/>
  <c r="V47"/>
  <c r="Q55" i="17"/>
  <c r="P55" s="1"/>
  <c r="BU41" i="18"/>
  <c r="BT41"/>
  <c r="BS41"/>
  <c r="BU46"/>
  <c r="BS46"/>
  <c r="BI54" i="17"/>
  <c r="U51" i="19" s="1"/>
  <c r="BS28" i="18"/>
  <c r="BT28"/>
  <c r="BU28"/>
  <c r="BI36" i="17"/>
  <c r="U33" i="19" s="1"/>
  <c r="AB55"/>
  <c r="CW50" i="18"/>
  <c r="M46" i="19"/>
  <c r="L46"/>
  <c r="AK41" i="18"/>
  <c r="T61" i="19"/>
  <c r="BQ56" i="18"/>
  <c r="BU16"/>
  <c r="BT16"/>
  <c r="BS16"/>
  <c r="BI24" i="17"/>
  <c r="U21" i="19" s="1"/>
  <c r="AE9"/>
  <c r="DH4" i="18"/>
  <c r="DC27" i="17"/>
  <c r="AE24" i="19"/>
  <c r="DH19" i="18"/>
  <c r="CU39" i="17"/>
  <c r="AE52" i="19"/>
  <c r="DH47" i="18"/>
  <c r="AE53" i="19"/>
  <c r="DH48" i="18"/>
  <c r="AH54" i="17"/>
  <c r="AO46" i="18" s="1"/>
  <c r="AG53" i="17"/>
  <c r="AN45" i="18" s="1"/>
  <c r="AH59" i="17"/>
  <c r="AO51" i="18" s="1"/>
  <c r="BE44"/>
  <c r="BD44"/>
  <c r="BC44"/>
  <c r="AT52" i="17"/>
  <c r="Q49" i="19" s="1"/>
  <c r="BD45" i="18"/>
  <c r="BC45"/>
  <c r="BE45"/>
  <c r="AT53" i="17"/>
  <c r="Q50" i="19" s="1"/>
  <c r="BU42" i="18"/>
  <c r="BT42"/>
  <c r="BS42"/>
  <c r="BI50" i="17"/>
  <c r="U47" i="19" s="1"/>
  <c r="BU6" i="18"/>
  <c r="BT6"/>
  <c r="BS6"/>
  <c r="BI14" i="17"/>
  <c r="U11" i="19" s="1"/>
  <c r="CX53" i="18"/>
  <c r="CN61" i="17"/>
  <c r="CM61" s="1"/>
  <c r="AC58" i="19" s="1"/>
  <c r="CZ10" i="17"/>
  <c r="AF15" i="19"/>
  <c r="DM10" i="18"/>
  <c r="CY42" i="17"/>
  <c r="CZ65"/>
  <c r="CH48" i="18"/>
  <c r="BY56" i="17"/>
  <c r="BX56" s="1"/>
  <c r="Y53" i="19" s="1"/>
  <c r="X58"/>
  <c r="CG53" i="18"/>
  <c r="V54"/>
  <c r="Q62" i="17"/>
  <c r="P62" s="1"/>
  <c r="I59" i="19" s="1"/>
  <c r="AB60"/>
  <c r="CW55" i="18"/>
  <c r="BU52"/>
  <c r="BT52"/>
  <c r="BS52"/>
  <c r="BU3"/>
  <c r="BS3"/>
  <c r="BT3"/>
  <c r="BI11" i="17"/>
  <c r="U8" i="19" s="1"/>
  <c r="EK19" i="5"/>
  <c r="EK19" i="18"/>
  <c r="EK20" i="5"/>
  <c r="EK20" i="18"/>
  <c r="DA15" i="8"/>
  <c r="EK7" i="5"/>
  <c r="EK7" i="18"/>
  <c r="EK33" i="5"/>
  <c r="EK33" i="18"/>
  <c r="CR54" i="5"/>
  <c r="EK41"/>
  <c r="EK41" i="18"/>
  <c r="CY54"/>
  <c r="CZ54"/>
  <c r="CM62" i="17"/>
  <c r="AC59" i="19" s="1"/>
  <c r="AP24" i="18"/>
  <c r="AP7"/>
  <c r="BD49"/>
  <c r="BC49"/>
  <c r="AT57" i="17"/>
  <c r="Q54" i="19" s="1"/>
  <c r="BD48" i="18"/>
  <c r="BC48"/>
  <c r="AT56" i="17"/>
  <c r="Q53" i="19" s="1"/>
  <c r="Z17" i="18"/>
  <c r="H59" i="19"/>
  <c r="U54" i="18"/>
  <c r="CZ3"/>
  <c r="L57" i="19"/>
  <c r="M57"/>
  <c r="AK52" i="18"/>
  <c r="BS44"/>
  <c r="BT44"/>
  <c r="BU44"/>
  <c r="BF20"/>
  <c r="AP32"/>
  <c r="BU35"/>
  <c r="BT35"/>
  <c r="BS35"/>
  <c r="BI43" i="17"/>
  <c r="U40" i="19" s="1"/>
  <c r="AN54" i="18"/>
  <c r="AM54"/>
  <c r="AE62" i="17"/>
  <c r="BU2" i="18"/>
  <c r="BT2"/>
  <c r="BS2"/>
  <c r="BI10" i="17"/>
  <c r="S55"/>
  <c r="Y47" i="18" s="1"/>
  <c r="R61" i="17"/>
  <c r="X53" i="18" s="1"/>
  <c r="Z53" s="1"/>
  <c r="CX50"/>
  <c r="CN58" i="17"/>
  <c r="CM58" s="1"/>
  <c r="T46" i="19"/>
  <c r="BQ41" i="18"/>
  <c r="AA46" i="19"/>
  <c r="CR41" i="18"/>
  <c r="CT13" i="17"/>
  <c r="AE25" i="19"/>
  <c r="DH20" i="18"/>
  <c r="AE51" i="19"/>
  <c r="DH46" i="18"/>
  <c r="AE62" i="19"/>
  <c r="DH57" i="18"/>
  <c r="AH57" i="17"/>
  <c r="AO49" i="18" s="1"/>
  <c r="AG54" i="17"/>
  <c r="AN46" i="18" s="1"/>
  <c r="AH60" i="17"/>
  <c r="AO52" i="18" s="1"/>
  <c r="BU11"/>
  <c r="BS11"/>
  <c r="BT11"/>
  <c r="BI19" i="17"/>
  <c r="U16" i="19" s="1"/>
  <c r="BJ60" i="17"/>
  <c r="BI60" s="1"/>
  <c r="U57" i="19" s="1"/>
  <c r="BE53" i="18"/>
  <c r="BD53"/>
  <c r="BC53"/>
  <c r="AT61" i="17"/>
  <c r="Q58" i="19" s="1"/>
  <c r="CL48" i="18"/>
  <c r="BT15"/>
  <c r="BU15"/>
  <c r="BS15"/>
  <c r="BI23" i="17"/>
  <c r="U20" i="19" s="1"/>
  <c r="AF16"/>
  <c r="DM11" i="18"/>
  <c r="CZ17" i="17"/>
  <c r="DN9" i="18" s="1"/>
  <c r="CZ42" i="17"/>
  <c r="DN34" i="18" s="1"/>
  <c r="CY52" i="17"/>
  <c r="DD52" s="1"/>
  <c r="AF40" i="19"/>
  <c r="DM35" i="18"/>
  <c r="CY59" i="17"/>
  <c r="DD59" s="1"/>
  <c r="AO53" i="18"/>
  <c r="AN53"/>
  <c r="AM53"/>
  <c r="AE61" i="17"/>
  <c r="X51" i="19"/>
  <c r="CG46" i="18"/>
  <c r="BR56"/>
  <c r="BJ64" i="17"/>
  <c r="BI64" s="1"/>
  <c r="U61" i="19" s="1"/>
  <c r="X52"/>
  <c r="CG47" i="18"/>
  <c r="CL37"/>
  <c r="H60" i="19"/>
  <c r="U55" i="18"/>
  <c r="M61" i="19"/>
  <c r="L61"/>
  <c r="AK56" i="18"/>
  <c r="AB61" i="19"/>
  <c r="CW56" i="18"/>
  <c r="H58" i="19"/>
  <c r="U53" i="18"/>
  <c r="X54" i="19"/>
  <c r="CG49" i="18"/>
  <c r="BC54"/>
  <c r="BD54"/>
  <c r="BE54"/>
  <c r="AT62" i="17"/>
  <c r="Q59" i="19" s="1"/>
  <c r="BE47" i="18"/>
  <c r="BC47"/>
  <c r="AT55" i="17"/>
  <c r="Q52" i="19" s="1"/>
  <c r="AE11"/>
  <c r="DH6" i="18"/>
  <c r="AE15" i="19"/>
  <c r="DH10" i="18"/>
  <c r="AE30" i="19"/>
  <c r="DH25" i="18"/>
  <c r="AE54" i="19"/>
  <c r="DH49" i="18"/>
  <c r="AE33" i="19"/>
  <c r="DH28" i="18"/>
  <c r="AE38" i="19"/>
  <c r="DH33" i="18"/>
  <c r="AE55" i="19"/>
  <c r="DH50" i="18"/>
  <c r="AE58" i="19"/>
  <c r="DH53" i="18"/>
  <c r="AG55" i="17"/>
  <c r="AN47" i="18" s="1"/>
  <c r="AO44"/>
  <c r="AN44"/>
  <c r="AM44"/>
  <c r="AE52" i="17"/>
  <c r="H62" i="19"/>
  <c r="U57" i="18"/>
  <c r="CY10" i="17"/>
  <c r="AF17" i="19"/>
  <c r="DM12" i="18"/>
  <c r="AF27" i="19"/>
  <c r="DM22" i="18"/>
  <c r="AF52" i="19"/>
  <c r="DM47" i="18"/>
  <c r="AF41" i="19"/>
  <c r="DM36" i="18"/>
  <c r="CY60" i="17"/>
  <c r="DD60" s="1"/>
  <c r="T57" i="19"/>
  <c r="BQ52" i="18"/>
  <c r="DV58" i="17"/>
  <c r="DY58" s="1"/>
  <c r="X23" i="18"/>
  <c r="Z23" s="1"/>
  <c r="BT19"/>
  <c r="BU19"/>
  <c r="BS19"/>
  <c r="BI27" i="17"/>
  <c r="U24" i="19" s="1"/>
  <c r="AN49" i="18"/>
  <c r="AM49"/>
  <c r="BU36"/>
  <c r="BT36"/>
  <c r="BS36"/>
  <c r="BI44" i="17"/>
  <c r="U41" i="19" s="1"/>
  <c r="AL49" i="18"/>
  <c r="AF57" i="17"/>
  <c r="AE57" s="1"/>
  <c r="Y57" i="18"/>
  <c r="W57"/>
  <c r="X57"/>
  <c r="P65" i="17"/>
  <c r="DE65"/>
  <c r="DD65"/>
  <c r="DD58"/>
  <c r="DD51"/>
  <c r="DE55"/>
  <c r="DE51"/>
  <c r="DE60"/>
  <c r="DE58"/>
  <c r="DD43"/>
  <c r="DE45"/>
  <c r="DD45"/>
  <c r="DD41"/>
  <c r="DE49"/>
  <c r="DQ41" i="18" s="1"/>
  <c r="DE48" i="17"/>
  <c r="DD49"/>
  <c r="DP41" i="18" s="1"/>
  <c r="DD48" i="17"/>
  <c r="DE44"/>
  <c r="DD46"/>
  <c r="DE46"/>
  <c r="BT22" i="18"/>
  <c r="BS22"/>
  <c r="BU22"/>
  <c r="BI30" i="17"/>
  <c r="U27" i="19" s="1"/>
  <c r="DO32" i="18"/>
  <c r="EK35" i="5"/>
  <c r="EK35" i="18"/>
  <c r="EK15" i="5"/>
  <c r="EK15" i="18"/>
  <c r="DO24"/>
  <c r="DA19" i="8"/>
  <c r="EK9" i="5"/>
  <c r="EK9" i="18"/>
  <c r="DA31" i="8"/>
  <c r="DA25"/>
  <c r="DO17" i="5" s="1"/>
  <c r="DA61" i="8"/>
  <c r="DD61" i="17"/>
  <c r="DA56" i="8"/>
  <c r="DB56" s="1"/>
  <c r="AG53" i="14" s="1"/>
  <c r="DO49" i="18"/>
  <c r="EK4" i="5"/>
  <c r="EK4" i="18"/>
  <c r="AL52" i="19"/>
  <c r="AO57" i="18"/>
  <c r="AN57"/>
  <c r="AM57"/>
  <c r="BT26"/>
  <c r="BS26"/>
  <c r="BU26"/>
  <c r="BI34" i="17"/>
  <c r="U31" i="19" s="1"/>
  <c r="CA57" i="17"/>
  <c r="CK49" i="18" s="1"/>
  <c r="BZ52" i="17"/>
  <c r="CJ44" i="18" s="1"/>
  <c r="CL44" s="1"/>
  <c r="H50" i="19"/>
  <c r="U45" i="18"/>
  <c r="DA48"/>
  <c r="CY48"/>
  <c r="BF37"/>
  <c r="AP16"/>
  <c r="Z35"/>
  <c r="BK51" i="17"/>
  <c r="BT43" i="18" s="1"/>
  <c r="BK53" i="17"/>
  <c r="BT45" i="18" s="1"/>
  <c r="BV45" s="1"/>
  <c r="X56" i="19"/>
  <c r="CG51" i="18"/>
  <c r="BF2"/>
  <c r="CP61" i="17"/>
  <c r="DA53" i="18" s="1"/>
  <c r="S59" i="17"/>
  <c r="Y51" i="18" s="1"/>
  <c r="AG45"/>
  <c r="AF53" i="17"/>
  <c r="AE53" s="1"/>
  <c r="AV49"/>
  <c r="BD41" i="18" s="1"/>
  <c r="AW57" i="17"/>
  <c r="BE49" i="18" s="1"/>
  <c r="BU54"/>
  <c r="BT54"/>
  <c r="BS54"/>
  <c r="BI62" i="17"/>
  <c r="U59" i="19" s="1"/>
  <c r="DC13" i="17"/>
  <c r="AE42" i="19"/>
  <c r="DH37" i="18"/>
  <c r="CU16" i="17"/>
  <c r="CT35"/>
  <c r="DC46"/>
  <c r="AE47" i="19"/>
  <c r="DH42" i="18"/>
  <c r="AE59" i="19"/>
  <c r="DH54" i="18"/>
  <c r="AH62" i="17"/>
  <c r="AO54" i="18" s="1"/>
  <c r="DA47"/>
  <c r="CZ47"/>
  <c r="CY47"/>
  <c r="CM55" i="17"/>
  <c r="AC52" i="19" s="1"/>
  <c r="Y54" i="18"/>
  <c r="X54"/>
  <c r="W54"/>
  <c r="CX45"/>
  <c r="CN53" i="17"/>
  <c r="CM53" s="1"/>
  <c r="AC50" i="19" s="1"/>
  <c r="AF8"/>
  <c r="DM3" i="18"/>
  <c r="AF18" i="19"/>
  <c r="DM13" i="18"/>
  <c r="CY57" i="17"/>
  <c r="AF42" i="19"/>
  <c r="DM37" i="18"/>
  <c r="AF58" i="19"/>
  <c r="DM53" i="18"/>
  <c r="DA44"/>
  <c r="CZ44"/>
  <c r="CY44"/>
  <c r="CM52" i="17"/>
  <c r="AC49" i="19" s="1"/>
  <c r="L51"/>
  <c r="M51"/>
  <c r="AK46" i="18"/>
  <c r="BU55"/>
  <c r="BT55"/>
  <c r="BS55"/>
  <c r="BU57"/>
  <c r="BS57"/>
  <c r="BT57"/>
  <c r="BI65" i="17"/>
  <c r="U62" i="19" s="1"/>
  <c r="P59"/>
  <c r="BA54" i="18"/>
  <c r="CH41"/>
  <c r="BY49" i="17"/>
  <c r="BX49" s="1"/>
  <c r="Y46" i="19" s="1"/>
  <c r="DA57" i="18"/>
  <c r="CZ57"/>
  <c r="CY57"/>
  <c r="CM65" i="17"/>
  <c r="AC62" i="19" s="1"/>
  <c r="EK10" i="5"/>
  <c r="EK10" i="18"/>
  <c r="EK37" i="5"/>
  <c r="EK37" i="18"/>
  <c r="EK3" i="5"/>
  <c r="EK3" i="18"/>
  <c r="DA27" i="8"/>
  <c r="EK6" i="5"/>
  <c r="EK6" i="18"/>
  <c r="EK47" i="5"/>
  <c r="EK47" i="18"/>
  <c r="BC48" i="5"/>
  <c r="DA12" i="8"/>
  <c r="DE12" s="1"/>
  <c r="DQ4" i="5" s="1"/>
  <c r="AP34" i="18"/>
  <c r="BS40"/>
  <c r="BT40"/>
  <c r="BU40"/>
  <c r="BI48" i="17"/>
  <c r="U45" i="19" s="1"/>
  <c r="BU25" i="18"/>
  <c r="BT25"/>
  <c r="BS25"/>
  <c r="BI33" i="17"/>
  <c r="U30" i="19" s="1"/>
  <c r="Z31" i="18"/>
  <c r="BL51" i="17"/>
  <c r="BU43" i="18" s="1"/>
  <c r="BK54" i="17"/>
  <c r="BT46" i="18" s="1"/>
  <c r="BL53" i="17"/>
  <c r="BU45" i="18" s="1"/>
  <c r="BB56"/>
  <c r="AU64" i="17"/>
  <c r="AT64" s="1"/>
  <c r="Q61" i="19" s="1"/>
  <c r="CO56" i="17"/>
  <c r="CZ48" i="18" s="1"/>
  <c r="CP62" i="17"/>
  <c r="DA54" i="18" s="1"/>
  <c r="AF65" i="17"/>
  <c r="AE65" s="1"/>
  <c r="T49" i="19"/>
  <c r="BQ44" i="18"/>
  <c r="AO50"/>
  <c r="AN50"/>
  <c r="AM50"/>
  <c r="AE58" i="17"/>
  <c r="Y55" i="18"/>
  <c r="X55"/>
  <c r="W55"/>
  <c r="P63" i="17"/>
  <c r="DB29"/>
  <c r="AG26" i="19" s="1"/>
  <c r="AE46"/>
  <c r="DH41" i="18"/>
  <c r="AE37" i="19"/>
  <c r="DH32" i="18"/>
  <c r="AE44" i="19"/>
  <c r="DH39" i="18"/>
  <c r="AE48" i="19"/>
  <c r="DH43" i="18"/>
  <c r="AE60" i="19"/>
  <c r="DH55" i="18"/>
  <c r="AE61" i="19"/>
  <c r="DH56" i="18"/>
  <c r="X55" i="19"/>
  <c r="CG50" i="18"/>
  <c r="AH49" i="17"/>
  <c r="AO41" i="18" s="1"/>
  <c r="AH63" i="17"/>
  <c r="AO55" i="18" s="1"/>
  <c r="CH56"/>
  <c r="BY64" i="17"/>
  <c r="BX64" s="1"/>
  <c r="Y61" i="19" s="1"/>
  <c r="AF9"/>
  <c r="DM4" i="18"/>
  <c r="AF19" i="19"/>
  <c r="DM14" i="18"/>
  <c r="AF29" i="19"/>
  <c r="DM24" i="18"/>
  <c r="AF43" i="19"/>
  <c r="DM38" i="18"/>
  <c r="CY53" i="17"/>
  <c r="DD53" s="1"/>
  <c r="CY62"/>
  <c r="DD62" s="1"/>
  <c r="AB50" i="19"/>
  <c r="CW45" i="18"/>
  <c r="DV50" i="17"/>
  <c r="DY50" s="1"/>
  <c r="BU47" i="18"/>
  <c r="BT47"/>
  <c r="BS47"/>
  <c r="BI55" i="17"/>
  <c r="U52" i="19" s="1"/>
  <c r="BS34" i="18"/>
  <c r="BT34"/>
  <c r="BU34"/>
  <c r="BI42" i="17"/>
  <c r="U39" i="19" s="1"/>
  <c r="CX51" i="18"/>
  <c r="CN59" i="17"/>
  <c r="CM59" s="1"/>
  <c r="AC56" i="19" s="1"/>
  <c r="BR55" i="18"/>
  <c r="BJ63" i="17"/>
  <c r="BI63" s="1"/>
  <c r="U60" i="19" s="1"/>
  <c r="BE55" i="18"/>
  <c r="BD55"/>
  <c r="BC55"/>
  <c r="AT63" i="17"/>
  <c r="Q60" i="19" s="1"/>
  <c r="BB41" i="18"/>
  <c r="AU49" i="17"/>
  <c r="AT49" s="1"/>
  <c r="Q46" i="19" s="1"/>
  <c r="CZ49" i="18"/>
  <c r="CY49"/>
  <c r="CM57" i="17"/>
  <c r="AC54" i="19" s="1"/>
  <c r="Q52" i="17"/>
  <c r="P52" s="1"/>
  <c r="I49" i="19" s="1"/>
  <c r="Q47" i="8"/>
  <c r="P47" s="1"/>
  <c r="I44" i="14" s="1"/>
  <c r="K60"/>
  <c r="O29"/>
  <c r="BV41" i="5"/>
  <c r="AF39" i="8"/>
  <c r="AE39" s="1"/>
  <c r="K59" i="14"/>
  <c r="P28" i="5"/>
  <c r="AA15" i="14"/>
  <c r="AE44" i="8"/>
  <c r="S26" i="14"/>
  <c r="W31"/>
  <c r="P2" i="5"/>
  <c r="P23" i="14"/>
  <c r="X28"/>
  <c r="AB47"/>
  <c r="AB8"/>
  <c r="O57"/>
  <c r="CB55" i="5"/>
  <c r="K52" i="14"/>
  <c r="AA48"/>
  <c r="S50"/>
  <c r="K14"/>
  <c r="K54"/>
  <c r="BJ40" i="8"/>
  <c r="BI40" s="1"/>
  <c r="AT11"/>
  <c r="Q8" i="14" s="1"/>
  <c r="BX39" i="8"/>
  <c r="BX61"/>
  <c r="AF48"/>
  <c r="AE48" s="1"/>
  <c r="X15" i="14"/>
  <c r="Q44" i="8"/>
  <c r="P44" s="1"/>
  <c r="I41" i="14" s="1"/>
  <c r="BJ46" i="8"/>
  <c r="BI46" s="1"/>
  <c r="U43" i="14" s="1"/>
  <c r="CN47" i="8"/>
  <c r="CM47" s="1"/>
  <c r="AC44" i="14" s="1"/>
  <c r="AU39" i="8"/>
  <c r="AT39" s="1"/>
  <c r="Q36" i="14" s="1"/>
  <c r="BJ47" i="8"/>
  <c r="BI47" s="1"/>
  <c r="BY51"/>
  <c r="BX51" s="1"/>
  <c r="Q29"/>
  <c r="P29" s="1"/>
  <c r="AU10"/>
  <c r="AT10" s="1"/>
  <c r="G61" i="14"/>
  <c r="CO62" i="8"/>
  <c r="CZ54" i="5" s="1"/>
  <c r="AF40" i="8"/>
  <c r="AE40" s="1"/>
  <c r="CN40"/>
  <c r="BJ10"/>
  <c r="BI10" s="1"/>
  <c r="Q40"/>
  <c r="P40" s="1"/>
  <c r="Q11"/>
  <c r="P11" s="1"/>
  <c r="BX57"/>
  <c r="Y54" i="14" s="1"/>
  <c r="BX60" i="8"/>
  <c r="CN46"/>
  <c r="CM46" s="1"/>
  <c r="AC43" i="14" s="1"/>
  <c r="AF51" i="8"/>
  <c r="AE51" s="1"/>
  <c r="CN39"/>
  <c r="AF52"/>
  <c r="AE52" s="1"/>
  <c r="Q14"/>
  <c r="P14" s="1"/>
  <c r="Q15"/>
  <c r="P15" s="1"/>
  <c r="Q45"/>
  <c r="AU45"/>
  <c r="AU40"/>
  <c r="AT40" s="1"/>
  <c r="BY40"/>
  <c r="BX40" s="1"/>
  <c r="AF11"/>
  <c r="AE11" s="1"/>
  <c r="BX65"/>
  <c r="Q42"/>
  <c r="P42" s="1"/>
  <c r="I39" i="14" s="1"/>
  <c r="BJ51" i="8"/>
  <c r="BI51" s="1"/>
  <c r="Q23"/>
  <c r="P23" s="1"/>
  <c r="Q35"/>
  <c r="P35" s="1"/>
  <c r="I32" i="14" s="1"/>
  <c r="AK16" i="5"/>
  <c r="BX48" i="8"/>
  <c r="Q46"/>
  <c r="P46" s="1"/>
  <c r="I43" i="14" s="1"/>
  <c r="DC49" i="8"/>
  <c r="DB49" s="1"/>
  <c r="Q39"/>
  <c r="P39" s="1"/>
  <c r="I36" i="14" s="1"/>
  <c r="BJ11" i="8"/>
  <c r="BI11" s="1"/>
  <c r="DC39"/>
  <c r="DB39" s="1"/>
  <c r="AG36" i="14" s="1"/>
  <c r="AW15" i="5"/>
  <c r="AU23" i="8"/>
  <c r="AT23" s="1"/>
  <c r="Q20" i="14" s="1"/>
  <c r="CS25" i="5"/>
  <c r="CN33" i="8"/>
  <c r="Q27"/>
  <c r="P27" s="1"/>
  <c r="I24" i="14" s="1"/>
  <c r="AG19" i="5"/>
  <c r="AF27" i="8"/>
  <c r="AE27" s="1"/>
  <c r="AW35" i="5"/>
  <c r="AU43" i="8"/>
  <c r="AT43" s="1"/>
  <c r="Q40" i="14" s="1"/>
  <c r="CC25" i="5"/>
  <c r="BY33" i="8"/>
  <c r="BX33" s="1"/>
  <c r="CS28" i="5"/>
  <c r="CN36" i="8"/>
  <c r="CC20" i="5"/>
  <c r="BY28" i="8"/>
  <c r="BX28" s="1"/>
  <c r="AW12" i="5"/>
  <c r="AU20" i="8"/>
  <c r="AT20" s="1"/>
  <c r="Q17" i="14" s="1"/>
  <c r="CS47" i="5"/>
  <c r="CN55" i="8"/>
  <c r="CM55" s="1"/>
  <c r="AW55" i="5"/>
  <c r="AU63" i="8"/>
  <c r="AT63" s="1"/>
  <c r="AG54" i="5"/>
  <c r="AF62" i="8"/>
  <c r="AE62" s="1"/>
  <c r="AG10" i="5"/>
  <c r="AF18" i="8"/>
  <c r="AE18" s="1"/>
  <c r="AF47"/>
  <c r="AE47" s="1"/>
  <c r="Q10"/>
  <c r="P10" s="1"/>
  <c r="CS20" i="5"/>
  <c r="CN28" i="8"/>
  <c r="CS13" i="5"/>
  <c r="CN21" i="8"/>
  <c r="AW33" i="5"/>
  <c r="AU41" i="8"/>
  <c r="AT41" s="1"/>
  <c r="Q38" i="14" s="1"/>
  <c r="CS8" i="5"/>
  <c r="CN16" i="8"/>
  <c r="CC24" i="5"/>
  <c r="BY32" i="8"/>
  <c r="BX32" s="1"/>
  <c r="CS17" i="5"/>
  <c r="CN25" i="8"/>
  <c r="BM45" i="5"/>
  <c r="BJ53" i="8"/>
  <c r="BI53" s="1"/>
  <c r="CC7" i="5"/>
  <c r="BY15" i="8"/>
  <c r="BX15" s="1"/>
  <c r="CS10" i="5"/>
  <c r="CN18" i="8"/>
  <c r="BX58"/>
  <c r="CN65"/>
  <c r="CM65" s="1"/>
  <c r="AC62" i="14" s="1"/>
  <c r="CC5" i="5"/>
  <c r="BY13" i="8"/>
  <c r="BX13" s="1"/>
  <c r="AG51" i="5"/>
  <c r="AF59" i="8"/>
  <c r="AE59" s="1"/>
  <c r="CN57"/>
  <c r="CM57" s="1"/>
  <c r="AC54" i="14" s="1"/>
  <c r="AU58" i="8"/>
  <c r="AT58" s="1"/>
  <c r="Q55" i="14" s="1"/>
  <c r="CC15" i="5"/>
  <c r="BY23" i="8"/>
  <c r="BX23" s="1"/>
  <c r="BM8" i="5"/>
  <c r="BJ16" i="8"/>
  <c r="BI16" s="1"/>
  <c r="AW25" i="5"/>
  <c r="AU33" i="8"/>
  <c r="AT33" s="1"/>
  <c r="BM35" i="5"/>
  <c r="BJ43" i="8"/>
  <c r="BI43" s="1"/>
  <c r="CS15" i="5"/>
  <c r="CN23" i="8"/>
  <c r="CC13" i="5"/>
  <c r="BY21" i="8"/>
  <c r="BX21" s="1"/>
  <c r="CS26" i="5"/>
  <c r="CN34" i="8"/>
  <c r="AG49" i="5"/>
  <c r="AF57" i="8"/>
  <c r="AE57" s="1"/>
  <c r="BM56" i="5"/>
  <c r="BJ64" i="8"/>
  <c r="BI64" s="1"/>
  <c r="U61" i="14" s="1"/>
  <c r="CN64" i="8"/>
  <c r="CM64" s="1"/>
  <c r="AC61" i="14" s="1"/>
  <c r="CS54" i="5"/>
  <c r="CN62" i="8"/>
  <c r="CM62" s="1"/>
  <c r="AC59" i="14" s="1"/>
  <c r="AW51" i="5"/>
  <c r="AU59" i="8"/>
  <c r="AT59" s="1"/>
  <c r="AW46" i="5"/>
  <c r="AU54" i="8"/>
  <c r="AT54" s="1"/>
  <c r="Q51" i="14" s="1"/>
  <c r="CS33" i="5"/>
  <c r="CN41" i="8"/>
  <c r="BM9" i="5"/>
  <c r="BJ17" i="8"/>
  <c r="BI17" s="1"/>
  <c r="BM18" i="5"/>
  <c r="BJ26" i="8"/>
  <c r="BI26" s="1"/>
  <c r="BM5" i="5"/>
  <c r="BJ13" i="8"/>
  <c r="BI13" s="1"/>
  <c r="AW10" i="5"/>
  <c r="AU18" i="8"/>
  <c r="AT18" s="1"/>
  <c r="BM26" i="5"/>
  <c r="BJ34" i="8"/>
  <c r="BI34" s="1"/>
  <c r="CS42" i="5"/>
  <c r="CN50" i="8"/>
  <c r="CM50" s="1"/>
  <c r="AC47" i="14" s="1"/>
  <c r="Q31" i="8"/>
  <c r="P31" s="1"/>
  <c r="AW5" i="5"/>
  <c r="AU13" i="8"/>
  <c r="AT13" s="1"/>
  <c r="AG14" i="5"/>
  <c r="AF22" i="8"/>
  <c r="AE22" s="1"/>
  <c r="AG27" i="5"/>
  <c r="AF35" i="8"/>
  <c r="AE35" s="1"/>
  <c r="AG11" i="5"/>
  <c r="AF19" i="8"/>
  <c r="AE19" s="1"/>
  <c r="CC26" i="5"/>
  <c r="BY34" i="8"/>
  <c r="BX34" s="1"/>
  <c r="AW13" i="5"/>
  <c r="AU21" i="8"/>
  <c r="AT21" s="1"/>
  <c r="BM34" i="5"/>
  <c r="BJ42" i="8"/>
  <c r="BI42" s="1"/>
  <c r="BJ39"/>
  <c r="BI39" s="1"/>
  <c r="BJ48"/>
  <c r="BI48" s="1"/>
  <c r="U45" i="14" s="1"/>
  <c r="AU46" i="8"/>
  <c r="AT46" s="1"/>
  <c r="Q43" i="14" s="1"/>
  <c r="AU51" i="8"/>
  <c r="AT51" s="1"/>
  <c r="Q48" i="14" s="1"/>
  <c r="P51" i="8"/>
  <c r="I48" i="14" s="1"/>
  <c r="CS36" i="5"/>
  <c r="CN44" i="8"/>
  <c r="CM44" s="1"/>
  <c r="AC41" i="14" s="1"/>
  <c r="Q12" i="8"/>
  <c r="P12" s="1"/>
  <c r="I9" i="14" s="1"/>
  <c r="CC37" i="5"/>
  <c r="BY45" i="8"/>
  <c r="Q25"/>
  <c r="P25" s="1"/>
  <c r="Q33"/>
  <c r="P33" s="1"/>
  <c r="I30" i="14" s="1"/>
  <c r="AW9" i="5"/>
  <c r="AU17" i="8"/>
  <c r="AT17" s="1"/>
  <c r="CC8" i="5"/>
  <c r="BY16" i="8"/>
  <c r="BX16" s="1"/>
  <c r="CS16" i="5"/>
  <c r="CN24" i="8"/>
  <c r="AF32"/>
  <c r="AE32" s="1"/>
  <c r="CS5" i="5"/>
  <c r="CN13" i="8"/>
  <c r="Q44" i="5"/>
  <c r="Q52" i="8"/>
  <c r="P52" s="1"/>
  <c r="I49" i="14" s="1"/>
  <c r="AW22" i="5"/>
  <c r="AU30" i="8"/>
  <c r="AT30" s="1"/>
  <c r="Q57" i="5"/>
  <c r="Q65" i="8"/>
  <c r="P65" s="1"/>
  <c r="I62" i="14" s="1"/>
  <c r="CS35" i="5"/>
  <c r="CN43" i="8"/>
  <c r="BX54"/>
  <c r="BX55"/>
  <c r="Y52" i="14" s="1"/>
  <c r="AW48" i="5"/>
  <c r="AU56" i="8"/>
  <c r="CC27" i="5"/>
  <c r="BY35" i="8"/>
  <c r="BX35" s="1"/>
  <c r="CS22" i="5"/>
  <c r="CN30" i="8"/>
  <c r="BY53"/>
  <c r="BX53" s="1"/>
  <c r="Y50" i="14" s="1"/>
  <c r="CC10" i="5"/>
  <c r="BY18" i="8"/>
  <c r="BX18" s="1"/>
  <c r="EJ41" i="5"/>
  <c r="BM16"/>
  <c r="BJ24" i="8"/>
  <c r="BI24" s="1"/>
  <c r="BM6" i="5"/>
  <c r="BJ14" i="8"/>
  <c r="BI14" s="1"/>
  <c r="Q24"/>
  <c r="P24" s="1"/>
  <c r="AG38" i="5"/>
  <c r="AF46" i="8"/>
  <c r="AE46" s="1"/>
  <c r="Q26"/>
  <c r="P26" s="1"/>
  <c r="CC6" i="5"/>
  <c r="BY14" i="8"/>
  <c r="BX14" s="1"/>
  <c r="CS23" i="5"/>
  <c r="CN31" i="8"/>
  <c r="Q17"/>
  <c r="P17" s="1"/>
  <c r="I14" i="14" s="1"/>
  <c r="AW18" i="5"/>
  <c r="AU26" i="8"/>
  <c r="AT26" s="1"/>
  <c r="AG37" i="5"/>
  <c r="AF45" i="8"/>
  <c r="CN10"/>
  <c r="CM10" s="1"/>
  <c r="CS18" i="5"/>
  <c r="CN26" i="8"/>
  <c r="AW4" i="5"/>
  <c r="AU12" i="8"/>
  <c r="AT12" s="1"/>
  <c r="Q9" i="14" s="1"/>
  <c r="CC11" i="5"/>
  <c r="BY19" i="8"/>
  <c r="BX19" s="1"/>
  <c r="CS7" i="5"/>
  <c r="CN15" i="8"/>
  <c r="CS24" i="5"/>
  <c r="CN32" i="8"/>
  <c r="AH52"/>
  <c r="AO44" i="5" s="1"/>
  <c r="AU53" i="8"/>
  <c r="AT53" s="1"/>
  <c r="Q50" i="14" s="1"/>
  <c r="Q50" i="5"/>
  <c r="Q58" i="8"/>
  <c r="P58" s="1"/>
  <c r="BX64"/>
  <c r="Y61" i="14" s="1"/>
  <c r="BX59" i="8"/>
  <c r="Y56" i="14" s="1"/>
  <c r="Q53" i="5"/>
  <c r="Q61" i="8"/>
  <c r="P61" s="1"/>
  <c r="AW53" i="5"/>
  <c r="AU61" i="8"/>
  <c r="AT61" s="1"/>
  <c r="CN60"/>
  <c r="CM60" s="1"/>
  <c r="AC57" i="14" s="1"/>
  <c r="CS45" i="5"/>
  <c r="CN53" i="8"/>
  <c r="CM53" s="1"/>
  <c r="CN58"/>
  <c r="CM58" s="1"/>
  <c r="AC55" i="14" s="1"/>
  <c r="AG22" i="5"/>
  <c r="AF30" i="8"/>
  <c r="AE30" s="1"/>
  <c r="BM27" i="5"/>
  <c r="BJ35" i="8"/>
  <c r="BI35" s="1"/>
  <c r="BM4" i="5"/>
  <c r="BJ12" i="8"/>
  <c r="BI12" s="1"/>
  <c r="CS37" i="5"/>
  <c r="CN45" i="8"/>
  <c r="Q18"/>
  <c r="P18" s="1"/>
  <c r="Q16"/>
  <c r="P16" s="1"/>
  <c r="I13" i="14" s="1"/>
  <c r="AW20" i="5"/>
  <c r="AU28" i="8"/>
  <c r="AT28" s="1"/>
  <c r="Q25" i="14" s="1"/>
  <c r="CC18" i="5"/>
  <c r="BY26" i="8"/>
  <c r="BX26" s="1"/>
  <c r="AG28" i="5"/>
  <c r="AF36" i="8"/>
  <c r="AE36" s="1"/>
  <c r="Q56" i="5"/>
  <c r="Q64" i="8"/>
  <c r="P64" s="1"/>
  <c r="I61" i="14" s="1"/>
  <c r="AW28" i="5"/>
  <c r="AU36" i="8"/>
  <c r="AT36" s="1"/>
  <c r="AW54" i="5"/>
  <c r="AU62" i="8"/>
  <c r="AT62" s="1"/>
  <c r="Q47" i="5"/>
  <c r="Q55" i="8"/>
  <c r="P55" s="1"/>
  <c r="I52" i="14" s="1"/>
  <c r="AG20" i="5"/>
  <c r="AF28" i="8"/>
  <c r="AE28" s="1"/>
  <c r="BM23" i="5"/>
  <c r="BJ31" i="8"/>
  <c r="BI31" s="1"/>
  <c r="BM28" i="5"/>
  <c r="BJ36" i="8"/>
  <c r="BI36" s="1"/>
  <c r="CC22" i="5"/>
  <c r="BY30" i="8"/>
  <c r="BX30" s="1"/>
  <c r="Q36"/>
  <c r="P36" s="1"/>
  <c r="AW21" i="5"/>
  <c r="AU29" i="8"/>
  <c r="AT29" s="1"/>
  <c r="BM15" i="5"/>
  <c r="BJ23" i="8"/>
  <c r="BI23" s="1"/>
  <c r="CC4" i="5"/>
  <c r="BY12" i="8"/>
  <c r="BX12" s="1"/>
  <c r="AW14" i="5"/>
  <c r="AU22" i="8"/>
  <c r="AT22" s="1"/>
  <c r="CC9" i="5"/>
  <c r="BY17" i="8"/>
  <c r="BX17" s="1"/>
  <c r="CS34" i="5"/>
  <c r="CN42" i="8"/>
  <c r="AG6" i="5"/>
  <c r="AF14" i="8"/>
  <c r="AE14" s="1"/>
  <c r="CS21" i="5"/>
  <c r="CN29" i="8"/>
  <c r="Q42" i="5"/>
  <c r="Q50" i="8"/>
  <c r="P50" s="1"/>
  <c r="I47" i="14" s="1"/>
  <c r="AW7" i="5"/>
  <c r="AU15" i="8"/>
  <c r="AT15" s="1"/>
  <c r="CC44" i="5"/>
  <c r="BY52" i="8"/>
  <c r="BX52" s="1"/>
  <c r="Y49" i="14" s="1"/>
  <c r="AW44" i="5"/>
  <c r="AU52" i="8"/>
  <c r="AT52" s="1"/>
  <c r="Q49" i="14" s="1"/>
  <c r="AG17" i="5"/>
  <c r="AF25" i="8"/>
  <c r="AE25" s="1"/>
  <c r="BM53" i="5"/>
  <c r="BJ61" i="8"/>
  <c r="BI61" s="1"/>
  <c r="U58" i="14" s="1"/>
  <c r="CN63" i="8"/>
  <c r="CM63" s="1"/>
  <c r="AC60" i="14" s="1"/>
  <c r="AW57" i="5"/>
  <c r="AU65" i="8"/>
  <c r="AT65" s="1"/>
  <c r="Q54" i="5"/>
  <c r="Q62" i="8"/>
  <c r="P62" s="1"/>
  <c r="Q51" i="5"/>
  <c r="Q59" i="8"/>
  <c r="P59" s="1"/>
  <c r="I56" i="14" s="1"/>
  <c r="CC55" i="5"/>
  <c r="BY63" i="8"/>
  <c r="BX63" s="1"/>
  <c r="Y60" i="14" s="1"/>
  <c r="CS44" i="5"/>
  <c r="CN52" i="8"/>
  <c r="CM52" s="1"/>
  <c r="AW56" i="5"/>
  <c r="AU64" i="8"/>
  <c r="AT64" s="1"/>
  <c r="Q61" i="14" s="1"/>
  <c r="Q48" i="5"/>
  <c r="Q56" i="8"/>
  <c r="CC23" i="5"/>
  <c r="BY31" i="8"/>
  <c r="BX31" s="1"/>
  <c r="AG7" i="5"/>
  <c r="AF15" i="8"/>
  <c r="AE15" s="1"/>
  <c r="AG21" i="5"/>
  <c r="AF29" i="8"/>
  <c r="AE29" s="1"/>
  <c r="DC25"/>
  <c r="CC28" i="5"/>
  <c r="BY36" i="8"/>
  <c r="BX36" s="1"/>
  <c r="CC35" i="5"/>
  <c r="BY43" i="8"/>
  <c r="BX43" s="1"/>
  <c r="Y40" i="14" s="1"/>
  <c r="BM13" i="5"/>
  <c r="BJ21" i="8"/>
  <c r="BI21" s="1"/>
  <c r="BM24" i="5"/>
  <c r="BJ32" i="8"/>
  <c r="BI32" s="1"/>
  <c r="BM25" i="5"/>
  <c r="BJ33" i="8"/>
  <c r="BI33" s="1"/>
  <c r="X24" i="14"/>
  <c r="AF34" i="5"/>
  <c r="AB17" i="14"/>
  <c r="Q34" i="8"/>
  <c r="P34" s="1"/>
  <c r="I31" i="14" s="1"/>
  <c r="CN51" i="8"/>
  <c r="CM51" s="1"/>
  <c r="AC48" i="14" s="1"/>
  <c r="Q30" i="8"/>
  <c r="P30" s="1"/>
  <c r="AG9" i="5"/>
  <c r="AF17" i="8"/>
  <c r="AE17" s="1"/>
  <c r="AW39" i="5"/>
  <c r="AU47" i="8"/>
  <c r="AT47" s="1"/>
  <c r="Q44" i="14" s="1"/>
  <c r="Q28" i="8"/>
  <c r="P28" s="1"/>
  <c r="Q19"/>
  <c r="P19" s="1"/>
  <c r="CS19" i="5"/>
  <c r="CN27" i="8"/>
  <c r="Q43"/>
  <c r="P43" s="1"/>
  <c r="I40" i="14" s="1"/>
  <c r="AG15" i="5"/>
  <c r="AF23" i="8"/>
  <c r="AE23" s="1"/>
  <c r="CC19" i="5"/>
  <c r="BY27" i="8"/>
  <c r="BX27" s="1"/>
  <c r="AW49" i="5"/>
  <c r="AU57" i="8"/>
  <c r="AT57" s="1"/>
  <c r="Q54" i="14" s="1"/>
  <c r="AG53" i="5"/>
  <c r="AF61" i="8"/>
  <c r="AE61" s="1"/>
  <c r="AG34" i="5"/>
  <c r="AF42" i="8"/>
  <c r="AE42" s="1"/>
  <c r="BM54" i="5"/>
  <c r="BJ62" i="8"/>
  <c r="BI62" s="1"/>
  <c r="AG50" i="5"/>
  <c r="AF58" i="8"/>
  <c r="AE58" s="1"/>
  <c r="AG33" i="5"/>
  <c r="AF41" i="8"/>
  <c r="AE41" s="1"/>
  <c r="DC12"/>
  <c r="Q40" i="5"/>
  <c r="Q48" i="8"/>
  <c r="P48" s="1"/>
  <c r="CS6" i="5"/>
  <c r="CN14" i="8"/>
  <c r="CS4" i="5"/>
  <c r="CN12" i="8"/>
  <c r="AG18" i="5"/>
  <c r="AF26" i="8"/>
  <c r="AE26" s="1"/>
  <c r="AW24" i="5"/>
  <c r="AU32" i="8"/>
  <c r="AT32" s="1"/>
  <c r="AE13"/>
  <c r="AG52" i="5"/>
  <c r="AF60" i="8"/>
  <c r="AE60" s="1"/>
  <c r="CN54"/>
  <c r="CM54" s="1"/>
  <c r="AC51" i="14" s="1"/>
  <c r="Q49" i="5"/>
  <c r="Q57" i="8"/>
  <c r="P57" s="1"/>
  <c r="Q55" i="5"/>
  <c r="Q63" i="8"/>
  <c r="P63" s="1"/>
  <c r="I60" i="14" s="1"/>
  <c r="Q46" i="5"/>
  <c r="Q54" i="8"/>
  <c r="P54" s="1"/>
  <c r="I51" i="14" s="1"/>
  <c r="BM51" i="5"/>
  <c r="BJ59" i="8"/>
  <c r="BI59" s="1"/>
  <c r="AG12" i="5"/>
  <c r="AF20" i="8"/>
  <c r="AE20" s="1"/>
  <c r="BJ44"/>
  <c r="BI44" s="1"/>
  <c r="U41" i="14" s="1"/>
  <c r="DC15" i="8"/>
  <c r="AW23" i="5"/>
  <c r="AU31" i="8"/>
  <c r="AT31" s="1"/>
  <c r="BM19" i="5"/>
  <c r="BJ27" i="8"/>
  <c r="BI27" s="1"/>
  <c r="BM20" i="5"/>
  <c r="BJ28" i="8"/>
  <c r="BI28" s="1"/>
  <c r="O33" i="14"/>
  <c r="AB16"/>
  <c r="Q20" i="8"/>
  <c r="P20" s="1"/>
  <c r="I17" i="14" s="1"/>
  <c r="Q41" i="8"/>
  <c r="P41" s="1"/>
  <c r="I38" i="14" s="1"/>
  <c r="CC42" i="5"/>
  <c r="BY50" i="8"/>
  <c r="BX50" s="1"/>
  <c r="Y47" i="14" s="1"/>
  <c r="CS40" i="5"/>
  <c r="CN48" i="8"/>
  <c r="CM48" s="1"/>
  <c r="AC45" i="14" s="1"/>
  <c r="BY11" i="8"/>
  <c r="BX11" s="1"/>
  <c r="BM42" i="5"/>
  <c r="BJ50" i="8"/>
  <c r="BI50" s="1"/>
  <c r="AW19" i="5"/>
  <c r="AU27" i="8"/>
  <c r="AT27" s="1"/>
  <c r="Q24" i="14" s="1"/>
  <c r="AW8" i="5"/>
  <c r="AU16" i="8"/>
  <c r="AT16" s="1"/>
  <c r="Q13" i="14" s="1"/>
  <c r="CC16" i="5"/>
  <c r="BY24" i="8"/>
  <c r="BX24" s="1"/>
  <c r="CS14" i="5"/>
  <c r="CN22" i="8"/>
  <c r="AW6" i="5"/>
  <c r="AU14" i="8"/>
  <c r="AT14" s="1"/>
  <c r="Q11" i="14" s="1"/>
  <c r="CC33" i="5"/>
  <c r="BY41" i="8"/>
  <c r="BX41" s="1"/>
  <c r="BM21" i="5"/>
  <c r="BJ29" i="8"/>
  <c r="BI29" s="1"/>
  <c r="CS27" i="5"/>
  <c r="CN35" i="8"/>
  <c r="BY10"/>
  <c r="BX10" s="1"/>
  <c r="CS12" i="5"/>
  <c r="CN20" i="8"/>
  <c r="AG47" i="5"/>
  <c r="AF55" i="8"/>
  <c r="AE55" s="1"/>
  <c r="AG48" i="5"/>
  <c r="AF56" i="8"/>
  <c r="Q45" i="5"/>
  <c r="Q53" i="8"/>
  <c r="P53" s="1"/>
  <c r="AW47" i="5"/>
  <c r="AU55" i="8"/>
  <c r="AT55" s="1"/>
  <c r="AW52" i="5"/>
  <c r="AU60" i="8"/>
  <c r="AT60" s="1"/>
  <c r="Q57" i="14" s="1"/>
  <c r="AG25" i="5"/>
  <c r="AF33" i="8"/>
  <c r="AE33" s="1"/>
  <c r="BY47"/>
  <c r="BX47" s="1"/>
  <c r="Y44" i="14" s="1"/>
  <c r="BM14" i="5"/>
  <c r="BJ22" i="8"/>
  <c r="BI22" s="1"/>
  <c r="BM22" i="5"/>
  <c r="BJ30" i="8"/>
  <c r="BI30" s="1"/>
  <c r="BM7" i="5"/>
  <c r="BJ15" i="8"/>
  <c r="BI15" s="1"/>
  <c r="BM12" i="5"/>
  <c r="BJ20" i="8"/>
  <c r="BI20" s="1"/>
  <c r="CC36" i="5"/>
  <c r="BY44" i="8"/>
  <c r="BX44" s="1"/>
  <c r="Y41" i="14" s="1"/>
  <c r="AG13" i="5"/>
  <c r="AF21" i="8"/>
  <c r="AE21" s="1"/>
  <c r="AE43"/>
  <c r="Q32"/>
  <c r="P32" s="1"/>
  <c r="I29" i="14" s="1"/>
  <c r="AG8" i="5"/>
  <c r="AF16" i="8"/>
  <c r="AE16" s="1"/>
  <c r="BM10" i="5"/>
  <c r="BJ18" i="8"/>
  <c r="BI18" s="1"/>
  <c r="BM33" i="5"/>
  <c r="BJ41" i="8"/>
  <c r="BI41" s="1"/>
  <c r="BM11" i="5"/>
  <c r="BJ19" i="8"/>
  <c r="BI19" s="1"/>
  <c r="BY46"/>
  <c r="BX46" s="1"/>
  <c r="Y43" i="14" s="1"/>
  <c r="AU48" i="8"/>
  <c r="AT48" s="1"/>
  <c r="AW11" i="5"/>
  <c r="AU19" i="8"/>
  <c r="AT19" s="1"/>
  <c r="Q16" i="14" s="1"/>
  <c r="Q22" i="8"/>
  <c r="P22" s="1"/>
  <c r="I19" i="14" s="1"/>
  <c r="AG23" i="5"/>
  <c r="AF31" i="8"/>
  <c r="AE31" s="1"/>
  <c r="AW17" i="5"/>
  <c r="AU25" i="8"/>
  <c r="AT25" s="1"/>
  <c r="Q22" i="14" s="1"/>
  <c r="Q13" i="8"/>
  <c r="P13" s="1"/>
  <c r="I10" i="14" s="1"/>
  <c r="CC17" i="5"/>
  <c r="BY25" i="8"/>
  <c r="BX25" s="1"/>
  <c r="CS9" i="5"/>
  <c r="CN17" i="8"/>
  <c r="CC14" i="5"/>
  <c r="BY22" i="8"/>
  <c r="BX22" s="1"/>
  <c r="AW34" i="5"/>
  <c r="AU42" i="8"/>
  <c r="AT42" s="1"/>
  <c r="Q39" i="14" s="1"/>
  <c r="CN59" i="8"/>
  <c r="CM59" s="1"/>
  <c r="AC56" i="14" s="1"/>
  <c r="AW16" i="5"/>
  <c r="AU24" i="8"/>
  <c r="AT24" s="1"/>
  <c r="Q52" i="5"/>
  <c r="Q60" i="8"/>
  <c r="P60" s="1"/>
  <c r="I57" i="14" s="1"/>
  <c r="AW26" i="5"/>
  <c r="AU34" i="8"/>
  <c r="AT34" s="1"/>
  <c r="Q31" i="14" s="1"/>
  <c r="CS53" i="5"/>
  <c r="CN61" i="8"/>
  <c r="CM61" s="1"/>
  <c r="AC58" i="14" s="1"/>
  <c r="AG46" i="5"/>
  <c r="AF54" i="8"/>
  <c r="AE54" s="1"/>
  <c r="AU44"/>
  <c r="AT44" s="1"/>
  <c r="Q41" i="14" s="1"/>
  <c r="DC42" i="8"/>
  <c r="DB42" s="1"/>
  <c r="AG39" i="14" s="1"/>
  <c r="T48"/>
  <c r="AW42" i="5"/>
  <c r="AU50" i="8"/>
  <c r="AT50" s="1"/>
  <c r="Q47" i="14" s="1"/>
  <c r="BM17" i="5"/>
  <c r="BJ25" i="8"/>
  <c r="BI25" s="1"/>
  <c r="Q21"/>
  <c r="P21" s="1"/>
  <c r="I18" i="14" s="1"/>
  <c r="CS11" i="5"/>
  <c r="CN19" i="8"/>
  <c r="AW27" i="5"/>
  <c r="AU35" i="8"/>
  <c r="AT35" s="1"/>
  <c r="Q32" i="14" s="1"/>
  <c r="CC12" i="5"/>
  <c r="BY20" i="8"/>
  <c r="BX20" s="1"/>
  <c r="CC21" i="5"/>
  <c r="BY29" i="8"/>
  <c r="BX29" s="1"/>
  <c r="CC34" i="5"/>
  <c r="BY42" i="8"/>
  <c r="BX42" s="1"/>
  <c r="AG57" i="5"/>
  <c r="AF65" i="8"/>
  <c r="AE65" s="1"/>
  <c r="AG55" i="5"/>
  <c r="AF63" i="8"/>
  <c r="AE63" s="1"/>
  <c r="AE34"/>
  <c r="AG42" i="5"/>
  <c r="AF50" i="8"/>
  <c r="AE50" s="1"/>
  <c r="AE24"/>
  <c r="AG4" i="5"/>
  <c r="AF12" i="8"/>
  <c r="AE12" s="1"/>
  <c r="K22" i="14"/>
  <c r="K31"/>
  <c r="AA37"/>
  <c r="CO57" i="8"/>
  <c r="CZ49" i="5" s="1"/>
  <c r="DB49" s="1"/>
  <c r="AV54" i="8"/>
  <c r="BD46" i="5" s="1"/>
  <c r="M8" i="14"/>
  <c r="AK3" i="5"/>
  <c r="W28" i="14"/>
  <c r="AB39"/>
  <c r="AG39" i="5"/>
  <c r="AG63" i="8"/>
  <c r="AN55" i="5" s="1"/>
  <c r="AV53" i="8"/>
  <c r="BD45" i="5" s="1"/>
  <c r="W18" i="14"/>
  <c r="CG36" i="5"/>
  <c r="DT56" i="8"/>
  <c r="DT65"/>
  <c r="EG57" i="5" s="1"/>
  <c r="DT57" i="8"/>
  <c r="EG49" i="5" s="1"/>
  <c r="DS56" i="8"/>
  <c r="DS65"/>
  <c r="EF57" i="5" s="1"/>
  <c r="EH57" s="1"/>
  <c r="DT45" i="8"/>
  <c r="DS45"/>
  <c r="DT53"/>
  <c r="EG45" i="5" s="1"/>
  <c r="DS55" i="8"/>
  <c r="EF47" i="5" s="1"/>
  <c r="EH47" s="1"/>
  <c r="DS53" i="8"/>
  <c r="EF45" i="5" s="1"/>
  <c r="EH45" s="1"/>
  <c r="DT49" i="8"/>
  <c r="EG41" i="5" s="1"/>
  <c r="DS52" i="8"/>
  <c r="EF44" i="5" s="1"/>
  <c r="EH44" s="1"/>
  <c r="DS49" i="8"/>
  <c r="EF41" i="5" s="1"/>
  <c r="EH41" s="1"/>
  <c r="DT52" i="8"/>
  <c r="EG44" i="5" s="1"/>
  <c r="DT63" i="8"/>
  <c r="EG55" i="5" s="1"/>
  <c r="DS51" i="8"/>
  <c r="EF43" i="5" s="1"/>
  <c r="EH43" s="1"/>
  <c r="DT46" i="8"/>
  <c r="EG38" i="5" s="1"/>
  <c r="DS47" i="8"/>
  <c r="EF39" i="5" s="1"/>
  <c r="EH39" s="1"/>
  <c r="DT11" i="8"/>
  <c r="EG3" i="5" s="1"/>
  <c r="DS23" i="8"/>
  <c r="EF15" i="5" s="1"/>
  <c r="EH15" s="1"/>
  <c r="DT26" i="8"/>
  <c r="EG18" i="5" s="1"/>
  <c r="DS14" i="8"/>
  <c r="EF6" i="5" s="1"/>
  <c r="EH6" s="1"/>
  <c r="DT34" i="8"/>
  <c r="EG26" i="5" s="1"/>
  <c r="DT36" i="8"/>
  <c r="EG28" i="5" s="1"/>
  <c r="DS46" i="8"/>
  <c r="EF38" i="5" s="1"/>
  <c r="EH38" s="1"/>
  <c r="DT47" i="8"/>
  <c r="EG39" i="5" s="1"/>
  <c r="DT41" i="8"/>
  <c r="EG33" i="5" s="1"/>
  <c r="DS11" i="8"/>
  <c r="EF3" i="5" s="1"/>
  <c r="EH3" s="1"/>
  <c r="DT35" i="8"/>
  <c r="EG27" i="5" s="1"/>
  <c r="DS26" i="8"/>
  <c r="EF18" i="5" s="1"/>
  <c r="EH18" s="1"/>
  <c r="DS34" i="8"/>
  <c r="EF26" i="5" s="1"/>
  <c r="EH26" s="1"/>
  <c r="DS36" i="8"/>
  <c r="EF28" i="5" s="1"/>
  <c r="EH28" s="1"/>
  <c r="DT50" i="8"/>
  <c r="EG42" i="5" s="1"/>
  <c r="DT24" i="8"/>
  <c r="EG16" i="5" s="1"/>
  <c r="DS57" i="8"/>
  <c r="EF49" i="5" s="1"/>
  <c r="EH49" s="1"/>
  <c r="DT62" i="8"/>
  <c r="EG54" i="5" s="1"/>
  <c r="DS41" i="8"/>
  <c r="EF33" i="5" s="1"/>
  <c r="EH33" s="1"/>
  <c r="DS35" i="8"/>
  <c r="EF27" i="5" s="1"/>
  <c r="EH27" s="1"/>
  <c r="DT28" i="8"/>
  <c r="EG20" i="5" s="1"/>
  <c r="DT21" i="8"/>
  <c r="EG13" i="5" s="1"/>
  <c r="DT60" i="8"/>
  <c r="EG52" i="5" s="1"/>
  <c r="DT64" i="8"/>
  <c r="EG56" i="5" s="1"/>
  <c r="DT58" i="8"/>
  <c r="EG50" i="5" s="1"/>
  <c r="DT44" i="8"/>
  <c r="EG36" i="5" s="1"/>
  <c r="DS54" i="8"/>
  <c r="EF46" i="5" s="1"/>
  <c r="EH46" s="1"/>
  <c r="DS28" i="8"/>
  <c r="EF20" i="5" s="1"/>
  <c r="EH20" s="1"/>
  <c r="DS21" i="8"/>
  <c r="EF13" i="5" s="1"/>
  <c r="EH13" s="1"/>
  <c r="DS30" i="8"/>
  <c r="EF22" i="5" s="1"/>
  <c r="EH22" s="1"/>
  <c r="DT31" i="8"/>
  <c r="EG23" i="5" s="1"/>
  <c r="DT54" i="8"/>
  <c r="EG46" i="5" s="1"/>
  <c r="DS33" i="8"/>
  <c r="EF25" i="5" s="1"/>
  <c r="EH25" s="1"/>
  <c r="DS58" i="8"/>
  <c r="EF50" i="5" s="1"/>
  <c r="EH50" s="1"/>
  <c r="DS60" i="8"/>
  <c r="EF52" i="5" s="1"/>
  <c r="EH52" s="1"/>
  <c r="DT61" i="8"/>
  <c r="EG53" i="5" s="1"/>
  <c r="DS44" i="8"/>
  <c r="EF36" i="5" s="1"/>
  <c r="EH36" s="1"/>
  <c r="DS18" i="8"/>
  <c r="EF10" i="5" s="1"/>
  <c r="EH10" s="1"/>
  <c r="DT32" i="8"/>
  <c r="EG24" i="5" s="1"/>
  <c r="DT22" i="8"/>
  <c r="EG14" i="5" s="1"/>
  <c r="DT30" i="8"/>
  <c r="EG22" i="5" s="1"/>
  <c r="DS31" i="8"/>
  <c r="EF23" i="5" s="1"/>
  <c r="EH23" s="1"/>
  <c r="DT59" i="8"/>
  <c r="EG51" i="5" s="1"/>
  <c r="DS64" i="8"/>
  <c r="EF56" i="5" s="1"/>
  <c r="EH56" s="1"/>
  <c r="DT55" i="8"/>
  <c r="EG47" i="5" s="1"/>
  <c r="DS59" i="8"/>
  <c r="EF51" i="5" s="1"/>
  <c r="EH51" s="1"/>
  <c r="DT48" i="8"/>
  <c r="EG40" i="5" s="1"/>
  <c r="DT18" i="8"/>
  <c r="EG10" i="5" s="1"/>
  <c r="DS32" i="8"/>
  <c r="EF24" i="5" s="1"/>
  <c r="EH24" s="1"/>
  <c r="DS22" i="8"/>
  <c r="EF14" i="5" s="1"/>
  <c r="EH14" s="1"/>
  <c r="DS62" i="8"/>
  <c r="EF54" i="5" s="1"/>
  <c r="EH54" s="1"/>
  <c r="DT43" i="8"/>
  <c r="EG35" i="5" s="1"/>
  <c r="DT42" i="8"/>
  <c r="EG34" i="5" s="1"/>
  <c r="DT40" i="8"/>
  <c r="EG32" i="5" s="1"/>
  <c r="DS48" i="8"/>
  <c r="EF40" i="5" s="1"/>
  <c r="EH40" s="1"/>
  <c r="DT12" i="8"/>
  <c r="EG4" i="5" s="1"/>
  <c r="DT10" i="8"/>
  <c r="EG2" i="5" s="1"/>
  <c r="DT27" i="8"/>
  <c r="EG19" i="5" s="1"/>
  <c r="DT29" i="8"/>
  <c r="EG21" i="5" s="1"/>
  <c r="DT13" i="8"/>
  <c r="EG5" i="5" s="1"/>
  <c r="DS50" i="8"/>
  <c r="EF42" i="5" s="1"/>
  <c r="EH42" s="1"/>
  <c r="DT25" i="8"/>
  <c r="EG17" i="5" s="1"/>
  <c r="DS20" i="8"/>
  <c r="EF12" i="5" s="1"/>
  <c r="EH12" s="1"/>
  <c r="DS63" i="8"/>
  <c r="EF55" i="5" s="1"/>
  <c r="EH55" s="1"/>
  <c r="DS43" i="8"/>
  <c r="EF35" i="5" s="1"/>
  <c r="EH35" s="1"/>
  <c r="DS42" i="8"/>
  <c r="EF34" i="5" s="1"/>
  <c r="EH34" s="1"/>
  <c r="DS40" i="8"/>
  <c r="EF32" i="5" s="1"/>
  <c r="EH32" s="1"/>
  <c r="DT39" i="8"/>
  <c r="EG31" i="5" s="1"/>
  <c r="DS12" i="8"/>
  <c r="EF4" i="5" s="1"/>
  <c r="EH4" s="1"/>
  <c r="DS10" i="8"/>
  <c r="EF2" i="5" s="1"/>
  <c r="DT17" i="8"/>
  <c r="EG9" i="5" s="1"/>
  <c r="DS27" i="8"/>
  <c r="EF19" i="5" s="1"/>
  <c r="EH19" s="1"/>
  <c r="DS29" i="8"/>
  <c r="EF21" i="5" s="1"/>
  <c r="EH21" s="1"/>
  <c r="DS13" i="8"/>
  <c r="EF5" i="5" s="1"/>
  <c r="EH5" s="1"/>
  <c r="DS19" i="8"/>
  <c r="EF11" i="5" s="1"/>
  <c r="EH11" s="1"/>
  <c r="DS39" i="8"/>
  <c r="EF31" i="5" s="1"/>
  <c r="EH31" s="1"/>
  <c r="DT19" i="8"/>
  <c r="EG11" i="5" s="1"/>
  <c r="DS17" i="8"/>
  <c r="EF9" i="5" s="1"/>
  <c r="EH9" s="1"/>
  <c r="DT15" i="8"/>
  <c r="EG7" i="5" s="1"/>
  <c r="DT16" i="8"/>
  <c r="EG8" i="5" s="1"/>
  <c r="DT20" i="8"/>
  <c r="EG12" i="5" s="1"/>
  <c r="DS15" i="8"/>
  <c r="EF7" i="5" s="1"/>
  <c r="EH7" s="1"/>
  <c r="DS16" i="8"/>
  <c r="EF8" i="5" s="1"/>
  <c r="EH8" s="1"/>
  <c r="DS61" i="8"/>
  <c r="EF53" i="5" s="1"/>
  <c r="EH53" s="1"/>
  <c r="DT51" i="8"/>
  <c r="EG43" i="5" s="1"/>
  <c r="DT23" i="8"/>
  <c r="EG15" i="5" s="1"/>
  <c r="DS25" i="8"/>
  <c r="EF17" i="5" s="1"/>
  <c r="EH17" s="1"/>
  <c r="DT33" i="8"/>
  <c r="EG25" i="5" s="1"/>
  <c r="DT14" i="8"/>
  <c r="EG6" i="5" s="1"/>
  <c r="DS24" i="8"/>
  <c r="EF16" i="5" s="1"/>
  <c r="EH16" s="1"/>
  <c r="AB14" i="14"/>
  <c r="AW64" i="8"/>
  <c r="BE56" i="5" s="1"/>
  <c r="W9" i="14"/>
  <c r="AA14"/>
  <c r="DF43" i="5"/>
  <c r="DI32"/>
  <c r="DF42"/>
  <c r="DF55"/>
  <c r="DF40"/>
  <c r="DF49"/>
  <c r="DD41" i="8"/>
  <c r="DP33" i="5" s="1"/>
  <c r="DE41" i="8"/>
  <c r="DQ33" i="5" s="1"/>
  <c r="DE42" i="8"/>
  <c r="DQ34" i="5" s="1"/>
  <c r="DD42" i="8"/>
  <c r="DP34" i="5" s="1"/>
  <c r="DD49" i="8"/>
  <c r="DP41" i="5" s="1"/>
  <c r="DR41" s="1"/>
  <c r="DE49" i="8"/>
  <c r="DQ41" i="5" s="1"/>
  <c r="DP48"/>
  <c r="DQ48"/>
  <c r="DD56" i="8"/>
  <c r="DE56"/>
  <c r="DE39"/>
  <c r="DQ31" i="5" s="1"/>
  <c r="DD39" i="8"/>
  <c r="DP31" i="5" s="1"/>
  <c r="DF37"/>
  <c r="CT44" i="8"/>
  <c r="DI31" i="5"/>
  <c r="DF39"/>
  <c r="DO35"/>
  <c r="DO4"/>
  <c r="DD12" i="8"/>
  <c r="DP4" i="5" s="1"/>
  <c r="DF19"/>
  <c r="DO26"/>
  <c r="DF9"/>
  <c r="DI3"/>
  <c r="DF20"/>
  <c r="DF13"/>
  <c r="DO10"/>
  <c r="DO7"/>
  <c r="DE15" i="8"/>
  <c r="DQ7" i="5" s="1"/>
  <c r="DD15" i="8"/>
  <c r="DP7" i="5" s="1"/>
  <c r="DO20"/>
  <c r="DO28"/>
  <c r="DO16"/>
  <c r="CT36" i="8"/>
  <c r="DD36" s="1"/>
  <c r="DP28" i="5" s="1"/>
  <c r="CU31" i="8"/>
  <c r="DO22" i="5"/>
  <c r="DO3"/>
  <c r="CP46" i="8"/>
  <c r="DA38" i="5" s="1"/>
  <c r="CO46" i="8"/>
  <c r="CZ38" i="5" s="1"/>
  <c r="CP61" i="8"/>
  <c r="DA53" i="5" s="1"/>
  <c r="CP50" i="8"/>
  <c r="DA42" i="5" s="1"/>
  <c r="CO50" i="8"/>
  <c r="CZ42" i="5" s="1"/>
  <c r="AC46" i="14"/>
  <c r="CW38" i="5"/>
  <c r="CO51" i="8"/>
  <c r="CZ43" i="5" s="1"/>
  <c r="CP51" i="8"/>
  <c r="DA43" i="5" s="1"/>
  <c r="CO58" i="8"/>
  <c r="CZ50" i="5" s="1"/>
  <c r="DB50" s="1"/>
  <c r="CO64" i="8"/>
  <c r="CZ56" i="5" s="1"/>
  <c r="CO65" i="8"/>
  <c r="CZ57" i="5" s="1"/>
  <c r="CO52" i="8"/>
  <c r="CZ44" i="5" s="1"/>
  <c r="CY37"/>
  <c r="CZ37"/>
  <c r="DA37"/>
  <c r="CO45" i="8"/>
  <c r="CP45"/>
  <c r="CP47"/>
  <c r="DA39" i="5" s="1"/>
  <c r="CO47" i="8"/>
  <c r="CZ39" i="5" s="1"/>
  <c r="CY36"/>
  <c r="CP44" i="8"/>
  <c r="DA36" i="5" s="1"/>
  <c r="CO44" i="8"/>
  <c r="CZ36" i="5" s="1"/>
  <c r="CO59" i="8"/>
  <c r="CZ51" i="5" s="1"/>
  <c r="DB51" s="1"/>
  <c r="CP52" i="8"/>
  <c r="DA44" i="5" s="1"/>
  <c r="CS43"/>
  <c r="CO53" i="8"/>
  <c r="CZ45" i="5" s="1"/>
  <c r="CP54" i="8"/>
  <c r="DA46" i="5" s="1"/>
  <c r="CO48" i="8"/>
  <c r="CZ40" i="5" s="1"/>
  <c r="CP48" i="8"/>
  <c r="DA40" i="5" s="1"/>
  <c r="CS32"/>
  <c r="CP60" i="8"/>
  <c r="DA52" i="5" s="1"/>
  <c r="CP53" i="8"/>
  <c r="DA45" i="5" s="1"/>
  <c r="CO55" i="8"/>
  <c r="CZ47" i="5" s="1"/>
  <c r="DB47" s="1"/>
  <c r="AB37" i="14"/>
  <c r="CS31" i="5"/>
  <c r="CP10" i="8"/>
  <c r="DA2" i="5" s="1"/>
  <c r="CO10" i="8"/>
  <c r="CZ2" i="5" s="1"/>
  <c r="CS2"/>
  <c r="CS3"/>
  <c r="CA65" i="8"/>
  <c r="CK57" i="5" s="1"/>
  <c r="BZ65" i="8"/>
  <c r="CJ57" i="5" s="1"/>
  <c r="BZ53" i="8"/>
  <c r="CJ45" i="5" s="1"/>
  <c r="CA53" i="8"/>
  <c r="CK45" i="5" s="1"/>
  <c r="CA58" i="8"/>
  <c r="CK50" i="5" s="1"/>
  <c r="BZ58" i="8"/>
  <c r="CJ50" i="5" s="1"/>
  <c r="CA64" i="8"/>
  <c r="CK56" i="5" s="1"/>
  <c r="BZ64" i="8"/>
  <c r="CJ56" i="5" s="1"/>
  <c r="CA42" i="8"/>
  <c r="CK34" i="5" s="1"/>
  <c r="BZ42" i="8"/>
  <c r="CJ34" i="5" s="1"/>
  <c r="BL46" i="8"/>
  <c r="BU38" i="5" s="1"/>
  <c r="BK46" i="8"/>
  <c r="BT38" i="5" s="1"/>
  <c r="BL61" i="8"/>
  <c r="BU53" i="5" s="1"/>
  <c r="BK61" i="8"/>
  <c r="BT53" i="5" s="1"/>
  <c r="BL58" i="8"/>
  <c r="BU50" i="5" s="1"/>
  <c r="BK58" i="8"/>
  <c r="BT50" i="5" s="1"/>
  <c r="BL64" i="8"/>
  <c r="BU56" i="5" s="1"/>
  <c r="BK64" i="8"/>
  <c r="BT56" i="5" s="1"/>
  <c r="BL53" i="8"/>
  <c r="BU45" i="5" s="1"/>
  <c r="BK53" i="8"/>
  <c r="BT45" i="5" s="1"/>
  <c r="CA61" i="8"/>
  <c r="CK53" i="5" s="1"/>
  <c r="BZ61" i="8"/>
  <c r="CJ53" i="5" s="1"/>
  <c r="CA55" i="8"/>
  <c r="CK47" i="5" s="1"/>
  <c r="BZ55" i="8"/>
  <c r="CJ47" i="5" s="1"/>
  <c r="CA46" i="8"/>
  <c r="CK38" i="5" s="1"/>
  <c r="BZ46" i="8"/>
  <c r="CJ38" i="5" s="1"/>
  <c r="CA43" i="8"/>
  <c r="CK35" i="5" s="1"/>
  <c r="BZ43" i="8"/>
  <c r="CJ35" i="5" s="1"/>
  <c r="BL52" i="8"/>
  <c r="BU44" i="5" s="1"/>
  <c r="BK52" i="8"/>
  <c r="BT44" i="5" s="1"/>
  <c r="CK48"/>
  <c r="CJ48"/>
  <c r="CA56" i="8"/>
  <c r="BZ56"/>
  <c r="BL55"/>
  <c r="BU47" i="5" s="1"/>
  <c r="BK55" i="8"/>
  <c r="BT47" i="5" s="1"/>
  <c r="BL57" i="8"/>
  <c r="BU49" i="5" s="1"/>
  <c r="BK57" i="8"/>
  <c r="BT49" i="5" s="1"/>
  <c r="BL39" i="8"/>
  <c r="BU31" i="5" s="1"/>
  <c r="BK39" i="8"/>
  <c r="BT31" i="5" s="1"/>
  <c r="BL51" i="8"/>
  <c r="BU43" i="5" s="1"/>
  <c r="BK51" i="8"/>
  <c r="BT43" i="5" s="1"/>
  <c r="BL50" i="8"/>
  <c r="BU42" i="5" s="1"/>
  <c r="BK50" i="8"/>
  <c r="BT42" i="5" s="1"/>
  <c r="BL43" i="8"/>
  <c r="BU35" i="5" s="1"/>
  <c r="BK43" i="8"/>
  <c r="BT35" i="5" s="1"/>
  <c r="CA52" i="8"/>
  <c r="CK44" i="5" s="1"/>
  <c r="BZ52" i="8"/>
  <c r="CJ44" i="5" s="1"/>
  <c r="BL59" i="8"/>
  <c r="BU51" i="5" s="1"/>
  <c r="BK59" i="8"/>
  <c r="BT51" i="5" s="1"/>
  <c r="BT48"/>
  <c r="BU48"/>
  <c r="BL56" i="8"/>
  <c r="BK56"/>
  <c r="CA57"/>
  <c r="CK49" i="5" s="1"/>
  <c r="BZ57" i="8"/>
  <c r="CJ49" i="5" s="1"/>
  <c r="U54" i="14"/>
  <c r="Y62"/>
  <c r="CA39" i="8"/>
  <c r="CK31" i="5" s="1"/>
  <c r="BZ39" i="8"/>
  <c r="CJ31" i="5" s="1"/>
  <c r="CA59" i="8"/>
  <c r="CK51" i="5" s="1"/>
  <c r="BZ59" i="8"/>
  <c r="CJ51" i="5" s="1"/>
  <c r="BL44" i="8"/>
  <c r="BU36" i="5" s="1"/>
  <c r="BK44" i="8"/>
  <c r="BT36" i="5" s="1"/>
  <c r="CA40" i="8"/>
  <c r="CK32" i="5" s="1"/>
  <c r="BZ40" i="8"/>
  <c r="CJ32" i="5" s="1"/>
  <c r="CA47" i="8"/>
  <c r="CK39" i="5" s="1"/>
  <c r="BZ47" i="8"/>
  <c r="CJ39" i="5" s="1"/>
  <c r="CA51" i="8"/>
  <c r="CK43" i="5" s="1"/>
  <c r="BZ51" i="8"/>
  <c r="CJ43" i="5" s="1"/>
  <c r="BL63" i="8"/>
  <c r="BU55" i="5" s="1"/>
  <c r="BK63" i="8"/>
  <c r="BT55" i="5" s="1"/>
  <c r="BL41" i="8"/>
  <c r="BU33" i="5" s="1"/>
  <c r="BK41" i="8"/>
  <c r="BT33" i="5" s="1"/>
  <c r="BK47" i="8"/>
  <c r="BT39" i="5" s="1"/>
  <c r="BL47" i="8"/>
  <c r="BU39" i="5" s="1"/>
  <c r="BK54" i="8"/>
  <c r="BT46" i="5" s="1"/>
  <c r="BL54" i="8"/>
  <c r="BU46" i="5" s="1"/>
  <c r="BL42" i="8"/>
  <c r="BU34" i="5" s="1"/>
  <c r="BK42" i="8"/>
  <c r="BT34" i="5" s="1"/>
  <c r="CA50" i="8"/>
  <c r="CK42" i="5" s="1"/>
  <c r="BZ50" i="8"/>
  <c r="CJ42" i="5" s="1"/>
  <c r="BL48" i="8"/>
  <c r="BU40" i="5" s="1"/>
  <c r="BK48" i="8"/>
  <c r="BT40" i="5" s="1"/>
  <c r="CA63" i="8"/>
  <c r="CK55" i="5" s="1"/>
  <c r="BZ63" i="8"/>
  <c r="CJ55" i="5" s="1"/>
  <c r="CC31"/>
  <c r="X47" i="14"/>
  <c r="BT37" i="5"/>
  <c r="BU37"/>
  <c r="BL45" i="8"/>
  <c r="BK45"/>
  <c r="BL60"/>
  <c r="BU52" i="5" s="1"/>
  <c r="BK60" i="8"/>
  <c r="BT52" i="5" s="1"/>
  <c r="BL62" i="8"/>
  <c r="BU54" i="5" s="1"/>
  <c r="BK62" i="8"/>
  <c r="BT54" i="5" s="1"/>
  <c r="CA48" i="8"/>
  <c r="CK40" i="5" s="1"/>
  <c r="BZ48" i="8"/>
  <c r="CJ40" i="5" s="1"/>
  <c r="CJ37"/>
  <c r="CK37"/>
  <c r="CA45" i="8"/>
  <c r="BZ45"/>
  <c r="CA60"/>
  <c r="CK52" i="5" s="1"/>
  <c r="BZ60" i="8"/>
  <c r="CJ52" i="5" s="1"/>
  <c r="CA62" i="8"/>
  <c r="CK54" i="5" s="1"/>
  <c r="BZ62" i="8"/>
  <c r="CJ54" i="5" s="1"/>
  <c r="CC43"/>
  <c r="BL40" i="8"/>
  <c r="BU32" i="5" s="1"/>
  <c r="BK40" i="8"/>
  <c r="BT32" i="5" s="1"/>
  <c r="CA41" i="8"/>
  <c r="CK33" i="5" s="1"/>
  <c r="BZ41" i="8"/>
  <c r="CJ33" i="5" s="1"/>
  <c r="CA44" i="8"/>
  <c r="CK36" i="5" s="1"/>
  <c r="BZ44" i="8"/>
  <c r="CJ36" i="5" s="1"/>
  <c r="CC32"/>
  <c r="BL65" i="8"/>
  <c r="BU57" i="5" s="1"/>
  <c r="BK65" i="8"/>
  <c r="BT57" i="5" s="1"/>
  <c r="CA54" i="8"/>
  <c r="CK46" i="5" s="1"/>
  <c r="BZ54" i="8"/>
  <c r="CJ46" i="5" s="1"/>
  <c r="CA10" i="8"/>
  <c r="CK2" i="5" s="1"/>
  <c r="BZ10" i="8"/>
  <c r="CJ2" i="5" s="1"/>
  <c r="BK29" i="8"/>
  <c r="BT21" i="5" s="1"/>
  <c r="BL29" i="8"/>
  <c r="BU21" i="5" s="1"/>
  <c r="BL21" i="8"/>
  <c r="BU13" i="5" s="1"/>
  <c r="BK21" i="8"/>
  <c r="BT13" i="5" s="1"/>
  <c r="BZ19" i="8"/>
  <c r="CJ11" i="5" s="1"/>
  <c r="CA19" i="8"/>
  <c r="CK11" i="5" s="1"/>
  <c r="BZ21" i="8"/>
  <c r="CJ13" i="5" s="1"/>
  <c r="CA21" i="8"/>
  <c r="CK13" i="5" s="1"/>
  <c r="BL11" i="8"/>
  <c r="BU3" i="5" s="1"/>
  <c r="BK11" i="8"/>
  <c r="BT3" i="5" s="1"/>
  <c r="CA28" i="8"/>
  <c r="CK20" i="5" s="1"/>
  <c r="BZ28" i="8"/>
  <c r="CJ20" i="5" s="1"/>
  <c r="BZ22" i="8"/>
  <c r="CJ14" i="5" s="1"/>
  <c r="CA22" i="8"/>
  <c r="CK14" i="5" s="1"/>
  <c r="BL28" i="8"/>
  <c r="BU20" i="5" s="1"/>
  <c r="BK28" i="8"/>
  <c r="BT20" i="5" s="1"/>
  <c r="CC3"/>
  <c r="CA32" i="8"/>
  <c r="CK24" i="5" s="1"/>
  <c r="BZ32" i="8"/>
  <c r="CJ24" i="5" s="1"/>
  <c r="CA11" i="8"/>
  <c r="CK3" i="5" s="1"/>
  <c r="BZ11" i="8"/>
  <c r="CJ3" i="5" s="1"/>
  <c r="BK13" i="8"/>
  <c r="BT5" i="5" s="1"/>
  <c r="BL13" i="8"/>
  <c r="BU5" i="5" s="1"/>
  <c r="BL20" i="8"/>
  <c r="BU12" i="5" s="1"/>
  <c r="BK20" i="8"/>
  <c r="BT12" i="5" s="1"/>
  <c r="BL32" i="8"/>
  <c r="BU24" i="5" s="1"/>
  <c r="BK32" i="8"/>
  <c r="BT24" i="5" s="1"/>
  <c r="BL30" i="8"/>
  <c r="BU22" i="5" s="1"/>
  <c r="BK30" i="8"/>
  <c r="BT22" i="5" s="1"/>
  <c r="BZ13" i="8"/>
  <c r="CJ5" i="5" s="1"/>
  <c r="CA13" i="8"/>
  <c r="CK5" i="5" s="1"/>
  <c r="CA20" i="8"/>
  <c r="CK12" i="5" s="1"/>
  <c r="BZ20" i="8"/>
  <c r="CJ12" i="5" s="1"/>
  <c r="CC2"/>
  <c r="BZ18" i="8"/>
  <c r="CJ10" i="5" s="1"/>
  <c r="CA18" i="8"/>
  <c r="CK10" i="5" s="1"/>
  <c r="BL12" i="8"/>
  <c r="BU4" i="5" s="1"/>
  <c r="BK12" i="8"/>
  <c r="BT4" i="5" s="1"/>
  <c r="BL18" i="8"/>
  <c r="BU10" i="5" s="1"/>
  <c r="BK18" i="8"/>
  <c r="BT10" i="5" s="1"/>
  <c r="BL23" i="8"/>
  <c r="BU15" i="5" s="1"/>
  <c r="BK23" i="8"/>
  <c r="BT15" i="5" s="1"/>
  <c r="BL26" i="8"/>
  <c r="BU18" i="5" s="1"/>
  <c r="BK26" i="8"/>
  <c r="BT18" i="5" s="1"/>
  <c r="BL22" i="8"/>
  <c r="BU14" i="5" s="1"/>
  <c r="BK22" i="8"/>
  <c r="BT14" i="5" s="1"/>
  <c r="BZ12" i="8"/>
  <c r="CJ4" i="5" s="1"/>
  <c r="CA12" i="8"/>
  <c r="CK4" i="5" s="1"/>
  <c r="BZ33" i="8"/>
  <c r="CJ25" i="5" s="1"/>
  <c r="CA33" i="8"/>
  <c r="CK25" i="5" s="1"/>
  <c r="BL16" i="8"/>
  <c r="BU8" i="5" s="1"/>
  <c r="BK16" i="8"/>
  <c r="BT8" i="5" s="1"/>
  <c r="CA23" i="8"/>
  <c r="CK15" i="5" s="1"/>
  <c r="BZ23" i="8"/>
  <c r="CJ15" i="5" s="1"/>
  <c r="CA26" i="8"/>
  <c r="CK18" i="5" s="1"/>
  <c r="BZ26" i="8"/>
  <c r="CJ18" i="5" s="1"/>
  <c r="BL24" i="8"/>
  <c r="BU16" i="5" s="1"/>
  <c r="BK24" i="8"/>
  <c r="BT16" i="5" s="1"/>
  <c r="BL14" i="8"/>
  <c r="BU6" i="5" s="1"/>
  <c r="BK14" i="8"/>
  <c r="BT6" i="5" s="1"/>
  <c r="BL33" i="8"/>
  <c r="BU25" i="5" s="1"/>
  <c r="BK33" i="8"/>
  <c r="BT25" i="5" s="1"/>
  <c r="CA16" i="8"/>
  <c r="CK8" i="5" s="1"/>
  <c r="BZ16" i="8"/>
  <c r="CJ8" i="5" s="1"/>
  <c r="BZ24" i="8"/>
  <c r="CJ16" i="5" s="1"/>
  <c r="CA24" i="8"/>
  <c r="CK16" i="5" s="1"/>
  <c r="CA14" i="8"/>
  <c r="CK6" i="5" s="1"/>
  <c r="BZ14" i="8"/>
  <c r="CJ6" i="5" s="1"/>
  <c r="BK31" i="8"/>
  <c r="BT23" i="5" s="1"/>
  <c r="BL31" i="8"/>
  <c r="BU23" i="5" s="1"/>
  <c r="BL15" i="8"/>
  <c r="BU7" i="5" s="1"/>
  <c r="BK15" i="8"/>
  <c r="BT7" i="5" s="1"/>
  <c r="BL17" i="8"/>
  <c r="BU9" i="5" s="1"/>
  <c r="BK17" i="8"/>
  <c r="BT9" i="5" s="1"/>
  <c r="BL27" i="8"/>
  <c r="BU19" i="5" s="1"/>
  <c r="BK27" i="8"/>
  <c r="BT19" i="5" s="1"/>
  <c r="BZ25" i="8"/>
  <c r="CJ17" i="5" s="1"/>
  <c r="CA25" i="8"/>
  <c r="CK17" i="5" s="1"/>
  <c r="BK36" i="8"/>
  <c r="BT28" i="5" s="1"/>
  <c r="BL36" i="8"/>
  <c r="BU28" i="5" s="1"/>
  <c r="CA30" i="8"/>
  <c r="CK22" i="5" s="1"/>
  <c r="BZ30" i="8"/>
  <c r="CJ22" i="5" s="1"/>
  <c r="BL34" i="8"/>
  <c r="BU26" i="5" s="1"/>
  <c r="BK34" i="8"/>
  <c r="BT26" i="5" s="1"/>
  <c r="BZ31" i="8"/>
  <c r="CJ23" i="5" s="1"/>
  <c r="CA31" i="8"/>
  <c r="CK23" i="5" s="1"/>
  <c r="CA35" i="8"/>
  <c r="CK27" i="5" s="1"/>
  <c r="BZ35" i="8"/>
  <c r="CJ27" i="5" s="1"/>
  <c r="BZ15" i="8"/>
  <c r="CJ7" i="5" s="1"/>
  <c r="CA15" i="8"/>
  <c r="CK7" i="5" s="1"/>
  <c r="CA17" i="8"/>
  <c r="CK9" i="5" s="1"/>
  <c r="BZ17" i="8"/>
  <c r="CJ9" i="5" s="1"/>
  <c r="BZ27" i="8"/>
  <c r="CJ19" i="5" s="1"/>
  <c r="CA27" i="8"/>
  <c r="CK19" i="5" s="1"/>
  <c r="BK25" i="8"/>
  <c r="BT17" i="5" s="1"/>
  <c r="BL25" i="8"/>
  <c r="BU17" i="5" s="1"/>
  <c r="CA36" i="8"/>
  <c r="CK28" i="5" s="1"/>
  <c r="BZ36" i="8"/>
  <c r="CJ28" i="5" s="1"/>
  <c r="CA34" i="8"/>
  <c r="CK26" i="5" s="1"/>
  <c r="BZ34" i="8"/>
  <c r="CJ26" i="5" s="1"/>
  <c r="CA29" i="8"/>
  <c r="CK21" i="5" s="1"/>
  <c r="BZ29" i="8"/>
  <c r="CJ21" i="5" s="1"/>
  <c r="BK35" i="8"/>
  <c r="BT27" i="5" s="1"/>
  <c r="BL35" i="8"/>
  <c r="BU27" i="5" s="1"/>
  <c r="BK19" i="8"/>
  <c r="BT11" i="5" s="1"/>
  <c r="BL19" i="8"/>
  <c r="BU11" i="5" s="1"/>
  <c r="U50" i="14"/>
  <c r="BM31" i="5"/>
  <c r="U40" i="14"/>
  <c r="BL39" i="5"/>
  <c r="U56" i="14"/>
  <c r="BM32" i="5"/>
  <c r="BM43"/>
  <c r="U48" i="14"/>
  <c r="BM3" i="5"/>
  <c r="BM2"/>
  <c r="BL2"/>
  <c r="BK10" i="8"/>
  <c r="BT2" i="5" s="1"/>
  <c r="BL10" i="8"/>
  <c r="BU2" i="5" s="1"/>
  <c r="AW44" i="8"/>
  <c r="BE36" i="5" s="1"/>
  <c r="AV44" i="8"/>
  <c r="BD36" i="5" s="1"/>
  <c r="AW46" i="8"/>
  <c r="BE38" i="5" s="1"/>
  <c r="AV46" i="8"/>
  <c r="BD38" i="5" s="1"/>
  <c r="AV51" i="8"/>
  <c r="BD43" i="5" s="1"/>
  <c r="AW51" i="8"/>
  <c r="BE43" i="5" s="1"/>
  <c r="BC37"/>
  <c r="BD37"/>
  <c r="BE37"/>
  <c r="AV45" i="8"/>
  <c r="AW45"/>
  <c r="AV59"/>
  <c r="BD51" i="5" s="1"/>
  <c r="AV63" i="8"/>
  <c r="BD55" i="5" s="1"/>
  <c r="AV55" i="8"/>
  <c r="BD47" i="5" s="1"/>
  <c r="BF47" s="1"/>
  <c r="BC33"/>
  <c r="AW41" i="8"/>
  <c r="BE33" i="5" s="1"/>
  <c r="AV41" i="8"/>
  <c r="BD33" i="5" s="1"/>
  <c r="Q56" i="14"/>
  <c r="AW59" i="8"/>
  <c r="BE51" i="5" s="1"/>
  <c r="AW63" i="8"/>
  <c r="BE55" i="5" s="1"/>
  <c r="AW55" i="8"/>
  <c r="BE47" i="5" s="1"/>
  <c r="AV52" i="8"/>
  <c r="BD44" i="5" s="1"/>
  <c r="BF44" s="1"/>
  <c r="AW50" i="8"/>
  <c r="BE42" i="5" s="1"/>
  <c r="AV50" i="8"/>
  <c r="BD42" i="5" s="1"/>
  <c r="AV42" i="8"/>
  <c r="BD34" i="5" s="1"/>
  <c r="AW42" i="8"/>
  <c r="BE34" i="5" s="1"/>
  <c r="AV48" i="8"/>
  <c r="BD40" i="5" s="1"/>
  <c r="AW48" i="8"/>
  <c r="BE40" i="5" s="1"/>
  <c r="AW32"/>
  <c r="Q37" i="14"/>
  <c r="AV65" i="8"/>
  <c r="BD57" i="5" s="1"/>
  <c r="BF57" s="1"/>
  <c r="AW47" i="8"/>
  <c r="BE39" i="5" s="1"/>
  <c r="AV47" i="8"/>
  <c r="BD39" i="5" s="1"/>
  <c r="AV62" i="8"/>
  <c r="BD54" i="5" s="1"/>
  <c r="AW57" i="8"/>
  <c r="BE49" i="5" s="1"/>
  <c r="AV58" i="8"/>
  <c r="BD50" i="5" s="1"/>
  <c r="BF50" s="1"/>
  <c r="AW65" i="8"/>
  <c r="BE57" i="5" s="1"/>
  <c r="AW62" i="8"/>
  <c r="BE54" i="5" s="1"/>
  <c r="AV57" i="8"/>
  <c r="BD49" i="5" s="1"/>
  <c r="BF49" s="1"/>
  <c r="Q52" i="14"/>
  <c r="AW43" i="5"/>
  <c r="AW31"/>
  <c r="AW40" i="8"/>
  <c r="BE32" i="5" s="1"/>
  <c r="AV40" i="8"/>
  <c r="BD32" i="5" s="1"/>
  <c r="AV39" i="8"/>
  <c r="BD31" i="5" s="1"/>
  <c r="AW39" i="8"/>
  <c r="BE31" i="5" s="1"/>
  <c r="AV61" i="8"/>
  <c r="BD53" i="5" s="1"/>
  <c r="BF53" s="1"/>
  <c r="AW60" i="8"/>
  <c r="BE52" i="5" s="1"/>
  <c r="Q62" i="14"/>
  <c r="BC35" i="5"/>
  <c r="AW43" i="8"/>
  <c r="BE35" i="5" s="1"/>
  <c r="AV43" i="8"/>
  <c r="BD35" i="5" s="1"/>
  <c r="AW61" i="8"/>
  <c r="BE53" i="5" s="1"/>
  <c r="AV60" i="8"/>
  <c r="BD52" i="5" s="1"/>
  <c r="BF52" s="1"/>
  <c r="AW54" i="8"/>
  <c r="BE46" i="5" s="1"/>
  <c r="AV64" i="8"/>
  <c r="BD56" i="5" s="1"/>
  <c r="BF56" s="1"/>
  <c r="AV21" i="8"/>
  <c r="BD13" i="5" s="1"/>
  <c r="AW21" i="8"/>
  <c r="BE13" i="5" s="1"/>
  <c r="AW2"/>
  <c r="BC14"/>
  <c r="AW22" i="8"/>
  <c r="BE14" i="5" s="1"/>
  <c r="AV22" i="8"/>
  <c r="BD14" i="5" s="1"/>
  <c r="AW23" i="8"/>
  <c r="BE15" i="5" s="1"/>
  <c r="AV23" i="8"/>
  <c r="BD15" i="5" s="1"/>
  <c r="BC12"/>
  <c r="AW20" i="8"/>
  <c r="BE12" i="5" s="1"/>
  <c r="AV20" i="8"/>
  <c r="BD12" i="5" s="1"/>
  <c r="AV24" i="8"/>
  <c r="BD16" i="5" s="1"/>
  <c r="AW24" i="8"/>
  <c r="BE16" i="5" s="1"/>
  <c r="BC17"/>
  <c r="AW25" i="8"/>
  <c r="BE17" i="5" s="1"/>
  <c r="AV25" i="8"/>
  <c r="BD17" i="5" s="1"/>
  <c r="BC25"/>
  <c r="AV33" i="8"/>
  <c r="BD25" i="5" s="1"/>
  <c r="AW33" i="8"/>
  <c r="BE25" i="5" s="1"/>
  <c r="BC22"/>
  <c r="AV30" i="8"/>
  <c r="BD22" i="5" s="1"/>
  <c r="AW30" i="8"/>
  <c r="BE22" i="5" s="1"/>
  <c r="Q28" i="14"/>
  <c r="Q26"/>
  <c r="AW29" i="8"/>
  <c r="BE21" i="5" s="1"/>
  <c r="AV29" i="8"/>
  <c r="BD21" i="5" s="1"/>
  <c r="BC11"/>
  <c r="AW19" i="8"/>
  <c r="BE11" i="5" s="1"/>
  <c r="AV19" i="8"/>
  <c r="BD11" i="5" s="1"/>
  <c r="BC7"/>
  <c r="AV15" i="8"/>
  <c r="BD7" i="5" s="1"/>
  <c r="AW15" i="8"/>
  <c r="BE7" i="5" s="1"/>
  <c r="AW26" i="8"/>
  <c r="BE18" i="5" s="1"/>
  <c r="AV26" i="8"/>
  <c r="BD18" i="5" s="1"/>
  <c r="AW13" i="8"/>
  <c r="BE5" i="5" s="1"/>
  <c r="AV13" i="8"/>
  <c r="BD5" i="5" s="1"/>
  <c r="AW35" i="8"/>
  <c r="BE27" i="5" s="1"/>
  <c r="AV35" i="8"/>
  <c r="BD27" i="5" s="1"/>
  <c r="AW32" i="8"/>
  <c r="BE24" i="5" s="1"/>
  <c r="AV32" i="8"/>
  <c r="BD24" i="5" s="1"/>
  <c r="BC4"/>
  <c r="AV12" i="8"/>
  <c r="BD4" i="5" s="1"/>
  <c r="AW12" i="8"/>
  <c r="BE4" i="5" s="1"/>
  <c r="Q21" i="14"/>
  <c r="Q29"/>
  <c r="Q14"/>
  <c r="AW18" i="8"/>
  <c r="BE10" i="5" s="1"/>
  <c r="AV18" i="8"/>
  <c r="BD10" i="5" s="1"/>
  <c r="BC20"/>
  <c r="AW28" i="8"/>
  <c r="BE20" i="5" s="1"/>
  <c r="AV28" i="8"/>
  <c r="BD20" i="5" s="1"/>
  <c r="BC19"/>
  <c r="AV27" i="8"/>
  <c r="BD19" i="5" s="1"/>
  <c r="AW27" i="8"/>
  <c r="BE19" i="5" s="1"/>
  <c r="AW31" i="8"/>
  <c r="BE23" i="5" s="1"/>
  <c r="AV31" i="8"/>
  <c r="BD23" i="5" s="1"/>
  <c r="AW34" i="8"/>
  <c r="BE26" i="5" s="1"/>
  <c r="AV34" i="8"/>
  <c r="BD26" i="5" s="1"/>
  <c r="AW3"/>
  <c r="Q15" i="14"/>
  <c r="AW14" i="8"/>
  <c r="BE6" i="5" s="1"/>
  <c r="AV14" i="8"/>
  <c r="BD6" i="5" s="1"/>
  <c r="BC2"/>
  <c r="AW10" i="8"/>
  <c r="BE2" i="5" s="1"/>
  <c r="AV10" i="8"/>
  <c r="BD2" i="5" s="1"/>
  <c r="AW17" i="8"/>
  <c r="BE9" i="5" s="1"/>
  <c r="AV17" i="8"/>
  <c r="BD9" i="5" s="1"/>
  <c r="AW36" i="8"/>
  <c r="BE28" i="5" s="1"/>
  <c r="AV36" i="8"/>
  <c r="BD28" i="5" s="1"/>
  <c r="BC8"/>
  <c r="AW16" i="8"/>
  <c r="BE8" i="5" s="1"/>
  <c r="AV16" i="8"/>
  <c r="BD8" i="5" s="1"/>
  <c r="AW11" i="8"/>
  <c r="BE3" i="5" s="1"/>
  <c r="AV11" i="8"/>
  <c r="BD3" i="5" s="1"/>
  <c r="AG58" i="8"/>
  <c r="AN50" i="5" s="1"/>
  <c r="AP50" s="1"/>
  <c r="AH60" i="8"/>
  <c r="AO52" i="5" s="1"/>
  <c r="AG65" i="8"/>
  <c r="AN57" i="5" s="1"/>
  <c r="AP57" s="1"/>
  <c r="AM38"/>
  <c r="AH46" i="8"/>
  <c r="AO38" i="5" s="1"/>
  <c r="AG46" i="8"/>
  <c r="AN38" i="5" s="1"/>
  <c r="AH43" i="8"/>
  <c r="AO35" i="5" s="1"/>
  <c r="AG43" i="8"/>
  <c r="AN35" i="5" s="1"/>
  <c r="AH58" i="8"/>
  <c r="AO50" i="5" s="1"/>
  <c r="AH65" i="8"/>
  <c r="AO57" i="5" s="1"/>
  <c r="AH63" i="8"/>
  <c r="AO55" i="5" s="1"/>
  <c r="AH42" i="8"/>
  <c r="AO34" i="5" s="1"/>
  <c r="AG42" i="8"/>
  <c r="AN34" i="5" s="1"/>
  <c r="M36" i="14"/>
  <c r="AG62" i="8"/>
  <c r="AN54" i="5" s="1"/>
  <c r="AP54" s="1"/>
  <c r="AG55" i="8"/>
  <c r="AN47" i="5" s="1"/>
  <c r="AP47" s="1"/>
  <c r="L36" i="14"/>
  <c r="AG43" i="5"/>
  <c r="AH62" i="8"/>
  <c r="AO54" i="5" s="1"/>
  <c r="AH55" i="8"/>
  <c r="AO47" i="5" s="1"/>
  <c r="AG59" i="8"/>
  <c r="AN51" i="5" s="1"/>
  <c r="AP51" s="1"/>
  <c r="AH59" i="8"/>
  <c r="AO51" i="5" s="1"/>
  <c r="AH39" i="8"/>
  <c r="AO31" i="5" s="1"/>
  <c r="AG39" i="8"/>
  <c r="AN31" i="5" s="1"/>
  <c r="AN37"/>
  <c r="AO37"/>
  <c r="AH45" i="8"/>
  <c r="AG45"/>
  <c r="AH61"/>
  <c r="AO53" i="5" s="1"/>
  <c r="AG54" i="8"/>
  <c r="AN46" i="5" s="1"/>
  <c r="AP46" s="1"/>
  <c r="AG57" i="8"/>
  <c r="AN49" i="5" s="1"/>
  <c r="AP49" s="1"/>
  <c r="AG61" i="8"/>
  <c r="AN53" i="5" s="1"/>
  <c r="AP53" s="1"/>
  <c r="AH44" i="8"/>
  <c r="AO36" i="5" s="1"/>
  <c r="AG44" i="8"/>
  <c r="AN36" i="5" s="1"/>
  <c r="AH47" i="8"/>
  <c r="AO39" i="5" s="1"/>
  <c r="AG47" i="8"/>
  <c r="AN39" i="5" s="1"/>
  <c r="AH54" i="8"/>
  <c r="AO46" i="5" s="1"/>
  <c r="AH57" i="8"/>
  <c r="AO49" i="5" s="1"/>
  <c r="AG64" i="8"/>
  <c r="AN56" i="5" s="1"/>
  <c r="AP56" s="1"/>
  <c r="AG31"/>
  <c r="AH64" i="8"/>
  <c r="AO56" i="5" s="1"/>
  <c r="AH50" i="8"/>
  <c r="AO42" i="5" s="1"/>
  <c r="AG50" i="8"/>
  <c r="AN42" i="5" s="1"/>
  <c r="AG53" i="8"/>
  <c r="AN45" i="5" s="1"/>
  <c r="AP45" s="1"/>
  <c r="AG52" i="8"/>
  <c r="AN44" i="5" s="1"/>
  <c r="AP44" s="1"/>
  <c r="AH51" i="8"/>
  <c r="AO43" i="5" s="1"/>
  <c r="AG51" i="8"/>
  <c r="AN43" i="5" s="1"/>
  <c r="AH40" i="8"/>
  <c r="AO32" i="5" s="1"/>
  <c r="AG40" i="8"/>
  <c r="AN32" i="5" s="1"/>
  <c r="AH48" i="8"/>
  <c r="AO40" i="5" s="1"/>
  <c r="AG48" i="8"/>
  <c r="AN40" i="5" s="1"/>
  <c r="AH41" i="8"/>
  <c r="AO33" i="5" s="1"/>
  <c r="AG41" i="8"/>
  <c r="AN33" i="5" s="1"/>
  <c r="AG32"/>
  <c r="AH53" i="8"/>
  <c r="AO45" i="5" s="1"/>
  <c r="AG60" i="8"/>
  <c r="AN52" i="5" s="1"/>
  <c r="AP52" s="1"/>
  <c r="AH24" i="8"/>
  <c r="AO16" i="5" s="1"/>
  <c r="AG24" i="8"/>
  <c r="AN16" i="5" s="1"/>
  <c r="AH15" i="8"/>
  <c r="AO7" i="5" s="1"/>
  <c r="AG15" i="8"/>
  <c r="AN7" i="5" s="1"/>
  <c r="AH11" i="8"/>
  <c r="AO3" i="5" s="1"/>
  <c r="AG11" i="8"/>
  <c r="AN3" i="5" s="1"/>
  <c r="AH32" i="8"/>
  <c r="AO24" i="5" s="1"/>
  <c r="AG32" i="8"/>
  <c r="AN24" i="5" s="1"/>
  <c r="AH12" i="8"/>
  <c r="AO4" i="5" s="1"/>
  <c r="AG12" i="8"/>
  <c r="AN4" i="5" s="1"/>
  <c r="AH34" i="8"/>
  <c r="AO26" i="5" s="1"/>
  <c r="AG34" i="8"/>
  <c r="AN26" i="5" s="1"/>
  <c r="AH23" i="8"/>
  <c r="AO15" i="5" s="1"/>
  <c r="AG23" i="8"/>
  <c r="AN15" i="5" s="1"/>
  <c r="AH28" i="8"/>
  <c r="AO20" i="5" s="1"/>
  <c r="AG28" i="8"/>
  <c r="AN20" i="5" s="1"/>
  <c r="AH18" i="8"/>
  <c r="AO10" i="5" s="1"/>
  <c r="AG18" i="8"/>
  <c r="AN10" i="5" s="1"/>
  <c r="AH35" i="8"/>
  <c r="AO27" i="5" s="1"/>
  <c r="AG35" i="8"/>
  <c r="AN27" i="5" s="1"/>
  <c r="AG3"/>
  <c r="AH27" i="8"/>
  <c r="AO19" i="5" s="1"/>
  <c r="AG27" i="8"/>
  <c r="AN19" i="5" s="1"/>
  <c r="AH30" i="8"/>
  <c r="AO22" i="5" s="1"/>
  <c r="AG30" i="8"/>
  <c r="AN22" i="5" s="1"/>
  <c r="AH33" i="8"/>
  <c r="AO25" i="5" s="1"/>
  <c r="AG33" i="8"/>
  <c r="AN25" i="5" s="1"/>
  <c r="AK19"/>
  <c r="AH13" i="8"/>
  <c r="AO5" i="5" s="1"/>
  <c r="AG13" i="8"/>
  <c r="AN5" i="5" s="1"/>
  <c r="AH36" i="8"/>
  <c r="AO28" i="5" s="1"/>
  <c r="AG36" i="8"/>
  <c r="AN28" i="5" s="1"/>
  <c r="AH26" i="8"/>
  <c r="AO18" i="5" s="1"/>
  <c r="AG26" i="8"/>
  <c r="AN18" i="5" s="1"/>
  <c r="AH14" i="8"/>
  <c r="AO6" i="5" s="1"/>
  <c r="AG14" i="8"/>
  <c r="AN6" i="5" s="1"/>
  <c r="L24" i="14"/>
  <c r="AK17" i="5"/>
  <c r="AM2"/>
  <c r="AH10" i="8"/>
  <c r="AO2" i="5" s="1"/>
  <c r="AG10" i="8"/>
  <c r="AN2" i="5" s="1"/>
  <c r="AH17" i="8"/>
  <c r="AO9" i="5" s="1"/>
  <c r="AG17" i="8"/>
  <c r="AN9" i="5" s="1"/>
  <c r="AH29" i="8"/>
  <c r="AO21" i="5" s="1"/>
  <c r="AG29" i="8"/>
  <c r="AN21" i="5" s="1"/>
  <c r="AH20" i="8"/>
  <c r="AO12" i="5" s="1"/>
  <c r="AG20" i="8"/>
  <c r="AN12" i="5" s="1"/>
  <c r="AH22" i="8"/>
  <c r="AO14" i="5" s="1"/>
  <c r="AG22" i="8"/>
  <c r="AN14" i="5" s="1"/>
  <c r="AH31" i="8"/>
  <c r="AO23" i="5" s="1"/>
  <c r="AG31" i="8"/>
  <c r="AN23" i="5" s="1"/>
  <c r="AH19" i="8"/>
  <c r="AO11" i="5" s="1"/>
  <c r="AG19" i="8"/>
  <c r="AN11" i="5" s="1"/>
  <c r="AH16" i="8"/>
  <c r="AO8" i="5" s="1"/>
  <c r="AG16" i="8"/>
  <c r="AN8" i="5" s="1"/>
  <c r="AH25" i="8"/>
  <c r="AO17" i="5" s="1"/>
  <c r="AG25" i="8"/>
  <c r="AN17" i="5" s="1"/>
  <c r="AH21" i="8"/>
  <c r="AO13" i="5" s="1"/>
  <c r="AG21" i="8"/>
  <c r="AN13" i="5" s="1"/>
  <c r="R44" i="8"/>
  <c r="X36" i="5" s="1"/>
  <c r="S44" i="8"/>
  <c r="Y36" i="5" s="1"/>
  <c r="S61" i="8"/>
  <c r="Y53" i="5" s="1"/>
  <c r="R63" i="8"/>
  <c r="X55" i="5" s="1"/>
  <c r="Z55" s="1"/>
  <c r="R61" i="8"/>
  <c r="X53" i="5" s="1"/>
  <c r="Z53" s="1"/>
  <c r="R51" i="8"/>
  <c r="X43" i="5" s="1"/>
  <c r="S51" i="8"/>
  <c r="Y43" i="5" s="1"/>
  <c r="I46" i="14"/>
  <c r="S63" i="8"/>
  <c r="Y55" i="5" s="1"/>
  <c r="S62" i="8"/>
  <c r="Y54" i="5" s="1"/>
  <c r="S59" i="8"/>
  <c r="Y51" i="5" s="1"/>
  <c r="R62" i="8"/>
  <c r="X54" i="5" s="1"/>
  <c r="Z54" s="1"/>
  <c r="R59" i="8"/>
  <c r="X51" i="5" s="1"/>
  <c r="Z51" s="1"/>
  <c r="I55" i="14"/>
  <c r="S55" i="8"/>
  <c r="Y47" i="5" s="1"/>
  <c r="Q43"/>
  <c r="R43" i="8"/>
  <c r="X35" i="5" s="1"/>
  <c r="S43" i="8"/>
  <c r="Y35" i="5" s="1"/>
  <c r="W32"/>
  <c r="R40" i="8"/>
  <c r="X32" i="5" s="1"/>
  <c r="S40" i="8"/>
  <c r="Y32" i="5" s="1"/>
  <c r="S48" i="8"/>
  <c r="Y40" i="5" s="1"/>
  <c r="R48" i="8"/>
  <c r="X40" i="5" s="1"/>
  <c r="I37" i="14"/>
  <c r="G57"/>
  <c r="R60" i="8"/>
  <c r="X52" i="5" s="1"/>
  <c r="Z52" s="1"/>
  <c r="S65" i="8"/>
  <c r="Y57" i="5" s="1"/>
  <c r="R55" i="8"/>
  <c r="X47" i="5" s="1"/>
  <c r="Z47" s="1"/>
  <c r="R41" i="8"/>
  <c r="X33" i="5" s="1"/>
  <c r="S41" i="8"/>
  <c r="Y33" i="5" s="1"/>
  <c r="S60" i="8"/>
  <c r="Y52" i="5" s="1"/>
  <c r="S64" i="8"/>
  <c r="Y56" i="5" s="1"/>
  <c r="R65" i="8"/>
  <c r="X57" i="5" s="1"/>
  <c r="Z57" s="1"/>
  <c r="S58" i="8"/>
  <c r="Y50" i="5" s="1"/>
  <c r="R46" i="8"/>
  <c r="X38" i="5" s="1"/>
  <c r="S46" i="8"/>
  <c r="Y38" i="5" s="1"/>
  <c r="S42" i="8"/>
  <c r="Y34" i="5" s="1"/>
  <c r="R42" i="8"/>
  <c r="X34" i="5" s="1"/>
  <c r="R64" i="8"/>
  <c r="X56" i="5" s="1"/>
  <c r="Z56" s="1"/>
  <c r="R58" i="8"/>
  <c r="X50" i="5" s="1"/>
  <c r="Z50" s="1"/>
  <c r="R53" i="8"/>
  <c r="X45" i="5" s="1"/>
  <c r="S53" i="8"/>
  <c r="Y45" i="5" s="1"/>
  <c r="R54" i="8"/>
  <c r="X46" i="5" s="1"/>
  <c r="Z46" s="1"/>
  <c r="Y37"/>
  <c r="X37"/>
  <c r="S45" i="8"/>
  <c r="R45"/>
  <c r="R57"/>
  <c r="X49" i="5" s="1"/>
  <c r="Z49" s="1"/>
  <c r="S54" i="8"/>
  <c r="Y46" i="5" s="1"/>
  <c r="R47" i="8"/>
  <c r="X39" i="5" s="1"/>
  <c r="S47" i="8"/>
  <c r="Y39" i="5" s="1"/>
  <c r="R52" i="8"/>
  <c r="X44" i="5" s="1"/>
  <c r="S52" i="8"/>
  <c r="Y44" i="5" s="1"/>
  <c r="S57" i="8"/>
  <c r="Y49" i="5" s="1"/>
  <c r="I58" i="14"/>
  <c r="R50" i="8"/>
  <c r="X42" i="5" s="1"/>
  <c r="S50" i="8"/>
  <c r="Y42" i="5" s="1"/>
  <c r="W31"/>
  <c r="S39" i="8"/>
  <c r="Y31" i="5" s="1"/>
  <c r="R39" i="8"/>
  <c r="X31" i="5" s="1"/>
  <c r="R23" i="8"/>
  <c r="X15" i="5" s="1"/>
  <c r="S23" i="8"/>
  <c r="Y15" i="5" s="1"/>
  <c r="W20"/>
  <c r="R28" i="8"/>
  <c r="X20" i="5" s="1"/>
  <c r="S28" i="8"/>
  <c r="Y20" i="5" s="1"/>
  <c r="R31" i="8"/>
  <c r="X23" i="5" s="1"/>
  <c r="S31" i="8"/>
  <c r="Y23" i="5" s="1"/>
  <c r="R35" i="8"/>
  <c r="X27" i="5" s="1"/>
  <c r="S35" i="8"/>
  <c r="Y27" i="5" s="1"/>
  <c r="R32" i="8"/>
  <c r="X24" i="5" s="1"/>
  <c r="S32" i="8"/>
  <c r="Y24" i="5" s="1"/>
  <c r="W26"/>
  <c r="R34" i="8"/>
  <c r="X26" i="5" s="1"/>
  <c r="S34" i="8"/>
  <c r="Y26" i="5" s="1"/>
  <c r="R30" i="8"/>
  <c r="X22" i="5" s="1"/>
  <c r="S30" i="8"/>
  <c r="Y22" i="5" s="1"/>
  <c r="W8"/>
  <c r="R16" i="8"/>
  <c r="X8" i="5" s="1"/>
  <c r="S16" i="8"/>
  <c r="Y8" i="5" s="1"/>
  <c r="R11" i="8"/>
  <c r="X3" i="5" s="1"/>
  <c r="S11" i="8"/>
  <c r="Y3" i="5" s="1"/>
  <c r="R12" i="8"/>
  <c r="X4" i="5" s="1"/>
  <c r="S12" i="8"/>
  <c r="Y4" i="5" s="1"/>
  <c r="W16"/>
  <c r="R24" i="8"/>
  <c r="X16" i="5" s="1"/>
  <c r="S24" i="8"/>
  <c r="Y16" i="5" s="1"/>
  <c r="W28"/>
  <c r="R36" i="8"/>
  <c r="X28" i="5" s="1"/>
  <c r="S36" i="8"/>
  <c r="Y28" i="5" s="1"/>
  <c r="R19" i="8"/>
  <c r="X11" i="5" s="1"/>
  <c r="S19" i="8"/>
  <c r="Y11" i="5" s="1"/>
  <c r="R15" i="8"/>
  <c r="X7" i="5" s="1"/>
  <c r="S15" i="8"/>
  <c r="Y7" i="5" s="1"/>
  <c r="R25" i="8"/>
  <c r="X17" i="5" s="1"/>
  <c r="S25" i="8"/>
  <c r="Y17" i="5" s="1"/>
  <c r="S10" i="8"/>
  <c r="Y2" i="5" s="1"/>
  <c r="R10" i="8"/>
  <c r="X2" i="5" s="1"/>
  <c r="W18"/>
  <c r="R26" i="8"/>
  <c r="X18" i="5" s="1"/>
  <c r="S26" i="8"/>
  <c r="Y18" i="5" s="1"/>
  <c r="R22" i="8"/>
  <c r="X14" i="5" s="1"/>
  <c r="S22" i="8"/>
  <c r="Y14" i="5" s="1"/>
  <c r="W19"/>
  <c r="R27" i="8"/>
  <c r="X19" i="5" s="1"/>
  <c r="S27" i="8"/>
  <c r="Y19" i="5" s="1"/>
  <c r="R13" i="8"/>
  <c r="X5" i="5" s="1"/>
  <c r="S13" i="8"/>
  <c r="Y5" i="5" s="1"/>
  <c r="I28" i="14"/>
  <c r="R20" i="8"/>
  <c r="X12" i="5" s="1"/>
  <c r="S20" i="8"/>
  <c r="Y12" i="5" s="1"/>
  <c r="R18" i="8"/>
  <c r="X10" i="5" s="1"/>
  <c r="S18" i="8"/>
  <c r="Y10" i="5" s="1"/>
  <c r="I20" i="14"/>
  <c r="W21" i="5"/>
  <c r="R29" i="8"/>
  <c r="X21" i="5" s="1"/>
  <c r="S29" i="8"/>
  <c r="Y21" i="5" s="1"/>
  <c r="R21" i="8"/>
  <c r="X13" i="5" s="1"/>
  <c r="S21" i="8"/>
  <c r="Y13" i="5" s="1"/>
  <c r="R33" i="8"/>
  <c r="X25" i="5" s="1"/>
  <c r="S33" i="8"/>
  <c r="Y25" i="5" s="1"/>
  <c r="W9"/>
  <c r="R17" i="8"/>
  <c r="X9" i="5" s="1"/>
  <c r="S17" i="8"/>
  <c r="Y9" i="5" s="1"/>
  <c r="W6"/>
  <c r="R14" i="8"/>
  <c r="X6" i="5" s="1"/>
  <c r="S14" i="8"/>
  <c r="Y6" i="5" s="1"/>
  <c r="I23" i="14"/>
  <c r="L12"/>
  <c r="AA22"/>
  <c r="AF18" i="5"/>
  <c r="O12" i="14"/>
  <c r="AL13" i="5"/>
  <c r="AB18" i="14"/>
  <c r="X10"/>
  <c r="H44"/>
  <c r="AL6" i="5"/>
  <c r="O25" i="14"/>
  <c r="AL10" i="5"/>
  <c r="AF10"/>
  <c r="AL42"/>
  <c r="M11" i="14"/>
  <c r="AM42" i="5"/>
  <c r="BC42"/>
  <c r="P33" i="14"/>
  <c r="W42" i="5"/>
  <c r="P47" i="14"/>
  <c r="BA42" i="5"/>
  <c r="AF46" i="14"/>
  <c r="DM41" i="5"/>
  <c r="AE46" i="14"/>
  <c r="DH41" i="5"/>
  <c r="CY42"/>
  <c r="AK46" i="14"/>
  <c r="CI42" i="5"/>
  <c r="BS42"/>
  <c r="K26" i="14"/>
  <c r="O38"/>
  <c r="AB10"/>
  <c r="U36" i="5"/>
  <c r="AF14"/>
  <c r="W49" i="14"/>
  <c r="AF37" i="5"/>
  <c r="K61" i="14"/>
  <c r="AA38"/>
  <c r="W37"/>
  <c r="K21"/>
  <c r="K53"/>
  <c r="CU57" i="8"/>
  <c r="W29" i="14"/>
  <c r="W14"/>
  <c r="AA26"/>
  <c r="AK11" i="4"/>
  <c r="CT57" i="8"/>
  <c r="DH49" i="5" s="1"/>
  <c r="DF28"/>
  <c r="CT63" i="8"/>
  <c r="AE60" i="14" s="1"/>
  <c r="W38"/>
  <c r="CU36" i="8"/>
  <c r="AF28" i="5"/>
  <c r="O11" i="14"/>
  <c r="AA28"/>
  <c r="AA39"/>
  <c r="AA41"/>
  <c r="K58"/>
  <c r="AA25"/>
  <c r="P35" i="5"/>
  <c r="G53" i="14"/>
  <c r="W8"/>
  <c r="W27"/>
  <c r="CT31" i="8"/>
  <c r="DH23" i="5" s="1"/>
  <c r="K55" i="14"/>
  <c r="CU63" i="8"/>
  <c r="DC63" s="1"/>
  <c r="AA23" i="14"/>
  <c r="AA33"/>
  <c r="AP48" i="5"/>
  <c r="X25" i="14"/>
  <c r="L40"/>
  <c r="T41"/>
  <c r="P16"/>
  <c r="AB25"/>
  <c r="P32"/>
  <c r="AL11" i="5"/>
  <c r="X12" i="14"/>
  <c r="AL24" i="5"/>
  <c r="AK39"/>
  <c r="O39" i="14"/>
  <c r="BF48" i="5"/>
  <c r="DB46"/>
  <c r="X45" i="14"/>
  <c r="CS51" i="5"/>
  <c r="CC54"/>
  <c r="CC47"/>
  <c r="AG56"/>
  <c r="CS48"/>
  <c r="BM48"/>
  <c r="W52" i="14"/>
  <c r="CB47" i="5"/>
  <c r="CC52"/>
  <c r="S54" i="14"/>
  <c r="BL49" i="5"/>
  <c r="BM52"/>
  <c r="S49" i="14"/>
  <c r="BL44" i="5"/>
  <c r="CC46"/>
  <c r="CC51"/>
  <c r="S62" i="14"/>
  <c r="BL57" i="5"/>
  <c r="W55" i="14"/>
  <c r="CB50" i="5"/>
  <c r="AA53" i="14"/>
  <c r="CR48" i="5"/>
  <c r="O50" i="14"/>
  <c r="AV45" i="5"/>
  <c r="S59" i="14"/>
  <c r="BL54" i="5"/>
  <c r="CC56"/>
  <c r="BM47"/>
  <c r="W59" i="14"/>
  <c r="CB54" i="5"/>
  <c r="AA51" i="14"/>
  <c r="CR46" i="5"/>
  <c r="S60" i="14"/>
  <c r="BL55" i="5"/>
  <c r="CS52"/>
  <c r="CU53" i="8"/>
  <c r="DF45" i="5"/>
  <c r="BM46"/>
  <c r="BM49"/>
  <c r="W57" i="14"/>
  <c r="CB52" i="5"/>
  <c r="CS56"/>
  <c r="AF12"/>
  <c r="AG44"/>
  <c r="CT61" i="8"/>
  <c r="DE61" s="1"/>
  <c r="DQ53" i="5" s="1"/>
  <c r="DF53"/>
  <c r="CS46"/>
  <c r="W53" i="14"/>
  <c r="CB48" i="5"/>
  <c r="S51" i="14"/>
  <c r="BL46" i="5"/>
  <c r="AA62" i="14"/>
  <c r="CR57" i="5"/>
  <c r="AA19" i="14"/>
  <c r="K49"/>
  <c r="AF44" i="5"/>
  <c r="AW45"/>
  <c r="O49" i="14"/>
  <c r="AV44" i="5"/>
  <c r="CU59" i="8"/>
  <c r="DF51" i="5"/>
  <c r="CT56" i="8"/>
  <c r="DF48" i="5"/>
  <c r="AA52" i="14"/>
  <c r="CR47" i="5"/>
  <c r="BF55"/>
  <c r="W62" i="14"/>
  <c r="CB57" i="5"/>
  <c r="W51" i="14"/>
  <c r="CB46" i="5"/>
  <c r="S57" i="14"/>
  <c r="BL52" i="5"/>
  <c r="CC48"/>
  <c r="CU55" i="8"/>
  <c r="DF47" i="5"/>
  <c r="CC57"/>
  <c r="DB54"/>
  <c r="BF54"/>
  <c r="W61" i="14"/>
  <c r="CB56" i="5"/>
  <c r="W56" i="14"/>
  <c r="CB51" i="5"/>
  <c r="AA54" i="14"/>
  <c r="CR49" i="5"/>
  <c r="AA56" i="14"/>
  <c r="CR51" i="5"/>
  <c r="S52" i="14"/>
  <c r="BL47" i="5"/>
  <c r="W58" i="14"/>
  <c r="CB53" i="5"/>
  <c r="CS50"/>
  <c r="BM50"/>
  <c r="G48" i="14"/>
  <c r="P43" i="5"/>
  <c r="G49" i="14"/>
  <c r="P44" i="5"/>
  <c r="CC50"/>
  <c r="CT64" i="8"/>
  <c r="DE64" s="1"/>
  <c r="DQ56" i="5" s="1"/>
  <c r="DF56"/>
  <c r="CT60" i="8"/>
  <c r="DE60" s="1"/>
  <c r="DQ52" i="5" s="1"/>
  <c r="DF52"/>
  <c r="BM57"/>
  <c r="CT62" i="8"/>
  <c r="DD62" s="1"/>
  <c r="DP54" i="5" s="1"/>
  <c r="DF54"/>
  <c r="Z48"/>
  <c r="CS57"/>
  <c r="S61" i="14"/>
  <c r="BL56" i="5"/>
  <c r="CS49"/>
  <c r="AA58" i="14"/>
  <c r="CR53" i="5"/>
  <c r="AE16" i="14"/>
  <c r="CU52" i="8"/>
  <c r="DF44" i="5"/>
  <c r="AA55" i="14"/>
  <c r="CR50" i="5"/>
  <c r="CT54" i="8"/>
  <c r="DE54" s="1"/>
  <c r="DQ46" i="5" s="1"/>
  <c r="DF46"/>
  <c r="S55" i="14"/>
  <c r="BL50" i="5"/>
  <c r="AA57" i="14"/>
  <c r="CR52" i="5"/>
  <c r="CC49"/>
  <c r="AW50"/>
  <c r="AA61" i="14"/>
  <c r="CR56" i="5"/>
  <c r="BF46"/>
  <c r="BM44"/>
  <c r="CT65" i="8"/>
  <c r="DD65" s="1"/>
  <c r="DP57" i="5" s="1"/>
  <c r="DF57"/>
  <c r="BM55"/>
  <c r="S58" i="14"/>
  <c r="BL53" i="5"/>
  <c r="W54" i="14"/>
  <c r="CB49" i="5"/>
  <c r="O13" i="14"/>
  <c r="CC53" i="5"/>
  <c r="CT58" i="8"/>
  <c r="DE58" s="1"/>
  <c r="DQ50" i="5" s="1"/>
  <c r="DF50"/>
  <c r="S53" i="14"/>
  <c r="BL48" i="5"/>
  <c r="O55" i="14"/>
  <c r="AV50" i="5"/>
  <c r="S56" i="14"/>
  <c r="BL51" i="5"/>
  <c r="CS55"/>
  <c r="W43"/>
  <c r="W44"/>
  <c r="Y55" i="14"/>
  <c r="CI50" i="5"/>
  <c r="BS49"/>
  <c r="AF59" i="14"/>
  <c r="DM54" i="5"/>
  <c r="DB56"/>
  <c r="BF51"/>
  <c r="DB57"/>
  <c r="DO45"/>
  <c r="DO48"/>
  <c r="U55" i="14"/>
  <c r="BS50" i="5"/>
  <c r="Y51" i="14"/>
  <c r="CI46" i="5"/>
  <c r="CI49"/>
  <c r="AM43"/>
  <c r="AB31" i="14"/>
  <c r="DO53" i="5"/>
  <c r="DO47"/>
  <c r="CI56"/>
  <c r="U51" i="14"/>
  <c r="BS46" i="5"/>
  <c r="DB55"/>
  <c r="X50" i="14"/>
  <c r="CG45" i="5"/>
  <c r="DO51"/>
  <c r="DO52"/>
  <c r="BS53"/>
  <c r="CI47"/>
  <c r="BS56"/>
  <c r="AF54" i="14"/>
  <c r="DM49" i="5"/>
  <c r="AF61" i="14"/>
  <c r="DM56" i="5"/>
  <c r="DB53"/>
  <c r="DB45"/>
  <c r="CY43"/>
  <c r="Y58" i="14"/>
  <c r="CI53" i="5"/>
  <c r="U57" i="14"/>
  <c r="BS52" i="5"/>
  <c r="U52" i="14"/>
  <c r="BS47" i="5"/>
  <c r="BF45"/>
  <c r="DB52"/>
  <c r="DO56"/>
  <c r="DO46"/>
  <c r="Y57" i="14"/>
  <c r="CI52" i="5"/>
  <c r="U62" i="14"/>
  <c r="BS57" i="5"/>
  <c r="BS54"/>
  <c r="DO54"/>
  <c r="U60" i="14"/>
  <c r="BS55" i="5"/>
  <c r="AF62" i="14"/>
  <c r="DM57" i="5"/>
  <c r="P22" i="14"/>
  <c r="AL43" i="5"/>
  <c r="Y53" i="14"/>
  <c r="CI48" i="5"/>
  <c r="CI57"/>
  <c r="Y59" i="14"/>
  <c r="CI54" i="5"/>
  <c r="CI55"/>
  <c r="AF53" i="14"/>
  <c r="DM48" i="5"/>
  <c r="DB44"/>
  <c r="DO44"/>
  <c r="BS45"/>
  <c r="U53" i="14"/>
  <c r="BS48" i="5"/>
  <c r="DO50"/>
  <c r="AF58" i="14"/>
  <c r="DM53" i="5"/>
  <c r="AF57" i="14"/>
  <c r="DM52" i="5"/>
  <c r="AF52" i="14"/>
  <c r="DM47" i="5"/>
  <c r="DB48"/>
  <c r="CI45"/>
  <c r="AL45"/>
  <c r="BS51"/>
  <c r="DO57"/>
  <c r="AP55"/>
  <c r="L48" i="14"/>
  <c r="AK43" i="5"/>
  <c r="AL7"/>
  <c r="BS43"/>
  <c r="BC43"/>
  <c r="P48" i="14"/>
  <c r="BA43" i="5"/>
  <c r="AB48" i="14"/>
  <c r="CW43" i="5"/>
  <c r="BS44"/>
  <c r="CI51"/>
  <c r="AF56" i="14"/>
  <c r="DM51" i="5"/>
  <c r="CI43"/>
  <c r="AB33" i="14"/>
  <c r="CI44" i="5"/>
  <c r="W45"/>
  <c r="AF60" i="14"/>
  <c r="DM55" i="5"/>
  <c r="AF55" i="14"/>
  <c r="DM50" i="5"/>
  <c r="X48" i="14"/>
  <c r="CG43" i="5"/>
  <c r="AF51" i="14"/>
  <c r="DM46" i="5"/>
  <c r="X13" i="14"/>
  <c r="O17"/>
  <c r="L11"/>
  <c r="AA9"/>
  <c r="W12"/>
  <c r="W19"/>
  <c r="DH28" i="5"/>
  <c r="AE33" i="14"/>
  <c r="K57"/>
  <c r="P39"/>
  <c r="O36"/>
  <c r="CU28" i="8"/>
  <c r="P20" i="14"/>
  <c r="W10"/>
  <c r="W22"/>
  <c r="W17"/>
  <c r="CT55" i="8"/>
  <c r="DE55" s="1"/>
  <c r="DQ47" i="5" s="1"/>
  <c r="CU58" i="8"/>
  <c r="M22" i="14"/>
  <c r="M10"/>
  <c r="W15"/>
  <c r="AF33" i="5"/>
  <c r="P9"/>
  <c r="CT17" i="8"/>
  <c r="DH9" i="5" s="1"/>
  <c r="CU17" i="8"/>
  <c r="DC17" s="1"/>
  <c r="DB17" s="1"/>
  <c r="AK5" i="5"/>
  <c r="X26" i="14"/>
  <c r="AL9" i="5"/>
  <c r="AA11" i="14"/>
  <c r="K24"/>
  <c r="P11" i="5"/>
  <c r="CT28" i="8"/>
  <c r="DH20" i="5" s="1"/>
  <c r="CU62" i="8"/>
  <c r="AA31" i="14"/>
  <c r="H48"/>
  <c r="CU21" i="8"/>
  <c r="CU10"/>
  <c r="DC10" s="1"/>
  <c r="X20" i="14"/>
  <c r="CG38" i="5"/>
  <c r="BA35"/>
  <c r="AB19" i="14"/>
  <c r="X7"/>
  <c r="AB13"/>
  <c r="AB12"/>
  <c r="AL14" i="5"/>
  <c r="P38" i="14"/>
  <c r="AK56" i="4"/>
  <c r="AB27" i="14"/>
  <c r="BA37" i="5"/>
  <c r="AK65" i="4"/>
  <c r="P30" i="14"/>
  <c r="AB7"/>
  <c r="P24"/>
  <c r="X9"/>
  <c r="AB24"/>
  <c r="CW35" i="5"/>
  <c r="M47" i="14"/>
  <c r="AC42"/>
  <c r="I22"/>
  <c r="L47"/>
  <c r="AK63" i="4"/>
  <c r="I16" i="14"/>
  <c r="I33"/>
  <c r="U42"/>
  <c r="AK58" i="4"/>
  <c r="AK45" i="14"/>
  <c r="AK39"/>
  <c r="AK33"/>
  <c r="AK27"/>
  <c r="AK21"/>
  <c r="AK15"/>
  <c r="AK9"/>
  <c r="AK44"/>
  <c r="AK38"/>
  <c r="AK32"/>
  <c r="AK26"/>
  <c r="AK20"/>
  <c r="AK14"/>
  <c r="AK8"/>
  <c r="AK43"/>
  <c r="AK37"/>
  <c r="AK31"/>
  <c r="AK25"/>
  <c r="AK19"/>
  <c r="AK13"/>
  <c r="AK10"/>
  <c r="AK22"/>
  <c r="AK42"/>
  <c r="AK36"/>
  <c r="AK30"/>
  <c r="AK24"/>
  <c r="AK18"/>
  <c r="AK12"/>
  <c r="AK16"/>
  <c r="AK28"/>
  <c r="AK41"/>
  <c r="AK29"/>
  <c r="AK23"/>
  <c r="AK17"/>
  <c r="AK11"/>
  <c r="AK40"/>
  <c r="I15"/>
  <c r="Q30"/>
  <c r="I26"/>
  <c r="Q18"/>
  <c r="Q42"/>
  <c r="I25"/>
  <c r="P14"/>
  <c r="Q45"/>
  <c r="Q23"/>
  <c r="AK54" i="4"/>
  <c r="Q19" i="14"/>
  <c r="CY2" i="5"/>
  <c r="AK59" i="4"/>
  <c r="G55" i="14"/>
  <c r="G59"/>
  <c r="O53"/>
  <c r="CU64" i="8"/>
  <c r="G54" i="14"/>
  <c r="O61"/>
  <c r="O59"/>
  <c r="DA10" i="8"/>
  <c r="AK61" i="4"/>
  <c r="O60" i="14"/>
  <c r="CU65" i="8"/>
  <c r="AF32" i="5"/>
  <c r="CU27" i="8"/>
  <c r="K56" i="14"/>
  <c r="K51"/>
  <c r="AK64" i="4"/>
  <c r="CU60" i="8"/>
  <c r="AA7" i="14"/>
  <c r="G62"/>
  <c r="G56"/>
  <c r="AK60" i="4"/>
  <c r="CT59" i="8"/>
  <c r="DD59" s="1"/>
  <c r="DP51" i="5" s="1"/>
  <c r="AF13"/>
  <c r="O52" i="14"/>
  <c r="AK62" i="4"/>
  <c r="G52" i="14"/>
  <c r="G60"/>
  <c r="CU54" i="8"/>
  <c r="G51" i="14"/>
  <c r="O62"/>
  <c r="CU61" i="8"/>
  <c r="AE23" i="14"/>
  <c r="O51"/>
  <c r="CU56" i="8"/>
  <c r="DC56" s="1"/>
  <c r="O58" i="14"/>
  <c r="G58"/>
  <c r="O54"/>
  <c r="AK55" i="4"/>
  <c r="O56" i="14"/>
  <c r="DA57" i="8"/>
  <c r="AK57" i="4"/>
  <c r="BA39" i="5"/>
  <c r="L27" i="14"/>
  <c r="P22" i="5"/>
  <c r="X33" i="14"/>
  <c r="M27"/>
  <c r="O26"/>
  <c r="O20"/>
  <c r="BC9" i="5"/>
  <c r="O19" i="14"/>
  <c r="AL21" i="5"/>
  <c r="AK26"/>
  <c r="W30" i="14"/>
  <c r="O7"/>
  <c r="M31"/>
  <c r="P21"/>
  <c r="X19"/>
  <c r="AE29"/>
  <c r="T7"/>
  <c r="P14" i="5"/>
  <c r="X14" i="14"/>
  <c r="AF33"/>
  <c r="CW37" i="5"/>
  <c r="BQ37"/>
  <c r="AK12"/>
  <c r="AL22"/>
  <c r="M17" i="14"/>
  <c r="P11"/>
  <c r="X30"/>
  <c r="P17"/>
  <c r="O37"/>
  <c r="W40"/>
  <c r="M50"/>
  <c r="AA29"/>
  <c r="O30"/>
  <c r="W26"/>
  <c r="L50"/>
  <c r="P13"/>
  <c r="X17"/>
  <c r="X8"/>
  <c r="P25"/>
  <c r="X29"/>
  <c r="CT21" i="8"/>
  <c r="DH13" i="5" s="1"/>
  <c r="X37" i="14"/>
  <c r="CY11" i="8"/>
  <c r="DM3" i="5" s="1"/>
  <c r="AK52" i="4"/>
  <c r="CZ11" i="8"/>
  <c r="DN3" i="5" s="1"/>
  <c r="BA36"/>
  <c r="G25" i="14"/>
  <c r="AK53" i="4"/>
  <c r="AA49" i="14"/>
  <c r="AF50"/>
  <c r="AF49"/>
  <c r="O22"/>
  <c r="U49"/>
  <c r="AL25" i="5"/>
  <c r="AF25"/>
  <c r="CW39"/>
  <c r="BA38"/>
  <c r="CT52" i="8"/>
  <c r="DD52" s="1"/>
  <c r="DP44" i="5" s="1"/>
  <c r="G50" i="14"/>
  <c r="AL20" i="5"/>
  <c r="AA50" i="14"/>
  <c r="L49"/>
  <c r="M49"/>
  <c r="CT53" i="8"/>
  <c r="DD53" s="1"/>
  <c r="DP45" i="5" s="1"/>
  <c r="AA12" i="14"/>
  <c r="G20"/>
  <c r="W7"/>
  <c r="Q31" i="5"/>
  <c r="Q27"/>
  <c r="Q34"/>
  <c r="Q11"/>
  <c r="Q18"/>
  <c r="Q21"/>
  <c r="Q22"/>
  <c r="Q32"/>
  <c r="Q8"/>
  <c r="Q24"/>
  <c r="Q7"/>
  <c r="AG24"/>
  <c r="W23" i="14"/>
  <c r="Q16" i="5"/>
  <c r="Q6"/>
  <c r="Q14"/>
  <c r="Q35"/>
  <c r="Q4"/>
  <c r="Q3"/>
  <c r="Q5"/>
  <c r="Q23"/>
  <c r="Q28"/>
  <c r="Q33"/>
  <c r="Q26"/>
  <c r="Q10"/>
  <c r="Q20"/>
  <c r="Q15"/>
  <c r="Q17"/>
  <c r="AA21" i="14"/>
  <c r="Q13" i="5"/>
  <c r="Q25"/>
  <c r="Q12"/>
  <c r="Q19"/>
  <c r="Q9"/>
  <c r="Q2"/>
  <c r="AF7" i="14"/>
  <c r="P3" i="5"/>
  <c r="BQ35"/>
  <c r="AF38" i="14"/>
  <c r="DO13" i="5"/>
  <c r="AM39"/>
  <c r="AA20" i="14"/>
  <c r="AA30"/>
  <c r="AA27"/>
  <c r="AM35" i="5"/>
  <c r="DO9"/>
  <c r="DO27"/>
  <c r="AB15" i="14"/>
  <c r="L21"/>
  <c r="X23"/>
  <c r="X39"/>
  <c r="P28"/>
  <c r="T45"/>
  <c r="O15"/>
  <c r="AE20"/>
  <c r="O9"/>
  <c r="AF36"/>
  <c r="W33"/>
  <c r="CY45" i="8"/>
  <c r="AF42" i="14" s="1"/>
  <c r="O24"/>
  <c r="AV39" i="5"/>
  <c r="P18" i="14"/>
  <c r="W21"/>
  <c r="O14"/>
  <c r="W42"/>
  <c r="X36"/>
  <c r="X22"/>
  <c r="P27"/>
  <c r="AE38"/>
  <c r="AE11"/>
  <c r="P26"/>
  <c r="O32"/>
  <c r="AA10"/>
  <c r="AA36"/>
  <c r="BC31" i="5"/>
  <c r="P36"/>
  <c r="P9" i="14"/>
  <c r="CY47" i="8"/>
  <c r="DM39" i="5" s="1"/>
  <c r="W39" i="14"/>
  <c r="AB38"/>
  <c r="AG35" i="5"/>
  <c r="K32" i="14"/>
  <c r="AA8"/>
  <c r="S22"/>
  <c r="M19"/>
  <c r="AK7" i="5"/>
  <c r="L19" i="14"/>
  <c r="P36"/>
  <c r="O18"/>
  <c r="X38"/>
  <c r="AA18"/>
  <c r="AF25"/>
  <c r="G39"/>
  <c r="AK36" i="5"/>
  <c r="X21" i="14"/>
  <c r="AA32"/>
  <c r="AK35" i="5"/>
  <c r="O28" i="14"/>
  <c r="G15"/>
  <c r="DK37" i="5"/>
  <c r="S40" i="14"/>
  <c r="L41"/>
  <c r="AB32"/>
  <c r="X16"/>
  <c r="CR40" i="5"/>
  <c r="CB40"/>
  <c r="BC3"/>
  <c r="AB21" i="14"/>
  <c r="P10"/>
  <c r="W11"/>
  <c r="O10"/>
  <c r="P15"/>
  <c r="AA16"/>
  <c r="U40" i="5"/>
  <c r="P7"/>
  <c r="AA24" i="14"/>
  <c r="G12"/>
  <c r="P32" i="5"/>
  <c r="T44" i="14"/>
  <c r="DF2" i="5"/>
  <c r="W13" i="14"/>
  <c r="W25"/>
  <c r="BC40" i="5"/>
  <c r="AM37"/>
  <c r="AK37"/>
  <c r="AL40"/>
  <c r="Q36"/>
  <c r="CT10" i="8"/>
  <c r="DO14" i="5"/>
  <c r="X27" i="14"/>
  <c r="AK23" i="5"/>
  <c r="L7" i="14"/>
  <c r="AK2" i="5"/>
  <c r="X18" i="14"/>
  <c r="M28"/>
  <c r="CY43" i="8"/>
  <c r="AF40" i="14" s="1"/>
  <c r="X32"/>
  <c r="AB36"/>
  <c r="AB22"/>
  <c r="CZ47" i="8"/>
  <c r="DN39" i="5" s="1"/>
  <c r="U35"/>
  <c r="G29" i="14"/>
  <c r="G13"/>
  <c r="DO23" i="5"/>
  <c r="DO34"/>
  <c r="AF14" i="14"/>
  <c r="X31"/>
  <c r="CG39" i="5"/>
  <c r="M44" i="14"/>
  <c r="L25"/>
  <c r="M48"/>
  <c r="AF4" i="5"/>
  <c r="AF20"/>
  <c r="AK40"/>
  <c r="M45" i="14"/>
  <c r="AF22" i="5"/>
  <c r="AK38"/>
  <c r="M43" i="14"/>
  <c r="AK20" i="5"/>
  <c r="AL28"/>
  <c r="AF31"/>
  <c r="DO31"/>
  <c r="BC15"/>
  <c r="CZ43" i="8"/>
  <c r="CY40" i="5"/>
  <c r="P17"/>
  <c r="G38" i="14"/>
  <c r="DO8" i="5"/>
  <c r="W36" i="14"/>
  <c r="S47"/>
  <c r="BQ38" i="5"/>
  <c r="P29" i="14"/>
  <c r="O8"/>
  <c r="P19"/>
  <c r="P37"/>
  <c r="BC13" i="5"/>
  <c r="AV35"/>
  <c r="H42" i="14"/>
  <c r="P25" i="5"/>
  <c r="G23" i="14"/>
  <c r="P27" i="5"/>
  <c r="P31"/>
  <c r="DO33"/>
  <c r="W33"/>
  <c r="AE31" i="14"/>
  <c r="AE24"/>
  <c r="DO11" i="5"/>
  <c r="W27"/>
  <c r="L42" i="14"/>
  <c r="BC18" i="5"/>
  <c r="BC16"/>
  <c r="AE9" i="14"/>
  <c r="G31"/>
  <c r="CB36" i="5"/>
  <c r="AE8" i="14"/>
  <c r="P4" i="5"/>
  <c r="W17"/>
  <c r="W7"/>
  <c r="AF38"/>
  <c r="CY39"/>
  <c r="AB9" i="14"/>
  <c r="BC26" i="5"/>
  <c r="CY44" i="8"/>
  <c r="AF41" i="14" s="1"/>
  <c r="BC5" i="5"/>
  <c r="BC38"/>
  <c r="CZ51" i="8"/>
  <c r="DN43" i="5" s="1"/>
  <c r="CY38"/>
  <c r="CY51" i="8"/>
  <c r="AE10" i="14"/>
  <c r="AA42"/>
  <c r="AE30"/>
  <c r="W23" i="5"/>
  <c r="BC32"/>
  <c r="BC36"/>
  <c r="BC28"/>
  <c r="EK16"/>
  <c r="P19"/>
  <c r="P13"/>
  <c r="W4"/>
  <c r="W15"/>
  <c r="P5"/>
  <c r="W13"/>
  <c r="W22"/>
  <c r="P23"/>
  <c r="P37"/>
  <c r="P6"/>
  <c r="W14"/>
  <c r="AL32"/>
  <c r="BC27"/>
  <c r="BC10"/>
  <c r="BC21"/>
  <c r="BC34"/>
  <c r="AB23" i="14"/>
  <c r="DO5" i="5"/>
  <c r="AF29" i="14"/>
  <c r="CY46" i="8"/>
  <c r="AF43" i="14" s="1"/>
  <c r="AE22"/>
  <c r="CZ46" i="8"/>
  <c r="DN38" i="5" s="1"/>
  <c r="CU50" i="8"/>
  <c r="CT50"/>
  <c r="DH42" i="5" s="1"/>
  <c r="DO19"/>
  <c r="AF17" i="14"/>
  <c r="DO18" i="5"/>
  <c r="AF9" i="14"/>
  <c r="DK40" i="5"/>
  <c r="DO6"/>
  <c r="CY48" i="8"/>
  <c r="AF45" i="14" s="1"/>
  <c r="AF39"/>
  <c r="BC6" i="5"/>
  <c r="P31" i="14"/>
  <c r="O16"/>
  <c r="BC24" i="5"/>
  <c r="BC23"/>
  <c r="BC39"/>
  <c r="W11"/>
  <c r="W3"/>
  <c r="W12"/>
  <c r="W5"/>
  <c r="P16"/>
  <c r="W35"/>
  <c r="W10"/>
  <c r="W36"/>
  <c r="W25"/>
  <c r="W34"/>
  <c r="P21"/>
  <c r="I21" i="14"/>
  <c r="DN17" i="5"/>
  <c r="DK13"/>
  <c r="CY21" i="8"/>
  <c r="CZ21"/>
  <c r="DK18" i="5"/>
  <c r="CY26" i="8"/>
  <c r="DD26" s="1"/>
  <c r="DP18" i="5" s="1"/>
  <c r="CZ26" i="8"/>
  <c r="DK22" i="5"/>
  <c r="CZ30" i="8"/>
  <c r="CY30"/>
  <c r="DE30" s="1"/>
  <c r="DQ22" i="5" s="1"/>
  <c r="W24"/>
  <c r="EK18"/>
  <c r="CU48" i="8"/>
  <c r="DK5" i="5"/>
  <c r="CZ13" i="8"/>
  <c r="DC13" s="1"/>
  <c r="DB13" s="1"/>
  <c r="CY13"/>
  <c r="DE13" s="1"/>
  <c r="DQ5" i="5" s="1"/>
  <c r="DA45" i="8"/>
  <c r="DB45" s="1"/>
  <c r="DA47"/>
  <c r="CT48"/>
  <c r="DH40" i="5" s="1"/>
  <c r="EK12"/>
  <c r="DA51" i="8"/>
  <c r="EK39" i="5"/>
  <c r="DA46" i="8"/>
  <c r="DK15" i="5"/>
  <c r="CY23" i="8"/>
  <c r="DE23" s="1"/>
  <c r="DQ15" i="5" s="1"/>
  <c r="CZ23" i="8"/>
  <c r="DK26" i="5"/>
  <c r="CY34" i="8"/>
  <c r="DE34" s="1"/>
  <c r="DQ26" i="5" s="1"/>
  <c r="CZ34" i="8"/>
  <c r="DC34" s="1"/>
  <c r="DB34" s="1"/>
  <c r="EK2" i="5"/>
  <c r="DA50" i="8"/>
  <c r="EK21" i="5"/>
  <c r="EK27"/>
  <c r="DK6"/>
  <c r="CZ14" i="8"/>
  <c r="DN6" i="5" s="1"/>
  <c r="CY14" i="8"/>
  <c r="DE14" s="1"/>
  <c r="DQ6" i="5" s="1"/>
  <c r="EK23"/>
  <c r="DK16"/>
  <c r="CZ24" i="8"/>
  <c r="DN16" i="5" s="1"/>
  <c r="CY24" i="8"/>
  <c r="DE24" s="1"/>
  <c r="DQ16" i="5" s="1"/>
  <c r="DK23"/>
  <c r="CY31" i="8"/>
  <c r="CZ31"/>
  <c r="DK11" i="5"/>
  <c r="CY19" i="8"/>
  <c r="DE19" s="1"/>
  <c r="DQ11" i="5" s="1"/>
  <c r="CZ19" i="8"/>
  <c r="DN11" i="5" s="1"/>
  <c r="DK12"/>
  <c r="CZ20" i="8"/>
  <c r="DN12" i="5" s="1"/>
  <c r="EI2"/>
  <c r="EK36"/>
  <c r="DK32"/>
  <c r="CZ40" i="8"/>
  <c r="DN32" i="5" s="1"/>
  <c r="CY40" i="8"/>
  <c r="EK8" i="5"/>
  <c r="DA20" i="8"/>
  <c r="DA33"/>
  <c r="DK24" i="5"/>
  <c r="CZ32" i="8"/>
  <c r="DC32" s="1"/>
  <c r="CY22"/>
  <c r="DE22" s="1"/>
  <c r="DQ14" i="5" s="1"/>
  <c r="CZ22" i="8"/>
  <c r="DN14" i="5" s="1"/>
  <c r="DK14"/>
  <c r="DK27"/>
  <c r="CZ35" i="8"/>
  <c r="DC35" s="1"/>
  <c r="DB35" s="1"/>
  <c r="CY35"/>
  <c r="DE35" s="1"/>
  <c r="DQ27" i="5" s="1"/>
  <c r="DK25"/>
  <c r="CY33" i="8"/>
  <c r="CZ33"/>
  <c r="DC33" s="1"/>
  <c r="EK14" i="5"/>
  <c r="DK10"/>
  <c r="CZ18" i="8"/>
  <c r="DC18" s="1"/>
  <c r="DB18" s="1"/>
  <c r="CY18"/>
  <c r="DE18" s="1"/>
  <c r="DQ10" i="5" s="1"/>
  <c r="DA29" i="8"/>
  <c r="W40" i="5"/>
  <c r="DK17"/>
  <c r="CY25" i="8"/>
  <c r="DA48"/>
  <c r="DK19" i="5"/>
  <c r="CY27" i="8"/>
  <c r="DD27" s="1"/>
  <c r="DP19" i="5" s="1"/>
  <c r="CZ27" i="8"/>
  <c r="EK38" i="5"/>
  <c r="EK32"/>
  <c r="DA40" i="8"/>
  <c r="DA44"/>
  <c r="CZ44"/>
  <c r="DN36" i="5" s="1"/>
  <c r="DK21"/>
  <c r="CZ29" i="8"/>
  <c r="DN21" i="5" s="1"/>
  <c r="CY29" i="8"/>
  <c r="DK8" i="5"/>
  <c r="CY16" i="8"/>
  <c r="DD16" s="1"/>
  <c r="DP8" i="5" s="1"/>
  <c r="CZ16" i="8"/>
  <c r="DN8" i="5" s="1"/>
  <c r="DA32" i="8"/>
  <c r="AE41" i="14"/>
  <c r="DH36" i="5"/>
  <c r="AE39" i="14"/>
  <c r="AE32"/>
  <c r="BM38" i="5"/>
  <c r="AL48" i="4"/>
  <c r="EI40" i="5"/>
  <c r="G47" i="14"/>
  <c r="CC38" i="5"/>
  <c r="CZ50" i="8"/>
  <c r="DN42" i="5" s="1"/>
  <c r="CT51" i="8"/>
  <c r="DH43" i="5" s="1"/>
  <c r="G45" i="14"/>
  <c r="P40" i="5"/>
  <c r="G44" i="14"/>
  <c r="P39" i="5"/>
  <c r="O41" i="14"/>
  <c r="AV36" i="5"/>
  <c r="U44" i="14"/>
  <c r="BS39" i="5"/>
  <c r="CI38"/>
  <c r="K48" i="14"/>
  <c r="DN40" i="5"/>
  <c r="CT47" i="8"/>
  <c r="AA44" i="14"/>
  <c r="CR39" i="5"/>
  <c r="W48" i="14"/>
  <c r="CI39" i="5"/>
  <c r="BS38"/>
  <c r="Q37"/>
  <c r="CU47" i="8"/>
  <c r="AE40" i="14"/>
  <c r="DH35" i="5"/>
  <c r="K41" i="14"/>
  <c r="AF36" i="5"/>
  <c r="AL47" i="4"/>
  <c r="EI39" i="5"/>
  <c r="CC40"/>
  <c r="CT46" i="8"/>
  <c r="DF38" i="5"/>
  <c r="G43" i="14"/>
  <c r="P38" i="5"/>
  <c r="W39"/>
  <c r="H47" i="14"/>
  <c r="AW37" i="5"/>
  <c r="K47" i="14"/>
  <c r="CS39" i="5"/>
  <c r="BS37"/>
  <c r="W47" i="14"/>
  <c r="AM36" i="5"/>
  <c r="W38"/>
  <c r="O48" i="14"/>
  <c r="CI37" i="5"/>
  <c r="Y42" i="14"/>
  <c r="CU46" i="8"/>
  <c r="AG40" i="5"/>
  <c r="AG36"/>
  <c r="K45" i="14"/>
  <c r="AF40" i="5"/>
  <c r="AL44" i="4"/>
  <c r="EI36" i="5"/>
  <c r="K44" i="14"/>
  <c r="AF39" i="5"/>
  <c r="BS40"/>
  <c r="W44" i="14"/>
  <c r="CB39" i="5"/>
  <c r="W43" i="14"/>
  <c r="CB38" i="5"/>
  <c r="CU51" i="8"/>
  <c r="X42" i="14"/>
  <c r="CG37" i="5"/>
  <c r="O43" i="14"/>
  <c r="AV38" i="5"/>
  <c r="S42" i="14"/>
  <c r="BL37" i="5"/>
  <c r="O45" i="14"/>
  <c r="AV40" i="5"/>
  <c r="CI40"/>
  <c r="Y45" i="14"/>
  <c r="S41"/>
  <c r="BL36" i="5"/>
  <c r="AW40"/>
  <c r="AL37"/>
  <c r="Q39"/>
  <c r="CI36"/>
  <c r="AW38"/>
  <c r="BM39"/>
  <c r="CY50" i="8"/>
  <c r="DM42" i="5" s="1"/>
  <c r="CT45" i="8"/>
  <c r="AA43" i="14"/>
  <c r="CR38" i="5"/>
  <c r="BS36"/>
  <c r="AA47" i="14"/>
  <c r="O42"/>
  <c r="AV37" i="5"/>
  <c r="W37"/>
  <c r="I42" i="14"/>
  <c r="Q38" i="5"/>
  <c r="CI35"/>
  <c r="CU45" i="8"/>
  <c r="DC45" s="1"/>
  <c r="BM40" i="5"/>
  <c r="S45" i="14"/>
  <c r="BL40" i="5"/>
  <c r="CU44" i="8"/>
  <c r="DF36" i="5"/>
  <c r="AM40"/>
  <c r="BS35"/>
  <c r="O47" i="14"/>
  <c r="AE12"/>
  <c r="AE17"/>
  <c r="AE15"/>
  <c r="AE21"/>
  <c r="P12" i="5"/>
  <c r="AE27" i="14"/>
  <c r="AE26"/>
  <c r="AE13"/>
  <c r="AE36"/>
  <c r="AE37"/>
  <c r="AE19"/>
  <c r="AL10" i="4"/>
  <c r="CI31" i="5"/>
  <c r="CI2"/>
  <c r="BS23"/>
  <c r="BS5"/>
  <c r="BS6"/>
  <c r="CI23"/>
  <c r="BS7"/>
  <c r="CI5"/>
  <c r="CI6"/>
  <c r="CI21"/>
  <c r="CI27"/>
  <c r="CI7"/>
  <c r="BS28"/>
  <c r="BS4"/>
  <c r="CI24"/>
  <c r="BS14"/>
  <c r="BS21"/>
  <c r="BS27"/>
  <c r="BS9"/>
  <c r="BS18"/>
  <c r="CI4"/>
  <c r="BS24"/>
  <c r="BS13"/>
  <c r="CI9"/>
  <c r="CI18"/>
  <c r="CI14"/>
  <c r="CI28"/>
  <c r="CI33"/>
  <c r="CI10"/>
  <c r="CI13"/>
  <c r="BS12"/>
  <c r="BS26"/>
  <c r="BS10"/>
  <c r="BS3"/>
  <c r="BS19"/>
  <c r="CI12"/>
  <c r="CI26"/>
  <c r="CI34"/>
  <c r="BS25"/>
  <c r="BS22"/>
  <c r="BS11"/>
  <c r="CI16"/>
  <c r="CI19"/>
  <c r="BS32"/>
  <c r="CI22"/>
  <c r="CI11"/>
  <c r="CI17"/>
  <c r="BS33"/>
  <c r="CI32"/>
  <c r="BS8"/>
  <c r="BS15"/>
  <c r="BS20"/>
  <c r="BS17"/>
  <c r="BS34"/>
  <c r="CI25"/>
  <c r="CI3"/>
  <c r="BS16"/>
  <c r="BS31"/>
  <c r="BS2"/>
  <c r="CI8"/>
  <c r="CI15"/>
  <c r="CI20"/>
  <c r="S29" i="14"/>
  <c r="S27"/>
  <c r="S18"/>
  <c r="S32"/>
  <c r="S19"/>
  <c r="S37"/>
  <c r="S9"/>
  <c r="S36"/>
  <c r="S33"/>
  <c r="S28"/>
  <c r="S15"/>
  <c r="S23"/>
  <c r="S24"/>
  <c r="S16"/>
  <c r="S31"/>
  <c r="S8"/>
  <c r="S21"/>
  <c r="S20"/>
  <c r="S14"/>
  <c r="S10"/>
  <c r="S17"/>
  <c r="S7"/>
  <c r="S11"/>
  <c r="S12"/>
  <c r="S39"/>
  <c r="S25"/>
  <c r="S13"/>
  <c r="S38"/>
  <c r="S30"/>
  <c r="H24"/>
  <c r="U19" i="5"/>
  <c r="H11" i="14"/>
  <c r="U6" i="5"/>
  <c r="H20" i="14"/>
  <c r="U15" i="5"/>
  <c r="H29" i="14"/>
  <c r="U24" i="5"/>
  <c r="H26" i="14"/>
  <c r="U21" i="5"/>
  <c r="H10" i="14"/>
  <c r="U5" i="5"/>
  <c r="H12" i="14"/>
  <c r="U7" i="5"/>
  <c r="H17" i="14"/>
  <c r="U12" i="5"/>
  <c r="H25" i="14"/>
  <c r="U20" i="5"/>
  <c r="H21" i="14"/>
  <c r="U16" i="5"/>
  <c r="H18" i="14"/>
  <c r="U13" i="5"/>
  <c r="H19" i="14"/>
  <c r="U14" i="5"/>
  <c r="H9" i="14"/>
  <c r="U4" i="5"/>
  <c r="H7" i="14"/>
  <c r="U2" i="5"/>
  <c r="H8" i="14"/>
  <c r="U3" i="5"/>
  <c r="H28" i="14"/>
  <c r="U23" i="5"/>
  <c r="H33" i="14"/>
  <c r="U28" i="5"/>
  <c r="H39" i="14"/>
  <c r="U34" i="5"/>
  <c r="V2"/>
  <c r="H30" i="14"/>
  <c r="U25" i="5"/>
  <c r="H23" i="14"/>
  <c r="U18" i="5"/>
  <c r="H38" i="14"/>
  <c r="U33" i="5"/>
  <c r="H15" i="14"/>
  <c r="U10" i="5"/>
  <c r="H22" i="14"/>
  <c r="U17" i="5"/>
  <c r="H31" i="14"/>
  <c r="U26" i="5"/>
  <c r="H14" i="14"/>
  <c r="U9" i="5"/>
  <c r="T11" i="14"/>
  <c r="AM33" i="5"/>
  <c r="T17" i="14"/>
  <c r="T37"/>
  <c r="AM11" i="5"/>
  <c r="T26" i="14"/>
  <c r="AM10" i="5"/>
  <c r="AM14"/>
  <c r="AM27"/>
  <c r="T24" i="14"/>
  <c r="T18"/>
  <c r="H13"/>
  <c r="AM5" i="5"/>
  <c r="T29" i="14"/>
  <c r="H32"/>
  <c r="AM26" i="5"/>
  <c r="T15" i="14"/>
  <c r="AM23" i="5"/>
  <c r="AM9"/>
  <c r="P7" i="14"/>
  <c r="AM13" i="5"/>
  <c r="T30" i="14"/>
  <c r="AM3" i="5"/>
  <c r="T16" i="14"/>
  <c r="H36"/>
  <c r="T39"/>
  <c r="W2" i="5"/>
  <c r="AM32"/>
  <c r="AM31"/>
  <c r="T36" i="14"/>
  <c r="AM24" i="5"/>
  <c r="T9" i="14"/>
  <c r="AM16" i="5"/>
  <c r="T13" i="14"/>
  <c r="T20"/>
  <c r="AM20" i="5"/>
  <c r="T22" i="14"/>
  <c r="T38"/>
  <c r="T23"/>
  <c r="AM12" i="5"/>
  <c r="AM21"/>
  <c r="T21" i="14"/>
  <c r="T14"/>
  <c r="AM22" i="5"/>
  <c r="AM28"/>
  <c r="H27" i="14"/>
  <c r="Q33"/>
  <c r="T33"/>
  <c r="AM4" i="5"/>
  <c r="AM15"/>
  <c r="T32" i="14"/>
  <c r="T10"/>
  <c r="T19"/>
  <c r="T31"/>
  <c r="AM6" i="5"/>
  <c r="H37" i="14"/>
  <c r="AM8" i="5"/>
  <c r="H16" i="14"/>
  <c r="AM34" i="5"/>
  <c r="AM17"/>
  <c r="T25" i="14"/>
  <c r="AM7" i="5"/>
  <c r="T27" i="14"/>
  <c r="T8"/>
  <c r="AM25" i="5"/>
  <c r="T12" i="14"/>
  <c r="AM19" i="5"/>
  <c r="T28" i="14"/>
  <c r="AM18" i="5"/>
  <c r="CL11" i="8"/>
  <c r="CM11" s="1"/>
  <c r="DP9"/>
  <c r="AB12" i="4"/>
  <c r="DE59" i="17" l="1"/>
  <c r="DE64"/>
  <c r="DC41" i="8"/>
  <c r="DB12"/>
  <c r="AG9" i="14" s="1"/>
  <c r="DB25" i="8"/>
  <c r="AG22" i="14" s="1"/>
  <c r="AP47" i="18"/>
  <c r="DB15" i="8"/>
  <c r="AG12" i="14" s="1"/>
  <c r="DB63" i="8"/>
  <c r="BV46" i="18"/>
  <c r="DE25" i="8"/>
  <c r="DQ17" i="5" s="1"/>
  <c r="EI46" i="18"/>
  <c r="EJ40"/>
  <c r="EI50"/>
  <c r="EI38"/>
  <c r="EI2"/>
  <c r="EI3"/>
  <c r="EI49"/>
  <c r="EI56"/>
  <c r="EI36"/>
  <c r="DD10" i="17"/>
  <c r="EI55" i="18"/>
  <c r="EI45"/>
  <c r="EI40"/>
  <c r="EI47"/>
  <c r="EI54"/>
  <c r="EI37"/>
  <c r="DV56" i="17"/>
  <c r="DY56" s="1"/>
  <c r="EJ2" i="18"/>
  <c r="EI51"/>
  <c r="DW49" i="8"/>
  <c r="EJ36" i="18"/>
  <c r="BF41"/>
  <c r="EJ39"/>
  <c r="EI52"/>
  <c r="EI53"/>
  <c r="BF37" i="5"/>
  <c r="DE39" i="17"/>
  <c r="EI39" i="18"/>
  <c r="DD50" i="17"/>
  <c r="DB33"/>
  <c r="AG30" i="19" s="1"/>
  <c r="DD40" i="17"/>
  <c r="DP32" i="18" s="1"/>
  <c r="DR32" s="1"/>
  <c r="DE14" i="17"/>
  <c r="DD14"/>
  <c r="DE35"/>
  <c r="DD35"/>
  <c r="DE33"/>
  <c r="DQ25" i="18" s="1"/>
  <c r="DD33" i="17"/>
  <c r="DP25" i="18" s="1"/>
  <c r="DR25" s="1"/>
  <c r="DO21"/>
  <c r="DE29" i="17"/>
  <c r="DQ21" i="18" s="1"/>
  <c r="DD29" i="17"/>
  <c r="DP21" i="18" s="1"/>
  <c r="DE19" i="17"/>
  <c r="DD19"/>
  <c r="DE31"/>
  <c r="DQ23" i="18" s="1"/>
  <c r="DD31" i="17"/>
  <c r="DE20"/>
  <c r="DQ12" i="18" s="1"/>
  <c r="DD20" i="17"/>
  <c r="DP12" i="18" s="1"/>
  <c r="DR12" s="1"/>
  <c r="DE21" i="17"/>
  <c r="DD21"/>
  <c r="DE30"/>
  <c r="DQ22" i="18" s="1"/>
  <c r="DD30" i="17"/>
  <c r="DP22" i="18" s="1"/>
  <c r="DE16" i="17"/>
  <c r="DQ8" i="18" s="1"/>
  <c r="DD16" i="17"/>
  <c r="DE18"/>
  <c r="DD18"/>
  <c r="DP10" i="18" s="1"/>
  <c r="DE32" i="17"/>
  <c r="DQ24" i="18" s="1"/>
  <c r="DD32" i="17"/>
  <c r="DP24" i="18" s="1"/>
  <c r="DE28" i="17"/>
  <c r="DD28"/>
  <c r="DD34"/>
  <c r="DE34"/>
  <c r="DE25"/>
  <c r="DQ17" i="18" s="1"/>
  <c r="DD25" i="17"/>
  <c r="DP17" i="18" s="1"/>
  <c r="DE15" i="17"/>
  <c r="DQ7" i="18" s="1"/>
  <c r="DD15" i="17"/>
  <c r="DO14" i="18"/>
  <c r="DE22" i="17"/>
  <c r="DQ14" i="18" s="1"/>
  <c r="DD22" i="17"/>
  <c r="DP14" i="18" s="1"/>
  <c r="DR14" s="1"/>
  <c r="DE27" i="17"/>
  <c r="DD27"/>
  <c r="DE24"/>
  <c r="DD24"/>
  <c r="DE54"/>
  <c r="DM46" i="18"/>
  <c r="AF51" i="19"/>
  <c r="DC52" i="17"/>
  <c r="DR41" i="18"/>
  <c r="DX33" i="17"/>
  <c r="DV26"/>
  <c r="DV32"/>
  <c r="DX11"/>
  <c r="DX17"/>
  <c r="DV23"/>
  <c r="DX28"/>
  <c r="DX21"/>
  <c r="DX36"/>
  <c r="DX26"/>
  <c r="DV25"/>
  <c r="DX30"/>
  <c r="DW29"/>
  <c r="DW16"/>
  <c r="DW27"/>
  <c r="DX32"/>
  <c r="DX31"/>
  <c r="DV19"/>
  <c r="DV28"/>
  <c r="DX19"/>
  <c r="DX12"/>
  <c r="DX24"/>
  <c r="DX20"/>
  <c r="DX34"/>
  <c r="DX29"/>
  <c r="DX16"/>
  <c r="DX25"/>
  <c r="DX18"/>
  <c r="DW19"/>
  <c r="DV27"/>
  <c r="DW23"/>
  <c r="DX35"/>
  <c r="DW28"/>
  <c r="DW26"/>
  <c r="DW32"/>
  <c r="DX15"/>
  <c r="DX13"/>
  <c r="DV16"/>
  <c r="DW25"/>
  <c r="DV29"/>
  <c r="DX23"/>
  <c r="DX14"/>
  <c r="DX27"/>
  <c r="DX22"/>
  <c r="DX10"/>
  <c r="DD39"/>
  <c r="DB32"/>
  <c r="AG29" i="19" s="1"/>
  <c r="AN54" i="20"/>
  <c r="DP2" i="18"/>
  <c r="U7" i="19"/>
  <c r="AP46" i="18"/>
  <c r="BV19"/>
  <c r="AP55"/>
  <c r="AP45"/>
  <c r="BV18"/>
  <c r="AP52"/>
  <c r="BV39"/>
  <c r="BF47"/>
  <c r="AN65" i="20"/>
  <c r="AN61"/>
  <c r="AN47"/>
  <c r="AN10"/>
  <c r="AN44"/>
  <c r="AN50"/>
  <c r="AN48"/>
  <c r="AN49"/>
  <c r="AN62"/>
  <c r="AN35"/>
  <c r="AN58"/>
  <c r="AN28"/>
  <c r="AN59"/>
  <c r="AN33"/>
  <c r="AN34"/>
  <c r="AN27"/>
  <c r="AN64"/>
  <c r="AN39"/>
  <c r="AN20"/>
  <c r="AN45"/>
  <c r="AN55"/>
  <c r="AN60"/>
  <c r="AN53"/>
  <c r="AN52"/>
  <c r="AN57"/>
  <c r="AN56"/>
  <c r="AN17"/>
  <c r="DD47" i="17"/>
  <c r="DP39" i="18" s="1"/>
  <c r="AN42" i="20"/>
  <c r="AN23"/>
  <c r="AN63"/>
  <c r="AN40"/>
  <c r="DR21" i="18"/>
  <c r="AN16" i="20"/>
  <c r="AN24"/>
  <c r="AN30"/>
  <c r="AN38"/>
  <c r="AN32"/>
  <c r="AN25"/>
  <c r="AN14"/>
  <c r="AN12"/>
  <c r="AN51"/>
  <c r="AN19"/>
  <c r="AN21"/>
  <c r="DD64" i="17"/>
  <c r="DC19"/>
  <c r="DB19" s="1"/>
  <c r="AG16" i="19" s="1"/>
  <c r="AN36" i="20"/>
  <c r="AN15"/>
  <c r="AN26"/>
  <c r="AN29"/>
  <c r="AN41"/>
  <c r="AN31"/>
  <c r="AN22"/>
  <c r="AN18"/>
  <c r="AN11"/>
  <c r="DV59" i="17"/>
  <c r="DY59" s="1"/>
  <c r="AL56" i="19" s="1"/>
  <c r="AN37" i="20"/>
  <c r="AN46"/>
  <c r="AN43"/>
  <c r="AN13"/>
  <c r="BV34" i="18"/>
  <c r="BV54"/>
  <c r="BV43"/>
  <c r="EM46"/>
  <c r="EQ46" s="1"/>
  <c r="BF55"/>
  <c r="BV47"/>
  <c r="DR24"/>
  <c r="BV17"/>
  <c r="AP53"/>
  <c r="DD42" i="17"/>
  <c r="DP34" i="18" s="1"/>
  <c r="BV28"/>
  <c r="Z47"/>
  <c r="BV32"/>
  <c r="AP57"/>
  <c r="DB3"/>
  <c r="BV35"/>
  <c r="BV38"/>
  <c r="Z48"/>
  <c r="BV12"/>
  <c r="DB57"/>
  <c r="BF45"/>
  <c r="BV31"/>
  <c r="DV63" i="17"/>
  <c r="DY63" s="1"/>
  <c r="AL60" i="19" s="1"/>
  <c r="BV9" i="18"/>
  <c r="DB55"/>
  <c r="BF57"/>
  <c r="BV22"/>
  <c r="BF48"/>
  <c r="BV6"/>
  <c r="BF44"/>
  <c r="BF56"/>
  <c r="DE52" i="17"/>
  <c r="BF46" i="18"/>
  <c r="BF50"/>
  <c r="AP50"/>
  <c r="Z54"/>
  <c r="BV44"/>
  <c r="BV3"/>
  <c r="BV51"/>
  <c r="BF52"/>
  <c r="BF51"/>
  <c r="DB49"/>
  <c r="BV55"/>
  <c r="DE63" i="17"/>
  <c r="DQ55" i="18" s="1"/>
  <c r="Z50"/>
  <c r="BV8"/>
  <c r="DB41" i="8"/>
  <c r="AG38" i="14" s="1"/>
  <c r="AP44" i="18"/>
  <c r="BV15"/>
  <c r="BV52"/>
  <c r="DB45"/>
  <c r="BV48"/>
  <c r="BV10"/>
  <c r="DV52" i="17"/>
  <c r="DY52" s="1"/>
  <c r="AL49" i="19" s="1"/>
  <c r="DI35" i="18"/>
  <c r="DC43" i="17"/>
  <c r="DB43" s="1"/>
  <c r="AG40" i="19" s="1"/>
  <c r="DI32" i="18"/>
  <c r="DC40" i="17"/>
  <c r="DB40" s="1"/>
  <c r="AG37" i="19" s="1"/>
  <c r="BV40" i="18"/>
  <c r="BV7"/>
  <c r="AP51"/>
  <c r="DI41"/>
  <c r="DC49" i="17"/>
  <c r="DB49" s="1"/>
  <c r="AG46" i="19" s="1"/>
  <c r="BV27" i="18"/>
  <c r="BV57"/>
  <c r="BV41"/>
  <c r="BV21"/>
  <c r="DE42" i="17"/>
  <c r="DQ34" i="18" s="1"/>
  <c r="BV37"/>
  <c r="I52" i="19"/>
  <c r="AL53"/>
  <c r="EM48" i="18"/>
  <c r="AC55" i="19"/>
  <c r="AK12" i="4"/>
  <c r="EP47" i="18"/>
  <c r="EQ47"/>
  <c r="DP45"/>
  <c r="DO45"/>
  <c r="DI26"/>
  <c r="DC34" i="17"/>
  <c r="DB34" s="1"/>
  <c r="AG31" i="19" s="1"/>
  <c r="DP15" i="18"/>
  <c r="DO15"/>
  <c r="DQ15"/>
  <c r="DB23" i="17"/>
  <c r="AG20" i="19" s="1"/>
  <c r="DI34" i="18"/>
  <c r="DC42" i="17"/>
  <c r="DQ3" i="18"/>
  <c r="DO3"/>
  <c r="DP3"/>
  <c r="DB11" i="17"/>
  <c r="EI48" i="5"/>
  <c r="EI48" i="18"/>
  <c r="BV25"/>
  <c r="DP23"/>
  <c r="DO23"/>
  <c r="DB31" i="17"/>
  <c r="BF54" i="18"/>
  <c r="BV11"/>
  <c r="AE10" i="19"/>
  <c r="DH5" i="18"/>
  <c r="BV2"/>
  <c r="DB54"/>
  <c r="DP55"/>
  <c r="DO55"/>
  <c r="DQ6"/>
  <c r="DP6"/>
  <c r="DO6"/>
  <c r="DB14" i="17"/>
  <c r="DB56" i="18"/>
  <c r="DI16"/>
  <c r="DC24" i="17"/>
  <c r="DB24" s="1"/>
  <c r="AG21" i="19" s="1"/>
  <c r="BV5" i="18"/>
  <c r="AE40" i="19"/>
  <c r="DH35" i="18"/>
  <c r="AL58" i="19"/>
  <c r="EM53" i="18"/>
  <c r="DO40"/>
  <c r="DP40"/>
  <c r="DQ40"/>
  <c r="DB48" i="17"/>
  <c r="DX48" s="1"/>
  <c r="AF33" i="19"/>
  <c r="DM28" i="18"/>
  <c r="DI7"/>
  <c r="DC15" i="17"/>
  <c r="DQ35" i="18"/>
  <c r="DP35"/>
  <c r="DO35"/>
  <c r="BV49"/>
  <c r="DQ36"/>
  <c r="DP36"/>
  <c r="DO36"/>
  <c r="DB44" i="17"/>
  <c r="DV44" s="1"/>
  <c r="EI57" i="5"/>
  <c r="EI57" i="18"/>
  <c r="I60" i="19"/>
  <c r="DE62" i="17"/>
  <c r="DQ54" i="18" s="1"/>
  <c r="I57" i="19"/>
  <c r="DI22" i="18"/>
  <c r="DC30" i="17"/>
  <c r="DB30" s="1"/>
  <c r="DN28" i="18"/>
  <c r="DC36" i="17"/>
  <c r="DB36" s="1"/>
  <c r="AG33" i="19" s="1"/>
  <c r="DV60" i="17"/>
  <c r="DY60" s="1"/>
  <c r="DO22" i="18"/>
  <c r="DQ42"/>
  <c r="DP42"/>
  <c r="DO42"/>
  <c r="DB50" i="17"/>
  <c r="DW50" s="1"/>
  <c r="DO19" i="18"/>
  <c r="DB27" i="17"/>
  <c r="AG24" i="19" s="1"/>
  <c r="AE32"/>
  <c r="DH27" i="18"/>
  <c r="DN57"/>
  <c r="DC65" i="17"/>
  <c r="DB65" s="1"/>
  <c r="DQ50" i="18"/>
  <c r="DP50"/>
  <c r="DO50"/>
  <c r="DB58" i="17"/>
  <c r="AG55" i="19" s="1"/>
  <c r="DQ33" i="18"/>
  <c r="DP33"/>
  <c r="DO33"/>
  <c r="DB41" i="17"/>
  <c r="AL48" i="19"/>
  <c r="EM43" i="18"/>
  <c r="DQ37"/>
  <c r="DP37"/>
  <c r="DO37"/>
  <c r="DB45" i="17"/>
  <c r="BV4" i="18"/>
  <c r="DI27"/>
  <c r="DC35" i="17"/>
  <c r="DB35" s="1"/>
  <c r="Z41" i="18"/>
  <c r="EI42" i="5"/>
  <c r="EI42" i="18"/>
  <c r="DV64" i="17"/>
  <c r="DY64" s="1"/>
  <c r="AL47" i="19"/>
  <c r="EM42" i="18"/>
  <c r="Z55"/>
  <c r="AF54" i="19"/>
  <c r="DM49" i="18"/>
  <c r="DI8"/>
  <c r="DC16" i="17"/>
  <c r="DB16" s="1"/>
  <c r="AG13" i="19" s="1"/>
  <c r="DP19" i="18"/>
  <c r="AF39" i="19"/>
  <c r="DM34" i="18"/>
  <c r="BV42"/>
  <c r="DQ43"/>
  <c r="DP43"/>
  <c r="DO43"/>
  <c r="DB51" i="17"/>
  <c r="Z52" i="18"/>
  <c r="DN55"/>
  <c r="DC63" i="17"/>
  <c r="DQ16" i="18"/>
  <c r="DP16"/>
  <c r="DO16"/>
  <c r="DN54"/>
  <c r="DV62" i="17"/>
  <c r="DY62" s="1"/>
  <c r="DQ56" i="18"/>
  <c r="DP56"/>
  <c r="DO56"/>
  <c r="DN20"/>
  <c r="DC28" i="17"/>
  <c r="DQ10" i="18"/>
  <c r="DO10"/>
  <c r="DB18" i="17"/>
  <c r="DN51" i="18"/>
  <c r="DC59" i="17"/>
  <c r="X51" i="18"/>
  <c r="Z51" s="1"/>
  <c r="DQ57"/>
  <c r="DO57"/>
  <c r="DP57"/>
  <c r="EI44" i="5"/>
  <c r="EI44" i="18"/>
  <c r="DQ11"/>
  <c r="DO11"/>
  <c r="DP11"/>
  <c r="DQ19"/>
  <c r="AL55" i="19"/>
  <c r="EM50" i="18"/>
  <c r="AF56" i="19"/>
  <c r="DM51" i="18"/>
  <c r="AP54"/>
  <c r="BV16"/>
  <c r="DQ52"/>
  <c r="DP52"/>
  <c r="DO52"/>
  <c r="DB60" i="17"/>
  <c r="AG57" i="19" s="1"/>
  <c r="EI43" i="5"/>
  <c r="EI43" i="18"/>
  <c r="BV33"/>
  <c r="AF61" i="19"/>
  <c r="DM56" i="18"/>
  <c r="DI14"/>
  <c r="DC22" i="17"/>
  <c r="DB22" s="1"/>
  <c r="AG19" i="19" s="1"/>
  <c r="DC60" i="17"/>
  <c r="DN45" i="18"/>
  <c r="DV53" i="17"/>
  <c r="DY53" s="1"/>
  <c r="DC53"/>
  <c r="DB53" s="1"/>
  <c r="DO44" i="18"/>
  <c r="DP44"/>
  <c r="DQ44"/>
  <c r="DB52" i="17"/>
  <c r="AG49" i="19" s="1"/>
  <c r="DB47" i="18"/>
  <c r="DB48"/>
  <c r="BV26"/>
  <c r="DP27"/>
  <c r="DE53" i="17"/>
  <c r="DQ45" i="18" s="1"/>
  <c r="BV36"/>
  <c r="AF14" i="19"/>
  <c r="DM9" i="18"/>
  <c r="DP54"/>
  <c r="DO54"/>
  <c r="DB62" i="17"/>
  <c r="DV57"/>
  <c r="DY57" s="1"/>
  <c r="DQ51" i="18"/>
  <c r="DP51"/>
  <c r="DO51"/>
  <c r="DB59" i="17"/>
  <c r="AG56" i="19" s="1"/>
  <c r="AE21"/>
  <c r="DH16" i="18"/>
  <c r="DC64" i="17"/>
  <c r="DB64" s="1"/>
  <c r="DQ46" i="18"/>
  <c r="DP46"/>
  <c r="DO46"/>
  <c r="DB54" i="17"/>
  <c r="AG51" i="19" s="1"/>
  <c r="DX52" i="17"/>
  <c r="AE19" i="19"/>
  <c r="DH14" i="18"/>
  <c r="BV24"/>
  <c r="AF60" i="19"/>
  <c r="DM55" i="18"/>
  <c r="DQ13"/>
  <c r="DP13"/>
  <c r="DO13"/>
  <c r="DB21" i="17"/>
  <c r="DO39" i="18"/>
  <c r="DQ39"/>
  <c r="DB47" i="17"/>
  <c r="DX47" s="1"/>
  <c r="AF59" i="19"/>
  <c r="DM54" i="18"/>
  <c r="DO48"/>
  <c r="DP48"/>
  <c r="DQ27"/>
  <c r="DE56" i="17"/>
  <c r="DQ48" i="18" s="1"/>
  <c r="AF7" i="19"/>
  <c r="DM2" i="18"/>
  <c r="DN2"/>
  <c r="DC10" i="17"/>
  <c r="DB10" s="1"/>
  <c r="DP38" i="18"/>
  <c r="DQ38"/>
  <c r="DO38"/>
  <c r="DB46" i="17"/>
  <c r="AG43" i="19" s="1"/>
  <c r="AF36"/>
  <c r="DM31" i="18"/>
  <c r="AE16" i="19"/>
  <c r="DH11" i="18"/>
  <c r="DQ9"/>
  <c r="DP9"/>
  <c r="DO9"/>
  <c r="DQ20"/>
  <c r="DP20"/>
  <c r="DO20"/>
  <c r="DB28" i="17"/>
  <c r="AG25" i="19" s="1"/>
  <c r="AF53"/>
  <c r="DM48" i="18"/>
  <c r="AF50" i="19"/>
  <c r="DM45" i="18"/>
  <c r="DQ4"/>
  <c r="DP4"/>
  <c r="DO4"/>
  <c r="DB12" i="17"/>
  <c r="AG9" i="19" s="1"/>
  <c r="DC17" i="17"/>
  <c r="DB17" s="1"/>
  <c r="AG14" i="19" s="1"/>
  <c r="AF57"/>
  <c r="DM52" i="18"/>
  <c r="AF49" i="19"/>
  <c r="DM44" i="18"/>
  <c r="BF53"/>
  <c r="BF49"/>
  <c r="DB53"/>
  <c r="DQ47"/>
  <c r="DP47"/>
  <c r="DO47"/>
  <c r="DB55" i="17"/>
  <c r="I61" i="19"/>
  <c r="DO27" i="18"/>
  <c r="AP48"/>
  <c r="DQ31"/>
  <c r="DP31"/>
  <c r="DO31"/>
  <c r="AE31" i="19"/>
  <c r="DH26" i="18"/>
  <c r="BV14"/>
  <c r="BV13"/>
  <c r="DO34"/>
  <c r="DB42" i="17"/>
  <c r="AG39" i="19" s="1"/>
  <c r="DO53" i="18"/>
  <c r="DP53"/>
  <c r="DQ53"/>
  <c r="DB61" i="17"/>
  <c r="DE61"/>
  <c r="DI31" i="18"/>
  <c r="DC39" i="17"/>
  <c r="DB39" s="1"/>
  <c r="AG36" i="19" s="1"/>
  <c r="AE36"/>
  <c r="DH31" i="18"/>
  <c r="I54" i="19"/>
  <c r="DP8" i="18"/>
  <c r="DO8"/>
  <c r="AE27" i="19"/>
  <c r="DH22" i="18"/>
  <c r="DB44"/>
  <c r="I62" i="19"/>
  <c r="AP49" i="18"/>
  <c r="DO7"/>
  <c r="DP7"/>
  <c r="DB15" i="17"/>
  <c r="AG12" i="19" s="1"/>
  <c r="AE39"/>
  <c r="DH34" i="18"/>
  <c r="DO28"/>
  <c r="DP28"/>
  <c r="DQ28"/>
  <c r="Z56"/>
  <c r="DB46"/>
  <c r="DP18"/>
  <c r="DO18"/>
  <c r="DQ18"/>
  <c r="DB26" i="17"/>
  <c r="BV50" i="18"/>
  <c r="DB52"/>
  <c r="BV20"/>
  <c r="DP26"/>
  <c r="DO26"/>
  <c r="DQ26"/>
  <c r="DV65" i="17"/>
  <c r="DY65" s="1"/>
  <c r="DN48" i="18"/>
  <c r="DC56" i="17"/>
  <c r="DB56" s="1"/>
  <c r="AG53" i="19" s="1"/>
  <c r="DB50" i="18"/>
  <c r="AF25" i="19"/>
  <c r="DM20" i="18"/>
  <c r="DV49" i="17"/>
  <c r="BV56" i="18"/>
  <c r="DP5"/>
  <c r="DO5"/>
  <c r="DQ5"/>
  <c r="DB13" i="17"/>
  <c r="DO17" i="18"/>
  <c r="DB25" i="17"/>
  <c r="AG22" i="19" s="1"/>
  <c r="DE57" i="17"/>
  <c r="DQ49" i="18" s="1"/>
  <c r="DD57" i="17"/>
  <c r="DP49" i="18" s="1"/>
  <c r="DR49" s="1"/>
  <c r="Z57"/>
  <c r="AF62" i="19"/>
  <c r="DM57" i="18"/>
  <c r="DB51"/>
  <c r="Z46"/>
  <c r="Z49"/>
  <c r="DQ2"/>
  <c r="DO2"/>
  <c r="BV23"/>
  <c r="DC57" i="17"/>
  <c r="AG46" i="14"/>
  <c r="DC46" i="8"/>
  <c r="DB46" s="1"/>
  <c r="Z28" i="5"/>
  <c r="BF14"/>
  <c r="AE28" i="14"/>
  <c r="BF25" i="5"/>
  <c r="Z16"/>
  <c r="Z31"/>
  <c r="DB10" i="8"/>
  <c r="DW45"/>
  <c r="DB33"/>
  <c r="DC51"/>
  <c r="DB51" s="1"/>
  <c r="DW51" s="1"/>
  <c r="BF4" i="5"/>
  <c r="DW56" i="8"/>
  <c r="I50" i="14"/>
  <c r="DC61" i="8"/>
  <c r="DB61" s="1"/>
  <c r="AG58" i="14" s="1"/>
  <c r="DI54" i="5"/>
  <c r="DC62" i="8"/>
  <c r="DI28" i="5"/>
  <c r="DC36" i="8"/>
  <c r="DB36" s="1"/>
  <c r="AG33" i="14" s="1"/>
  <c r="BF8" i="5"/>
  <c r="DI23"/>
  <c r="DC31" i="8"/>
  <c r="DB31" s="1"/>
  <c r="AG28" i="14" s="1"/>
  <c r="DB32" i="8"/>
  <c r="AG29" i="14" s="1"/>
  <c r="DB37" i="5"/>
  <c r="DC14" i="8"/>
  <c r="DB14" s="1"/>
  <c r="AG11" i="14" s="1"/>
  <c r="DC54" i="8"/>
  <c r="DB54" s="1"/>
  <c r="AG51" i="14" s="1"/>
  <c r="DV64" i="8"/>
  <c r="DY64" s="1"/>
  <c r="AL61" i="14" s="1"/>
  <c r="DC64" i="8"/>
  <c r="DI50" i="5"/>
  <c r="DC58" i="8"/>
  <c r="DB58" s="1"/>
  <c r="AG55" i="14" s="1"/>
  <c r="DE36" i="8"/>
  <c r="DQ28" i="5" s="1"/>
  <c r="DC20" i="8"/>
  <c r="DB20" s="1"/>
  <c r="AG17" i="14" s="1"/>
  <c r="DC22" i="8"/>
  <c r="DB22" s="1"/>
  <c r="AG19" i="14" s="1"/>
  <c r="DC19" i="8"/>
  <c r="DB19" s="1"/>
  <c r="AG16" i="14" s="1"/>
  <c r="DC29" i="8"/>
  <c r="DB29" s="1"/>
  <c r="AG26" i="14" s="1"/>
  <c r="DI49" i="5"/>
  <c r="DC57" i="8"/>
  <c r="DB57" s="1"/>
  <c r="DW57" s="1"/>
  <c r="DI45" i="5"/>
  <c r="DC53" i="8"/>
  <c r="DB53" s="1"/>
  <c r="AG31" i="14"/>
  <c r="DI42" i="5"/>
  <c r="DC50" i="8"/>
  <c r="DR34" i="5"/>
  <c r="Z26"/>
  <c r="DC26" i="8"/>
  <c r="DB26" s="1"/>
  <c r="AG23" i="14" s="1"/>
  <c r="DC59" i="8"/>
  <c r="DB59" s="1"/>
  <c r="AG56" i="14" s="1"/>
  <c r="BF11" i="5"/>
  <c r="DC16" i="8"/>
  <c r="DB16" s="1"/>
  <c r="AG13" i="14" s="1"/>
  <c r="DC44" i="8"/>
  <c r="DB44" s="1"/>
  <c r="AG41" i="14" s="1"/>
  <c r="DI19" i="5"/>
  <c r="DC27" i="8"/>
  <c r="DB27" s="1"/>
  <c r="AG24" i="14" s="1"/>
  <c r="DV63" i="8"/>
  <c r="DY63" s="1"/>
  <c r="EM55" i="5" s="1"/>
  <c r="DI20"/>
  <c r="DC28" i="8"/>
  <c r="DB28" s="1"/>
  <c r="DC47"/>
  <c r="AG10" i="14"/>
  <c r="AE14"/>
  <c r="DI44" i="5"/>
  <c r="DC52" i="8"/>
  <c r="DC30"/>
  <c r="DB30" s="1"/>
  <c r="AG27" i="14" s="1"/>
  <c r="DC60" i="8"/>
  <c r="DB60" s="1"/>
  <c r="AG57" i="14" s="1"/>
  <c r="DC65" i="8"/>
  <c r="DB65" s="1"/>
  <c r="AG62" i="14" s="1"/>
  <c r="DC24" i="8"/>
  <c r="DB24" s="1"/>
  <c r="AG21" i="14" s="1"/>
  <c r="DC11" i="8"/>
  <c r="DB11" s="1"/>
  <c r="DN35" i="5"/>
  <c r="DC43" i="8"/>
  <c r="DW63"/>
  <c r="DI40" i="5"/>
  <c r="DC48" i="8"/>
  <c r="DI13" i="5"/>
  <c r="DC21" i="8"/>
  <c r="DB21" s="1"/>
  <c r="AG18" i="14" s="1"/>
  <c r="AG15"/>
  <c r="Z8" i="5"/>
  <c r="DC55" i="8"/>
  <c r="BF17" i="5"/>
  <c r="BF35"/>
  <c r="DC23" i="8"/>
  <c r="DB23" s="1"/>
  <c r="AG20" i="14" s="1"/>
  <c r="DC40" i="8"/>
  <c r="AP42" i="5"/>
  <c r="AP38"/>
  <c r="BF12"/>
  <c r="DB36"/>
  <c r="Z18"/>
  <c r="BF22"/>
  <c r="AP2"/>
  <c r="DR28"/>
  <c r="Z6"/>
  <c r="Z32"/>
  <c r="BF19"/>
  <c r="Z19"/>
  <c r="DR4"/>
  <c r="Z22"/>
  <c r="U47" i="14"/>
  <c r="DE27" i="8"/>
  <c r="DQ19" i="5" s="1"/>
  <c r="Z34"/>
  <c r="DE65" i="8"/>
  <c r="DQ57" i="5" s="1"/>
  <c r="Q27" i="14"/>
  <c r="Q10"/>
  <c r="BF23" i="5"/>
  <c r="DV58" i="8"/>
  <c r="DY58" s="1"/>
  <c r="AL55" i="14" s="1"/>
  <c r="DV57" i="8"/>
  <c r="DY57" s="1"/>
  <c r="AL54" i="14" s="1"/>
  <c r="DI55" i="5"/>
  <c r="U59" i="14"/>
  <c r="BF34" i="5"/>
  <c r="Z20"/>
  <c r="BF20"/>
  <c r="DR7"/>
  <c r="BF32"/>
  <c r="BF18"/>
  <c r="CL42"/>
  <c r="DE16" i="8"/>
  <c r="DQ8" i="5" s="1"/>
  <c r="DE52" i="8"/>
  <c r="DQ44" i="5" s="1"/>
  <c r="DH55"/>
  <c r="Z21"/>
  <c r="Q58" i="14"/>
  <c r="BF36" i="5"/>
  <c r="Z9"/>
  <c r="BF7"/>
  <c r="BF33"/>
  <c r="AG60" i="14"/>
  <c r="DD60" i="8"/>
  <c r="DP52" i="5" s="1"/>
  <c r="DR52" s="1"/>
  <c r="DD63" i="8"/>
  <c r="DP55" i="5" s="1"/>
  <c r="DR55" s="1"/>
  <c r="DE63" i="8"/>
  <c r="DQ55" i="5" s="1"/>
  <c r="DD55" i="8"/>
  <c r="DP47" i="5" s="1"/>
  <c r="DD64" i="8"/>
  <c r="DP56" i="5" s="1"/>
  <c r="DR56" s="1"/>
  <c r="DE46" i="8"/>
  <c r="DQ38" i="5" s="1"/>
  <c r="DD46" i="8"/>
  <c r="DP38" i="5" s="1"/>
  <c r="DD54" i="8"/>
  <c r="DP46" i="5" s="1"/>
  <c r="DR46" s="1"/>
  <c r="DE48" i="8"/>
  <c r="DQ40" i="5" s="1"/>
  <c r="DD48" i="8"/>
  <c r="DP40" i="5" s="1"/>
  <c r="DD43" i="8"/>
  <c r="DP35" i="5" s="1"/>
  <c r="DR35" s="1"/>
  <c r="DE62" i="8"/>
  <c r="DQ54" i="5" s="1"/>
  <c r="DE53" i="8"/>
  <c r="DQ45" i="5" s="1"/>
  <c r="DE51" i="8"/>
  <c r="DQ43" i="5" s="1"/>
  <c r="DD51" i="8"/>
  <c r="DP43" i="5" s="1"/>
  <c r="DE43" i="8"/>
  <c r="DQ35" i="5" s="1"/>
  <c r="DD58" i="8"/>
  <c r="DP50" i="5" s="1"/>
  <c r="DR50" s="1"/>
  <c r="DE59" i="8"/>
  <c r="DQ51" i="5" s="1"/>
  <c r="DE57" i="8"/>
  <c r="DQ49" i="5" s="1"/>
  <c r="DD57" i="8"/>
  <c r="DP49" i="5" s="1"/>
  <c r="DD50" i="8"/>
  <c r="DP42" i="5" s="1"/>
  <c r="DE50" i="8"/>
  <c r="DQ42" i="5" s="1"/>
  <c r="DI43"/>
  <c r="DD47" i="8"/>
  <c r="DP39" i="5" s="1"/>
  <c r="DE47" i="8"/>
  <c r="DQ39" i="5" s="1"/>
  <c r="DD44" i="8"/>
  <c r="DP36" i="5" s="1"/>
  <c r="DE44" i="8"/>
  <c r="DQ36" i="5" s="1"/>
  <c r="DO37"/>
  <c r="DR37" s="1"/>
  <c r="DP37"/>
  <c r="DQ37"/>
  <c r="DE45" i="8"/>
  <c r="DD45"/>
  <c r="DR31" i="5"/>
  <c r="DD61" i="8"/>
  <c r="DP53" i="5" s="1"/>
  <c r="DR53" s="1"/>
  <c r="DE40" i="8"/>
  <c r="DQ32" i="5" s="1"/>
  <c r="DD40" i="8"/>
  <c r="DP32" i="5" s="1"/>
  <c r="DR19"/>
  <c r="DE26" i="8"/>
  <c r="DQ18" i="5" s="1"/>
  <c r="DE32" i="8"/>
  <c r="DQ24" i="5" s="1"/>
  <c r="DD32" i="8"/>
  <c r="DP24" i="5" s="1"/>
  <c r="DD11" i="8"/>
  <c r="DP3" i="5" s="1"/>
  <c r="DR3" s="1"/>
  <c r="DE11" i="8"/>
  <c r="DQ3" i="5" s="1"/>
  <c r="DD34" i="8"/>
  <c r="DP26" i="5" s="1"/>
  <c r="DR26" s="1"/>
  <c r="DE20" i="8"/>
  <c r="DQ12" i="5" s="1"/>
  <c r="DD20" i="8"/>
  <c r="DP12" i="5" s="1"/>
  <c r="DD31" i="8"/>
  <c r="DP23" i="5" s="1"/>
  <c r="DR23" s="1"/>
  <c r="DD35" i="8"/>
  <c r="DP27" i="5" s="1"/>
  <c r="DR27" s="1"/>
  <c r="DD19" i="8"/>
  <c r="DP11" i="5" s="1"/>
  <c r="DR11" s="1"/>
  <c r="DE31" i="8"/>
  <c r="DQ23" i="5" s="1"/>
  <c r="DD25" i="8"/>
  <c r="DP17" i="5" s="1"/>
  <c r="DR17" s="1"/>
  <c r="DD28" i="8"/>
  <c r="DP20" i="5" s="1"/>
  <c r="DR20" s="1"/>
  <c r="DD14" i="8"/>
  <c r="DP6" i="5" s="1"/>
  <c r="DR6" s="1"/>
  <c r="DE28" i="8"/>
  <c r="DQ20" i="5" s="1"/>
  <c r="DD17" i="8"/>
  <c r="DP9" i="5" s="1"/>
  <c r="DR9" s="1"/>
  <c r="DN27"/>
  <c r="AG32" i="14"/>
  <c r="DD30" i="8"/>
  <c r="DP22" i="5" s="1"/>
  <c r="DR22" s="1"/>
  <c r="DD22" i="8"/>
  <c r="DP14" i="5" s="1"/>
  <c r="DR14" s="1"/>
  <c r="DD24" i="8"/>
  <c r="DP16" i="5" s="1"/>
  <c r="DR16" s="1"/>
  <c r="DE17" i="8"/>
  <c r="DQ9" i="5" s="1"/>
  <c r="DD21" i="8"/>
  <c r="DP13" i="5" s="1"/>
  <c r="DR13" s="1"/>
  <c r="DI2"/>
  <c r="DD18" i="8"/>
  <c r="DP10" i="5" s="1"/>
  <c r="DR10" s="1"/>
  <c r="DE21" i="8"/>
  <c r="DQ13" i="5" s="1"/>
  <c r="DI9"/>
  <c r="AG14" i="14"/>
  <c r="DE29" i="8"/>
  <c r="DQ21" i="5" s="1"/>
  <c r="DD29" i="8"/>
  <c r="DP21" i="5" s="1"/>
  <c r="DR18"/>
  <c r="DO2"/>
  <c r="DE10" i="8"/>
  <c r="DQ2" i="5" s="1"/>
  <c r="DD10" i="8"/>
  <c r="DP2" i="5" s="1"/>
  <c r="DD13" i="8"/>
  <c r="DP5" i="5" s="1"/>
  <c r="DR5" s="1"/>
  <c r="DD23" i="8"/>
  <c r="DP15" i="5" s="1"/>
  <c r="DR15" s="1"/>
  <c r="DE33" i="8"/>
  <c r="DQ25" i="5" s="1"/>
  <c r="DD33" i="8"/>
  <c r="DP25" i="5" s="1"/>
  <c r="AC49" i="14"/>
  <c r="AC52"/>
  <c r="AC50"/>
  <c r="CP11" i="8"/>
  <c r="DA3" i="5" s="1"/>
  <c r="CO11" i="8"/>
  <c r="CZ3" i="5" s="1"/>
  <c r="Y48" i="14"/>
  <c r="BF40" i="5"/>
  <c r="Q59" i="14"/>
  <c r="Q60"/>
  <c r="BF10" i="5"/>
  <c r="BF3"/>
  <c r="Q12" i="14"/>
  <c r="BF15" i="5"/>
  <c r="BF5"/>
  <c r="I59" i="14"/>
  <c r="I54"/>
  <c r="Z36" i="5"/>
  <c r="Z23"/>
  <c r="Z27"/>
  <c r="Z5"/>
  <c r="Z25"/>
  <c r="BV42"/>
  <c r="Z42"/>
  <c r="DB42"/>
  <c r="BF42"/>
  <c r="DV49" i="8"/>
  <c r="DO42" i="5"/>
  <c r="DX49" i="8"/>
  <c r="DZ49" s="1"/>
  <c r="AE54" i="14"/>
  <c r="CL52" i="5"/>
  <c r="AP16"/>
  <c r="AL65" i="4"/>
  <c r="BV11" i="5"/>
  <c r="DM37"/>
  <c r="AP35"/>
  <c r="CL9"/>
  <c r="BV18"/>
  <c r="BV48"/>
  <c r="AL56" i="4"/>
  <c r="CL17" i="5"/>
  <c r="BV10"/>
  <c r="AP13"/>
  <c r="AE25" i="14"/>
  <c r="BV47" i="5"/>
  <c r="CL53"/>
  <c r="AP25"/>
  <c r="AP4"/>
  <c r="CL20"/>
  <c r="CL57"/>
  <c r="DR33"/>
  <c r="AE62" i="14"/>
  <c r="DH57" i="5"/>
  <c r="AE51" i="14"/>
  <c r="DH46" i="5"/>
  <c r="AE61" i="14"/>
  <c r="DH56" i="5"/>
  <c r="Z45"/>
  <c r="BV55"/>
  <c r="BV57"/>
  <c r="AP32"/>
  <c r="BF6"/>
  <c r="DI52"/>
  <c r="AE52" i="14"/>
  <c r="DH47" i="5"/>
  <c r="CL50"/>
  <c r="Z44"/>
  <c r="AE55" i="14"/>
  <c r="DH50" i="5"/>
  <c r="DV52" i="8"/>
  <c r="DY52" s="1"/>
  <c r="EM44" i="5" s="1"/>
  <c r="EQ44" s="1"/>
  <c r="DH44"/>
  <c r="BV44"/>
  <c r="CL54"/>
  <c r="DR54"/>
  <c r="AP43"/>
  <c r="BV49"/>
  <c r="DI51"/>
  <c r="DI48"/>
  <c r="AE56" i="14"/>
  <c r="DH51" i="5"/>
  <c r="DI57"/>
  <c r="AE59" i="14"/>
  <c r="DH54" i="5"/>
  <c r="DV53" i="8"/>
  <c r="DY53" s="1"/>
  <c r="EM45" i="5" s="1"/>
  <c r="EP45" s="1"/>
  <c r="DH45"/>
  <c r="CL51"/>
  <c r="CL55"/>
  <c r="CL56"/>
  <c r="Z43"/>
  <c r="DI53"/>
  <c r="DI46"/>
  <c r="DI47"/>
  <c r="AE53" i="14"/>
  <c r="DH48" i="5"/>
  <c r="AE57" i="14"/>
  <c r="DH52" i="5"/>
  <c r="BF39"/>
  <c r="DV54" i="8"/>
  <c r="DY54" s="1"/>
  <c r="AL51" i="14" s="1"/>
  <c r="DI56" i="5"/>
  <c r="AE58" i="14"/>
  <c r="DH53" i="5"/>
  <c r="DO43"/>
  <c r="AP5"/>
  <c r="CL32"/>
  <c r="DR8"/>
  <c r="BF9"/>
  <c r="AL57" i="4"/>
  <c r="EI49" i="5"/>
  <c r="CL45"/>
  <c r="DR44"/>
  <c r="BV54"/>
  <c r="AF48" i="14"/>
  <c r="DM43" i="5"/>
  <c r="DO49"/>
  <c r="AL61" i="4"/>
  <c r="EI53" i="5"/>
  <c r="AL63" i="4"/>
  <c r="EI55" i="5"/>
  <c r="AP34"/>
  <c r="BV37"/>
  <c r="AL60" i="4"/>
  <c r="EI52" i="5"/>
  <c r="AL59" i="4"/>
  <c r="EI51" i="5"/>
  <c r="BF43"/>
  <c r="DR57"/>
  <c r="BV56"/>
  <c r="CL47"/>
  <c r="DR51"/>
  <c r="CL46"/>
  <c r="BV50"/>
  <c r="AL55" i="4"/>
  <c r="EI47" i="5"/>
  <c r="CL48"/>
  <c r="DR45"/>
  <c r="AP7"/>
  <c r="DB38"/>
  <c r="BV43"/>
  <c r="BV51"/>
  <c r="BV52"/>
  <c r="AP8"/>
  <c r="BV22"/>
  <c r="CL12"/>
  <c r="BV13"/>
  <c r="BV9"/>
  <c r="CL24"/>
  <c r="CL27"/>
  <c r="CL5"/>
  <c r="CL36"/>
  <c r="Z17"/>
  <c r="AL58" i="4"/>
  <c r="EI50" i="5"/>
  <c r="CL44"/>
  <c r="BV53"/>
  <c r="BV46"/>
  <c r="CL49"/>
  <c r="DR48"/>
  <c r="AL62" i="4"/>
  <c r="EI54" i="5"/>
  <c r="AP6"/>
  <c r="AP14"/>
  <c r="BV25"/>
  <c r="BV19"/>
  <c r="BV24"/>
  <c r="BV27"/>
  <c r="CL21"/>
  <c r="Z37"/>
  <c r="BV45"/>
  <c r="DB43"/>
  <c r="DR47"/>
  <c r="AL53" i="4"/>
  <c r="EI45" i="5"/>
  <c r="BV16"/>
  <c r="BV17"/>
  <c r="CL10"/>
  <c r="AL64" i="4"/>
  <c r="EI56" i="5"/>
  <c r="AL54" i="4"/>
  <c r="EI46" i="5"/>
  <c r="CL43"/>
  <c r="AL60" i="14"/>
  <c r="EM49" i="5"/>
  <c r="CL26"/>
  <c r="BV3"/>
  <c r="BV14"/>
  <c r="Z24"/>
  <c r="BF24"/>
  <c r="BF28"/>
  <c r="AP20"/>
  <c r="AP24"/>
  <c r="AP11"/>
  <c r="CL8"/>
  <c r="BV15"/>
  <c r="CL28"/>
  <c r="BV36"/>
  <c r="Z7"/>
  <c r="CL13"/>
  <c r="AP22"/>
  <c r="AP12"/>
  <c r="BV34"/>
  <c r="BV8"/>
  <c r="CL37"/>
  <c r="Z39"/>
  <c r="BV39"/>
  <c r="DV55" i="8"/>
  <c r="DY55" s="1"/>
  <c r="CL7" i="5"/>
  <c r="AP39"/>
  <c r="BF27"/>
  <c r="AP33"/>
  <c r="AP23"/>
  <c r="CL15"/>
  <c r="CL22"/>
  <c r="BV23"/>
  <c r="BV35"/>
  <c r="Z14"/>
  <c r="Z4"/>
  <c r="BF16"/>
  <c r="AP9"/>
  <c r="CL19"/>
  <c r="BV6"/>
  <c r="AP31"/>
  <c r="CL11"/>
  <c r="CL14"/>
  <c r="BV4"/>
  <c r="BV7"/>
  <c r="BV5"/>
  <c r="BV38"/>
  <c r="Z40"/>
  <c r="I11" i="14"/>
  <c r="Z10" i="5"/>
  <c r="Z11"/>
  <c r="BF38"/>
  <c r="AP19"/>
  <c r="AP10"/>
  <c r="CL16"/>
  <c r="CL34"/>
  <c r="BV26"/>
  <c r="CL18"/>
  <c r="CL4"/>
  <c r="BV21"/>
  <c r="BV28"/>
  <c r="CL23"/>
  <c r="Z13"/>
  <c r="Z35"/>
  <c r="DV59" i="8"/>
  <c r="DY59" s="1"/>
  <c r="DV62"/>
  <c r="DY62" s="1"/>
  <c r="AP15" i="5"/>
  <c r="CL2"/>
  <c r="CL3"/>
  <c r="BV20"/>
  <c r="BV33"/>
  <c r="BV12"/>
  <c r="CL33"/>
  <c r="CL6"/>
  <c r="Z38"/>
  <c r="CL39"/>
  <c r="BF21"/>
  <c r="I27" i="14"/>
  <c r="BF13" i="5"/>
  <c r="Z12"/>
  <c r="Z33"/>
  <c r="DB39"/>
  <c r="AP28"/>
  <c r="CL25"/>
  <c r="BV32"/>
  <c r="CL35"/>
  <c r="CL40"/>
  <c r="AP36"/>
  <c r="I12" i="14"/>
  <c r="DB40" i="5"/>
  <c r="I45" i="14"/>
  <c r="AP21" i="5"/>
  <c r="AP27"/>
  <c r="CL31"/>
  <c r="AP40"/>
  <c r="BV40"/>
  <c r="CL38"/>
  <c r="BF26"/>
  <c r="BF31"/>
  <c r="AP37"/>
  <c r="AP26"/>
  <c r="AP18"/>
  <c r="AP17"/>
  <c r="AP3"/>
  <c r="BV31"/>
  <c r="Z15"/>
  <c r="AF8" i="14"/>
  <c r="AK7"/>
  <c r="EH2" i="5"/>
  <c r="AF44" i="14"/>
  <c r="DX58" i="8"/>
  <c r="DV65"/>
  <c r="DY65" s="1"/>
  <c r="DV60"/>
  <c r="DY60" s="1"/>
  <c r="DV56"/>
  <c r="DY56" s="1"/>
  <c r="DV61"/>
  <c r="DY61" s="1"/>
  <c r="AE18" i="14"/>
  <c r="AL52" i="4"/>
  <c r="DM35" i="5"/>
  <c r="AE50" i="14"/>
  <c r="AE49"/>
  <c r="DV51" i="8"/>
  <c r="DY51" s="1"/>
  <c r="DV50"/>
  <c r="DY50" s="1"/>
  <c r="EM42" i="5" s="1"/>
  <c r="DM38"/>
  <c r="DM40"/>
  <c r="AE47" i="14"/>
  <c r="AE45"/>
  <c r="DM36" i="5"/>
  <c r="DH2"/>
  <c r="AE7" i="14"/>
  <c r="DB2" i="5"/>
  <c r="DO39"/>
  <c r="DO38"/>
  <c r="DO40"/>
  <c r="DO36"/>
  <c r="CL12" i="8"/>
  <c r="CM12" s="1"/>
  <c r="DO24" i="5"/>
  <c r="DM32"/>
  <c r="AF37" i="14"/>
  <c r="DN15" i="5"/>
  <c r="DN18"/>
  <c r="DM21"/>
  <c r="AF26" i="14"/>
  <c r="AG30"/>
  <c r="DO25" i="5"/>
  <c r="DM8"/>
  <c r="AF13" i="14"/>
  <c r="DN19" i="5"/>
  <c r="DN26"/>
  <c r="DM15"/>
  <c r="AF20" i="14"/>
  <c r="DM18" i="5"/>
  <c r="AF23" i="14"/>
  <c r="DO32" i="5"/>
  <c r="DM19"/>
  <c r="AF24" i="14"/>
  <c r="DO12" i="5"/>
  <c r="DM11"/>
  <c r="AF16" i="14"/>
  <c r="DM6" i="5"/>
  <c r="AF11" i="14"/>
  <c r="DM26" i="5"/>
  <c r="AF31" i="14"/>
  <c r="EJ39" i="5"/>
  <c r="EJ40"/>
  <c r="DM17"/>
  <c r="AF22" i="14"/>
  <c r="DO21" i="5"/>
  <c r="DM14"/>
  <c r="AF19" i="14"/>
  <c r="DM10" i="5"/>
  <c r="AF15" i="14"/>
  <c r="DN25" i="5"/>
  <c r="DN24"/>
  <c r="DN10"/>
  <c r="DM25"/>
  <c r="AF30" i="14"/>
  <c r="EJ36" i="5"/>
  <c r="DM27"/>
  <c r="AF32" i="14"/>
  <c r="DM22" i="5"/>
  <c r="AF27" i="14"/>
  <c r="EI3" i="5"/>
  <c r="DN23"/>
  <c r="DM16"/>
  <c r="AF21" i="14"/>
  <c r="DM5" i="5"/>
  <c r="AF10" i="14"/>
  <c r="DN22" i="5"/>
  <c r="DN13"/>
  <c r="DM23"/>
  <c r="AF28" i="14"/>
  <c r="DN5" i="5"/>
  <c r="DM13"/>
  <c r="AF18" i="14"/>
  <c r="DI38" i="5"/>
  <c r="AL46" i="4"/>
  <c r="EI38" i="5"/>
  <c r="DI36"/>
  <c r="DI37"/>
  <c r="AE43" i="14"/>
  <c r="DH38" i="5"/>
  <c r="AE42" i="14"/>
  <c r="DH37" i="5"/>
  <c r="AE44" i="14"/>
  <c r="DH39" i="5"/>
  <c r="AE48" i="14"/>
  <c r="AF47"/>
  <c r="AL51" i="4"/>
  <c r="DI39" i="5"/>
  <c r="AL50" i="4"/>
  <c r="AL45"/>
  <c r="EI37" i="5"/>
  <c r="EJ2"/>
  <c r="BV2"/>
  <c r="CY3"/>
  <c r="AL11" i="4"/>
  <c r="U24" i="14"/>
  <c r="Y14"/>
  <c r="U39"/>
  <c r="Y38"/>
  <c r="U18"/>
  <c r="Y17"/>
  <c r="BF2" i="5"/>
  <c r="U37" i="14"/>
  <c r="Y20"/>
  <c r="U23"/>
  <c r="U16"/>
  <c r="U11"/>
  <c r="Y21"/>
  <c r="U12"/>
  <c r="Y26"/>
  <c r="U27"/>
  <c r="Y31"/>
  <c r="U32"/>
  <c r="Y24"/>
  <c r="Y33"/>
  <c r="U28"/>
  <c r="Y27"/>
  <c r="Y39"/>
  <c r="U10"/>
  <c r="U8"/>
  <c r="Y7"/>
  <c r="U25"/>
  <c r="U30"/>
  <c r="U29"/>
  <c r="Y15"/>
  <c r="Y8"/>
  <c r="Y18"/>
  <c r="Y12"/>
  <c r="U19"/>
  <c r="Y23"/>
  <c r="Y19"/>
  <c r="Y36"/>
  <c r="U22"/>
  <c r="U9"/>
  <c r="U17"/>
  <c r="Y32"/>
  <c r="Y30"/>
  <c r="U15"/>
  <c r="U20"/>
  <c r="U13"/>
  <c r="U38"/>
  <c r="Y22"/>
  <c r="Y9"/>
  <c r="U33"/>
  <c r="Y10"/>
  <c r="Y37"/>
  <c r="U14"/>
  <c r="U36"/>
  <c r="Y11"/>
  <c r="Y13"/>
  <c r="U31"/>
  <c r="U21"/>
  <c r="U26"/>
  <c r="Y28"/>
  <c r="Y29"/>
  <c r="Y25"/>
  <c r="Y16"/>
  <c r="AB13" i="4"/>
  <c r="EJ42" i="18" l="1"/>
  <c r="EJ46"/>
  <c r="EJ38"/>
  <c r="EJ56"/>
  <c r="EJ43"/>
  <c r="EJ50"/>
  <c r="EJ53"/>
  <c r="EJ57"/>
  <c r="EJ3"/>
  <c r="EJ55"/>
  <c r="EJ45"/>
  <c r="EJ51"/>
  <c r="EJ54"/>
  <c r="EJ48"/>
  <c r="EI4"/>
  <c r="EJ52"/>
  <c r="EJ44"/>
  <c r="EJ47"/>
  <c r="EJ37"/>
  <c r="EJ49"/>
  <c r="EM56" i="5"/>
  <c r="AG7" i="19"/>
  <c r="DW10" i="17"/>
  <c r="DV10"/>
  <c r="DR13" i="18"/>
  <c r="EM44"/>
  <c r="DW52" i="17"/>
  <c r="DZ52" s="1"/>
  <c r="DV48"/>
  <c r="DY48" s="1"/>
  <c r="DX54"/>
  <c r="AG32" i="19"/>
  <c r="AG10"/>
  <c r="DW11" i="17"/>
  <c r="DZ11" s="1"/>
  <c r="DV11"/>
  <c r="DY11" s="1"/>
  <c r="DR38" i="18"/>
  <c r="DR57"/>
  <c r="DR46"/>
  <c r="DR35"/>
  <c r="DR54"/>
  <c r="DR31"/>
  <c r="EP46"/>
  <c r="EM51"/>
  <c r="EQ51" s="1"/>
  <c r="EM55"/>
  <c r="EP55" s="1"/>
  <c r="DW56" i="17"/>
  <c r="DR8" i="18"/>
  <c r="DX58" i="17"/>
  <c r="DR28" i="18"/>
  <c r="DX56" i="17"/>
  <c r="DR47" i="18"/>
  <c r="DR23"/>
  <c r="DR44"/>
  <c r="DW60" i="17"/>
  <c r="DR56" i="18"/>
  <c r="DR43"/>
  <c r="DR22"/>
  <c r="DR9"/>
  <c r="DX59" i="17"/>
  <c r="DR18" i="18"/>
  <c r="DX49" i="17"/>
  <c r="DR40" i="18"/>
  <c r="DW49" i="17"/>
  <c r="DR16" i="18"/>
  <c r="DR19"/>
  <c r="DR55"/>
  <c r="DR5"/>
  <c r="DR26"/>
  <c r="DW58" i="17"/>
  <c r="DR48" i="18"/>
  <c r="DR50"/>
  <c r="DR15"/>
  <c r="AG27" i="19"/>
  <c r="AG61"/>
  <c r="DW64" i="17"/>
  <c r="AG50" i="19"/>
  <c r="DW53" i="17"/>
  <c r="DX53"/>
  <c r="AG62" i="19"/>
  <c r="DX65" i="17"/>
  <c r="DW65"/>
  <c r="DX64"/>
  <c r="AG44" i="19"/>
  <c r="DW47" i="17"/>
  <c r="DZ47" s="1"/>
  <c r="DV47"/>
  <c r="DY47" s="1"/>
  <c r="AL50" i="19"/>
  <c r="EM45" i="18"/>
  <c r="AG45" i="19"/>
  <c r="DW48" i="17"/>
  <c r="DZ48" s="1"/>
  <c r="CY4" i="18"/>
  <c r="CM12" i="17"/>
  <c r="CZ4" i="18"/>
  <c r="AL54" i="19"/>
  <c r="EM49" i="18"/>
  <c r="AG38" i="19"/>
  <c r="DX60" i="17"/>
  <c r="AG11" i="19"/>
  <c r="AG23"/>
  <c r="AG52"/>
  <c r="DW55" i="17"/>
  <c r="DR20" i="18"/>
  <c r="AG59" i="19"/>
  <c r="DW62" i="17"/>
  <c r="DW44"/>
  <c r="AG8" i="19"/>
  <c r="DW59" i="17"/>
  <c r="DR7" i="18"/>
  <c r="DR34"/>
  <c r="DR39"/>
  <c r="DR52"/>
  <c r="DR11"/>
  <c r="DR33"/>
  <c r="DR6"/>
  <c r="AG28" i="19"/>
  <c r="DR3" i="18"/>
  <c r="EQ48"/>
  <c r="EP48"/>
  <c r="AK13" i="4"/>
  <c r="DR2" i="18"/>
  <c r="AG18" i="19"/>
  <c r="EQ55" i="18"/>
  <c r="AL62" i="19"/>
  <c r="EM57" i="18"/>
  <c r="EQ44"/>
  <c r="EP44"/>
  <c r="DR4"/>
  <c r="AG48" i="19"/>
  <c r="DW51" i="17"/>
  <c r="DX51"/>
  <c r="EM52" i="18"/>
  <c r="AL57" i="19"/>
  <c r="EQ53" i="18"/>
  <c r="EP53"/>
  <c r="DB63" i="17"/>
  <c r="DX63" s="1"/>
  <c r="DW54"/>
  <c r="DZ54" s="1"/>
  <c r="AG58" i="19"/>
  <c r="DW61" i="17"/>
  <c r="AG42" i="19"/>
  <c r="DW45" i="17"/>
  <c r="DV45"/>
  <c r="DX45"/>
  <c r="DX55"/>
  <c r="EQ42" i="18"/>
  <c r="EP42"/>
  <c r="DR53"/>
  <c r="AL59" i="19"/>
  <c r="EM54" i="18"/>
  <c r="DR37"/>
  <c r="AG41" i="19"/>
  <c r="DX44" i="17"/>
  <c r="DR45" i="18"/>
  <c r="DX61" i="17"/>
  <c r="AG15" i="19"/>
  <c r="AG47"/>
  <c r="DX50" i="17"/>
  <c r="DZ50" s="1"/>
  <c r="DW46"/>
  <c r="DR17" i="18"/>
  <c r="DR27"/>
  <c r="DR36"/>
  <c r="DB57" i="17"/>
  <c r="DX57" s="1"/>
  <c r="DV46"/>
  <c r="DR51" i="18"/>
  <c r="EQ50"/>
  <c r="EP50"/>
  <c r="DX46" i="17"/>
  <c r="DR10" i="18"/>
  <c r="AL61" i="19"/>
  <c r="EM56" i="18"/>
  <c r="EP43"/>
  <c r="EQ43"/>
  <c r="DR42"/>
  <c r="DX62" i="17"/>
  <c r="DW46" i="8"/>
  <c r="AG43" i="14"/>
  <c r="AG48"/>
  <c r="DW61" i="8"/>
  <c r="DW65"/>
  <c r="EJ57" i="5"/>
  <c r="DB55" i="8"/>
  <c r="AG52" i="14" s="1"/>
  <c r="DB62" i="8"/>
  <c r="AG59" i="14" s="1"/>
  <c r="DB48" i="8"/>
  <c r="AG45" i="14" s="1"/>
  <c r="EJ45" i="5"/>
  <c r="EJ51"/>
  <c r="DB52" i="8"/>
  <c r="AG49" i="14" s="1"/>
  <c r="EJ47" i="5"/>
  <c r="EJ52"/>
  <c r="EJ48"/>
  <c r="DB40" i="8"/>
  <c r="AG37" i="14" s="1"/>
  <c r="DB43" i="8"/>
  <c r="AG40" i="14" s="1"/>
  <c r="DB64" i="8"/>
  <c r="AG61" i="14" s="1"/>
  <c r="DW58" i="8"/>
  <c r="DZ58" s="1"/>
  <c r="EJ53" i="5"/>
  <c r="EJ44"/>
  <c r="EJ42"/>
  <c r="EJ46"/>
  <c r="DW59" i="8"/>
  <c r="EJ49" i="5"/>
  <c r="DW44" i="8"/>
  <c r="DW60"/>
  <c r="DW54"/>
  <c r="EJ54" i="5"/>
  <c r="EJ43"/>
  <c r="EJ56"/>
  <c r="DW53" i="8"/>
  <c r="EJ55" i="5"/>
  <c r="EJ50"/>
  <c r="DB47" i="8"/>
  <c r="AG44" i="14" s="1"/>
  <c r="DB50" i="8"/>
  <c r="AG47" i="14" s="1"/>
  <c r="DX63" i="8"/>
  <c r="DZ63" s="1"/>
  <c r="DR42" i="5"/>
  <c r="EM50"/>
  <c r="EQ50" s="1"/>
  <c r="DR2"/>
  <c r="DR38"/>
  <c r="DR39"/>
  <c r="DR40"/>
  <c r="AG54" i="14"/>
  <c r="AG8"/>
  <c r="AG25"/>
  <c r="CO12" i="8"/>
  <c r="CZ4" i="5" s="1"/>
  <c r="CP12" i="8"/>
  <c r="DA4" i="5" s="1"/>
  <c r="EP44"/>
  <c r="AL49" i="14"/>
  <c r="DY49" i="8"/>
  <c r="EP42" i="5"/>
  <c r="EQ42"/>
  <c r="DX65" i="8"/>
  <c r="DX56"/>
  <c r="DZ56" s="1"/>
  <c r="AL50" i="14"/>
  <c r="DX60" i="8"/>
  <c r="EQ45" i="5"/>
  <c r="DX59" i="8"/>
  <c r="DX54"/>
  <c r="DR36" i="5"/>
  <c r="EM46"/>
  <c r="EP46" s="1"/>
  <c r="DX61" i="8"/>
  <c r="DR49" i="5"/>
  <c r="DR24"/>
  <c r="DR43"/>
  <c r="DR25"/>
  <c r="DV45" i="8"/>
  <c r="DW10"/>
  <c r="AG42" i="14"/>
  <c r="EP49" i="5"/>
  <c r="EQ49"/>
  <c r="AL56" i="14"/>
  <c r="EM51" i="5"/>
  <c r="AL59" i="14"/>
  <c r="EM54" i="5"/>
  <c r="EP56"/>
  <c r="EQ56"/>
  <c r="AL57" i="14"/>
  <c r="EM52" i="5"/>
  <c r="AL52" i="14"/>
  <c r="EM47" i="5"/>
  <c r="AL58" i="14"/>
  <c r="EM53" i="5"/>
  <c r="EP55"/>
  <c r="EQ55"/>
  <c r="AL53" i="14"/>
  <c r="EM48" i="5"/>
  <c r="AL48" i="14"/>
  <c r="EM43" i="5"/>
  <c r="AL62" i="14"/>
  <c r="EM57" i="5"/>
  <c r="DV46" i="8"/>
  <c r="DX46"/>
  <c r="DZ46" s="1"/>
  <c r="DV10"/>
  <c r="DV48"/>
  <c r="DW11"/>
  <c r="DR21" i="5"/>
  <c r="DX45" i="8"/>
  <c r="DZ45" s="1"/>
  <c r="DV11"/>
  <c r="DB3" i="5"/>
  <c r="DX44" i="8"/>
  <c r="DR32" i="5"/>
  <c r="DV44" i="8"/>
  <c r="DR12" i="5"/>
  <c r="DX11" i="8"/>
  <c r="DX10"/>
  <c r="AG7" i="14"/>
  <c r="DX51" i="8"/>
  <c r="DZ51" s="1"/>
  <c r="AC7" i="14"/>
  <c r="I8"/>
  <c r="Z3" i="5"/>
  <c r="CY4"/>
  <c r="U7" i="14"/>
  <c r="EJ3" i="5"/>
  <c r="EJ37"/>
  <c r="CL13" i="8"/>
  <c r="CM13" s="1"/>
  <c r="AL12" i="4"/>
  <c r="EJ38" i="5"/>
  <c r="AL47" i="14"/>
  <c r="AC8"/>
  <c r="Q7"/>
  <c r="I7"/>
  <c r="Z2" i="5"/>
  <c r="EI4"/>
  <c r="AB14" i="4"/>
  <c r="DZ60" i="17" l="1"/>
  <c r="EJ4" i="18"/>
  <c r="EI5"/>
  <c r="DV47" i="8"/>
  <c r="DZ56" i="17"/>
  <c r="DZ49"/>
  <c r="DZ58"/>
  <c r="AC9" i="19"/>
  <c r="DW12" i="17"/>
  <c r="DZ12" s="1"/>
  <c r="DV12"/>
  <c r="DZ10"/>
  <c r="EP51" i="18"/>
  <c r="DZ59" i="17"/>
  <c r="DY49"/>
  <c r="AL46" i="19" s="1"/>
  <c r="DY10" i="17"/>
  <c r="EM2" i="18" s="1"/>
  <c r="DZ55" i="17"/>
  <c r="DZ61" i="8"/>
  <c r="DX50"/>
  <c r="DZ62" i="17"/>
  <c r="DB4" i="18"/>
  <c r="DZ64" i="17"/>
  <c r="DZ51"/>
  <c r="AL44" i="19"/>
  <c r="EM39" i="18"/>
  <c r="EP56"/>
  <c r="EQ56"/>
  <c r="EQ54"/>
  <c r="EP54"/>
  <c r="EQ45"/>
  <c r="EP45"/>
  <c r="DZ61" i="17"/>
  <c r="DZ53"/>
  <c r="DZ46"/>
  <c r="DY46"/>
  <c r="EQ49" i="18"/>
  <c r="EP49"/>
  <c r="DA4"/>
  <c r="AL8" i="19"/>
  <c r="EM3" i="18"/>
  <c r="AG60" i="19"/>
  <c r="DW63" i="17"/>
  <c r="DZ63" s="1"/>
  <c r="CY5" i="18"/>
  <c r="CM13" i="17"/>
  <c r="DA5" i="18"/>
  <c r="DZ44" i="17"/>
  <c r="DY44"/>
  <c r="AL45" i="19"/>
  <c r="EM40" i="18"/>
  <c r="EQ57"/>
  <c r="EP57"/>
  <c r="DX62" i="8"/>
  <c r="AK14" i="4"/>
  <c r="DX47" i="8"/>
  <c r="DZ47" s="1"/>
  <c r="AG54" i="19"/>
  <c r="DW57" i="17"/>
  <c r="DZ57" s="1"/>
  <c r="DZ45"/>
  <c r="DY45"/>
  <c r="EQ52" i="18"/>
  <c r="EP52"/>
  <c r="DZ65" i="17"/>
  <c r="DZ65" i="8"/>
  <c r="DX48"/>
  <c r="DZ48" s="1"/>
  <c r="DW55"/>
  <c r="DX55"/>
  <c r="DW48"/>
  <c r="DX64"/>
  <c r="DW64"/>
  <c r="DZ60"/>
  <c r="DW47"/>
  <c r="DW52"/>
  <c r="EP50" i="5"/>
  <c r="DX52" i="8"/>
  <c r="DW62"/>
  <c r="DZ54"/>
  <c r="DZ44"/>
  <c r="DZ59"/>
  <c r="DW50"/>
  <c r="DZ50" s="1"/>
  <c r="DX57"/>
  <c r="DZ57" s="1"/>
  <c r="AG50" i="14"/>
  <c r="DX53" i="8"/>
  <c r="DZ53" s="1"/>
  <c r="CP13"/>
  <c r="DA5" i="5" s="1"/>
  <c r="CO13" i="8"/>
  <c r="CZ5" i="5" s="1"/>
  <c r="AC10" i="14"/>
  <c r="EM41" i="5"/>
  <c r="AL46" i="14"/>
  <c r="EQ46" i="5"/>
  <c r="DW12" i="8"/>
  <c r="DZ10"/>
  <c r="DV12"/>
  <c r="DY44"/>
  <c r="EM36" i="5" s="1"/>
  <c r="EP43"/>
  <c r="EQ43"/>
  <c r="EP48"/>
  <c r="EQ48"/>
  <c r="EP53"/>
  <c r="EQ53"/>
  <c r="EP54"/>
  <c r="EQ54"/>
  <c r="EP47"/>
  <c r="EQ47"/>
  <c r="DY46" i="8"/>
  <c r="DY11"/>
  <c r="EM3" i="5" s="1"/>
  <c r="DZ11" i="8"/>
  <c r="DY45"/>
  <c r="EP57" i="5"/>
  <c r="EQ57"/>
  <c r="EQ52"/>
  <c r="EP52"/>
  <c r="EP51"/>
  <c r="EQ51"/>
  <c r="DB4"/>
  <c r="DX12" i="8"/>
  <c r="DY10"/>
  <c r="AC9" i="14"/>
  <c r="CY5" i="5"/>
  <c r="EJ4"/>
  <c r="AL13" i="4"/>
  <c r="CL14" i="8"/>
  <c r="CM14" s="1"/>
  <c r="AB15" i="4"/>
  <c r="EI5" i="5"/>
  <c r="EI6" i="18" l="1"/>
  <c r="EJ5"/>
  <c r="DY47" i="8"/>
  <c r="EM39" i="5" s="1"/>
  <c r="EP39" s="1"/>
  <c r="DV13" i="17"/>
  <c r="DW13"/>
  <c r="DZ13" s="1"/>
  <c r="EM41" i="18"/>
  <c r="EP41" s="1"/>
  <c r="AL7" i="19"/>
  <c r="DY12" i="17"/>
  <c r="EM4" i="18" s="1"/>
  <c r="CZ5"/>
  <c r="DB5" s="1"/>
  <c r="DZ62" i="8"/>
  <c r="AK15" i="4"/>
  <c r="EP2" i="18"/>
  <c r="EQ2"/>
  <c r="EQ3"/>
  <c r="EP3"/>
  <c r="AL42" i="19"/>
  <c r="EM37" i="18"/>
  <c r="EQ40"/>
  <c r="EP40"/>
  <c r="AC10" i="19"/>
  <c r="AL41"/>
  <c r="EM36" i="18"/>
  <c r="AL43" i="19"/>
  <c r="EM38" i="18"/>
  <c r="EP39"/>
  <c r="EQ39"/>
  <c r="CY6"/>
  <c r="CM14" i="17"/>
  <c r="CZ6" i="18"/>
  <c r="DA6"/>
  <c r="DY48" i="8"/>
  <c r="EM40" i="5" s="1"/>
  <c r="EP40" s="1"/>
  <c r="DZ55" i="8"/>
  <c r="DZ64"/>
  <c r="DZ52"/>
  <c r="EM2" i="5"/>
  <c r="EQ2" s="1"/>
  <c r="CP14" i="8"/>
  <c r="DA6" i="5" s="1"/>
  <c r="CO14" i="8"/>
  <c r="CZ6" i="5" s="1"/>
  <c r="AC11" i="14"/>
  <c r="EQ41" i="5"/>
  <c r="EP41"/>
  <c r="DW13" i="8"/>
  <c r="DB5" i="5"/>
  <c r="AL8" i="14"/>
  <c r="AL41"/>
  <c r="EP3" i="5"/>
  <c r="EQ3"/>
  <c r="AL42" i="14"/>
  <c r="EM37" i="5"/>
  <c r="DY12" i="8"/>
  <c r="EM4" i="5" s="1"/>
  <c r="DZ12" i="8"/>
  <c r="EM38" i="5"/>
  <c r="AL43" i="14"/>
  <c r="EP36" i="5"/>
  <c r="EQ36"/>
  <c r="DV13" i="8"/>
  <c r="DX13"/>
  <c r="AL7" i="14"/>
  <c r="AL14" i="4"/>
  <c r="EJ5" i="5"/>
  <c r="CY6"/>
  <c r="CL15" i="8"/>
  <c r="CM15" s="1"/>
  <c r="AB16" i="4"/>
  <c r="EI6" i="5"/>
  <c r="EQ39" l="1"/>
  <c r="AL44" i="14"/>
  <c r="EJ6" i="18"/>
  <c r="EI7"/>
  <c r="AL45" i="14"/>
  <c r="AC11" i="19"/>
  <c r="DW14" i="17"/>
  <c r="DZ14" s="1"/>
  <c r="DV14"/>
  <c r="DB6" i="18"/>
  <c r="EQ41"/>
  <c r="AL9" i="19"/>
  <c r="DY13" i="17"/>
  <c r="AL10" i="19" s="1"/>
  <c r="AK16" i="4"/>
  <c r="EQ36" i="18"/>
  <c r="EP36"/>
  <c r="CY7"/>
  <c r="CM15" i="17"/>
  <c r="DA7" i="18"/>
  <c r="CZ7"/>
  <c r="EQ4"/>
  <c r="EP4"/>
  <c r="EP37"/>
  <c r="EQ37"/>
  <c r="EQ38"/>
  <c r="EP38"/>
  <c r="EQ40" i="5"/>
  <c r="EP2"/>
  <c r="CO15" i="8"/>
  <c r="CZ7" i="5" s="1"/>
  <c r="CP15" i="8"/>
  <c r="DA7" i="5" s="1"/>
  <c r="AC12" i="14"/>
  <c r="DB6" i="5"/>
  <c r="DV14" i="8"/>
  <c r="DW14"/>
  <c r="AL9" i="14"/>
  <c r="DY13" i="8"/>
  <c r="DZ13"/>
  <c r="EP4" i="5"/>
  <c r="EQ4"/>
  <c r="EP37"/>
  <c r="EQ37"/>
  <c r="EQ38"/>
  <c r="EP38"/>
  <c r="DX14" i="8"/>
  <c r="CY7" i="5"/>
  <c r="EJ6"/>
  <c r="CL16" i="8"/>
  <c r="CM16" s="1"/>
  <c r="AL15" i="4"/>
  <c r="AB17"/>
  <c r="EI7" i="5"/>
  <c r="EJ7" i="18" l="1"/>
  <c r="EI8"/>
  <c r="AC12" i="19"/>
  <c r="DW15" i="17"/>
  <c r="DZ15" s="1"/>
  <c r="DV15"/>
  <c r="DY15" s="1"/>
  <c r="DB7" i="18"/>
  <c r="DY14" i="17"/>
  <c r="EM5" i="18"/>
  <c r="EP5" s="1"/>
  <c r="AK17" i="4"/>
  <c r="CY8" i="18"/>
  <c r="CM16" i="17"/>
  <c r="AC13" i="19" s="1"/>
  <c r="CZ8" i="18"/>
  <c r="EM5" i="5"/>
  <c r="EP5" s="1"/>
  <c r="CP16" i="8"/>
  <c r="DA8" i="5" s="1"/>
  <c r="CO16" i="8"/>
  <c r="CZ8" i="5" s="1"/>
  <c r="AC13" i="14"/>
  <c r="AL10"/>
  <c r="DB7" i="5"/>
  <c r="DY14" i="8"/>
  <c r="DZ14"/>
  <c r="DW15"/>
  <c r="DX15"/>
  <c r="DV15"/>
  <c r="CY8" i="5"/>
  <c r="EJ7"/>
  <c r="CL17" i="8"/>
  <c r="CM17" s="1"/>
  <c r="AL16" i="4"/>
  <c r="EI8" i="5"/>
  <c r="AB18" i="4"/>
  <c r="DB8" i="18" l="1"/>
  <c r="EI9"/>
  <c r="EJ8"/>
  <c r="EM6"/>
  <c r="EP6" s="1"/>
  <c r="AL11" i="19"/>
  <c r="EQ5" i="18"/>
  <c r="DY16" i="17"/>
  <c r="DZ16"/>
  <c r="AK18" i="4"/>
  <c r="DA8" i="18"/>
  <c r="CY9"/>
  <c r="CM17" i="17"/>
  <c r="DA9" i="18"/>
  <c r="CZ9"/>
  <c r="DB9" s="1"/>
  <c r="AL12" i="19"/>
  <c r="EM7" i="18"/>
  <c r="EQ5" i="5"/>
  <c r="CP17" i="8"/>
  <c r="DA9" i="5" s="1"/>
  <c r="CO17" i="8"/>
  <c r="CZ9" i="5" s="1"/>
  <c r="EM6"/>
  <c r="EP6" s="1"/>
  <c r="DW16" i="8"/>
  <c r="AL11" i="14"/>
  <c r="DY15" i="8"/>
  <c r="DZ15"/>
  <c r="DX16"/>
  <c r="DV16"/>
  <c r="DB8" i="5"/>
  <c r="CY9"/>
  <c r="EJ8"/>
  <c r="CL18" i="8"/>
  <c r="CM18" s="1"/>
  <c r="AL17" i="4"/>
  <c r="AB19"/>
  <c r="EI9" i="5"/>
  <c r="EI10" i="18" l="1"/>
  <c r="EJ9"/>
  <c r="AC14" i="19"/>
  <c r="DW17" i="17"/>
  <c r="DV17"/>
  <c r="DY17" s="1"/>
  <c r="EQ6" i="18"/>
  <c r="AK19" i="4"/>
  <c r="EQ7" i="18"/>
  <c r="EP7"/>
  <c r="CY10"/>
  <c r="CM18" i="17"/>
  <c r="DA10" i="18"/>
  <c r="CZ10"/>
  <c r="AL13" i="19"/>
  <c r="EM8" i="18"/>
  <c r="CO18" i="8"/>
  <c r="CZ10" i="5" s="1"/>
  <c r="CP18" i="8"/>
  <c r="DA10" i="5" s="1"/>
  <c r="AC15" i="14"/>
  <c r="EQ6" i="5"/>
  <c r="DW17" i="8"/>
  <c r="DV17"/>
  <c r="DB9" i="5"/>
  <c r="DY16" i="8"/>
  <c r="DZ16"/>
  <c r="AL12" i="14"/>
  <c r="EM7" i="5"/>
  <c r="DX17" i="8"/>
  <c r="AC14" i="14"/>
  <c r="CY10" i="5"/>
  <c r="EJ9"/>
  <c r="CL19" i="8"/>
  <c r="CM19" s="1"/>
  <c r="AL18" i="4"/>
  <c r="AB20"/>
  <c r="EI10" i="5"/>
  <c r="DB10" i="18" l="1"/>
  <c r="EJ10"/>
  <c r="EI11"/>
  <c r="AC15" i="19"/>
  <c r="DW18" i="17"/>
  <c r="DV18"/>
  <c r="DZ17"/>
  <c r="EQ8" i="18"/>
  <c r="EP8"/>
  <c r="AL14" i="19"/>
  <c r="EM9" i="18"/>
  <c r="AK20" i="4"/>
  <c r="CY11" i="18"/>
  <c r="CM19" i="17"/>
  <c r="AC16" i="19" s="1"/>
  <c r="CZ11" i="18"/>
  <c r="DB11" s="1"/>
  <c r="CP19" i="8"/>
  <c r="DA11" i="5" s="1"/>
  <c r="CO19" i="8"/>
  <c r="CZ11" i="5" s="1"/>
  <c r="EM8"/>
  <c r="EQ8" s="1"/>
  <c r="DB10"/>
  <c r="DW18" i="8"/>
  <c r="AL13" i="14"/>
  <c r="DY17" i="8"/>
  <c r="DZ17"/>
  <c r="EP7" i="5"/>
  <c r="EQ7"/>
  <c r="DV18" i="8"/>
  <c r="DX18"/>
  <c r="CY11" i="5"/>
  <c r="EJ10"/>
  <c r="AL19" i="4"/>
  <c r="CL20" i="8"/>
  <c r="CM20" s="1"/>
  <c r="EI11" i="5"/>
  <c r="AB21" i="4"/>
  <c r="EJ11" i="18" l="1"/>
  <c r="EI12"/>
  <c r="CY12"/>
  <c r="CM20" i="17"/>
  <c r="CZ12" i="18"/>
  <c r="DA12"/>
  <c r="EQ9"/>
  <c r="EP9"/>
  <c r="DY18" i="17"/>
  <c r="DZ18"/>
  <c r="AK21" i="4"/>
  <c r="DA11" i="18"/>
  <c r="EM9" i="5"/>
  <c r="EQ9" s="1"/>
  <c r="CP20" i="8"/>
  <c r="DA12" i="5" s="1"/>
  <c r="CO20" i="8"/>
  <c r="CZ12" i="5" s="1"/>
  <c r="EP8"/>
  <c r="DB11"/>
  <c r="DW19" i="8"/>
  <c r="AL14" i="14"/>
  <c r="AC16"/>
  <c r="DY18" i="8"/>
  <c r="DZ18"/>
  <c r="DV19"/>
  <c r="DX19"/>
  <c r="AC17" i="14"/>
  <c r="CY12" i="5"/>
  <c r="EJ11"/>
  <c r="CL21" i="8"/>
  <c r="CM21" s="1"/>
  <c r="AL20" i="4"/>
  <c r="EI12" i="5"/>
  <c r="AB22" i="4"/>
  <c r="EI13" i="18" l="1"/>
  <c r="EJ12"/>
  <c r="AC17" i="19"/>
  <c r="DW20" i="17"/>
  <c r="DV20"/>
  <c r="DB12" i="18"/>
  <c r="DY19" i="17"/>
  <c r="DZ19"/>
  <c r="AL15" i="19"/>
  <c r="EM10" i="18"/>
  <c r="AK22" i="4"/>
  <c r="CY13" i="18"/>
  <c r="CM21" i="17"/>
  <c r="CZ13" i="18"/>
  <c r="EP9" i="5"/>
  <c r="CO21" i="8"/>
  <c r="CZ13" i="5" s="1"/>
  <c r="CP21" i="8"/>
  <c r="DA13" i="5" s="1"/>
  <c r="EM10"/>
  <c r="EQ10" s="1"/>
  <c r="AL15" i="14"/>
  <c r="DY19" i="8"/>
  <c r="DZ19"/>
  <c r="DW20"/>
  <c r="DB12" i="5"/>
  <c r="DX20" i="8"/>
  <c r="DV20"/>
  <c r="CY13" i="5"/>
  <c r="AL21" i="4"/>
  <c r="EJ12" i="5"/>
  <c r="CL22" i="8"/>
  <c r="CM22" s="1"/>
  <c r="AB23" i="4"/>
  <c r="EI13" i="5"/>
  <c r="DB13" i="18" l="1"/>
  <c r="EI14"/>
  <c r="EJ13"/>
  <c r="AC18" i="19"/>
  <c r="DV21" i="17"/>
  <c r="DY21" s="1"/>
  <c r="DW21"/>
  <c r="DZ21" s="1"/>
  <c r="DA13" i="18"/>
  <c r="AK23" i="4"/>
  <c r="CY14" i="18"/>
  <c r="CM22" i="17"/>
  <c r="CZ14" i="18"/>
  <c r="DB14" s="1"/>
  <c r="DA14"/>
  <c r="EP10"/>
  <c r="EQ10"/>
  <c r="DY20" i="17"/>
  <c r="DZ20"/>
  <c r="AL16" i="19"/>
  <c r="EM11" i="18"/>
  <c r="EM11" i="5"/>
  <c r="EP11" s="1"/>
  <c r="CP22" i="8"/>
  <c r="DA14" i="5" s="1"/>
  <c r="CO22" i="8"/>
  <c r="CZ14" i="5" s="1"/>
  <c r="AC19" i="14"/>
  <c r="EP10" i="5"/>
  <c r="DW21" i="8"/>
  <c r="AL16" i="14"/>
  <c r="DB13" i="5"/>
  <c r="DY20" i="8"/>
  <c r="DZ20"/>
  <c r="DV21"/>
  <c r="DX21"/>
  <c r="AC18" i="14"/>
  <c r="CY14" i="5"/>
  <c r="EJ13"/>
  <c r="CL23" i="8"/>
  <c r="CM23" s="1"/>
  <c r="AL22" i="4"/>
  <c r="AB24"/>
  <c r="EI14" i="5"/>
  <c r="EJ14" i="18" l="1"/>
  <c r="EI15"/>
  <c r="AC19" i="19"/>
  <c r="DW22" i="17"/>
  <c r="DZ22" s="1"/>
  <c r="DV22"/>
  <c r="DY22" s="1"/>
  <c r="EQ11" i="18"/>
  <c r="EP11"/>
  <c r="AL18" i="19"/>
  <c r="EM13" i="18"/>
  <c r="AL17" i="19"/>
  <c r="EM12" i="18"/>
  <c r="CY15"/>
  <c r="CM23" i="17"/>
  <c r="AC20" i="19" s="1"/>
  <c r="CZ15" i="18"/>
  <c r="DB15" s="1"/>
  <c r="DA15"/>
  <c r="AK24" i="4"/>
  <c r="EQ11" i="5"/>
  <c r="EM12"/>
  <c r="EP12" s="1"/>
  <c r="CP23" i="8"/>
  <c r="DA15" i="5" s="1"/>
  <c r="CO23" i="8"/>
  <c r="CZ15" i="5" s="1"/>
  <c r="AC20" i="14"/>
  <c r="AL17"/>
  <c r="DV22" i="8"/>
  <c r="DX22"/>
  <c r="DB14" i="5"/>
  <c r="DW22" i="8"/>
  <c r="DY21"/>
  <c r="DZ21"/>
  <c r="CY15" i="5"/>
  <c r="EJ14"/>
  <c r="CL24" i="8"/>
  <c r="CM24" s="1"/>
  <c r="AL23" i="4"/>
  <c r="EI15" i="5"/>
  <c r="AB25" i="4"/>
  <c r="EJ15" i="18" l="1"/>
  <c r="EI16"/>
  <c r="AL19" i="19"/>
  <c r="EM14" i="18"/>
  <c r="CY16"/>
  <c r="CM24" i="17"/>
  <c r="CZ16" i="18"/>
  <c r="DB16" s="1"/>
  <c r="EQ13"/>
  <c r="EP13"/>
  <c r="EQ12"/>
  <c r="EP12"/>
  <c r="AK25" i="4"/>
  <c r="EQ12" i="5"/>
  <c r="EM13"/>
  <c r="EP13" s="1"/>
  <c r="DY22" i="8"/>
  <c r="CO24"/>
  <c r="CZ16" i="5" s="1"/>
  <c r="CP24" i="8"/>
  <c r="DA16" i="5" s="1"/>
  <c r="AL18" i="14"/>
  <c r="DZ22" i="8"/>
  <c r="DB15" i="5"/>
  <c r="DW23" i="8"/>
  <c r="DV23"/>
  <c r="DX23"/>
  <c r="CY16" i="5"/>
  <c r="CL25" i="8"/>
  <c r="CM25" s="1"/>
  <c r="AL24" i="4"/>
  <c r="EJ15" i="5"/>
  <c r="EI16"/>
  <c r="AB26" i="4"/>
  <c r="EI17" i="18" l="1"/>
  <c r="EJ16"/>
  <c r="AC21" i="19"/>
  <c r="DV24" i="17"/>
  <c r="DW24"/>
  <c r="DZ24" s="1"/>
  <c r="CY17" i="18"/>
  <c r="CM25" i="17"/>
  <c r="AC22" i="19" s="1"/>
  <c r="CZ17" i="18"/>
  <c r="DB17" s="1"/>
  <c r="DA17"/>
  <c r="DZ23" i="17"/>
  <c r="DY23"/>
  <c r="DA16" i="18"/>
  <c r="EQ14"/>
  <c r="EP14"/>
  <c r="AK26" i="4"/>
  <c r="EQ13" i="5"/>
  <c r="EM14"/>
  <c r="EQ14" s="1"/>
  <c r="AL19" i="14"/>
  <c r="CP25" i="8"/>
  <c r="DA17" i="5" s="1"/>
  <c r="CO25" i="8"/>
  <c r="CZ17" i="5" s="1"/>
  <c r="DW24" i="8"/>
  <c r="DY23"/>
  <c r="DZ23"/>
  <c r="DB16" i="5"/>
  <c r="DX24" i="8"/>
  <c r="DV24"/>
  <c r="AC21" i="14"/>
  <c r="EJ16" i="5"/>
  <c r="CL26" i="8"/>
  <c r="CM26" s="1"/>
  <c r="AL25" i="4"/>
  <c r="CY17" i="5"/>
  <c r="EI17"/>
  <c r="AB27" i="4"/>
  <c r="EJ17" i="18" l="1"/>
  <c r="EI18"/>
  <c r="DY24" i="17"/>
  <c r="AL21" i="19" s="1"/>
  <c r="AL20"/>
  <c r="EM15" i="18"/>
  <c r="AK27" i="4"/>
  <c r="CY18" i="18"/>
  <c r="CM26" i="17"/>
  <c r="AC23" i="19" s="1"/>
  <c r="CZ18" i="18"/>
  <c r="DA18"/>
  <c r="DX25" i="8"/>
  <c r="EP14" i="5"/>
  <c r="EM15"/>
  <c r="EQ15" s="1"/>
  <c r="CP26" i="8"/>
  <c r="DA18" i="5" s="1"/>
  <c r="CO26" i="8"/>
  <c r="CZ18" i="5" s="1"/>
  <c r="DW25" i="8"/>
  <c r="AL20" i="14"/>
  <c r="DY24" i="8"/>
  <c r="DZ24"/>
  <c r="DB17" i="5"/>
  <c r="DV25" i="8"/>
  <c r="AC22" i="14"/>
  <c r="CY18" i="5"/>
  <c r="AL26" i="4"/>
  <c r="CL27" i="8"/>
  <c r="CM27" s="1"/>
  <c r="EJ17" i="5"/>
  <c r="AB28" i="4"/>
  <c r="EI18" i="5"/>
  <c r="EI19" i="18" l="1"/>
  <c r="EJ18"/>
  <c r="EM16"/>
  <c r="EP16" s="1"/>
  <c r="DB18"/>
  <c r="AK28" i="4"/>
  <c r="DZ25" i="17"/>
  <c r="DY25"/>
  <c r="EQ15" i="18"/>
  <c r="EP15"/>
  <c r="CY19"/>
  <c r="CM27" i="17"/>
  <c r="AC24" i="19" s="1"/>
  <c r="CZ19" i="18"/>
  <c r="DZ26" i="17"/>
  <c r="DY26"/>
  <c r="DY25" i="8"/>
  <c r="AL22" i="14" s="1"/>
  <c r="DZ25" i="8"/>
  <c r="EP15" i="5"/>
  <c r="EM16"/>
  <c r="EQ16" s="1"/>
  <c r="CO27" i="8"/>
  <c r="CZ19" i="5" s="1"/>
  <c r="CP27" i="8"/>
  <c r="DA19" i="5" s="1"/>
  <c r="AC24" i="14"/>
  <c r="DB18" i="5"/>
  <c r="DW26" i="8"/>
  <c r="AL21" i="14"/>
  <c r="DV26" i="8"/>
  <c r="DX26"/>
  <c r="AC23" i="14"/>
  <c r="CY19" i="5"/>
  <c r="CL28" i="8"/>
  <c r="CM28" s="1"/>
  <c r="AL27" i="4"/>
  <c r="EJ18" i="5"/>
  <c r="EI19"/>
  <c r="AB29" i="4"/>
  <c r="EJ19" i="18" l="1"/>
  <c r="EI20"/>
  <c r="DB19"/>
  <c r="EQ16"/>
  <c r="AK29" i="4"/>
  <c r="DA19" i="18"/>
  <c r="AL22" i="19"/>
  <c r="EM17" i="18"/>
  <c r="AL23" i="19"/>
  <c r="EM18" i="18"/>
  <c r="CY20"/>
  <c r="CM28" i="17"/>
  <c r="AC25" i="19" s="1"/>
  <c r="EM17" i="5"/>
  <c r="EP17" s="1"/>
  <c r="EP16"/>
  <c r="CP28" i="8"/>
  <c r="DA20" i="5" s="1"/>
  <c r="CO28" i="8"/>
  <c r="CZ20" i="5" s="1"/>
  <c r="AC25" i="14"/>
  <c r="DB19" i="5"/>
  <c r="DX27" i="8"/>
  <c r="DW27"/>
  <c r="DY26"/>
  <c r="DZ26"/>
  <c r="DV27"/>
  <c r="CY20" i="5"/>
  <c r="AL28" i="4"/>
  <c r="CL29" i="8"/>
  <c r="CM29" s="1"/>
  <c r="EJ19" i="5"/>
  <c r="EI20"/>
  <c r="AB30" i="4"/>
  <c r="EI21" i="18" l="1"/>
  <c r="EJ20"/>
  <c r="DZ28" i="17"/>
  <c r="DY28"/>
  <c r="CZ20" i="18"/>
  <c r="DB20" s="1"/>
  <c r="AK30" i="4"/>
  <c r="DA20" i="18"/>
  <c r="EQ17"/>
  <c r="EP17"/>
  <c r="EQ18"/>
  <c r="EP18"/>
  <c r="DZ27" i="17"/>
  <c r="DY27"/>
  <c r="CY21" i="18"/>
  <c r="CM29" i="17"/>
  <c r="AC26" i="19" s="1"/>
  <c r="DA21" i="18"/>
  <c r="CZ21"/>
  <c r="EQ17" i="5"/>
  <c r="EM18"/>
  <c r="EP18" s="1"/>
  <c r="DZ27" i="8"/>
  <c r="CP29"/>
  <c r="DA21" i="5" s="1"/>
  <c r="CO29" i="8"/>
  <c r="CZ21" i="5" s="1"/>
  <c r="AC26" i="14"/>
  <c r="DY27" i="8"/>
  <c r="DB20" i="5"/>
  <c r="AL23" i="14"/>
  <c r="DW28" i="8"/>
  <c r="DV28"/>
  <c r="DX28"/>
  <c r="CY21" i="5"/>
  <c r="CL30" i="8"/>
  <c r="CM30" s="1"/>
  <c r="AL29" i="4"/>
  <c r="EJ20" i="5"/>
  <c r="EI21"/>
  <c r="AB31" i="4"/>
  <c r="EJ21" i="18" l="1"/>
  <c r="EI22"/>
  <c r="DB21"/>
  <c r="AL24" i="19"/>
  <c r="EM19" i="18"/>
  <c r="AK31" i="4"/>
  <c r="CY22" i="18"/>
  <c r="CM30" i="17"/>
  <c r="DA22" i="18"/>
  <c r="CZ22"/>
  <c r="DB22" s="1"/>
  <c r="AL25" i="19"/>
  <c r="EM20" i="18"/>
  <c r="EQ18" i="5"/>
  <c r="EM19"/>
  <c r="EP19" s="1"/>
  <c r="CO30" i="8"/>
  <c r="CZ22" i="5" s="1"/>
  <c r="CP30" i="8"/>
  <c r="DA22" i="5" s="1"/>
  <c r="AC27" i="14"/>
  <c r="DB21" i="5"/>
  <c r="DV29" i="8"/>
  <c r="DW29"/>
  <c r="AL24" i="14"/>
  <c r="DY28" i="8"/>
  <c r="DZ28"/>
  <c r="DX29"/>
  <c r="CY22" i="5"/>
  <c r="EJ21"/>
  <c r="AL30" i="4"/>
  <c r="CL31" i="8"/>
  <c r="CM31" s="1"/>
  <c r="EI22" i="5"/>
  <c r="AB32" i="4"/>
  <c r="EI23" i="18" l="1"/>
  <c r="EJ22"/>
  <c r="AC27" i="19"/>
  <c r="DV30" i="17"/>
  <c r="DY30" s="1"/>
  <c r="DW30"/>
  <c r="DZ30" s="1"/>
  <c r="EQ20" i="18"/>
  <c r="EP20"/>
  <c r="AK32" i="4"/>
  <c r="DZ29" i="17"/>
  <c r="DY29"/>
  <c r="CY23" i="18"/>
  <c r="CM31" i="17"/>
  <c r="CZ23" i="18"/>
  <c r="DB23" s="1"/>
  <c r="DA23"/>
  <c r="EQ19"/>
  <c r="EP19"/>
  <c r="EQ19" i="5"/>
  <c r="EM20"/>
  <c r="EP20" s="1"/>
  <c r="CP31" i="8"/>
  <c r="DA23" i="5" s="1"/>
  <c r="CO31" i="8"/>
  <c r="CZ23" i="5" s="1"/>
  <c r="AC28" i="14"/>
  <c r="DB22" i="5"/>
  <c r="AL25" i="14"/>
  <c r="DV30" i="8"/>
  <c r="DW30"/>
  <c r="DY29"/>
  <c r="DZ29"/>
  <c r="DX30"/>
  <c r="CY23" i="5"/>
  <c r="AL31" i="4"/>
  <c r="EJ22" i="5"/>
  <c r="CL32" i="8"/>
  <c r="CM32" s="1"/>
  <c r="AB33" i="4"/>
  <c r="EI23" i="5"/>
  <c r="EI24" i="18" l="1"/>
  <c r="EJ23"/>
  <c r="AC28" i="19"/>
  <c r="DW31" i="17"/>
  <c r="DZ31" s="1"/>
  <c r="DV31"/>
  <c r="DY31" s="1"/>
  <c r="AK33" i="4"/>
  <c r="AL27" i="19"/>
  <c r="EM22" i="18"/>
  <c r="AL26" i="19"/>
  <c r="EM21" i="18"/>
  <c r="CY24"/>
  <c r="CM32" i="17"/>
  <c r="AC29" i="19" s="1"/>
  <c r="EQ20" i="5"/>
  <c r="EM21"/>
  <c r="EQ21" s="1"/>
  <c r="CP32" i="8"/>
  <c r="DA24" i="5" s="1"/>
  <c r="CO32" i="8"/>
  <c r="CZ24" i="5" s="1"/>
  <c r="AC29" i="14"/>
  <c r="AL26"/>
  <c r="DW31" i="8"/>
  <c r="DB23" i="5"/>
  <c r="DY30" i="8"/>
  <c r="DZ30"/>
  <c r="DX31"/>
  <c r="DV31"/>
  <c r="EJ23" i="5"/>
  <c r="AL32" i="4"/>
  <c r="CL33" i="8"/>
  <c r="CM33" s="1"/>
  <c r="CY24" i="5"/>
  <c r="AB34" i="4"/>
  <c r="EI24" i="5"/>
  <c r="EI25" i="18" l="1"/>
  <c r="EJ24"/>
  <c r="DZ32" i="17"/>
  <c r="DY32"/>
  <c r="AK34" i="4"/>
  <c r="CZ24" i="18"/>
  <c r="DB24" s="1"/>
  <c r="EQ21"/>
  <c r="EP21"/>
  <c r="DA24"/>
  <c r="EQ22"/>
  <c r="EP22"/>
  <c r="DX32" i="8"/>
  <c r="DA25" i="18"/>
  <c r="CY25"/>
  <c r="CM33" i="17"/>
  <c r="CZ25" i="18"/>
  <c r="AL28" i="19"/>
  <c r="EM23" i="18"/>
  <c r="EP21" i="5"/>
  <c r="EM22"/>
  <c r="EQ22" s="1"/>
  <c r="CO33" i="8"/>
  <c r="CZ25" i="5" s="1"/>
  <c r="CP33" i="8"/>
  <c r="DA25" i="5" s="1"/>
  <c r="AC30" i="14"/>
  <c r="DB24" i="5"/>
  <c r="AL27" i="14"/>
  <c r="DY31" i="8"/>
  <c r="DZ31"/>
  <c r="DV32"/>
  <c r="DW32"/>
  <c r="CY25" i="5"/>
  <c r="EJ24"/>
  <c r="AL33" i="4"/>
  <c r="CL34" i="8"/>
  <c r="CM34" s="1"/>
  <c r="AB35" i="4"/>
  <c r="EI25" i="5"/>
  <c r="EJ25" i="18" l="1"/>
  <c r="EI26"/>
  <c r="DZ32" i="8"/>
  <c r="DY32"/>
  <c r="AL29" i="14" s="1"/>
  <c r="AC30" i="19"/>
  <c r="DW33" i="17"/>
  <c r="DV33"/>
  <c r="DB25" i="18"/>
  <c r="AK35" i="4"/>
  <c r="EQ23" i="18"/>
  <c r="EP23"/>
  <c r="CY26"/>
  <c r="CM34" i="17"/>
  <c r="DA26" i="18"/>
  <c r="CZ26"/>
  <c r="DB26" s="1"/>
  <c r="AL29" i="19"/>
  <c r="EM24" i="18"/>
  <c r="EP22" i="5"/>
  <c r="CP34" i="8"/>
  <c r="DA26" i="5" s="1"/>
  <c r="CO34" i="8"/>
  <c r="CZ26" i="5" s="1"/>
  <c r="DB25"/>
  <c r="AL28" i="14"/>
  <c r="EM23" i="5"/>
  <c r="DW33" i="8"/>
  <c r="DV33"/>
  <c r="DX33"/>
  <c r="AC31" i="14"/>
  <c r="CY26" i="5"/>
  <c r="CL35" i="8"/>
  <c r="CM35" s="1"/>
  <c r="AL34" i="4"/>
  <c r="EJ25" i="5"/>
  <c r="EI26"/>
  <c r="AB36" i="4"/>
  <c r="EM24" i="5" l="1"/>
  <c r="EP24" s="1"/>
  <c r="EI27" i="18"/>
  <c r="EJ26"/>
  <c r="AC31" i="19"/>
  <c r="DV34" i="17"/>
  <c r="DW34"/>
  <c r="AK36" i="4"/>
  <c r="DZ33" i="17"/>
  <c r="DY33"/>
  <c r="EQ24" i="18"/>
  <c r="EP24"/>
  <c r="CY27"/>
  <c r="CM35" i="17"/>
  <c r="DA27" i="18"/>
  <c r="EQ24" i="5"/>
  <c r="CP35" i="8"/>
  <c r="DA27" i="5" s="1"/>
  <c r="CO35" i="8"/>
  <c r="CZ27" i="5" s="1"/>
  <c r="DV34" i="8"/>
  <c r="DB26" i="5"/>
  <c r="DW34" i="8"/>
  <c r="DY33"/>
  <c r="DZ33"/>
  <c r="EP23" i="5"/>
  <c r="EQ23"/>
  <c r="DX34" i="8"/>
  <c r="CY27" i="5"/>
  <c r="CL36" i="8"/>
  <c r="CM36" s="1"/>
  <c r="EJ26" i="5"/>
  <c r="AL35" i="4"/>
  <c r="AB37"/>
  <c r="AK37" s="1"/>
  <c r="EI27" i="5"/>
  <c r="EI28" i="18" l="1"/>
  <c r="EJ27"/>
  <c r="AC32" i="19"/>
  <c r="DW35" i="17"/>
  <c r="DV35"/>
  <c r="CZ27" i="18"/>
  <c r="DB27" s="1"/>
  <c r="DZ34" i="17"/>
  <c r="DY34"/>
  <c r="AL30" i="19"/>
  <c r="EM25" i="18"/>
  <c r="CY28"/>
  <c r="CM36" i="17"/>
  <c r="CZ28" i="18"/>
  <c r="DB28" s="1"/>
  <c r="DA28"/>
  <c r="EM25" i="5"/>
  <c r="EQ25" s="1"/>
  <c r="DX35" i="8"/>
  <c r="CO36"/>
  <c r="CZ28" i="5" s="1"/>
  <c r="CP36" i="8"/>
  <c r="DA28" i="5" s="1"/>
  <c r="DB27"/>
  <c r="AL30" i="14"/>
  <c r="DY34" i="8"/>
  <c r="DZ34"/>
  <c r="DW35"/>
  <c r="DV35"/>
  <c r="AC32" i="14"/>
  <c r="CY28" i="5"/>
  <c r="EJ27"/>
  <c r="AL36" i="4"/>
  <c r="EI28" i="5"/>
  <c r="AB38" i="4"/>
  <c r="AK38" s="1"/>
  <c r="EJ28" i="18" l="1"/>
  <c r="AC33" i="19"/>
  <c r="DW36" i="17"/>
  <c r="DZ36" s="1"/>
  <c r="DV36"/>
  <c r="DY36" s="1"/>
  <c r="DZ35"/>
  <c r="DY35"/>
  <c r="AL32" i="19" s="1"/>
  <c r="EQ25" i="18"/>
  <c r="EP25"/>
  <c r="AL31" i="19"/>
  <c r="EM26" i="18"/>
  <c r="EP25" i="5"/>
  <c r="DY35" i="8"/>
  <c r="EM27" i="5" s="1"/>
  <c r="EP27" s="1"/>
  <c r="DZ35" i="8"/>
  <c r="EM26" i="5"/>
  <c r="EP26" s="1"/>
  <c r="DW36" i="8"/>
  <c r="AL31" i="14"/>
  <c r="AC33"/>
  <c r="DX36" i="8"/>
  <c r="DV36"/>
  <c r="DB28" i="5"/>
  <c r="EJ28"/>
  <c r="AL37" i="4"/>
  <c r="AB39"/>
  <c r="EA29" i="17" l="1"/>
  <c r="EN21" i="18" s="1"/>
  <c r="EA10" i="17"/>
  <c r="EN2" i="18" s="1"/>
  <c r="EM27"/>
  <c r="EP27" s="1"/>
  <c r="EA34" i="17"/>
  <c r="EN26" i="18" s="1"/>
  <c r="EA31" i="17"/>
  <c r="EN23" i="18" s="1"/>
  <c r="EA28" i="17"/>
  <c r="EN20" i="18" s="1"/>
  <c r="EA30" i="17"/>
  <c r="EN22" i="18" s="1"/>
  <c r="EA33" i="17"/>
  <c r="EN25" i="18" s="1"/>
  <c r="AK39" i="4"/>
  <c r="EQ26" i="18"/>
  <c r="EP26"/>
  <c r="AL33" i="19"/>
  <c r="EM28" i="18"/>
  <c r="EA36" i="17"/>
  <c r="EN28" i="18" s="1"/>
  <c r="EA12" i="17"/>
  <c r="EN4" i="18" s="1"/>
  <c r="EA11" i="17"/>
  <c r="EN3" i="18" s="1"/>
  <c r="EA14" i="17"/>
  <c r="EN6" i="18" s="1"/>
  <c r="EA37" i="17"/>
  <c r="EA38"/>
  <c r="EA15"/>
  <c r="EN7" i="18" s="1"/>
  <c r="EA13" i="17"/>
  <c r="EN5" i="18" s="1"/>
  <c r="EA16" i="17"/>
  <c r="EN8" i="18" s="1"/>
  <c r="EA17" i="17"/>
  <c r="EN9" i="18" s="1"/>
  <c r="EA21" i="17"/>
  <c r="EN13" i="18" s="1"/>
  <c r="EA18" i="17"/>
  <c r="EN10" i="18" s="1"/>
  <c r="EA20" i="17"/>
  <c r="EN12" i="18" s="1"/>
  <c r="EA19" i="17"/>
  <c r="EN11" i="18" s="1"/>
  <c r="EA22" i="17"/>
  <c r="EN14" i="18" s="1"/>
  <c r="EA23" i="17"/>
  <c r="EN15" i="18" s="1"/>
  <c r="EA24" i="17"/>
  <c r="EN16" i="18" s="1"/>
  <c r="EA25" i="17"/>
  <c r="EN17" i="18" s="1"/>
  <c r="EA32" i="17"/>
  <c r="EN24" i="18" s="1"/>
  <c r="EA26" i="17"/>
  <c r="EN18" i="18" s="1"/>
  <c r="EA35" i="17"/>
  <c r="EN27" i="18" s="1"/>
  <c r="EA27" i="17"/>
  <c r="EN19" i="18" s="1"/>
  <c r="AL32" i="14"/>
  <c r="EQ27" i="5"/>
  <c r="EQ26"/>
  <c r="DY36" i="8"/>
  <c r="DZ36"/>
  <c r="CL39"/>
  <c r="CM39" s="1"/>
  <c r="AL38" i="4"/>
  <c r="AN32" s="1"/>
  <c r="AB40"/>
  <c r="EI31" i="18" l="1"/>
  <c r="EL24"/>
  <c r="EQ27"/>
  <c r="EQ28"/>
  <c r="EP28"/>
  <c r="CY31"/>
  <c r="CM39" i="17"/>
  <c r="AC36" i="19" s="1"/>
  <c r="CO39" i="17"/>
  <c r="CZ31" i="18" s="1"/>
  <c r="DB31" s="1"/>
  <c r="CP39" i="17"/>
  <c r="DA31" i="18" s="1"/>
  <c r="AK40" i="4"/>
  <c r="AN37"/>
  <c r="AN34"/>
  <c r="AN38"/>
  <c r="AN10"/>
  <c r="AN11"/>
  <c r="AN12"/>
  <c r="AN13"/>
  <c r="AN14"/>
  <c r="AN15"/>
  <c r="AN16"/>
  <c r="AN18"/>
  <c r="AN17"/>
  <c r="AN19"/>
  <c r="AN20"/>
  <c r="AN21"/>
  <c r="AN23"/>
  <c r="AN22"/>
  <c r="AN24"/>
  <c r="AN26"/>
  <c r="AN25"/>
  <c r="AN27"/>
  <c r="AN28"/>
  <c r="AN29"/>
  <c r="AN30"/>
  <c r="AN36"/>
  <c r="AN33"/>
  <c r="AN31"/>
  <c r="AN35"/>
  <c r="EM28" i="5"/>
  <c r="EP28" s="1"/>
  <c r="EA36" i="8"/>
  <c r="EN28" i="5" s="1"/>
  <c r="EA38" i="8"/>
  <c r="EA12"/>
  <c r="EN4" i="5" s="1"/>
  <c r="EA37" i="8"/>
  <c r="EA11"/>
  <c r="EN3" i="5" s="1"/>
  <c r="EA10" i="8"/>
  <c r="EN2" i="5" s="1"/>
  <c r="EA14" i="8"/>
  <c r="EN6" i="5" s="1"/>
  <c r="EA13" i="8"/>
  <c r="EN5" i="5" s="1"/>
  <c r="EA15" i="8"/>
  <c r="EN7" i="5" s="1"/>
  <c r="EA16" i="8"/>
  <c r="EN8" i="5" s="1"/>
  <c r="EA17" i="8"/>
  <c r="EN9" i="5" s="1"/>
  <c r="EA19" i="8"/>
  <c r="EN11" i="5" s="1"/>
  <c r="EA20" i="8"/>
  <c r="EN12" i="5" s="1"/>
  <c r="EA18" i="8"/>
  <c r="EN10" i="5" s="1"/>
  <c r="EA22" i="8"/>
  <c r="EN14" i="5" s="1"/>
  <c r="EA21" i="8"/>
  <c r="EN13" i="5" s="1"/>
  <c r="EA23" i="8"/>
  <c r="EN15" i="5" s="1"/>
  <c r="EA25" i="8"/>
  <c r="EN17" i="5" s="1"/>
  <c r="EA24" i="8"/>
  <c r="EN16" i="5" s="1"/>
  <c r="EA27" i="8"/>
  <c r="EN19" i="5" s="1"/>
  <c r="EA26" i="8"/>
  <c r="EN18" i="5" s="1"/>
  <c r="EA29" i="8"/>
  <c r="EN21" i="5" s="1"/>
  <c r="EA34" i="8"/>
  <c r="EN26" i="5" s="1"/>
  <c r="EA35" i="8"/>
  <c r="EN27" i="5" s="1"/>
  <c r="EA32" i="8"/>
  <c r="EN24" i="5" s="1"/>
  <c r="EA33" i="8"/>
  <c r="EN25" i="5" s="1"/>
  <c r="EA28" i="8"/>
  <c r="EN20" i="5" s="1"/>
  <c r="EA31" i="8"/>
  <c r="EN23" i="5" s="1"/>
  <c r="EA30" i="8"/>
  <c r="EN22" i="5" s="1"/>
  <c r="CO39" i="8"/>
  <c r="CZ31" i="5" s="1"/>
  <c r="DB31" s="1"/>
  <c r="AC36" i="14"/>
  <c r="CP39" i="8"/>
  <c r="AL33" i="14"/>
  <c r="CY31" i="5"/>
  <c r="CL40" i="8"/>
  <c r="AL39" i="4"/>
  <c r="AB41"/>
  <c r="EI31" i="5"/>
  <c r="DX39" i="17" l="1"/>
  <c r="EL8" i="18"/>
  <c r="EL20"/>
  <c r="EL19"/>
  <c r="EL7"/>
  <c r="EL21"/>
  <c r="EL17"/>
  <c r="EL6"/>
  <c r="EL18"/>
  <c r="EL5"/>
  <c r="EL14"/>
  <c r="EL3"/>
  <c r="EL27"/>
  <c r="EL15"/>
  <c r="EL2"/>
  <c r="EL4"/>
  <c r="EL23"/>
  <c r="EL13"/>
  <c r="EL10"/>
  <c r="EL25"/>
  <c r="EL12"/>
  <c r="EL26"/>
  <c r="EL16"/>
  <c r="EL28"/>
  <c r="EL11"/>
  <c r="EJ31"/>
  <c r="EL22"/>
  <c r="EL9"/>
  <c r="EI32"/>
  <c r="DV39" i="17"/>
  <c r="DY39" s="1"/>
  <c r="DW39"/>
  <c r="DZ39" s="1"/>
  <c r="AK41" i="4"/>
  <c r="CY32" i="18"/>
  <c r="CM40" i="17"/>
  <c r="AC37" i="19" s="1"/>
  <c r="CO40" i="17"/>
  <c r="CZ32" i="18" s="1"/>
  <c r="CP40" i="17"/>
  <c r="EQ28" i="5"/>
  <c r="DA31"/>
  <c r="DW39" i="8"/>
  <c r="CM40"/>
  <c r="DX40" s="1"/>
  <c r="CP40"/>
  <c r="DA32" i="5" s="1"/>
  <c r="CO40" i="8"/>
  <c r="CZ32" i="5" s="1"/>
  <c r="DV39" i="8"/>
  <c r="DX39"/>
  <c r="CY32" i="5"/>
  <c r="AL40" i="4"/>
  <c r="EJ31" i="5"/>
  <c r="CL41" i="8"/>
  <c r="AB42" i="4"/>
  <c r="EI32" i="5"/>
  <c r="EI33" i="18" l="1"/>
  <c r="DB32"/>
  <c r="EJ32"/>
  <c r="AK42" i="4"/>
  <c r="DW40" i="17"/>
  <c r="DX40"/>
  <c r="DV40"/>
  <c r="DA32" i="18"/>
  <c r="CY33"/>
  <c r="CM41" i="17"/>
  <c r="AC38" i="19" s="1"/>
  <c r="CO41" i="17"/>
  <c r="CP41"/>
  <c r="AL36" i="19"/>
  <c r="EM31" i="18"/>
  <c r="DW40" i="8"/>
  <c r="DZ40"/>
  <c r="CM41"/>
  <c r="CP41"/>
  <c r="DA33" i="5" s="1"/>
  <c r="CO41" i="8"/>
  <c r="CZ33" i="5" s="1"/>
  <c r="DB32"/>
  <c r="AC37" i="14"/>
  <c r="DY39" i="8"/>
  <c r="DZ39"/>
  <c r="DV40"/>
  <c r="DY40" s="1"/>
  <c r="CY33" i="5"/>
  <c r="CL42" i="8"/>
  <c r="CM42" s="1"/>
  <c r="EJ32" i="5"/>
  <c r="AL41" i="4"/>
  <c r="AB43"/>
  <c r="EI33" i="5"/>
  <c r="DV41" i="17" l="1"/>
  <c r="DW41" i="8"/>
  <c r="EJ33" i="18"/>
  <c r="EI34"/>
  <c r="DX41" i="17"/>
  <c r="DY41" s="1"/>
  <c r="DW41"/>
  <c r="AK43" i="4"/>
  <c r="EQ31" i="18"/>
  <c r="EP31"/>
  <c r="CZ33"/>
  <c r="DB33" s="1"/>
  <c r="DA33"/>
  <c r="DZ40" i="17"/>
  <c r="DY40"/>
  <c r="CY34" i="18"/>
  <c r="CM42" i="17"/>
  <c r="AC39" i="19" s="1"/>
  <c r="CO42" i="17"/>
  <c r="CZ34" i="18" s="1"/>
  <c r="DB34" s="1"/>
  <c r="CP42" i="17"/>
  <c r="DA34" i="18" s="1"/>
  <c r="EM32" i="5"/>
  <c r="EQ32" s="1"/>
  <c r="EM31"/>
  <c r="EP31" s="1"/>
  <c r="CO42" i="8"/>
  <c r="CZ34" i="5" s="1"/>
  <c r="CP42" i="8"/>
  <c r="AL37" i="14"/>
  <c r="DB33" i="5"/>
  <c r="AL36" i="14"/>
  <c r="DV41" i="8"/>
  <c r="DX41"/>
  <c r="DZ41" s="1"/>
  <c r="CY34" i="5"/>
  <c r="AC38" i="14"/>
  <c r="AL42" i="4"/>
  <c r="EJ33" i="5"/>
  <c r="CL43" i="8"/>
  <c r="EI34" i="5"/>
  <c r="EI35" i="18" l="1"/>
  <c r="EJ34"/>
  <c r="DZ41" i="17"/>
  <c r="DV42" i="8"/>
  <c r="AL37" i="19"/>
  <c r="EM32" i="18"/>
  <c r="AL38" i="19"/>
  <c r="EM33" i="18"/>
  <c r="DX42" i="17"/>
  <c r="DV42"/>
  <c r="DW42"/>
  <c r="EP32" i="5"/>
  <c r="EQ31"/>
  <c r="CY35" i="18"/>
  <c r="CM43" i="17"/>
  <c r="AC40" i="19" s="1"/>
  <c r="CO43" i="17"/>
  <c r="CZ35" i="18" s="1"/>
  <c r="CP43" i="17"/>
  <c r="CM43" i="8"/>
  <c r="AC40" i="14" s="1"/>
  <c r="DA34" i="5"/>
  <c r="DW42" i="8"/>
  <c r="CP43"/>
  <c r="DA35" i="5" s="1"/>
  <c r="CO43" i="8"/>
  <c r="CZ35" i="5" s="1"/>
  <c r="DB34"/>
  <c r="DY41" i="8"/>
  <c r="DX42"/>
  <c r="AC39" i="14"/>
  <c r="AL43" i="4"/>
  <c r="EJ34" i="5"/>
  <c r="CY35"/>
  <c r="EI35"/>
  <c r="DB35" i="18" l="1"/>
  <c r="DZ42" i="17"/>
  <c r="DY42"/>
  <c r="DX43"/>
  <c r="DV43"/>
  <c r="DW43"/>
  <c r="EP33" i="18"/>
  <c r="EQ33"/>
  <c r="AN58" i="4"/>
  <c r="EJ35" i="18"/>
  <c r="EQ32"/>
  <c r="EP32"/>
  <c r="DA35"/>
  <c r="AN62" i="4"/>
  <c r="AN54"/>
  <c r="EL46" i="5" s="1"/>
  <c r="AN42" i="4"/>
  <c r="AN65"/>
  <c r="AN59"/>
  <c r="AN55"/>
  <c r="AN46"/>
  <c r="AN39"/>
  <c r="AN57"/>
  <c r="AN40"/>
  <c r="AN52"/>
  <c r="AN53"/>
  <c r="AN61"/>
  <c r="DZ42" i="8"/>
  <c r="DW43"/>
  <c r="AN43" i="4"/>
  <c r="AN50"/>
  <c r="AN48"/>
  <c r="AN45"/>
  <c r="AN44"/>
  <c r="AN56"/>
  <c r="AN47"/>
  <c r="AN49"/>
  <c r="AN51"/>
  <c r="AN63"/>
  <c r="AN41"/>
  <c r="AN60"/>
  <c r="AN64"/>
  <c r="EM33" i="5"/>
  <c r="EQ33" s="1"/>
  <c r="EL17"/>
  <c r="AL38" i="14"/>
  <c r="DY42" i="8"/>
  <c r="EM34" i="5" s="1"/>
  <c r="DX43" i="8"/>
  <c r="DV43"/>
  <c r="DB35" i="5"/>
  <c r="EL54"/>
  <c r="EL4"/>
  <c r="EL14"/>
  <c r="EL3"/>
  <c r="EL16"/>
  <c r="EL26"/>
  <c r="EL12"/>
  <c r="EL13"/>
  <c r="EL28"/>
  <c r="EJ35"/>
  <c r="EL11"/>
  <c r="EL25"/>
  <c r="EL22"/>
  <c r="EL9"/>
  <c r="EL7"/>
  <c r="EL2"/>
  <c r="EL10"/>
  <c r="EL23"/>
  <c r="EL21"/>
  <c r="EL20"/>
  <c r="EL24"/>
  <c r="EL18"/>
  <c r="EL8"/>
  <c r="EL27"/>
  <c r="EL19"/>
  <c r="EL5"/>
  <c r="EL31" i="18" l="1"/>
  <c r="EL50"/>
  <c r="EL40"/>
  <c r="EL51"/>
  <c r="EL35"/>
  <c r="EL57"/>
  <c r="EL34"/>
  <c r="EL46"/>
  <c r="EL54"/>
  <c r="EL50" i="5"/>
  <c r="EL31"/>
  <c r="EL52"/>
  <c r="EL52" i="18"/>
  <c r="EL34" i="5"/>
  <c r="EL51"/>
  <c r="EL43"/>
  <c r="EL43" i="18"/>
  <c r="EL45" i="5"/>
  <c r="EL45" i="18"/>
  <c r="EL41" i="5"/>
  <c r="EL41" i="18"/>
  <c r="EL44" i="5"/>
  <c r="EL44" i="18"/>
  <c r="EL32" i="5"/>
  <c r="EL32" i="18"/>
  <c r="EL48" i="5"/>
  <c r="EL48" i="18"/>
  <c r="EL49" i="5"/>
  <c r="EL49" i="18"/>
  <c r="EL36" i="5"/>
  <c r="EL36" i="18"/>
  <c r="EL39" i="5"/>
  <c r="EL39" i="18"/>
  <c r="EL37" i="5"/>
  <c r="EL37" i="18"/>
  <c r="EL38" i="5"/>
  <c r="EL38" i="18"/>
  <c r="EL56" i="5"/>
  <c r="EL56" i="18"/>
  <c r="EL47" i="5"/>
  <c r="EL47" i="18"/>
  <c r="EL42" i="5"/>
  <c r="EL42" i="18"/>
  <c r="DZ43" i="17"/>
  <c r="DY43"/>
  <c r="EA47" s="1"/>
  <c r="EN39" i="18" s="1"/>
  <c r="EL57" i="5"/>
  <c r="EL33"/>
  <c r="EL33" i="18"/>
  <c r="AL39" i="19"/>
  <c r="EM34" i="18"/>
  <c r="EL55" i="5"/>
  <c r="EL55" i="18"/>
  <c r="EL53" i="5"/>
  <c r="EL53" i="18"/>
  <c r="DZ43" i="8"/>
  <c r="EP33" i="5"/>
  <c r="AL39" i="14"/>
  <c r="DY43" i="8"/>
  <c r="EA45" s="1"/>
  <c r="EN37" i="5" s="1"/>
  <c r="EQ34"/>
  <c r="EP34"/>
  <c r="EL40"/>
  <c r="EL15"/>
  <c r="EL6"/>
  <c r="EL35"/>
  <c r="EA39" i="17" l="1"/>
  <c r="EN31" i="18" s="1"/>
  <c r="EA60" i="17"/>
  <c r="EN52" i="18" s="1"/>
  <c r="EA58" i="17"/>
  <c r="EN50" i="18" s="1"/>
  <c r="EA46" i="17"/>
  <c r="EN38" i="18" s="1"/>
  <c r="EA56" i="17"/>
  <c r="EN48" i="18" s="1"/>
  <c r="EA57" i="17"/>
  <c r="EN49" i="18" s="1"/>
  <c r="EA40" i="17"/>
  <c r="EN32" i="18" s="1"/>
  <c r="EA62" i="17"/>
  <c r="EN54" i="18" s="1"/>
  <c r="EA65" i="17"/>
  <c r="EN57" i="18" s="1"/>
  <c r="EA44" i="17"/>
  <c r="EN36" i="18" s="1"/>
  <c r="EA49" i="17"/>
  <c r="EN41" i="18" s="1"/>
  <c r="EA64" i="17"/>
  <c r="EN56" i="18" s="1"/>
  <c r="EA55" i="17"/>
  <c r="EN47" i="18" s="1"/>
  <c r="EA63" i="17"/>
  <c r="EN55" i="18" s="1"/>
  <c r="AL40" i="19"/>
  <c r="EM35" i="18"/>
  <c r="EA43" i="17"/>
  <c r="EN35" i="18" s="1"/>
  <c r="EA61" i="17"/>
  <c r="EN53" i="18" s="1"/>
  <c r="EA48" i="17"/>
  <c r="EN40" i="18" s="1"/>
  <c r="EA53" i="17"/>
  <c r="EN45" i="18" s="1"/>
  <c r="EA59" i="17"/>
  <c r="EN51" i="18" s="1"/>
  <c r="EA42" i="17"/>
  <c r="EN34" i="18" s="1"/>
  <c r="EA50" i="17"/>
  <c r="EN42" i="18" s="1"/>
  <c r="EA41" i="17"/>
  <c r="EN33" i="18" s="1"/>
  <c r="EQ34"/>
  <c r="EP34"/>
  <c r="EA54" i="17"/>
  <c r="EN46" i="18" s="1"/>
  <c r="EA51" i="17"/>
  <c r="EN43" i="18" s="1"/>
  <c r="EA52" i="17"/>
  <c r="EN44" i="18" s="1"/>
  <c r="EA45" i="17"/>
  <c r="EN37" i="18" s="1"/>
  <c r="EA48" i="8"/>
  <c r="EN40" i="5" s="1"/>
  <c r="EA46" i="8"/>
  <c r="EN38" i="5" s="1"/>
  <c r="EA60" i="8"/>
  <c r="EN52" i="5" s="1"/>
  <c r="EA42" i="8"/>
  <c r="EN34" i="5" s="1"/>
  <c r="EA47" i="8"/>
  <c r="EN39" i="5" s="1"/>
  <c r="EA59" i="8"/>
  <c r="EN51" i="5" s="1"/>
  <c r="EA53" i="8"/>
  <c r="EN45" i="5" s="1"/>
  <c r="EA52" i="8"/>
  <c r="EN44" i="5" s="1"/>
  <c r="EA63" i="8"/>
  <c r="EN55" i="5" s="1"/>
  <c r="EA62" i="8"/>
  <c r="EN54" i="5" s="1"/>
  <c r="EA65" i="8"/>
  <c r="EN57" i="5" s="1"/>
  <c r="EA41" i="8"/>
  <c r="EN33" i="5" s="1"/>
  <c r="EA44" i="8"/>
  <c r="EN36" i="5" s="1"/>
  <c r="EA49" i="8"/>
  <c r="EN41" i="5" s="1"/>
  <c r="EA55" i="8"/>
  <c r="EN47" i="5" s="1"/>
  <c r="EA64" i="8"/>
  <c r="EN56" i="5" s="1"/>
  <c r="EM35"/>
  <c r="EP35" s="1"/>
  <c r="EA43" i="8"/>
  <c r="EN35" i="5" s="1"/>
  <c r="EA54" i="8"/>
  <c r="EN46" i="5" s="1"/>
  <c r="EA61" i="8"/>
  <c r="EN53" i="5" s="1"/>
  <c r="EA51" i="8"/>
  <c r="EN43" i="5" s="1"/>
  <c r="EA39" i="8"/>
  <c r="EN31" i="5" s="1"/>
  <c r="EA40" i="8"/>
  <c r="EN32" i="5" s="1"/>
  <c r="EA56" i="8"/>
  <c r="EN48" i="5" s="1"/>
  <c r="EA57" i="8"/>
  <c r="EN49" i="5" s="1"/>
  <c r="EA58" i="8"/>
  <c r="EN50" i="5" s="1"/>
  <c r="EA50" i="8"/>
  <c r="EN42" i="5" s="1"/>
  <c r="AL40" i="14"/>
  <c r="EQ35" i="18" l="1"/>
  <c r="EP35"/>
  <c r="EQ35" i="5"/>
</calcChain>
</file>

<file path=xl/sharedStrings.xml><?xml version="1.0" encoding="utf-8"?>
<sst xmlns="http://schemas.openxmlformats.org/spreadsheetml/2006/main" count="1479" uniqueCount="517">
  <si>
    <t>EN</t>
  </si>
  <si>
    <t>PER</t>
  </si>
  <si>
    <t>RES</t>
  </si>
  <si>
    <t>RANK</t>
  </si>
  <si>
    <t>MARK LEDGER</t>
  </si>
  <si>
    <t>S.N.</t>
  </si>
  <si>
    <t xml:space="preserve">Name                                                      </t>
  </si>
  <si>
    <t>G.TO</t>
  </si>
  <si>
    <t>TH</t>
  </si>
  <si>
    <t>FM</t>
  </si>
  <si>
    <t>PM</t>
  </si>
  <si>
    <t>TO</t>
  </si>
  <si>
    <t>PR</t>
  </si>
  <si>
    <t>RS</t>
  </si>
  <si>
    <t>SN</t>
  </si>
  <si>
    <t>SYM</t>
  </si>
  <si>
    <t>NAME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</si>
  <si>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</si>
  <si>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</si>
  <si>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</si>
  <si>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</si>
  <si>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</si>
  <si>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</si>
  <si>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</si>
  <si>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</si>
  <si>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</si>
  <si>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</si>
  <si>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</si>
  <si>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SYM NO</t>
  </si>
  <si>
    <t>DOB</t>
  </si>
  <si>
    <t>TOT</t>
  </si>
  <si>
    <t>GR</t>
  </si>
  <si>
    <t>GP</t>
  </si>
  <si>
    <t>ROLL</t>
  </si>
  <si>
    <t>CR</t>
  </si>
  <si>
    <t>TOT CR</t>
  </si>
  <si>
    <t>CODE</t>
  </si>
  <si>
    <t>1ST</t>
  </si>
  <si>
    <t>2ND</t>
  </si>
  <si>
    <t>COMP. ENGLISH</t>
  </si>
  <si>
    <t>COMP. NEPALI</t>
  </si>
  <si>
    <t>COMP. MATHEMATICS</t>
  </si>
  <si>
    <t>SCIENCE AND TECHNOLOGY</t>
  </si>
  <si>
    <t>SOCIAL STUDIES</t>
  </si>
  <si>
    <t>REG</t>
  </si>
  <si>
    <t>FATHER</t>
  </si>
  <si>
    <t>MOTHER</t>
  </si>
  <si>
    <t>ADDRESS</t>
  </si>
  <si>
    <t>ACC</t>
  </si>
  <si>
    <t>SC1</t>
  </si>
  <si>
    <t>SN1</t>
  </si>
  <si>
    <t>GR1</t>
  </si>
  <si>
    <t>GP1</t>
  </si>
  <si>
    <t>SC2</t>
  </si>
  <si>
    <t>SN2</t>
  </si>
  <si>
    <t>GR2</t>
  </si>
  <si>
    <t>GP2</t>
  </si>
  <si>
    <t>SC3</t>
  </si>
  <si>
    <t>SN3</t>
  </si>
  <si>
    <t>GR3</t>
  </si>
  <si>
    <t>GP3</t>
  </si>
  <si>
    <t>SC4</t>
  </si>
  <si>
    <t>SN4</t>
  </si>
  <si>
    <t>GR4</t>
  </si>
  <si>
    <t>GP4</t>
  </si>
  <si>
    <t>SC5</t>
  </si>
  <si>
    <t>SN5</t>
  </si>
  <si>
    <t>GR5</t>
  </si>
  <si>
    <t>GP5</t>
  </si>
  <si>
    <t>SC6</t>
  </si>
  <si>
    <t>SN6</t>
  </si>
  <si>
    <t>GR6</t>
  </si>
  <si>
    <t>GP6</t>
  </si>
  <si>
    <t>SC7</t>
  </si>
  <si>
    <t>SN7</t>
  </si>
  <si>
    <t>GR7</t>
  </si>
  <si>
    <t>GP7</t>
  </si>
  <si>
    <t>SC8</t>
  </si>
  <si>
    <t>SN8</t>
  </si>
  <si>
    <t>GR8</t>
  </si>
  <si>
    <t>GP8</t>
  </si>
  <si>
    <t>GPA</t>
  </si>
  <si>
    <t>GRADE LEDGER</t>
  </si>
  <si>
    <t>T1</t>
  </si>
  <si>
    <t>T2</t>
  </si>
  <si>
    <t>T3</t>
  </si>
  <si>
    <t>T4</t>
  </si>
  <si>
    <t>T5</t>
  </si>
  <si>
    <t>T6</t>
  </si>
  <si>
    <t>T7</t>
  </si>
  <si>
    <t>T8</t>
  </si>
  <si>
    <t>GROUP</t>
  </si>
  <si>
    <t>SHREE SHANTI BHAGAWATI SECONDARY SCHOOL</t>
  </si>
  <si>
    <t>SECOND TERMINAL EXAMINATION 2079</t>
  </si>
  <si>
    <t>S CODE</t>
  </si>
  <si>
    <t>CLASS</t>
  </si>
  <si>
    <t>SEC</t>
  </si>
  <si>
    <t>SUB 1</t>
  </si>
  <si>
    <t>SUB 2</t>
  </si>
  <si>
    <t>SUB 3</t>
  </si>
  <si>
    <t>SUB 4</t>
  </si>
  <si>
    <t>SUB 5</t>
  </si>
  <si>
    <t>SUB 6</t>
  </si>
  <si>
    <t>SUB 7</t>
  </si>
  <si>
    <t>SUB 8</t>
  </si>
  <si>
    <t>MO</t>
  </si>
  <si>
    <t>CONV</t>
  </si>
  <si>
    <t>ATT</t>
  </si>
  <si>
    <t>NINE</t>
  </si>
  <si>
    <t>NEP</t>
  </si>
  <si>
    <t>MATH</t>
  </si>
  <si>
    <t>SCI</t>
  </si>
  <si>
    <t>R</t>
  </si>
  <si>
    <t>TE</t>
  </si>
  <si>
    <t>SPR</t>
  </si>
  <si>
    <t>THF</t>
  </si>
  <si>
    <t>T</t>
  </si>
  <si>
    <t>CL</t>
  </si>
  <si>
    <t>TGR1</t>
  </si>
  <si>
    <t>TGP1</t>
  </si>
  <si>
    <t>TCR</t>
  </si>
  <si>
    <t>THGP</t>
  </si>
  <si>
    <t>THGR</t>
  </si>
  <si>
    <t>ICR</t>
  </si>
  <si>
    <t>INGP</t>
  </si>
  <si>
    <t>INGR</t>
  </si>
  <si>
    <t>THCR</t>
  </si>
  <si>
    <t>INCR</t>
  </si>
  <si>
    <t>IN</t>
  </si>
  <si>
    <t>LETANG-4, MORANG, KOSHI, NEPAL</t>
  </si>
  <si>
    <t>FIRST TERMINAL EXAMINATION 2080</t>
  </si>
  <si>
    <t>ADD</t>
  </si>
  <si>
    <t>TERM</t>
  </si>
  <si>
    <t>MED</t>
  </si>
  <si>
    <t>FTH1</t>
  </si>
  <si>
    <t>FIN1</t>
  </si>
  <si>
    <t>THC1</t>
  </si>
  <si>
    <t>INC1</t>
  </si>
  <si>
    <t>FMTH</t>
  </si>
  <si>
    <t>FMPR</t>
  </si>
  <si>
    <t>IN1</t>
  </si>
  <si>
    <t>TH1</t>
  </si>
  <si>
    <t>I</t>
  </si>
  <si>
    <t>IGR1</t>
  </si>
  <si>
    <t>IGP1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</si>
  <si>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</si>
  <si>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</si>
  <si>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</si>
  <si>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</si>
  <si>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</si>
  <si>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</si>
  <si>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</si>
  <si>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</si>
  <si>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</si>
  <si>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</si>
  <si>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</si>
  <si>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</si>
  <si>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</si>
  <si>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</si>
  <si>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</si>
  <si>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</si>
  <si>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</si>
  <si>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</si>
  <si>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</si>
  <si>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</si>
  <si>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</si>
  <si>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</si>
  <si>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</si>
  <si>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</si>
  <si>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</si>
  <si>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</si>
  <si>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</si>
  <si>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</si>
  <si>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</si>
  <si>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</si>
  <si>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</si>
  <si>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</si>
  <si>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</si>
  <si>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</si>
  <si>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</si>
  <si>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</si>
  <si>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</si>
  <si>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</si>
  <si>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</si>
  <si>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</si>
  <si>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</si>
  <si>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</si>
  <si>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</si>
  <si>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</si>
  <si>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</si>
  <si>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</si>
  <si>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</si>
  <si>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</si>
  <si>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</si>
  <si>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</si>
  <si>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</si>
  <si>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</si>
  <si>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</si>
  <si>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</si>
  <si>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</si>
  <si>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</si>
  <si>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</si>
  <si>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</si>
  <si>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</si>
  <si>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</si>
  <si>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</si>
  <si>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</si>
  <si>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</si>
  <si>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</si>
  <si>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</si>
  <si>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</si>
  <si>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</si>
  <si>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</si>
  <si>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</si>
  <si>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</si>
  <si>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</si>
  <si>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</si>
  <si>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</si>
  <si>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</si>
  <si>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</si>
  <si>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</si>
  <si>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</si>
  <si>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</si>
  <si>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</si>
  <si>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</si>
  <si>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</si>
  <si>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</si>
  <si>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CM</t>
  </si>
  <si>
    <t>CN</t>
  </si>
  <si>
    <t>CO</t>
  </si>
  <si>
    <t>CP</t>
  </si>
  <si>
    <t>CQ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</si>
  <si>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</si>
  <si>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</si>
  <si>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</si>
  <si>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</si>
  <si>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</si>
  <si>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</si>
  <si>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</si>
  <si>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</si>
  <si>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</si>
  <si>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</si>
  <si>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</si>
  <si>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</si>
  <si>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</si>
  <si>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</si>
  <si>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</si>
  <si>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</si>
  <si>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FINAL EXAMINATION 2080</t>
  </si>
  <si>
    <t>THIRD TERMINAL EXAMINATION 2080</t>
  </si>
  <si>
    <t>SECOND TERMINAL EXAMINATION 2080</t>
  </si>
  <si>
    <t>FTH2</t>
  </si>
  <si>
    <t>TH2</t>
  </si>
  <si>
    <t>THC2</t>
  </si>
  <si>
    <t>TGR2</t>
  </si>
  <si>
    <t>TGP2</t>
  </si>
  <si>
    <t>FIN2</t>
  </si>
  <si>
    <t>IN2</t>
  </si>
  <si>
    <t>INC2</t>
  </si>
  <si>
    <t>IGR2</t>
  </si>
  <si>
    <t>IGP2</t>
  </si>
  <si>
    <t>FTH3</t>
  </si>
  <si>
    <t>TH3</t>
  </si>
  <si>
    <t>THC3</t>
  </si>
  <si>
    <t>TGR3</t>
  </si>
  <si>
    <t>TGP3</t>
  </si>
  <si>
    <t>FIN3</t>
  </si>
  <si>
    <t>IN3</t>
  </si>
  <si>
    <t>INC3</t>
  </si>
  <si>
    <t>IGR3</t>
  </si>
  <si>
    <t>IGP3</t>
  </si>
  <si>
    <t>FTH4</t>
  </si>
  <si>
    <t>TH4</t>
  </si>
  <si>
    <t>THC4</t>
  </si>
  <si>
    <t>TGR4</t>
  </si>
  <si>
    <t>TGP4</t>
  </si>
  <si>
    <t>FIN4</t>
  </si>
  <si>
    <t>IN4</t>
  </si>
  <si>
    <t>INC4</t>
  </si>
  <si>
    <t>IGR4</t>
  </si>
  <si>
    <t>IGP4</t>
  </si>
  <si>
    <t>IGP8</t>
  </si>
  <si>
    <t>IGR8</t>
  </si>
  <si>
    <t>INC8</t>
  </si>
  <si>
    <t>IN8</t>
  </si>
  <si>
    <t>FIN8</t>
  </si>
  <si>
    <t>TGP8</t>
  </si>
  <si>
    <t>TGR8</t>
  </si>
  <si>
    <t>THC8</t>
  </si>
  <si>
    <t>TH8</t>
  </si>
  <si>
    <t>FTH8</t>
  </si>
  <si>
    <t>IGP7</t>
  </si>
  <si>
    <t>IGR7</t>
  </si>
  <si>
    <t>INC7</t>
  </si>
  <si>
    <t>IN7</t>
  </si>
  <si>
    <t>FIN7</t>
  </si>
  <si>
    <t>TGP7</t>
  </si>
  <si>
    <t>TGR7</t>
  </si>
  <si>
    <t>THC7</t>
  </si>
  <si>
    <t>TH7</t>
  </si>
  <si>
    <t>FTH7</t>
  </si>
  <si>
    <t>IGP6</t>
  </si>
  <si>
    <t>IGR6</t>
  </si>
  <si>
    <t>INC6</t>
  </si>
  <si>
    <t>IN6</t>
  </si>
  <si>
    <t>FIN6</t>
  </si>
  <si>
    <t>TGP6</t>
  </si>
  <si>
    <t>TGR6</t>
  </si>
  <si>
    <t>THC6</t>
  </si>
  <si>
    <t>TH6</t>
  </si>
  <si>
    <t>FTH6</t>
  </si>
  <si>
    <t>IGP5</t>
  </si>
  <si>
    <t>IGR5</t>
  </si>
  <si>
    <t>INC5</t>
  </si>
  <si>
    <t>IN5</t>
  </si>
  <si>
    <t>FIN5</t>
  </si>
  <si>
    <t>TGP5</t>
  </si>
  <si>
    <t>TGR5</t>
  </si>
  <si>
    <t>THC5</t>
  </si>
  <si>
    <t>TH5</t>
  </si>
  <si>
    <t>FTH5</t>
  </si>
  <si>
    <t>PRNK</t>
  </si>
  <si>
    <t>GRNK</t>
  </si>
  <si>
    <t>OPT</t>
  </si>
  <si>
    <t>INF</t>
  </si>
  <si>
    <t>TERMINAL</t>
  </si>
  <si>
    <t>FINAL</t>
  </si>
  <si>
    <t>TY</t>
  </si>
  <si>
    <t>C</t>
  </si>
  <si>
    <t>ENGLISH MEDIUM</t>
  </si>
  <si>
    <t>SOC</t>
  </si>
  <si>
    <t>ANNAPURNA</t>
  </si>
  <si>
    <t>SAGARMATHA</t>
  </si>
  <si>
    <t>NG</t>
  </si>
  <si>
    <t>WGP</t>
  </si>
  <si>
    <t>TGP</t>
  </si>
  <si>
    <t>WGP GPA</t>
  </si>
  <si>
    <t>TGP GPA</t>
  </si>
  <si>
    <t>DI</t>
  </si>
  <si>
    <t>DJ</t>
  </si>
  <si>
    <t>DK</t>
  </si>
  <si>
    <t>DL</t>
  </si>
  <si>
    <t>A+</t>
  </si>
  <si>
    <t>90-100</t>
  </si>
  <si>
    <t>A</t>
  </si>
  <si>
    <t>80-89</t>
  </si>
  <si>
    <t>B+</t>
  </si>
  <si>
    <t>70-79</t>
  </si>
  <si>
    <t>B</t>
  </si>
  <si>
    <t>60-69</t>
  </si>
  <si>
    <t>C+</t>
  </si>
  <si>
    <t>50-59</t>
  </si>
  <si>
    <t>40-49</t>
  </si>
  <si>
    <t>D</t>
  </si>
  <si>
    <t>35-39</t>
  </si>
  <si>
    <t>0-35</t>
  </si>
  <si>
    <t>REM</t>
  </si>
  <si>
    <t>GRADE</t>
  </si>
  <si>
    <t>PERCENTAGE</t>
  </si>
  <si>
    <t>REMARKS</t>
  </si>
  <si>
    <t>OUTSTANDING</t>
  </si>
  <si>
    <t>EXCELLENT</t>
  </si>
  <si>
    <t>VERY GOOD</t>
  </si>
  <si>
    <t>GOOD</t>
  </si>
  <si>
    <t>SATISFACTORY</t>
  </si>
  <si>
    <t>ACCEPTABLE</t>
  </si>
  <si>
    <t>BASIC</t>
  </si>
  <si>
    <t>NOT GRADED</t>
  </si>
  <si>
    <t>PER RANGE</t>
  </si>
  <si>
    <t>-</t>
  </si>
  <si>
    <t>ST0800323</t>
  </si>
  <si>
    <t>ST0800298</t>
  </si>
  <si>
    <t>ST0800035</t>
  </si>
  <si>
    <t>ANJOLINA LIMBU</t>
  </si>
  <si>
    <t>ST0790109</t>
  </si>
  <si>
    <t>ST0790119</t>
  </si>
  <si>
    <t>BHUMIKA SHRESTHA</t>
  </si>
  <si>
    <t>ST0790104</t>
  </si>
  <si>
    <t>BIHANI LIMBU</t>
  </si>
  <si>
    <t>ST0800301</t>
  </si>
  <si>
    <t>ST0790202</t>
  </si>
  <si>
    <t>ENJU LIMBU</t>
  </si>
  <si>
    <t>ST0790097</t>
  </si>
  <si>
    <t>KRITAN KARKI</t>
  </si>
  <si>
    <t>ST0790100</t>
  </si>
  <si>
    <t>LIJA SHAH</t>
  </si>
  <si>
    <t>ST0790302</t>
  </si>
  <si>
    <t>LINA BASNET</t>
  </si>
  <si>
    <t>ST0790115</t>
  </si>
  <si>
    <t>NISUM LAWATI</t>
  </si>
  <si>
    <t>ST0790186</t>
  </si>
  <si>
    <t>PARISA NAKARMI</t>
  </si>
  <si>
    <t>ST0790101</t>
  </si>
  <si>
    <t>PRAYUM JUNG GADTAULA</t>
  </si>
  <si>
    <t>ST0790114</t>
  </si>
  <si>
    <t>PRINSEK LIMBU</t>
  </si>
  <si>
    <t>ST0800219</t>
  </si>
  <si>
    <t>PRITISAN RAI</t>
  </si>
  <si>
    <t>ST0790182</t>
  </si>
  <si>
    <t>PURNIMA JAIRU</t>
  </si>
  <si>
    <t>ST0790113</t>
  </si>
  <si>
    <t>ROYAL TAMANG</t>
  </si>
  <si>
    <t>ST0790211</t>
  </si>
  <si>
    <t>ST0800300</t>
  </si>
  <si>
    <t>SAMIKSHYA LAWATI</t>
  </si>
  <si>
    <t>ST0790111</t>
  </si>
  <si>
    <t>ST0790192</t>
  </si>
  <si>
    <t>SOING THAPA MAGAR</t>
  </si>
  <si>
    <t>ST0790125</t>
  </si>
  <si>
    <t>SUHANG LIMBU</t>
  </si>
  <si>
    <t>ST0790184</t>
  </si>
  <si>
    <t>SULAP DARJI</t>
  </si>
  <si>
    <t>ST0790180</t>
  </si>
  <si>
    <t>SWARNIM HANG RAI</t>
  </si>
  <si>
    <t>ST0800299</t>
  </si>
  <si>
    <t>TILAK LAWATI</t>
  </si>
  <si>
    <t>ST0790196</t>
  </si>
  <si>
    <t>VINTUNA SHRESTHA</t>
  </si>
  <si>
    <t>ST0800034</t>
  </si>
  <si>
    <t>AALIYA LIMBU</t>
  </si>
  <si>
    <t>ST0790099</t>
  </si>
  <si>
    <t>AAYUB B.K.</t>
  </si>
  <si>
    <t>ST0800303</t>
  </si>
  <si>
    <t>ALIYA LIMBU</t>
  </si>
  <si>
    <t>ST0790116</t>
  </si>
  <si>
    <t>ANUSHKA BHUJEL</t>
  </si>
  <si>
    <t>ST0800033</t>
  </si>
  <si>
    <t>ANUSKA RAI</t>
  </si>
  <si>
    <t>ST0790123</t>
  </si>
  <si>
    <t>BHASKAR KATWAL</t>
  </si>
  <si>
    <t>ST0790102</t>
  </si>
  <si>
    <t>DIPESH LIMBU</t>
  </si>
  <si>
    <t>ST0790197</t>
  </si>
  <si>
    <t>DONISH TAMANG</t>
  </si>
  <si>
    <t>ST0790098</t>
  </si>
  <si>
    <t>DORKASH LIMBU</t>
  </si>
  <si>
    <t>ST0800304</t>
  </si>
  <si>
    <t>HINA RAI</t>
  </si>
  <si>
    <t>ST0790124</t>
  </si>
  <si>
    <t>JENSON THAPA MAGAR</t>
  </si>
  <si>
    <t>ST0790193</t>
  </si>
  <si>
    <t>JERMIYA RAI</t>
  </si>
  <si>
    <t>ST0790185</t>
  </si>
  <si>
    <t>JESHAB RAI</t>
  </si>
  <si>
    <t>ST0800199</t>
  </si>
  <si>
    <t>LIJA RANA MAGAR</t>
  </si>
  <si>
    <t>ST0790103</t>
  </si>
  <si>
    <t>NAYUNGMA LIMBU</t>
  </si>
  <si>
    <t>ST0790095</t>
  </si>
  <si>
    <t>PAYUJA RAI</t>
  </si>
  <si>
    <t>ST0790107</t>
  </si>
  <si>
    <t>REBIKA BISHWOKARMA</t>
  </si>
  <si>
    <t>ST0800305</t>
  </si>
  <si>
    <t>SAKSHAM RAI</t>
  </si>
  <si>
    <t>ST0790189</t>
  </si>
  <si>
    <t>SANDIP SUNDASH</t>
  </si>
  <si>
    <t>ST0790188</t>
  </si>
  <si>
    <t>SESEMA LIMBU</t>
  </si>
  <si>
    <t>ST0790195</t>
  </si>
  <si>
    <t>SHONI HANG LIMBU</t>
  </si>
  <si>
    <t>ST0790118</t>
  </si>
  <si>
    <t>SIMSON LIMBU</t>
  </si>
  <si>
    <t>ST0790106</t>
  </si>
  <si>
    <t>SOPHIYA SHRESTHA</t>
  </si>
  <si>
    <t>ST0790117</t>
  </si>
  <si>
    <t>SRISHTI MAGAR</t>
  </si>
  <si>
    <t>ST0800026</t>
  </si>
  <si>
    <t>UPENDRA BK</t>
  </si>
  <si>
    <t>GK</t>
  </si>
  <si>
    <t>ORAL</t>
  </si>
  <si>
    <t>WORKSHEET</t>
  </si>
  <si>
    <t>ORA</t>
  </si>
  <si>
    <t>WS</t>
  </si>
  <si>
    <t>TGR</t>
  </si>
  <si>
    <t>KG</t>
  </si>
  <si>
    <t>ANJEL CHAUHAN</t>
  </si>
  <si>
    <t>ANNAMERY RAI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</si>
  <si>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</si>
  <si>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</si>
  <si>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</si>
  <si>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</si>
  <si>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</si>
  <si>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</si>
  <si>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</si>
  <si>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</si>
  <si>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</si>
  <si>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</si>
  <si>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</si>
  <si>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</si>
  <si>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</si>
  <si>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</si>
  <si>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</si>
  <si>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</si>
  <si>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ANJEL SHAH  ROUNIYAR</t>
  </si>
  <si>
    <t>DAINEL RAI</t>
  </si>
  <si>
    <t>ST0800463</t>
  </si>
  <si>
    <t>PRAJWAL TAMANG</t>
  </si>
  <si>
    <t>SALUM BISHWAKARMA</t>
  </si>
  <si>
    <t>SHARAYAN BISHWAKARMA</t>
  </si>
  <si>
    <t>ST0800446</t>
  </si>
  <si>
    <t>DESAN RAI</t>
  </si>
  <si>
    <t>ST0800462</t>
  </si>
  <si>
    <t>SIMANYA KUMAL</t>
  </si>
  <si>
    <t>Total Sub</t>
  </si>
  <si>
    <t>theory credit hour</t>
  </si>
  <si>
    <t>Theory marks obtained</t>
  </si>
  <si>
    <t>theory full marks</t>
  </si>
  <si>
    <t>theory grade</t>
  </si>
  <si>
    <t>theory grade point</t>
  </si>
  <si>
    <t>practical full marks</t>
  </si>
  <si>
    <t>practical obtained marks</t>
  </si>
  <si>
    <t>practical credit hour</t>
  </si>
  <si>
    <t>practical grade</t>
  </si>
  <si>
    <t>practical grade point</t>
  </si>
  <si>
    <t>total marks</t>
  </si>
  <si>
    <t>total grade</t>
  </si>
  <si>
    <t>total grade point</t>
  </si>
</sst>
</file>

<file path=xl/styles.xml><?xml version="1.0" encoding="utf-8"?>
<styleSheet xmlns="http://schemas.openxmlformats.org/spreadsheetml/2006/main">
  <numFmts count="1">
    <numFmt numFmtId="164" formatCode="yyyy/mm/dd;@"/>
  </numFmts>
  <fonts count="14">
    <font>
      <sz val="11"/>
      <color theme="1"/>
      <name val="Calibri"/>
      <family val="2"/>
      <scheme val="minor"/>
    </font>
    <font>
      <sz val="14"/>
      <color theme="1"/>
      <name val="Bernard MT Condensed"/>
      <family val="1"/>
    </font>
    <font>
      <sz val="28"/>
      <color theme="1"/>
      <name val="Bernard MT Condensed"/>
      <family val="1"/>
    </font>
    <font>
      <sz val="18"/>
      <color theme="1"/>
      <name val="Bernard MT Condensed"/>
      <family val="1"/>
    </font>
    <font>
      <sz val="12"/>
      <color theme="1"/>
      <name val="Bernard MT Condensed"/>
      <family val="1"/>
    </font>
    <font>
      <sz val="12"/>
      <name val="Bernard MT Condensed"/>
      <family val="1"/>
    </font>
    <font>
      <sz val="16"/>
      <color theme="1"/>
      <name val="Bernard MT Condensed"/>
      <family val="1"/>
    </font>
    <font>
      <sz val="11"/>
      <color theme="1"/>
      <name val="Bernard MT Condensed"/>
      <family val="1"/>
    </font>
    <font>
      <sz val="16"/>
      <name val="Bernard MT Condensed"/>
      <family val="1"/>
    </font>
    <font>
      <sz val="8"/>
      <name val="Calibri"/>
      <family val="2"/>
      <scheme val="minor"/>
    </font>
    <font>
      <sz val="12"/>
      <color theme="0"/>
      <name val="Bernard MT Condensed"/>
      <family val="1"/>
    </font>
    <font>
      <sz val="14"/>
      <name val="Bernard MT Condensed"/>
      <family val="1"/>
    </font>
    <font>
      <sz val="11"/>
      <color rgb="FF222222"/>
      <name val="Bernard MT Condensed"/>
      <family val="1"/>
    </font>
    <font>
      <b/>
      <sz val="12"/>
      <color theme="1"/>
      <name val="Bernard MT Condensed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5" fillId="2" borderId="1" xfId="0" applyFont="1" applyFill="1" applyBorder="1"/>
    <xf numFmtId="0" fontId="7" fillId="0" borderId="0" xfId="0" applyFont="1"/>
    <xf numFmtId="0" fontId="1" fillId="2" borderId="1" xfId="0" applyFont="1" applyFill="1" applyBorder="1" applyAlignment="1">
      <alignment horizontal="right"/>
    </xf>
    <xf numFmtId="0" fontId="6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6" fillId="0" borderId="0" xfId="0" applyFont="1"/>
    <xf numFmtId="164" fontId="0" fillId="0" borderId="0" xfId="0" applyNumberFormat="1"/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/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vertical="center"/>
    </xf>
    <xf numFmtId="0" fontId="4" fillId="0" borderId="1" xfId="0" applyFont="1" applyBorder="1"/>
    <xf numFmtId="2" fontId="4" fillId="0" borderId="1" xfId="0" applyNumberFormat="1" applyFont="1" applyBorder="1"/>
    <xf numFmtId="0" fontId="4" fillId="2" borderId="10" xfId="0" applyFont="1" applyFill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Border="1"/>
    <xf numFmtId="0" fontId="4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right"/>
    </xf>
    <xf numFmtId="0" fontId="3" fillId="0" borderId="0" xfId="0" applyFont="1"/>
    <xf numFmtId="0" fontId="0" fillId="0" borderId="0" xfId="0" quotePrefix="1"/>
    <xf numFmtId="0" fontId="5" fillId="2" borderId="4" xfId="0" applyFont="1" applyFill="1" applyBorder="1"/>
    <xf numFmtId="0" fontId="2" fillId="0" borderId="0" xfId="0" applyFont="1"/>
    <xf numFmtId="0" fontId="2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6" xfId="0" applyFont="1" applyFill="1" applyBorder="1" applyAlignment="1">
      <alignment horizontal="left" vertical="center"/>
    </xf>
    <xf numFmtId="0" fontId="5" fillId="2" borderId="7" xfId="0" applyFont="1" applyFill="1" applyBorder="1"/>
    <xf numFmtId="0" fontId="5" fillId="2" borderId="8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6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4" fillId="2" borderId="1" xfId="0" applyFont="1" applyFill="1" applyBorder="1" applyAlignment="1">
      <alignment horizontal="left" vertical="center"/>
    </xf>
    <xf numFmtId="0" fontId="8" fillId="0" borderId="1" xfId="0" quotePrefix="1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6" fillId="0" borderId="5" xfId="0" applyFont="1" applyBorder="1"/>
    <xf numFmtId="0" fontId="0" fillId="0" borderId="1" xfId="0" applyBorder="1"/>
    <xf numFmtId="0" fontId="1" fillId="2" borderId="0" xfId="0" applyFont="1" applyFill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0" borderId="11" xfId="0" applyFont="1" applyBorder="1"/>
    <xf numFmtId="0" fontId="1" fillId="0" borderId="1" xfId="0" applyFont="1" applyBorder="1" applyAlignment="1">
      <alignment horizontal="center" vertical="center"/>
    </xf>
    <xf numFmtId="0" fontId="11" fillId="2" borderId="13" xfId="0" applyFont="1" applyFill="1" applyBorder="1"/>
    <xf numFmtId="0" fontId="11" fillId="2" borderId="25" xfId="0" applyFont="1" applyFill="1" applyBorder="1"/>
    <xf numFmtId="0" fontId="11" fillId="2" borderId="14" xfId="0" applyFont="1" applyFill="1" applyBorder="1"/>
    <xf numFmtId="0" fontId="1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12" fillId="8" borderId="29" xfId="0" applyFont="1" applyFill="1" applyBorder="1" applyAlignment="1">
      <alignment horizontal="center" vertical="center" wrapText="1"/>
    </xf>
    <xf numFmtId="0" fontId="12" fillId="8" borderId="30" xfId="0" applyFont="1" applyFill="1" applyBorder="1" applyAlignment="1">
      <alignment horizontal="center" vertical="center" wrapText="1"/>
    </xf>
    <xf numFmtId="0" fontId="12" fillId="8" borderId="31" xfId="0" applyFont="1" applyFill="1" applyBorder="1" applyAlignment="1">
      <alignment horizontal="center" vertical="center" wrapText="1"/>
    </xf>
    <xf numFmtId="0" fontId="12" fillId="8" borderId="32" xfId="0" applyFont="1" applyFill="1" applyBorder="1" applyAlignment="1">
      <alignment horizontal="center" vertical="center" wrapText="1"/>
    </xf>
    <xf numFmtId="0" fontId="12" fillId="8" borderId="31" xfId="0" quotePrefix="1" applyFont="1" applyFill="1" applyBorder="1" applyAlignment="1">
      <alignment horizontal="center" vertical="center" wrapText="1"/>
    </xf>
    <xf numFmtId="2" fontId="4" fillId="9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4" fontId="8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  <xf numFmtId="0" fontId="8" fillId="2" borderId="8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</cellXfs>
  <cellStyles count="1">
    <cellStyle name="Normal" xfId="0" builtinId="0"/>
  </cellStyles>
  <dxfs count="97">
    <dxf>
      <font>
        <color rgb="FF9C0006"/>
      </font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HANTI%20BHAGAWATI\2080%20BATCH\EXAM\RESULT\MARKS\CE\10%20COM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tt"/>
      <sheetName val="Sheet1"/>
      <sheetName val="STD"/>
      <sheetName val="SUB"/>
      <sheetName val="1ST"/>
      <sheetName val="1STML"/>
      <sheetName val="1STGR"/>
      <sheetName val="00MS1ST"/>
      <sheetName val="1STGL"/>
      <sheetName val="1STGR (2)"/>
      <sheetName val="2ND ENTRY"/>
      <sheetName val="2ND"/>
      <sheetName val="2NDML (2)"/>
      <sheetName val="2NDGR (2)"/>
      <sheetName val="00MS2ND (2)"/>
      <sheetName val="2NDGL (2)"/>
      <sheetName val="2NDML"/>
      <sheetName val="2NDGR"/>
      <sheetName val="00MS2ND"/>
      <sheetName val="2NDGL"/>
    </sheetNames>
    <sheetDataSet>
      <sheetData sheetId="0" refreshError="1"/>
      <sheetData sheetId="1" refreshError="1"/>
      <sheetData sheetId="2" refreshError="1"/>
      <sheetData sheetId="3">
        <row r="8">
          <cell r="F8">
            <v>25</v>
          </cell>
        </row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0</v>
          </cell>
        </row>
        <row r="13">
          <cell r="F13">
            <v>50</v>
          </cell>
        </row>
        <row r="14">
          <cell r="F14">
            <v>50</v>
          </cell>
        </row>
        <row r="15">
          <cell r="F15">
            <v>50</v>
          </cell>
        </row>
        <row r="16">
          <cell r="F16">
            <v>50</v>
          </cell>
        </row>
        <row r="17">
          <cell r="F17">
            <v>25</v>
          </cell>
        </row>
        <row r="29">
          <cell r="F2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topLeftCell="C1" zoomScale="80" zoomScaleNormal="80" workbookViewId="0">
      <selection activeCell="R6" sqref="R6"/>
    </sheetView>
  </sheetViews>
  <sheetFormatPr defaultRowHeight="14.5"/>
  <cols>
    <col min="2" max="2" width="14" bestFit="1" customWidth="1"/>
    <col min="3" max="3" width="14" customWidth="1"/>
    <col min="4" max="4" width="30.81640625" bestFit="1" customWidth="1"/>
    <col min="5" max="6" width="14.26953125" customWidth="1"/>
    <col min="7" max="16" width="9.81640625" bestFit="1" customWidth="1"/>
    <col min="18" max="18" width="13" bestFit="1" customWidth="1"/>
    <col min="25" max="25" width="3.453125" bestFit="1" customWidth="1"/>
    <col min="26" max="26" width="20.7265625" bestFit="1" customWidth="1"/>
    <col min="27" max="28" width="10.81640625" bestFit="1" customWidth="1"/>
    <col min="30" max="30" width="20.7265625" bestFit="1" customWidth="1"/>
  </cols>
  <sheetData>
    <row r="1" spans="1:23" ht="19.5">
      <c r="A1" s="11" t="s">
        <v>14</v>
      </c>
      <c r="B1" s="11" t="s">
        <v>44</v>
      </c>
      <c r="C1" s="11" t="s">
        <v>15</v>
      </c>
      <c r="D1" s="11" t="s">
        <v>16</v>
      </c>
      <c r="E1" s="11" t="s">
        <v>96</v>
      </c>
      <c r="F1" s="11" t="s">
        <v>133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1" t="s">
        <v>23</v>
      </c>
      <c r="N1" s="11" t="s">
        <v>24</v>
      </c>
      <c r="O1" s="11" t="s">
        <v>25</v>
      </c>
      <c r="P1" s="11" t="s">
        <v>26</v>
      </c>
      <c r="Q1" s="11" t="s">
        <v>27</v>
      </c>
      <c r="R1" s="11" t="s">
        <v>29</v>
      </c>
      <c r="S1" s="11" t="s">
        <v>45</v>
      </c>
      <c r="T1" s="11" t="s">
        <v>46</v>
      </c>
      <c r="U1" s="11" t="s">
        <v>47</v>
      </c>
      <c r="V1" s="13" t="s">
        <v>323</v>
      </c>
      <c r="W1" s="13" t="s">
        <v>48</v>
      </c>
    </row>
    <row r="2" spans="1:23" ht="19.5">
      <c r="A2" s="11">
        <v>1</v>
      </c>
      <c r="B2" s="11" t="s">
        <v>370</v>
      </c>
      <c r="C2" s="11">
        <v>200201</v>
      </c>
      <c r="D2" s="11" t="s">
        <v>475</v>
      </c>
      <c r="E2" s="45" t="s">
        <v>331</v>
      </c>
      <c r="F2" s="45" t="s">
        <v>329</v>
      </c>
      <c r="G2" s="11">
        <v>208101</v>
      </c>
      <c r="H2" s="11">
        <v>208105</v>
      </c>
      <c r="I2" s="11">
        <v>208110</v>
      </c>
      <c r="J2" s="11">
        <v>208115</v>
      </c>
      <c r="K2" s="11">
        <v>208120</v>
      </c>
      <c r="L2" s="11">
        <v>208125</v>
      </c>
      <c r="M2" s="11">
        <v>208130</v>
      </c>
      <c r="N2" s="11">
        <v>208135</v>
      </c>
      <c r="O2" s="11"/>
      <c r="P2" s="11"/>
      <c r="Q2" s="11"/>
      <c r="R2" s="70">
        <v>60393</v>
      </c>
      <c r="S2" s="11"/>
      <c r="T2" s="11"/>
      <c r="U2" s="11"/>
      <c r="V2">
        <v>1</v>
      </c>
      <c r="W2">
        <v>1</v>
      </c>
    </row>
    <row r="3" spans="1:23" ht="19.5">
      <c r="A3" s="11">
        <v>2</v>
      </c>
      <c r="B3" s="11" t="s">
        <v>371</v>
      </c>
      <c r="C3" s="11">
        <v>200202</v>
      </c>
      <c r="D3" s="11" t="s">
        <v>493</v>
      </c>
      <c r="E3" s="45" t="s">
        <v>331</v>
      </c>
      <c r="F3" s="45" t="s">
        <v>329</v>
      </c>
      <c r="G3" s="11">
        <v>208101</v>
      </c>
      <c r="H3" s="11">
        <v>208105</v>
      </c>
      <c r="I3" s="11">
        <v>208110</v>
      </c>
      <c r="J3" s="11">
        <v>208115</v>
      </c>
      <c r="K3" s="11">
        <v>208120</v>
      </c>
      <c r="L3" s="11">
        <v>208125</v>
      </c>
      <c r="M3" s="11">
        <v>208130</v>
      </c>
      <c r="N3" s="11">
        <v>208135</v>
      </c>
      <c r="O3" s="11"/>
      <c r="P3" s="11"/>
      <c r="Q3" s="11"/>
      <c r="R3" s="11"/>
      <c r="S3" s="11"/>
      <c r="T3" s="11"/>
      <c r="U3" s="11"/>
      <c r="V3">
        <v>1</v>
      </c>
      <c r="W3">
        <v>1</v>
      </c>
    </row>
    <row r="4" spans="1:23" ht="19.5">
      <c r="A4" s="11">
        <v>3</v>
      </c>
      <c r="B4" s="11" t="s">
        <v>372</v>
      </c>
      <c r="C4" s="11">
        <v>200203</v>
      </c>
      <c r="D4" s="11" t="s">
        <v>373</v>
      </c>
      <c r="E4" s="45" t="s">
        <v>331</v>
      </c>
      <c r="F4" s="45" t="s">
        <v>329</v>
      </c>
      <c r="G4" s="11">
        <v>208101</v>
      </c>
      <c r="H4" s="11">
        <v>208105</v>
      </c>
      <c r="I4" s="11">
        <v>208110</v>
      </c>
      <c r="J4" s="11">
        <v>208115</v>
      </c>
      <c r="K4" s="11">
        <v>208120</v>
      </c>
      <c r="L4" s="11">
        <v>208125</v>
      </c>
      <c r="M4" s="11">
        <v>208130</v>
      </c>
      <c r="N4" s="11">
        <v>208135</v>
      </c>
      <c r="O4" s="11"/>
      <c r="P4" s="11"/>
      <c r="Q4" s="11"/>
      <c r="R4" s="11"/>
      <c r="S4" s="11"/>
      <c r="T4" s="11"/>
      <c r="U4" s="11"/>
      <c r="V4">
        <v>1</v>
      </c>
      <c r="W4">
        <v>1</v>
      </c>
    </row>
    <row r="5" spans="1:23" ht="19.5">
      <c r="A5" s="11">
        <v>4</v>
      </c>
      <c r="B5" s="11" t="s">
        <v>374</v>
      </c>
      <c r="C5" s="11">
        <v>200204</v>
      </c>
      <c r="D5" s="11" t="s">
        <v>476</v>
      </c>
      <c r="E5" s="45" t="s">
        <v>331</v>
      </c>
      <c r="F5" s="45" t="s">
        <v>329</v>
      </c>
      <c r="G5" s="11">
        <v>208101</v>
      </c>
      <c r="H5" s="11">
        <v>208105</v>
      </c>
      <c r="I5" s="11">
        <v>208110</v>
      </c>
      <c r="J5" s="11">
        <v>208115</v>
      </c>
      <c r="K5" s="11">
        <v>208120</v>
      </c>
      <c r="L5" s="11">
        <v>208125</v>
      </c>
      <c r="M5" s="11">
        <v>208130</v>
      </c>
      <c r="N5" s="11">
        <v>208135</v>
      </c>
      <c r="O5" s="11"/>
      <c r="P5" s="11"/>
      <c r="Q5" s="11"/>
      <c r="R5" s="11"/>
      <c r="S5" s="11"/>
      <c r="T5" s="11"/>
      <c r="U5" s="11"/>
      <c r="V5">
        <v>1</v>
      </c>
      <c r="W5">
        <v>1</v>
      </c>
    </row>
    <row r="6" spans="1:23" ht="19.5">
      <c r="A6" s="11">
        <v>5</v>
      </c>
      <c r="B6" s="11" t="s">
        <v>375</v>
      </c>
      <c r="C6" s="11">
        <v>200205</v>
      </c>
      <c r="D6" s="11" t="s">
        <v>376</v>
      </c>
      <c r="E6" s="45" t="s">
        <v>331</v>
      </c>
      <c r="F6" s="45" t="s">
        <v>329</v>
      </c>
      <c r="G6" s="11">
        <v>208101</v>
      </c>
      <c r="H6" s="11">
        <v>208105</v>
      </c>
      <c r="I6" s="11">
        <v>208110</v>
      </c>
      <c r="J6" s="11">
        <v>208115</v>
      </c>
      <c r="K6" s="11">
        <v>208120</v>
      </c>
      <c r="L6" s="11">
        <v>208125</v>
      </c>
      <c r="M6" s="11">
        <v>208130</v>
      </c>
      <c r="N6" s="11">
        <v>208135</v>
      </c>
      <c r="O6" s="11"/>
      <c r="P6" s="11"/>
      <c r="Q6" s="11"/>
      <c r="R6" s="11"/>
      <c r="S6" s="11"/>
      <c r="T6" s="11"/>
      <c r="U6" s="11"/>
      <c r="V6">
        <v>1</v>
      </c>
      <c r="W6">
        <v>1</v>
      </c>
    </row>
    <row r="7" spans="1:23" ht="19.5">
      <c r="A7" s="11">
        <v>6</v>
      </c>
      <c r="B7" s="11" t="s">
        <v>377</v>
      </c>
      <c r="C7" s="11">
        <v>200206</v>
      </c>
      <c r="D7" s="11" t="s">
        <v>378</v>
      </c>
      <c r="E7" s="45" t="s">
        <v>331</v>
      </c>
      <c r="F7" s="45" t="s">
        <v>329</v>
      </c>
      <c r="G7" s="11">
        <v>208101</v>
      </c>
      <c r="H7" s="11">
        <v>208105</v>
      </c>
      <c r="I7" s="11">
        <v>208110</v>
      </c>
      <c r="J7" s="11">
        <v>208115</v>
      </c>
      <c r="K7" s="11">
        <v>208120</v>
      </c>
      <c r="L7" s="11">
        <v>208125</v>
      </c>
      <c r="M7" s="11">
        <v>208130</v>
      </c>
      <c r="N7" s="11">
        <v>208135</v>
      </c>
      <c r="O7" s="11"/>
      <c r="P7" s="11"/>
      <c r="Q7" s="11"/>
      <c r="R7" s="11"/>
      <c r="S7" s="11"/>
      <c r="T7" s="11"/>
      <c r="U7" s="11"/>
      <c r="V7">
        <v>1</v>
      </c>
      <c r="W7">
        <v>1</v>
      </c>
    </row>
    <row r="8" spans="1:23" ht="19.5">
      <c r="A8" s="11">
        <v>7</v>
      </c>
      <c r="B8" s="11" t="s">
        <v>379</v>
      </c>
      <c r="C8" s="11">
        <v>200207</v>
      </c>
      <c r="D8" s="11" t="s">
        <v>494</v>
      </c>
      <c r="E8" s="45" t="s">
        <v>331</v>
      </c>
      <c r="F8" s="45" t="s">
        <v>329</v>
      </c>
      <c r="G8" s="11">
        <v>208101</v>
      </c>
      <c r="H8" s="11">
        <v>208105</v>
      </c>
      <c r="I8" s="11">
        <v>208110</v>
      </c>
      <c r="J8" s="11">
        <v>208115</v>
      </c>
      <c r="K8" s="11">
        <v>208120</v>
      </c>
      <c r="L8" s="11">
        <v>208125</v>
      </c>
      <c r="M8" s="11">
        <v>208130</v>
      </c>
      <c r="N8" s="11">
        <v>208135</v>
      </c>
      <c r="O8" s="11"/>
      <c r="P8" s="11"/>
      <c r="Q8" s="11"/>
      <c r="R8" s="11"/>
      <c r="S8" s="11"/>
      <c r="T8" s="11"/>
      <c r="U8" s="11"/>
      <c r="V8">
        <v>1</v>
      </c>
      <c r="W8">
        <v>1</v>
      </c>
    </row>
    <row r="9" spans="1:23" ht="19.5">
      <c r="A9" s="11">
        <v>8</v>
      </c>
      <c r="B9" s="11" t="s">
        <v>380</v>
      </c>
      <c r="C9" s="11">
        <v>200208</v>
      </c>
      <c r="D9" s="11" t="s">
        <v>381</v>
      </c>
      <c r="E9" s="45" t="s">
        <v>331</v>
      </c>
      <c r="F9" s="45" t="s">
        <v>329</v>
      </c>
      <c r="G9" s="11">
        <v>208101</v>
      </c>
      <c r="H9" s="11">
        <v>208105</v>
      </c>
      <c r="I9" s="11">
        <v>208110</v>
      </c>
      <c r="J9" s="11">
        <v>208115</v>
      </c>
      <c r="K9" s="11">
        <v>208120</v>
      </c>
      <c r="L9" s="11">
        <v>208125</v>
      </c>
      <c r="M9" s="11">
        <v>208130</v>
      </c>
      <c r="N9" s="11">
        <v>208135</v>
      </c>
      <c r="O9" s="11"/>
      <c r="P9" s="11"/>
      <c r="Q9" s="11"/>
      <c r="R9" s="11"/>
      <c r="S9" s="11"/>
      <c r="T9" s="11"/>
      <c r="U9" s="11"/>
      <c r="V9">
        <v>1</v>
      </c>
      <c r="W9">
        <v>1</v>
      </c>
    </row>
    <row r="10" spans="1:23" ht="19.5">
      <c r="A10" s="11">
        <v>9</v>
      </c>
      <c r="B10" s="11" t="s">
        <v>382</v>
      </c>
      <c r="C10" s="11">
        <v>200209</v>
      </c>
      <c r="D10" s="11" t="s">
        <v>383</v>
      </c>
      <c r="E10" s="45" t="s">
        <v>331</v>
      </c>
      <c r="F10" s="45" t="s">
        <v>329</v>
      </c>
      <c r="G10" s="11">
        <v>208101</v>
      </c>
      <c r="H10" s="11">
        <v>208105</v>
      </c>
      <c r="I10" s="11">
        <v>208110</v>
      </c>
      <c r="J10" s="11">
        <v>208115</v>
      </c>
      <c r="K10" s="11">
        <v>208120</v>
      </c>
      <c r="L10" s="11">
        <v>208125</v>
      </c>
      <c r="M10" s="11">
        <v>208130</v>
      </c>
      <c r="N10" s="11">
        <v>208135</v>
      </c>
      <c r="O10" s="11"/>
      <c r="P10" s="11"/>
      <c r="Q10" s="11"/>
      <c r="R10" s="11"/>
      <c r="S10" s="11"/>
      <c r="T10" s="11"/>
      <c r="U10" s="11"/>
      <c r="V10">
        <v>1</v>
      </c>
      <c r="W10">
        <v>1</v>
      </c>
    </row>
    <row r="11" spans="1:23" ht="19.5">
      <c r="A11" s="11">
        <v>10</v>
      </c>
      <c r="B11" s="11" t="s">
        <v>384</v>
      </c>
      <c r="C11" s="11">
        <v>200210</v>
      </c>
      <c r="D11" s="11" t="s">
        <v>385</v>
      </c>
      <c r="E11" s="45" t="s">
        <v>331</v>
      </c>
      <c r="F11" s="45" t="s">
        <v>329</v>
      </c>
      <c r="G11" s="11">
        <v>208101</v>
      </c>
      <c r="H11" s="11">
        <v>208105</v>
      </c>
      <c r="I11" s="11">
        <v>208110</v>
      </c>
      <c r="J11" s="11">
        <v>208115</v>
      </c>
      <c r="K11" s="11">
        <v>208120</v>
      </c>
      <c r="L11" s="11">
        <v>208125</v>
      </c>
      <c r="M11" s="11">
        <v>208130</v>
      </c>
      <c r="N11" s="11">
        <v>208135</v>
      </c>
      <c r="O11" s="11"/>
      <c r="P11" s="11"/>
      <c r="Q11" s="11"/>
      <c r="R11" s="11"/>
      <c r="S11" s="11"/>
      <c r="T11" s="11"/>
      <c r="U11" s="11"/>
      <c r="V11">
        <v>1</v>
      </c>
      <c r="W11">
        <v>1</v>
      </c>
    </row>
    <row r="12" spans="1:23" ht="19.5">
      <c r="A12" s="11">
        <v>11</v>
      </c>
      <c r="B12" s="11" t="s">
        <v>386</v>
      </c>
      <c r="C12" s="11">
        <v>200211</v>
      </c>
      <c r="D12" s="11" t="s">
        <v>387</v>
      </c>
      <c r="E12" s="45" t="s">
        <v>331</v>
      </c>
      <c r="F12" s="45" t="s">
        <v>329</v>
      </c>
      <c r="G12" s="11">
        <v>208101</v>
      </c>
      <c r="H12" s="11">
        <v>208105</v>
      </c>
      <c r="I12" s="11">
        <v>208110</v>
      </c>
      <c r="J12" s="11">
        <v>208115</v>
      </c>
      <c r="K12" s="11">
        <v>208120</v>
      </c>
      <c r="L12" s="11">
        <v>208125</v>
      </c>
      <c r="M12" s="11">
        <v>208130</v>
      </c>
      <c r="N12" s="11">
        <v>208135</v>
      </c>
      <c r="O12" s="11"/>
      <c r="P12" s="11"/>
      <c r="Q12" s="11"/>
      <c r="R12" s="11"/>
      <c r="S12" s="11"/>
      <c r="T12" s="11"/>
      <c r="U12" s="11"/>
      <c r="V12">
        <v>1</v>
      </c>
      <c r="W12">
        <v>1</v>
      </c>
    </row>
    <row r="13" spans="1:23" ht="19.5">
      <c r="A13" s="11">
        <v>12</v>
      </c>
      <c r="B13" s="11" t="s">
        <v>388</v>
      </c>
      <c r="C13" s="11">
        <v>200212</v>
      </c>
      <c r="D13" s="11" t="s">
        <v>389</v>
      </c>
      <c r="E13" s="45" t="s">
        <v>331</v>
      </c>
      <c r="F13" s="45" t="s">
        <v>329</v>
      </c>
      <c r="G13" s="11">
        <v>208101</v>
      </c>
      <c r="H13" s="11">
        <v>208105</v>
      </c>
      <c r="I13" s="11">
        <v>208110</v>
      </c>
      <c r="J13" s="11">
        <v>208115</v>
      </c>
      <c r="K13" s="11">
        <v>208120</v>
      </c>
      <c r="L13" s="11">
        <v>208125</v>
      </c>
      <c r="M13" s="11">
        <v>208130</v>
      </c>
      <c r="N13" s="11">
        <v>208135</v>
      </c>
      <c r="O13" s="11"/>
      <c r="P13" s="11"/>
      <c r="Q13" s="11"/>
      <c r="R13" s="11"/>
      <c r="S13" s="11"/>
      <c r="T13" s="11"/>
      <c r="U13" s="11"/>
      <c r="V13">
        <v>1</v>
      </c>
      <c r="W13">
        <v>1</v>
      </c>
    </row>
    <row r="14" spans="1:23" ht="19.5">
      <c r="A14" s="11">
        <v>13</v>
      </c>
      <c r="B14" s="11" t="s">
        <v>390</v>
      </c>
      <c r="C14" s="11">
        <v>200213</v>
      </c>
      <c r="D14" s="11" t="s">
        <v>391</v>
      </c>
      <c r="E14" s="45" t="s">
        <v>331</v>
      </c>
      <c r="F14" s="45" t="s">
        <v>329</v>
      </c>
      <c r="G14" s="11">
        <v>208101</v>
      </c>
      <c r="H14" s="11">
        <v>208105</v>
      </c>
      <c r="I14" s="11">
        <v>208110</v>
      </c>
      <c r="J14" s="11">
        <v>208115</v>
      </c>
      <c r="K14" s="11">
        <v>208120</v>
      </c>
      <c r="L14" s="11">
        <v>208125</v>
      </c>
      <c r="M14" s="11">
        <v>208130</v>
      </c>
      <c r="N14" s="11">
        <v>208135</v>
      </c>
      <c r="O14" s="11"/>
      <c r="P14" s="11"/>
      <c r="Q14" s="11"/>
      <c r="R14" s="11"/>
      <c r="S14" s="11"/>
      <c r="T14" s="11"/>
      <c r="U14" s="11"/>
      <c r="V14">
        <v>1</v>
      </c>
      <c r="W14">
        <v>1</v>
      </c>
    </row>
    <row r="15" spans="1:23" ht="19.5">
      <c r="A15" s="11">
        <v>14</v>
      </c>
      <c r="B15" s="11" t="s">
        <v>495</v>
      </c>
      <c r="C15" s="11">
        <v>200214</v>
      </c>
      <c r="D15" s="11" t="s">
        <v>496</v>
      </c>
      <c r="E15" s="45" t="s">
        <v>331</v>
      </c>
      <c r="F15" s="45" t="s">
        <v>329</v>
      </c>
      <c r="G15" s="11">
        <v>208101</v>
      </c>
      <c r="H15" s="11">
        <v>208105</v>
      </c>
      <c r="I15" s="11">
        <v>208110</v>
      </c>
      <c r="J15" s="11">
        <v>208115</v>
      </c>
      <c r="K15" s="11">
        <v>208120</v>
      </c>
      <c r="L15" s="11">
        <v>208125</v>
      </c>
      <c r="M15" s="11">
        <v>208130</v>
      </c>
      <c r="N15" s="11">
        <v>208135</v>
      </c>
      <c r="O15" s="11"/>
      <c r="P15" s="11"/>
      <c r="Q15" s="11"/>
      <c r="R15" s="11"/>
      <c r="S15" s="11"/>
      <c r="T15" s="11"/>
      <c r="U15" s="11"/>
      <c r="V15">
        <v>1</v>
      </c>
      <c r="W15">
        <v>1</v>
      </c>
    </row>
    <row r="16" spans="1:23" ht="19.5">
      <c r="A16" s="11">
        <v>15</v>
      </c>
      <c r="B16" s="11" t="s">
        <v>392</v>
      </c>
      <c r="C16" s="11">
        <v>200215</v>
      </c>
      <c r="D16" s="11" t="s">
        <v>393</v>
      </c>
      <c r="E16" s="45" t="s">
        <v>331</v>
      </c>
      <c r="F16" s="45" t="s">
        <v>329</v>
      </c>
      <c r="G16" s="11">
        <v>208101</v>
      </c>
      <c r="H16" s="11">
        <v>208105</v>
      </c>
      <c r="I16" s="11">
        <v>208110</v>
      </c>
      <c r="J16" s="11">
        <v>208115</v>
      </c>
      <c r="K16" s="11">
        <v>208120</v>
      </c>
      <c r="L16" s="11">
        <v>208125</v>
      </c>
      <c r="M16" s="11">
        <v>208130</v>
      </c>
      <c r="N16" s="11">
        <v>208135</v>
      </c>
      <c r="O16" s="11"/>
      <c r="P16" s="11"/>
      <c r="Q16" s="11"/>
      <c r="R16" s="11"/>
      <c r="S16" s="11"/>
      <c r="T16" s="11"/>
      <c r="U16" s="11"/>
      <c r="V16">
        <v>1</v>
      </c>
      <c r="W16">
        <v>1</v>
      </c>
    </row>
    <row r="17" spans="1:23" ht="19.5">
      <c r="A17" s="11">
        <v>16</v>
      </c>
      <c r="B17" s="11" t="s">
        <v>394</v>
      </c>
      <c r="C17" s="11">
        <v>200216</v>
      </c>
      <c r="D17" s="11" t="s">
        <v>395</v>
      </c>
      <c r="E17" s="45" t="s">
        <v>331</v>
      </c>
      <c r="F17" s="45" t="s">
        <v>329</v>
      </c>
      <c r="G17" s="11">
        <v>208101</v>
      </c>
      <c r="H17" s="11">
        <v>208105</v>
      </c>
      <c r="I17" s="11">
        <v>208110</v>
      </c>
      <c r="J17" s="11">
        <v>208115</v>
      </c>
      <c r="K17" s="11">
        <v>208120</v>
      </c>
      <c r="L17" s="11">
        <v>208125</v>
      </c>
      <c r="M17" s="11">
        <v>208130</v>
      </c>
      <c r="N17" s="11">
        <v>208135</v>
      </c>
      <c r="O17" s="11"/>
      <c r="P17" s="11"/>
      <c r="Q17" s="11"/>
      <c r="R17" s="11"/>
      <c r="S17" s="11"/>
      <c r="T17" s="11"/>
      <c r="U17" s="11"/>
      <c r="V17">
        <v>1</v>
      </c>
      <c r="W17">
        <v>1</v>
      </c>
    </row>
    <row r="18" spans="1:23" ht="19.5">
      <c r="A18" s="11">
        <v>17</v>
      </c>
      <c r="B18" s="11" t="s">
        <v>396</v>
      </c>
      <c r="C18" s="11">
        <v>200217</v>
      </c>
      <c r="D18" s="11" t="s">
        <v>397</v>
      </c>
      <c r="E18" s="45" t="s">
        <v>331</v>
      </c>
      <c r="F18" s="45" t="s">
        <v>329</v>
      </c>
      <c r="G18" s="11">
        <v>208101</v>
      </c>
      <c r="H18" s="11">
        <v>208105</v>
      </c>
      <c r="I18" s="11">
        <v>208110</v>
      </c>
      <c r="J18" s="11">
        <v>208115</v>
      </c>
      <c r="K18" s="11">
        <v>208120</v>
      </c>
      <c r="L18" s="11">
        <v>208125</v>
      </c>
      <c r="M18" s="11">
        <v>208130</v>
      </c>
      <c r="N18" s="11">
        <v>208135</v>
      </c>
      <c r="O18" s="11"/>
      <c r="P18" s="11"/>
      <c r="Q18" s="11"/>
      <c r="R18" s="11"/>
      <c r="S18" s="11"/>
      <c r="T18" s="11"/>
      <c r="U18" s="11"/>
      <c r="V18">
        <v>1</v>
      </c>
      <c r="W18">
        <v>1</v>
      </c>
    </row>
    <row r="19" spans="1:23" ht="19.5">
      <c r="A19" s="11">
        <v>18</v>
      </c>
      <c r="B19" s="11" t="s">
        <v>398</v>
      </c>
      <c r="C19" s="11">
        <v>200218</v>
      </c>
      <c r="D19" s="11" t="s">
        <v>399</v>
      </c>
      <c r="E19" s="45" t="s">
        <v>331</v>
      </c>
      <c r="F19" s="45" t="s">
        <v>329</v>
      </c>
      <c r="G19" s="11">
        <v>208101</v>
      </c>
      <c r="H19" s="11">
        <v>208105</v>
      </c>
      <c r="I19" s="11">
        <v>208110</v>
      </c>
      <c r="J19" s="11">
        <v>208115</v>
      </c>
      <c r="K19" s="11">
        <v>208120</v>
      </c>
      <c r="L19" s="11">
        <v>208125</v>
      </c>
      <c r="M19" s="11">
        <v>208130</v>
      </c>
      <c r="N19" s="11">
        <v>208135</v>
      </c>
      <c r="O19" s="11"/>
      <c r="P19" s="11"/>
      <c r="Q19" s="11"/>
      <c r="R19" s="11"/>
      <c r="S19" s="11"/>
      <c r="T19" s="11"/>
      <c r="U19" s="11"/>
      <c r="V19">
        <v>1</v>
      </c>
      <c r="W19">
        <v>1</v>
      </c>
    </row>
    <row r="20" spans="1:23" ht="19.5">
      <c r="A20" s="11">
        <v>19</v>
      </c>
      <c r="B20" s="11" t="s">
        <v>400</v>
      </c>
      <c r="C20" s="11">
        <v>200219</v>
      </c>
      <c r="D20" s="11" t="s">
        <v>401</v>
      </c>
      <c r="E20" s="45" t="s">
        <v>331</v>
      </c>
      <c r="F20" s="45" t="s">
        <v>329</v>
      </c>
      <c r="G20" s="11">
        <v>208101</v>
      </c>
      <c r="H20" s="11">
        <v>208105</v>
      </c>
      <c r="I20" s="11">
        <v>208110</v>
      </c>
      <c r="J20" s="11">
        <v>208115</v>
      </c>
      <c r="K20" s="11">
        <v>208120</v>
      </c>
      <c r="L20" s="11">
        <v>208125</v>
      </c>
      <c r="M20" s="11">
        <v>208130</v>
      </c>
      <c r="N20" s="11">
        <v>208135</v>
      </c>
      <c r="O20" s="11"/>
      <c r="P20" s="11"/>
      <c r="Q20" s="11"/>
      <c r="R20" s="11"/>
      <c r="S20" s="11"/>
      <c r="T20" s="11"/>
      <c r="U20" s="11"/>
      <c r="V20">
        <v>1</v>
      </c>
      <c r="W20">
        <v>1</v>
      </c>
    </row>
    <row r="21" spans="1:23" ht="19.5">
      <c r="A21" s="11">
        <v>20</v>
      </c>
      <c r="B21" s="11" t="s">
        <v>402</v>
      </c>
      <c r="C21" s="11">
        <v>200220</v>
      </c>
      <c r="D21" s="11" t="s">
        <v>497</v>
      </c>
      <c r="E21" s="45" t="s">
        <v>331</v>
      </c>
      <c r="F21" s="45" t="s">
        <v>329</v>
      </c>
      <c r="G21" s="11">
        <v>208101</v>
      </c>
      <c r="H21" s="11">
        <v>208105</v>
      </c>
      <c r="I21" s="11">
        <v>208110</v>
      </c>
      <c r="J21" s="11">
        <v>208115</v>
      </c>
      <c r="K21" s="11">
        <v>208120</v>
      </c>
      <c r="L21" s="11">
        <v>208125</v>
      </c>
      <c r="M21" s="11">
        <v>208130</v>
      </c>
      <c r="N21" s="11">
        <v>208135</v>
      </c>
      <c r="O21" s="11"/>
      <c r="P21" s="11"/>
      <c r="Q21" s="11"/>
      <c r="R21" s="11"/>
      <c r="S21" s="11"/>
      <c r="T21" s="11"/>
      <c r="U21" s="11"/>
      <c r="V21">
        <v>1</v>
      </c>
      <c r="W21">
        <v>1</v>
      </c>
    </row>
    <row r="22" spans="1:23" ht="19.5">
      <c r="A22" s="11">
        <v>21</v>
      </c>
      <c r="B22" s="11" t="s">
        <v>403</v>
      </c>
      <c r="C22" s="11">
        <v>200221</v>
      </c>
      <c r="D22" s="11" t="s">
        <v>404</v>
      </c>
      <c r="E22" s="45" t="s">
        <v>331</v>
      </c>
      <c r="F22" s="45" t="s">
        <v>329</v>
      </c>
      <c r="G22" s="11">
        <v>208101</v>
      </c>
      <c r="H22" s="11">
        <v>208105</v>
      </c>
      <c r="I22" s="11">
        <v>208110</v>
      </c>
      <c r="J22" s="11">
        <v>208115</v>
      </c>
      <c r="K22" s="11">
        <v>208120</v>
      </c>
      <c r="L22" s="11">
        <v>208125</v>
      </c>
      <c r="M22" s="11">
        <v>208130</v>
      </c>
      <c r="N22" s="11">
        <v>208135</v>
      </c>
      <c r="O22" s="11"/>
      <c r="P22" s="11"/>
      <c r="Q22" s="11"/>
      <c r="R22" s="11"/>
      <c r="S22" s="11"/>
      <c r="T22" s="11"/>
      <c r="U22" s="11"/>
      <c r="V22">
        <v>1</v>
      </c>
      <c r="W22">
        <v>1</v>
      </c>
    </row>
    <row r="23" spans="1:23" ht="19.5">
      <c r="A23" s="11">
        <v>22</v>
      </c>
      <c r="B23" s="11" t="s">
        <v>405</v>
      </c>
      <c r="C23" s="11">
        <v>200222</v>
      </c>
      <c r="D23" s="11" t="s">
        <v>498</v>
      </c>
      <c r="E23" s="45" t="s">
        <v>331</v>
      </c>
      <c r="F23" s="45" t="s">
        <v>329</v>
      </c>
      <c r="G23" s="11">
        <v>208101</v>
      </c>
      <c r="H23" s="11">
        <v>208105</v>
      </c>
      <c r="I23" s="11">
        <v>208110</v>
      </c>
      <c r="J23" s="11">
        <v>208115</v>
      </c>
      <c r="K23" s="11">
        <v>208120</v>
      </c>
      <c r="L23" s="11">
        <v>208125</v>
      </c>
      <c r="M23" s="11">
        <v>208130</v>
      </c>
      <c r="N23" s="11">
        <v>208135</v>
      </c>
      <c r="O23" s="11"/>
      <c r="P23" s="11"/>
      <c r="Q23" s="11"/>
      <c r="R23" s="11"/>
      <c r="S23" s="11"/>
      <c r="T23" s="11"/>
      <c r="U23" s="11"/>
      <c r="V23">
        <v>1</v>
      </c>
      <c r="W23">
        <v>1</v>
      </c>
    </row>
    <row r="24" spans="1:23" ht="19.5">
      <c r="A24" s="11">
        <v>23</v>
      </c>
      <c r="B24" s="11" t="s">
        <v>406</v>
      </c>
      <c r="C24" s="11">
        <v>200223</v>
      </c>
      <c r="D24" s="11" t="s">
        <v>407</v>
      </c>
      <c r="E24" s="45" t="s">
        <v>331</v>
      </c>
      <c r="F24" s="45" t="s">
        <v>329</v>
      </c>
      <c r="G24" s="11">
        <v>208101</v>
      </c>
      <c r="H24" s="11">
        <v>208105</v>
      </c>
      <c r="I24" s="11">
        <v>208110</v>
      </c>
      <c r="J24" s="11">
        <v>208115</v>
      </c>
      <c r="K24" s="11">
        <v>208120</v>
      </c>
      <c r="L24" s="11">
        <v>208125</v>
      </c>
      <c r="M24" s="11">
        <v>208130</v>
      </c>
      <c r="N24" s="11">
        <v>208135</v>
      </c>
      <c r="O24" s="11"/>
      <c r="P24" s="11"/>
      <c r="Q24" s="11"/>
      <c r="R24" s="11"/>
      <c r="S24" s="11"/>
      <c r="T24" s="11"/>
      <c r="U24" s="11"/>
      <c r="V24">
        <v>1</v>
      </c>
      <c r="W24">
        <v>1</v>
      </c>
    </row>
    <row r="25" spans="1:23" ht="19.5">
      <c r="A25" s="11">
        <v>24</v>
      </c>
      <c r="B25" s="11" t="s">
        <v>408</v>
      </c>
      <c r="C25" s="11">
        <v>200224</v>
      </c>
      <c r="D25" s="11" t="s">
        <v>409</v>
      </c>
      <c r="E25" s="45" t="s">
        <v>331</v>
      </c>
      <c r="F25" s="45" t="s">
        <v>329</v>
      </c>
      <c r="G25" s="11">
        <v>208101</v>
      </c>
      <c r="H25" s="11">
        <v>208105</v>
      </c>
      <c r="I25" s="11">
        <v>208110</v>
      </c>
      <c r="J25" s="11">
        <v>208115</v>
      </c>
      <c r="K25" s="11">
        <v>208120</v>
      </c>
      <c r="L25" s="11">
        <v>208125</v>
      </c>
      <c r="M25" s="11">
        <v>208130</v>
      </c>
      <c r="N25" s="11">
        <v>208135</v>
      </c>
      <c r="O25" s="11"/>
      <c r="P25" s="11"/>
      <c r="Q25" s="11"/>
      <c r="R25" s="11"/>
      <c r="S25" s="11"/>
      <c r="T25" s="11"/>
      <c r="U25" s="11"/>
      <c r="V25">
        <v>1</v>
      </c>
      <c r="W25">
        <v>1</v>
      </c>
    </row>
    <row r="26" spans="1:23" ht="19.5">
      <c r="A26" s="11">
        <v>25</v>
      </c>
      <c r="B26" s="11" t="s">
        <v>410</v>
      </c>
      <c r="C26" s="11">
        <v>200225</v>
      </c>
      <c r="D26" s="11" t="s">
        <v>411</v>
      </c>
      <c r="E26" s="45" t="s">
        <v>331</v>
      </c>
      <c r="F26" s="45" t="s">
        <v>329</v>
      </c>
      <c r="G26" s="11">
        <v>208101</v>
      </c>
      <c r="H26" s="11">
        <v>208105</v>
      </c>
      <c r="I26" s="11">
        <v>208110</v>
      </c>
      <c r="J26" s="11">
        <v>208115</v>
      </c>
      <c r="K26" s="11">
        <v>208120</v>
      </c>
      <c r="L26" s="11">
        <v>208125</v>
      </c>
      <c r="M26" s="11">
        <v>208130</v>
      </c>
      <c r="N26" s="11">
        <v>208135</v>
      </c>
      <c r="O26" s="11"/>
      <c r="P26" s="11"/>
      <c r="Q26" s="11"/>
      <c r="R26" s="11"/>
      <c r="S26" s="11"/>
      <c r="T26" s="11"/>
      <c r="U26" s="11"/>
      <c r="V26">
        <v>1</v>
      </c>
      <c r="W26">
        <v>1</v>
      </c>
    </row>
    <row r="27" spans="1:23" ht="19.5">
      <c r="A27" s="11">
        <v>26</v>
      </c>
      <c r="B27" s="11" t="s">
        <v>412</v>
      </c>
      <c r="C27" s="11">
        <v>200226</v>
      </c>
      <c r="D27" s="11" t="s">
        <v>413</v>
      </c>
      <c r="E27" s="45" t="s">
        <v>331</v>
      </c>
      <c r="F27" s="45" t="s">
        <v>329</v>
      </c>
      <c r="G27" s="11">
        <v>208101</v>
      </c>
      <c r="H27" s="11">
        <v>208105</v>
      </c>
      <c r="I27" s="11">
        <v>208110</v>
      </c>
      <c r="J27" s="11">
        <v>208115</v>
      </c>
      <c r="K27" s="11">
        <v>208120</v>
      </c>
      <c r="L27" s="11">
        <v>208125</v>
      </c>
      <c r="M27" s="11">
        <v>208130</v>
      </c>
      <c r="N27" s="11">
        <v>208135</v>
      </c>
      <c r="O27" s="11"/>
      <c r="P27" s="11"/>
      <c r="Q27" s="11"/>
      <c r="R27" s="11"/>
      <c r="S27" s="11"/>
      <c r="T27" s="11"/>
      <c r="U27" s="11"/>
      <c r="V27">
        <v>1</v>
      </c>
      <c r="W27">
        <v>1</v>
      </c>
    </row>
    <row r="28" spans="1:23" ht="19.5">
      <c r="A28" s="11">
        <v>27</v>
      </c>
      <c r="B28" s="11" t="s">
        <v>414</v>
      </c>
      <c r="C28" s="11">
        <v>200227</v>
      </c>
      <c r="D28" s="11" t="s">
        <v>415</v>
      </c>
      <c r="E28" s="45" t="s">
        <v>331</v>
      </c>
      <c r="F28" s="45" t="s">
        <v>329</v>
      </c>
      <c r="G28" s="11">
        <v>208101</v>
      </c>
      <c r="H28" s="11">
        <v>208105</v>
      </c>
      <c r="I28" s="11">
        <v>208110</v>
      </c>
      <c r="J28" s="11">
        <v>208115</v>
      </c>
      <c r="K28" s="11">
        <v>208120</v>
      </c>
      <c r="L28" s="11">
        <v>208125</v>
      </c>
      <c r="M28" s="11">
        <v>208130</v>
      </c>
      <c r="N28" s="11">
        <v>208135</v>
      </c>
      <c r="O28" s="11"/>
      <c r="P28" s="11"/>
      <c r="Q28" s="11"/>
      <c r="R28" s="11"/>
      <c r="S28" s="11"/>
      <c r="T28" s="11"/>
      <c r="U28" s="11"/>
      <c r="V28">
        <v>1</v>
      </c>
      <c r="W28">
        <v>1</v>
      </c>
    </row>
    <row r="29" spans="1:23" ht="19.5">
      <c r="A29" s="11">
        <v>28</v>
      </c>
      <c r="B29" s="11" t="s">
        <v>416</v>
      </c>
      <c r="C29" s="11">
        <v>200228</v>
      </c>
      <c r="D29" s="11" t="s">
        <v>417</v>
      </c>
      <c r="E29" s="45" t="s">
        <v>331</v>
      </c>
      <c r="F29" s="45" t="s">
        <v>329</v>
      </c>
      <c r="G29" s="11">
        <v>208101</v>
      </c>
      <c r="H29" s="11">
        <v>208105</v>
      </c>
      <c r="I29" s="11">
        <v>208110</v>
      </c>
      <c r="J29" s="11">
        <v>208115</v>
      </c>
      <c r="K29" s="11">
        <v>208120</v>
      </c>
      <c r="L29" s="11">
        <v>208125</v>
      </c>
      <c r="M29" s="11">
        <v>208130</v>
      </c>
      <c r="N29" s="11">
        <v>208135</v>
      </c>
      <c r="O29" s="11"/>
      <c r="P29" s="11"/>
      <c r="Q29" s="11"/>
      <c r="R29" s="11"/>
      <c r="S29" s="11"/>
      <c r="T29" s="11"/>
      <c r="U29" s="11"/>
    </row>
    <row r="30" spans="1:23" ht="19.5">
      <c r="A30" s="11"/>
      <c r="B30" s="11"/>
      <c r="C30" s="11"/>
      <c r="D30" s="11"/>
      <c r="E30" s="45" t="s">
        <v>331</v>
      </c>
      <c r="F30" s="45" t="s">
        <v>329</v>
      </c>
      <c r="G30" s="11">
        <v>208101</v>
      </c>
      <c r="H30" s="11">
        <v>208105</v>
      </c>
      <c r="I30" s="11">
        <v>208110</v>
      </c>
      <c r="J30" s="11">
        <v>208115</v>
      </c>
      <c r="K30" s="11">
        <v>208120</v>
      </c>
      <c r="L30" s="11">
        <v>208125</v>
      </c>
      <c r="M30" s="11">
        <v>208130</v>
      </c>
      <c r="N30" s="11">
        <v>208135</v>
      </c>
      <c r="O30" s="11"/>
      <c r="P30" s="11"/>
      <c r="Q30" s="11"/>
      <c r="R30" s="11"/>
      <c r="S30" s="11"/>
      <c r="T30" s="11"/>
      <c r="U30" s="11"/>
    </row>
    <row r="31" spans="1:23" ht="19.5">
      <c r="A31" s="11"/>
      <c r="B31" s="11"/>
      <c r="C31" s="11"/>
      <c r="D31" s="11"/>
      <c r="E31" s="45" t="s">
        <v>331</v>
      </c>
      <c r="F31" s="45" t="s">
        <v>329</v>
      </c>
      <c r="G31" s="11">
        <v>208101</v>
      </c>
      <c r="H31" s="11">
        <v>208105</v>
      </c>
      <c r="I31" s="11">
        <v>208110</v>
      </c>
      <c r="J31" s="11">
        <v>208115</v>
      </c>
      <c r="K31" s="11">
        <v>208120</v>
      </c>
      <c r="L31" s="11">
        <v>208125</v>
      </c>
      <c r="M31" s="11">
        <v>208130</v>
      </c>
      <c r="N31" s="11">
        <v>208135</v>
      </c>
      <c r="O31" s="11"/>
      <c r="P31" s="11"/>
      <c r="Q31" s="11"/>
      <c r="R31" s="11"/>
      <c r="S31" s="11"/>
      <c r="T31" s="11"/>
      <c r="U31" s="11"/>
    </row>
    <row r="32" spans="1:23" ht="19.5">
      <c r="A32" s="11">
        <v>30</v>
      </c>
      <c r="B32" s="11" t="s">
        <v>418</v>
      </c>
      <c r="C32" s="11">
        <v>200301</v>
      </c>
      <c r="D32" s="11" t="s">
        <v>419</v>
      </c>
      <c r="E32" s="45" t="s">
        <v>332</v>
      </c>
      <c r="F32" s="45" t="s">
        <v>329</v>
      </c>
      <c r="G32" s="11">
        <v>208101</v>
      </c>
      <c r="H32" s="11">
        <v>208105</v>
      </c>
      <c r="I32" s="11">
        <v>208110</v>
      </c>
      <c r="J32" s="11">
        <v>208115</v>
      </c>
      <c r="K32" s="11">
        <v>208120</v>
      </c>
      <c r="L32" s="11">
        <v>208125</v>
      </c>
      <c r="M32" s="11">
        <v>208130</v>
      </c>
      <c r="N32" s="11">
        <v>208135</v>
      </c>
      <c r="O32" s="11"/>
      <c r="P32" s="11"/>
      <c r="Q32" s="11"/>
      <c r="R32" s="11"/>
      <c r="S32" s="11"/>
      <c r="T32" s="11"/>
      <c r="U32" s="11"/>
      <c r="V32">
        <v>1</v>
      </c>
      <c r="W32">
        <v>1</v>
      </c>
    </row>
    <row r="33" spans="1:23" ht="19.5">
      <c r="A33" s="11">
        <v>31</v>
      </c>
      <c r="B33" s="11" t="s">
        <v>420</v>
      </c>
      <c r="C33" s="11">
        <v>200302</v>
      </c>
      <c r="D33" s="11" t="s">
        <v>421</v>
      </c>
      <c r="E33" s="45" t="s">
        <v>332</v>
      </c>
      <c r="F33" s="45" t="s">
        <v>329</v>
      </c>
      <c r="G33" s="11">
        <v>208101</v>
      </c>
      <c r="H33" s="11">
        <v>208105</v>
      </c>
      <c r="I33" s="11">
        <v>208110</v>
      </c>
      <c r="J33" s="11">
        <v>208115</v>
      </c>
      <c r="K33" s="11">
        <v>208120</v>
      </c>
      <c r="L33" s="11">
        <v>208125</v>
      </c>
      <c r="M33" s="11">
        <v>208130</v>
      </c>
      <c r="N33" s="11">
        <v>208135</v>
      </c>
      <c r="O33" s="11"/>
      <c r="P33" s="11"/>
      <c r="Q33" s="11"/>
      <c r="R33" s="11"/>
      <c r="S33" s="11"/>
      <c r="T33" s="11"/>
      <c r="U33" s="11"/>
      <c r="V33">
        <v>1</v>
      </c>
      <c r="W33">
        <v>1</v>
      </c>
    </row>
    <row r="34" spans="1:23" ht="19.5">
      <c r="A34" s="11">
        <v>32</v>
      </c>
      <c r="B34" s="11" t="s">
        <v>422</v>
      </c>
      <c r="C34" s="11">
        <v>200303</v>
      </c>
      <c r="D34" s="11" t="s">
        <v>423</v>
      </c>
      <c r="E34" s="45" t="s">
        <v>332</v>
      </c>
      <c r="F34" s="45" t="s">
        <v>329</v>
      </c>
      <c r="G34" s="11">
        <v>208101</v>
      </c>
      <c r="H34" s="11">
        <v>208105</v>
      </c>
      <c r="I34" s="11">
        <v>208110</v>
      </c>
      <c r="J34" s="11">
        <v>208115</v>
      </c>
      <c r="K34" s="11">
        <v>208120</v>
      </c>
      <c r="L34" s="11">
        <v>208125</v>
      </c>
      <c r="M34" s="11">
        <v>208130</v>
      </c>
      <c r="N34" s="11">
        <v>208135</v>
      </c>
      <c r="O34" s="11"/>
      <c r="P34" s="11"/>
      <c r="Q34" s="11"/>
      <c r="R34" s="11"/>
      <c r="S34" s="11"/>
      <c r="T34" s="11"/>
      <c r="U34" s="11"/>
      <c r="V34">
        <v>1</v>
      </c>
      <c r="W34">
        <v>1</v>
      </c>
    </row>
    <row r="35" spans="1:23" ht="19.5">
      <c r="A35" s="11">
        <v>33</v>
      </c>
      <c r="B35" s="11" t="s">
        <v>424</v>
      </c>
      <c r="C35" s="11">
        <v>200304</v>
      </c>
      <c r="D35" s="11" t="s">
        <v>425</v>
      </c>
      <c r="E35" s="45" t="s">
        <v>332</v>
      </c>
      <c r="F35" s="45" t="s">
        <v>329</v>
      </c>
      <c r="G35" s="11">
        <v>208101</v>
      </c>
      <c r="H35" s="11">
        <v>208105</v>
      </c>
      <c r="I35" s="11">
        <v>208110</v>
      </c>
      <c r="J35" s="11">
        <v>208115</v>
      </c>
      <c r="K35" s="11">
        <v>208120</v>
      </c>
      <c r="L35" s="11">
        <v>208125</v>
      </c>
      <c r="M35" s="11">
        <v>208130</v>
      </c>
      <c r="N35" s="11">
        <v>208135</v>
      </c>
      <c r="O35" s="11"/>
      <c r="P35" s="11"/>
      <c r="Q35" s="11"/>
      <c r="R35" s="11"/>
      <c r="S35" s="11"/>
      <c r="T35" s="11"/>
      <c r="U35" s="11"/>
      <c r="V35">
        <v>1</v>
      </c>
      <c r="W35">
        <v>1</v>
      </c>
    </row>
    <row r="36" spans="1:23" ht="19.5">
      <c r="A36" s="11">
        <v>34</v>
      </c>
      <c r="B36" s="11" t="s">
        <v>426</v>
      </c>
      <c r="C36" s="11">
        <v>200305</v>
      </c>
      <c r="D36" s="11" t="s">
        <v>427</v>
      </c>
      <c r="E36" s="45" t="s">
        <v>332</v>
      </c>
      <c r="F36" s="45" t="s">
        <v>329</v>
      </c>
      <c r="G36" s="11">
        <v>208101</v>
      </c>
      <c r="H36" s="11">
        <v>208105</v>
      </c>
      <c r="I36" s="11">
        <v>208110</v>
      </c>
      <c r="J36" s="11">
        <v>208115</v>
      </c>
      <c r="K36" s="11">
        <v>208120</v>
      </c>
      <c r="L36" s="11">
        <v>208125</v>
      </c>
      <c r="M36" s="11">
        <v>208130</v>
      </c>
      <c r="N36" s="11">
        <v>208135</v>
      </c>
      <c r="O36" s="11"/>
      <c r="P36" s="11"/>
      <c r="Q36" s="11"/>
      <c r="R36" s="11"/>
      <c r="S36" s="11"/>
      <c r="T36" s="11"/>
      <c r="U36" s="11"/>
      <c r="V36">
        <v>1</v>
      </c>
      <c r="W36">
        <v>1</v>
      </c>
    </row>
    <row r="37" spans="1:23" ht="19.5">
      <c r="A37" s="11">
        <v>35</v>
      </c>
      <c r="B37" s="11" t="s">
        <v>428</v>
      </c>
      <c r="C37" s="11">
        <v>200306</v>
      </c>
      <c r="D37" s="11" t="s">
        <v>429</v>
      </c>
      <c r="E37" s="45" t="s">
        <v>332</v>
      </c>
      <c r="F37" s="45" t="s">
        <v>329</v>
      </c>
      <c r="G37" s="11">
        <v>208101</v>
      </c>
      <c r="H37" s="11">
        <v>208105</v>
      </c>
      <c r="I37" s="11">
        <v>208110</v>
      </c>
      <c r="J37" s="11">
        <v>208115</v>
      </c>
      <c r="K37" s="11">
        <v>208120</v>
      </c>
      <c r="L37" s="11">
        <v>208125</v>
      </c>
      <c r="M37" s="11">
        <v>208130</v>
      </c>
      <c r="N37" s="11">
        <v>208135</v>
      </c>
      <c r="O37" s="11"/>
      <c r="P37" s="11"/>
      <c r="Q37" s="11"/>
      <c r="R37" s="11"/>
      <c r="S37" s="11"/>
      <c r="T37" s="11"/>
      <c r="U37" s="11"/>
      <c r="V37">
        <v>1</v>
      </c>
      <c r="W37">
        <v>1</v>
      </c>
    </row>
    <row r="38" spans="1:23" ht="19.5">
      <c r="A38" s="11">
        <v>36</v>
      </c>
      <c r="B38" s="11" t="s">
        <v>499</v>
      </c>
      <c r="C38" s="11">
        <v>200307</v>
      </c>
      <c r="D38" s="11" t="s">
        <v>500</v>
      </c>
      <c r="E38" s="45" t="s">
        <v>332</v>
      </c>
      <c r="F38" s="45" t="s">
        <v>329</v>
      </c>
      <c r="G38" s="11">
        <v>208101</v>
      </c>
      <c r="H38" s="11">
        <v>208105</v>
      </c>
      <c r="I38" s="11">
        <v>208110</v>
      </c>
      <c r="J38" s="11">
        <v>208115</v>
      </c>
      <c r="K38" s="11">
        <v>208120</v>
      </c>
      <c r="L38" s="11">
        <v>208125</v>
      </c>
      <c r="M38" s="11">
        <v>208130</v>
      </c>
      <c r="N38" s="11">
        <v>208135</v>
      </c>
      <c r="O38" s="11"/>
      <c r="P38" s="11"/>
      <c r="Q38" s="11"/>
      <c r="R38" s="11"/>
      <c r="S38" s="11"/>
      <c r="T38" s="11"/>
      <c r="U38" s="11"/>
      <c r="V38">
        <v>1</v>
      </c>
      <c r="W38">
        <v>1</v>
      </c>
    </row>
    <row r="39" spans="1:23" ht="19.5">
      <c r="A39" s="11">
        <v>37</v>
      </c>
      <c r="B39" s="11" t="s">
        <v>430</v>
      </c>
      <c r="C39" s="11">
        <v>200308</v>
      </c>
      <c r="D39" s="11" t="s">
        <v>431</v>
      </c>
      <c r="E39" s="45" t="s">
        <v>332</v>
      </c>
      <c r="F39" s="45" t="s">
        <v>329</v>
      </c>
      <c r="G39" s="11">
        <v>208101</v>
      </c>
      <c r="H39" s="11">
        <v>208105</v>
      </c>
      <c r="I39" s="11">
        <v>208110</v>
      </c>
      <c r="J39" s="11">
        <v>208115</v>
      </c>
      <c r="K39" s="11">
        <v>208120</v>
      </c>
      <c r="L39" s="11">
        <v>208125</v>
      </c>
      <c r="M39" s="11">
        <v>208130</v>
      </c>
      <c r="N39" s="11">
        <v>208135</v>
      </c>
      <c r="O39" s="11"/>
      <c r="P39" s="11"/>
      <c r="Q39" s="11"/>
      <c r="R39" s="11"/>
      <c r="S39" s="11"/>
      <c r="T39" s="11"/>
      <c r="U39" s="11"/>
      <c r="V39">
        <v>1</v>
      </c>
      <c r="W39">
        <v>1</v>
      </c>
    </row>
    <row r="40" spans="1:23" ht="19.5">
      <c r="A40" s="11">
        <v>38</v>
      </c>
      <c r="B40" s="11" t="s">
        <v>432</v>
      </c>
      <c r="C40" s="11">
        <v>200309</v>
      </c>
      <c r="D40" s="11" t="s">
        <v>433</v>
      </c>
      <c r="E40" s="45" t="s">
        <v>332</v>
      </c>
      <c r="F40" s="45" t="s">
        <v>329</v>
      </c>
      <c r="G40" s="11">
        <v>208101</v>
      </c>
      <c r="H40" s="11">
        <v>208105</v>
      </c>
      <c r="I40" s="11">
        <v>208110</v>
      </c>
      <c r="J40" s="11">
        <v>208115</v>
      </c>
      <c r="K40" s="11">
        <v>208120</v>
      </c>
      <c r="L40" s="11">
        <v>208125</v>
      </c>
      <c r="M40" s="11">
        <v>208130</v>
      </c>
      <c r="N40" s="11">
        <v>208135</v>
      </c>
      <c r="O40" s="11"/>
      <c r="P40" s="11"/>
      <c r="Q40" s="11"/>
      <c r="R40" s="11"/>
      <c r="S40" s="11"/>
      <c r="T40" s="11"/>
      <c r="U40" s="11"/>
      <c r="V40">
        <v>1</v>
      </c>
      <c r="W40">
        <v>1</v>
      </c>
    </row>
    <row r="41" spans="1:23" ht="19.5">
      <c r="A41" s="11">
        <v>39</v>
      </c>
      <c r="B41" s="11" t="s">
        <v>434</v>
      </c>
      <c r="C41" s="11">
        <v>200310</v>
      </c>
      <c r="D41" s="11" t="s">
        <v>435</v>
      </c>
      <c r="E41" s="45" t="s">
        <v>332</v>
      </c>
      <c r="F41" s="45" t="s">
        <v>329</v>
      </c>
      <c r="G41" s="11">
        <v>208101</v>
      </c>
      <c r="H41" s="11">
        <v>208105</v>
      </c>
      <c r="I41" s="11">
        <v>208110</v>
      </c>
      <c r="J41" s="11">
        <v>208115</v>
      </c>
      <c r="K41" s="11">
        <v>208120</v>
      </c>
      <c r="L41" s="11">
        <v>208125</v>
      </c>
      <c r="M41" s="11">
        <v>208130</v>
      </c>
      <c r="N41" s="11">
        <v>208135</v>
      </c>
      <c r="O41" s="11"/>
      <c r="P41" s="11"/>
      <c r="Q41" s="11"/>
      <c r="R41" s="11"/>
      <c r="S41" s="11"/>
      <c r="T41" s="11"/>
      <c r="U41" s="11"/>
      <c r="V41">
        <v>1</v>
      </c>
      <c r="W41">
        <v>1</v>
      </c>
    </row>
    <row r="42" spans="1:23" ht="19.5">
      <c r="A42" s="11">
        <v>40</v>
      </c>
      <c r="B42" s="11" t="s">
        <v>436</v>
      </c>
      <c r="C42" s="11">
        <v>200311</v>
      </c>
      <c r="D42" s="11" t="s">
        <v>437</v>
      </c>
      <c r="E42" s="45" t="s">
        <v>332</v>
      </c>
      <c r="F42" s="45" t="s">
        <v>329</v>
      </c>
      <c r="G42" s="11">
        <v>208101</v>
      </c>
      <c r="H42" s="11">
        <v>208105</v>
      </c>
      <c r="I42" s="11">
        <v>208110</v>
      </c>
      <c r="J42" s="11">
        <v>208115</v>
      </c>
      <c r="K42" s="11">
        <v>208120</v>
      </c>
      <c r="L42" s="11">
        <v>208125</v>
      </c>
      <c r="M42" s="11">
        <v>208130</v>
      </c>
      <c r="N42" s="11">
        <v>208135</v>
      </c>
      <c r="O42" s="11"/>
      <c r="P42" s="11"/>
      <c r="Q42" s="11"/>
      <c r="R42" s="11"/>
      <c r="S42" s="11"/>
      <c r="T42" s="11"/>
      <c r="U42" s="11"/>
    </row>
    <row r="43" spans="1:23" ht="19.5">
      <c r="A43" s="11">
        <v>41</v>
      </c>
      <c r="B43" s="11" t="s">
        <v>438</v>
      </c>
      <c r="C43" s="11">
        <v>200312</v>
      </c>
      <c r="D43" s="11" t="s">
        <v>439</v>
      </c>
      <c r="E43" s="45" t="s">
        <v>332</v>
      </c>
      <c r="F43" s="45" t="s">
        <v>329</v>
      </c>
      <c r="G43" s="11">
        <v>208101</v>
      </c>
      <c r="H43" s="11">
        <v>208105</v>
      </c>
      <c r="I43" s="11">
        <v>208110</v>
      </c>
      <c r="J43" s="11">
        <v>208115</v>
      </c>
      <c r="K43" s="11">
        <v>208120</v>
      </c>
      <c r="L43" s="11">
        <v>208125</v>
      </c>
      <c r="M43" s="11">
        <v>208130</v>
      </c>
      <c r="N43" s="11">
        <v>208135</v>
      </c>
      <c r="O43" s="11"/>
      <c r="P43" s="11"/>
      <c r="Q43" s="11"/>
      <c r="R43" s="11"/>
      <c r="S43" s="11"/>
      <c r="T43" s="11"/>
      <c r="U43" s="11"/>
      <c r="V43">
        <v>1</v>
      </c>
      <c r="W43">
        <v>1</v>
      </c>
    </row>
    <row r="44" spans="1:23" ht="19.5">
      <c r="A44" s="11">
        <v>42</v>
      </c>
      <c r="B44" s="11" t="s">
        <v>440</v>
      </c>
      <c r="C44" s="11">
        <v>200313</v>
      </c>
      <c r="D44" s="11" t="s">
        <v>441</v>
      </c>
      <c r="E44" s="45" t="s">
        <v>332</v>
      </c>
      <c r="F44" s="45" t="s">
        <v>329</v>
      </c>
      <c r="G44" s="11">
        <v>208101</v>
      </c>
      <c r="H44" s="11">
        <v>208105</v>
      </c>
      <c r="I44" s="11">
        <v>208110</v>
      </c>
      <c r="J44" s="11">
        <v>208115</v>
      </c>
      <c r="K44" s="11">
        <v>208120</v>
      </c>
      <c r="L44" s="11">
        <v>208125</v>
      </c>
      <c r="M44" s="11">
        <v>208130</v>
      </c>
      <c r="N44" s="11">
        <v>208135</v>
      </c>
      <c r="O44" s="11"/>
      <c r="P44" s="11"/>
      <c r="Q44" s="11"/>
      <c r="R44" s="11"/>
      <c r="S44" s="11"/>
      <c r="T44" s="11"/>
      <c r="U44" s="11"/>
      <c r="V44">
        <v>1</v>
      </c>
      <c r="W44">
        <v>1</v>
      </c>
    </row>
    <row r="45" spans="1:23" ht="19.5">
      <c r="A45" s="11">
        <v>43</v>
      </c>
      <c r="B45" s="11" t="s">
        <v>442</v>
      </c>
      <c r="C45" s="11">
        <v>200314</v>
      </c>
      <c r="D45" s="11" t="s">
        <v>443</v>
      </c>
      <c r="E45" s="45" t="s">
        <v>332</v>
      </c>
      <c r="F45" s="45" t="s">
        <v>329</v>
      </c>
      <c r="G45" s="11">
        <v>208101</v>
      </c>
      <c r="H45" s="11">
        <v>208105</v>
      </c>
      <c r="I45" s="11">
        <v>208110</v>
      </c>
      <c r="J45" s="11">
        <v>208115</v>
      </c>
      <c r="K45" s="11">
        <v>208120</v>
      </c>
      <c r="L45" s="11">
        <v>208125</v>
      </c>
      <c r="M45" s="11">
        <v>208130</v>
      </c>
      <c r="N45" s="11">
        <v>208135</v>
      </c>
      <c r="O45" s="11"/>
      <c r="P45" s="11"/>
      <c r="Q45" s="11"/>
      <c r="R45" s="11"/>
      <c r="S45" s="11"/>
      <c r="T45" s="11"/>
      <c r="U45" s="11"/>
      <c r="V45">
        <v>1</v>
      </c>
      <c r="W45">
        <v>1</v>
      </c>
    </row>
    <row r="46" spans="1:23" ht="19.5">
      <c r="A46" s="11">
        <v>44</v>
      </c>
      <c r="B46" s="11" t="s">
        <v>444</v>
      </c>
      <c r="C46" s="11">
        <v>200315</v>
      </c>
      <c r="D46" s="11" t="s">
        <v>445</v>
      </c>
      <c r="E46" s="45" t="s">
        <v>332</v>
      </c>
      <c r="F46" s="45" t="s">
        <v>329</v>
      </c>
      <c r="G46" s="11">
        <v>208101</v>
      </c>
      <c r="H46" s="11">
        <v>208105</v>
      </c>
      <c r="I46" s="11">
        <v>208110</v>
      </c>
      <c r="J46" s="11">
        <v>208115</v>
      </c>
      <c r="K46" s="11">
        <v>208120</v>
      </c>
      <c r="L46" s="11">
        <v>208125</v>
      </c>
      <c r="M46" s="11">
        <v>208130</v>
      </c>
      <c r="N46" s="11">
        <v>208135</v>
      </c>
      <c r="O46" s="11"/>
      <c r="P46" s="11"/>
      <c r="Q46" s="11"/>
      <c r="R46" s="11"/>
      <c r="S46" s="11"/>
      <c r="T46" s="11"/>
      <c r="U46" s="11"/>
      <c r="V46">
        <v>1</v>
      </c>
      <c r="W46">
        <v>1</v>
      </c>
    </row>
    <row r="47" spans="1:23" ht="19.5">
      <c r="A47" s="11">
        <v>45</v>
      </c>
      <c r="B47" s="11" t="s">
        <v>446</v>
      </c>
      <c r="C47" s="11">
        <v>200316</v>
      </c>
      <c r="D47" s="11" t="s">
        <v>447</v>
      </c>
      <c r="E47" s="45" t="s">
        <v>332</v>
      </c>
      <c r="F47" s="45" t="s">
        <v>329</v>
      </c>
      <c r="G47" s="11">
        <v>208101</v>
      </c>
      <c r="H47" s="11">
        <v>208105</v>
      </c>
      <c r="I47" s="11">
        <v>208110</v>
      </c>
      <c r="J47" s="11">
        <v>208115</v>
      </c>
      <c r="K47" s="11">
        <v>208120</v>
      </c>
      <c r="L47" s="11">
        <v>208125</v>
      </c>
      <c r="M47" s="11">
        <v>208130</v>
      </c>
      <c r="N47" s="11">
        <v>208135</v>
      </c>
      <c r="O47" s="11"/>
      <c r="P47" s="11"/>
      <c r="Q47" s="11"/>
      <c r="R47" s="11"/>
      <c r="S47" s="11"/>
      <c r="T47" s="11"/>
      <c r="U47" s="11"/>
    </row>
    <row r="48" spans="1:23" ht="19.5">
      <c r="A48" s="11">
        <v>46</v>
      </c>
      <c r="B48" s="11" t="s">
        <v>448</v>
      </c>
      <c r="C48" s="11">
        <v>200317</v>
      </c>
      <c r="D48" s="11" t="s">
        <v>449</v>
      </c>
      <c r="E48" s="45" t="s">
        <v>332</v>
      </c>
      <c r="F48" s="45" t="s">
        <v>329</v>
      </c>
      <c r="G48" s="11">
        <v>208101</v>
      </c>
      <c r="H48" s="11">
        <v>208105</v>
      </c>
      <c r="I48" s="11">
        <v>208110</v>
      </c>
      <c r="J48" s="11">
        <v>208115</v>
      </c>
      <c r="K48" s="11">
        <v>208120</v>
      </c>
      <c r="L48" s="11">
        <v>208125</v>
      </c>
      <c r="M48" s="11">
        <v>208130</v>
      </c>
      <c r="N48" s="11">
        <v>208135</v>
      </c>
      <c r="O48" s="11"/>
      <c r="P48" s="11"/>
      <c r="Q48" s="11"/>
      <c r="R48" s="11"/>
      <c r="S48" s="11"/>
      <c r="T48" s="11"/>
      <c r="U48" s="11"/>
    </row>
    <row r="49" spans="1:21" ht="19.5">
      <c r="A49" s="11">
        <v>47</v>
      </c>
      <c r="B49" s="11" t="s">
        <v>450</v>
      </c>
      <c r="C49" s="11">
        <v>200318</v>
      </c>
      <c r="D49" s="11" t="s">
        <v>451</v>
      </c>
      <c r="E49" s="45" t="s">
        <v>332</v>
      </c>
      <c r="F49" s="45" t="s">
        <v>329</v>
      </c>
      <c r="G49" s="11">
        <v>208101</v>
      </c>
      <c r="H49" s="11">
        <v>208105</v>
      </c>
      <c r="I49" s="11">
        <v>208110</v>
      </c>
      <c r="J49" s="11">
        <v>208115</v>
      </c>
      <c r="K49" s="11">
        <v>208120</v>
      </c>
      <c r="L49" s="11">
        <v>208125</v>
      </c>
      <c r="M49" s="11">
        <v>208130</v>
      </c>
      <c r="N49" s="11">
        <v>208135</v>
      </c>
      <c r="O49" s="11"/>
      <c r="P49" s="11"/>
      <c r="Q49" s="11"/>
      <c r="R49" s="11"/>
      <c r="S49" s="11"/>
      <c r="T49" s="11"/>
      <c r="U49" s="11"/>
    </row>
    <row r="50" spans="1:21" ht="19.5">
      <c r="A50" s="11">
        <v>48</v>
      </c>
      <c r="B50" s="11" t="s">
        <v>452</v>
      </c>
      <c r="C50" s="11">
        <v>200319</v>
      </c>
      <c r="D50" s="11" t="s">
        <v>453</v>
      </c>
      <c r="E50" s="45" t="s">
        <v>332</v>
      </c>
      <c r="F50" s="45" t="s">
        <v>329</v>
      </c>
      <c r="G50" s="11">
        <v>208101</v>
      </c>
      <c r="H50" s="11">
        <v>208105</v>
      </c>
      <c r="I50" s="11">
        <v>208110</v>
      </c>
      <c r="J50" s="11">
        <v>208115</v>
      </c>
      <c r="K50" s="11">
        <v>208120</v>
      </c>
      <c r="L50" s="11">
        <v>208125</v>
      </c>
      <c r="M50" s="11">
        <v>208130</v>
      </c>
      <c r="N50" s="11">
        <v>208135</v>
      </c>
      <c r="O50" s="11"/>
      <c r="P50" s="11"/>
      <c r="Q50" s="11"/>
      <c r="R50" s="11"/>
      <c r="S50" s="11"/>
      <c r="T50" s="11"/>
      <c r="U50" s="11"/>
    </row>
    <row r="51" spans="1:21" ht="19.5">
      <c r="A51" s="11">
        <v>49</v>
      </c>
      <c r="B51" s="11" t="s">
        <v>454</v>
      </c>
      <c r="C51" s="11">
        <v>200320</v>
      </c>
      <c r="D51" s="11" t="s">
        <v>455</v>
      </c>
      <c r="E51" s="45" t="s">
        <v>332</v>
      </c>
      <c r="F51" s="45" t="s">
        <v>329</v>
      </c>
      <c r="G51" s="11">
        <v>208101</v>
      </c>
      <c r="H51" s="11">
        <v>208105</v>
      </c>
      <c r="I51" s="11">
        <v>208110</v>
      </c>
      <c r="J51" s="11">
        <v>208115</v>
      </c>
      <c r="K51" s="11">
        <v>208120</v>
      </c>
      <c r="L51" s="11">
        <v>208125</v>
      </c>
      <c r="M51" s="11">
        <v>208130</v>
      </c>
      <c r="N51" s="11">
        <v>208135</v>
      </c>
      <c r="O51" s="11"/>
      <c r="P51" s="11"/>
      <c r="Q51" s="11"/>
      <c r="R51" s="11"/>
      <c r="S51" s="11"/>
      <c r="T51" s="11"/>
      <c r="U51" s="11"/>
    </row>
    <row r="52" spans="1:21" ht="19.5">
      <c r="A52" s="11">
        <v>50</v>
      </c>
      <c r="B52" s="11" t="s">
        <v>456</v>
      </c>
      <c r="C52" s="11">
        <v>200321</v>
      </c>
      <c r="D52" s="11" t="s">
        <v>457</v>
      </c>
      <c r="E52" s="45" t="s">
        <v>332</v>
      </c>
      <c r="F52" s="45" t="s">
        <v>329</v>
      </c>
      <c r="G52" s="11">
        <v>208101</v>
      </c>
      <c r="H52" s="11">
        <v>208105</v>
      </c>
      <c r="I52" s="11">
        <v>208110</v>
      </c>
      <c r="J52" s="11">
        <v>208115</v>
      </c>
      <c r="K52" s="11">
        <v>208120</v>
      </c>
      <c r="L52" s="11">
        <v>208125</v>
      </c>
      <c r="M52" s="11">
        <v>208130</v>
      </c>
      <c r="N52" s="11">
        <v>208135</v>
      </c>
      <c r="O52" s="11"/>
      <c r="P52" s="11"/>
      <c r="Q52" s="11"/>
      <c r="R52" s="11"/>
      <c r="S52" s="11"/>
      <c r="T52" s="11"/>
      <c r="U52" s="11"/>
    </row>
    <row r="53" spans="1:21" ht="19.5">
      <c r="A53" s="11">
        <v>51</v>
      </c>
      <c r="B53" s="11" t="s">
        <v>458</v>
      </c>
      <c r="C53" s="11">
        <v>200322</v>
      </c>
      <c r="D53" s="11" t="s">
        <v>459</v>
      </c>
      <c r="E53" s="45" t="s">
        <v>332</v>
      </c>
      <c r="F53" s="45" t="s">
        <v>329</v>
      </c>
      <c r="G53" s="11">
        <v>208101</v>
      </c>
      <c r="H53" s="11">
        <v>208105</v>
      </c>
      <c r="I53" s="11">
        <v>208110</v>
      </c>
      <c r="J53" s="11">
        <v>208115</v>
      </c>
      <c r="K53" s="11">
        <v>208120</v>
      </c>
      <c r="L53" s="11">
        <v>208125</v>
      </c>
      <c r="M53" s="11">
        <v>208130</v>
      </c>
      <c r="N53" s="11">
        <v>208135</v>
      </c>
      <c r="O53" s="11"/>
      <c r="P53" s="11"/>
      <c r="Q53" s="11"/>
      <c r="R53" s="11"/>
      <c r="S53" s="11"/>
      <c r="T53" s="11"/>
      <c r="U53" s="50"/>
    </row>
    <row r="54" spans="1:21" ht="19.5">
      <c r="A54" s="11">
        <v>52</v>
      </c>
      <c r="B54" s="11" t="s">
        <v>501</v>
      </c>
      <c r="C54" s="11">
        <v>200323</v>
      </c>
      <c r="D54" s="11" t="s">
        <v>502</v>
      </c>
      <c r="E54" s="45" t="s">
        <v>332</v>
      </c>
      <c r="F54" s="45" t="s">
        <v>329</v>
      </c>
      <c r="G54" s="11">
        <v>208101</v>
      </c>
      <c r="H54" s="11">
        <v>208105</v>
      </c>
      <c r="I54" s="11">
        <v>208110</v>
      </c>
      <c r="J54" s="11">
        <v>208115</v>
      </c>
      <c r="K54" s="11">
        <v>208120</v>
      </c>
      <c r="L54" s="11">
        <v>208125</v>
      </c>
      <c r="M54" s="11">
        <v>208130</v>
      </c>
      <c r="N54" s="11">
        <v>208135</v>
      </c>
      <c r="O54" s="11"/>
      <c r="P54" s="11"/>
      <c r="Q54" s="11"/>
      <c r="R54" s="11"/>
      <c r="S54" s="11"/>
      <c r="T54" s="11"/>
      <c r="U54" s="50"/>
    </row>
    <row r="55" spans="1:21" ht="19.5">
      <c r="A55" s="11">
        <v>53</v>
      </c>
      <c r="B55" s="11" t="s">
        <v>460</v>
      </c>
      <c r="C55" s="11">
        <v>200324</v>
      </c>
      <c r="D55" s="11" t="s">
        <v>461</v>
      </c>
      <c r="E55" s="45" t="s">
        <v>332</v>
      </c>
      <c r="F55" s="45" t="s">
        <v>329</v>
      </c>
      <c r="G55" s="11">
        <v>208101</v>
      </c>
      <c r="H55" s="11">
        <v>208105</v>
      </c>
      <c r="I55" s="11">
        <v>208110</v>
      </c>
      <c r="J55" s="11">
        <v>208115</v>
      </c>
      <c r="K55" s="11">
        <v>208120</v>
      </c>
      <c r="L55" s="11">
        <v>208125</v>
      </c>
      <c r="M55" s="11">
        <v>208130</v>
      </c>
      <c r="N55" s="11">
        <v>208135</v>
      </c>
      <c r="O55" s="11"/>
      <c r="P55" s="11"/>
      <c r="Q55" s="11"/>
      <c r="R55" s="11"/>
      <c r="S55" s="11"/>
      <c r="T55" s="11"/>
      <c r="U55" s="50"/>
    </row>
    <row r="56" spans="1:21" ht="19.5">
      <c r="A56" s="11">
        <v>54</v>
      </c>
      <c r="B56" s="11" t="s">
        <v>462</v>
      </c>
      <c r="C56" s="11">
        <v>200325</v>
      </c>
      <c r="D56" s="11" t="s">
        <v>463</v>
      </c>
      <c r="E56" s="45" t="s">
        <v>332</v>
      </c>
      <c r="F56" s="45" t="s">
        <v>329</v>
      </c>
      <c r="G56" s="11">
        <v>208101</v>
      </c>
      <c r="H56" s="11">
        <v>208105</v>
      </c>
      <c r="I56" s="11">
        <v>208110</v>
      </c>
      <c r="J56" s="11">
        <v>208115</v>
      </c>
      <c r="K56" s="11">
        <v>208120</v>
      </c>
      <c r="L56" s="11">
        <v>208125</v>
      </c>
      <c r="M56" s="11">
        <v>208130</v>
      </c>
      <c r="N56" s="11">
        <v>208135</v>
      </c>
      <c r="O56" s="11"/>
      <c r="P56" s="11"/>
      <c r="Q56" s="11"/>
      <c r="R56" s="11"/>
      <c r="S56" s="11"/>
      <c r="T56" s="11"/>
      <c r="U56" s="50"/>
    </row>
    <row r="57" spans="1:21" ht="19.5">
      <c r="A57" s="11">
        <v>55</v>
      </c>
      <c r="B57" s="11" t="s">
        <v>464</v>
      </c>
      <c r="C57" s="11">
        <v>200326</v>
      </c>
      <c r="D57" s="11" t="s">
        <v>465</v>
      </c>
      <c r="E57" s="45" t="s">
        <v>332</v>
      </c>
      <c r="F57" s="45" t="s">
        <v>329</v>
      </c>
      <c r="G57" s="11">
        <v>208101</v>
      </c>
      <c r="H57" s="11">
        <v>208105</v>
      </c>
      <c r="I57" s="11">
        <v>208110</v>
      </c>
      <c r="J57" s="11">
        <v>208115</v>
      </c>
      <c r="K57" s="11">
        <v>208120</v>
      </c>
      <c r="L57" s="11">
        <v>208125</v>
      </c>
      <c r="M57" s="11">
        <v>208130</v>
      </c>
      <c r="N57" s="11">
        <v>208135</v>
      </c>
      <c r="O57" s="11"/>
      <c r="P57" s="11"/>
      <c r="Q57" s="11"/>
      <c r="R57" s="11"/>
      <c r="S57" s="11"/>
      <c r="T57" s="11"/>
      <c r="U57" s="50"/>
    </row>
    <row r="58" spans="1:21" ht="19.5">
      <c r="A58" s="11">
        <v>56</v>
      </c>
      <c r="B58" s="11" t="s">
        <v>466</v>
      </c>
      <c r="C58" s="11">
        <v>200327</v>
      </c>
      <c r="D58" s="11" t="s">
        <v>467</v>
      </c>
      <c r="E58" s="45" t="s">
        <v>332</v>
      </c>
      <c r="F58" s="45" t="s">
        <v>329</v>
      </c>
      <c r="G58" s="11">
        <v>208101</v>
      </c>
      <c r="H58" s="11">
        <v>208105</v>
      </c>
      <c r="I58" s="11">
        <v>208110</v>
      </c>
      <c r="J58" s="11">
        <v>208115</v>
      </c>
      <c r="K58" s="11">
        <v>208120</v>
      </c>
      <c r="L58" s="11">
        <v>208125</v>
      </c>
      <c r="M58" s="11">
        <v>208130</v>
      </c>
      <c r="N58" s="11">
        <v>208135</v>
      </c>
      <c r="O58" s="11"/>
      <c r="P58" s="11"/>
      <c r="Q58" s="11"/>
      <c r="R58" s="11"/>
      <c r="S58" s="11"/>
      <c r="T58" s="11"/>
      <c r="U58" s="50"/>
    </row>
    <row r="59" spans="1:21" ht="19.5">
      <c r="A59" s="11"/>
      <c r="B59" s="11"/>
      <c r="C59" s="11"/>
      <c r="D59" s="11"/>
      <c r="E59" s="45"/>
      <c r="F59" s="45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50"/>
    </row>
    <row r="60" spans="1:21" ht="19.5">
      <c r="A60" s="11"/>
      <c r="B60" s="11"/>
      <c r="C60" s="11"/>
      <c r="D60" s="11"/>
      <c r="E60" s="45"/>
      <c r="F60" s="45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50"/>
    </row>
    <row r="61" spans="1:21" ht="19.5">
      <c r="A61" s="11"/>
      <c r="B61" s="11"/>
      <c r="C61" s="11"/>
      <c r="D61" s="11"/>
      <c r="E61" s="45"/>
      <c r="F61" s="45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50"/>
    </row>
    <row r="62" spans="1:21" ht="19.5">
      <c r="A62" s="11"/>
      <c r="B62" s="11"/>
      <c r="C62" s="11"/>
      <c r="D62" s="11"/>
      <c r="E62" s="45"/>
      <c r="F62" s="45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50"/>
    </row>
    <row r="63" spans="1:21" ht="19.5">
      <c r="A63" s="11"/>
      <c r="B63" s="11"/>
      <c r="C63" s="11"/>
      <c r="D63" s="11"/>
      <c r="E63" s="45"/>
      <c r="F63" s="45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50"/>
    </row>
    <row r="64" spans="1:21" ht="19.5">
      <c r="A64" s="11"/>
      <c r="B64" s="11"/>
      <c r="C64" s="11"/>
      <c r="D64" s="11"/>
      <c r="E64" s="45"/>
      <c r="F64" s="45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50"/>
    </row>
    <row r="65" spans="1:21" ht="19.5">
      <c r="A65" s="11"/>
      <c r="B65" s="11"/>
      <c r="C65" s="11"/>
      <c r="D65" s="11"/>
      <c r="E65" s="45"/>
      <c r="F65" s="45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50"/>
    </row>
    <row r="66" spans="1:21" ht="19.5">
      <c r="A66" s="11"/>
      <c r="B66" s="11"/>
      <c r="C66" s="11"/>
      <c r="D66" s="11"/>
      <c r="E66" s="45"/>
      <c r="F66" s="45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50"/>
    </row>
    <row r="67" spans="1:21" ht="19.5">
      <c r="A67" s="11"/>
      <c r="B67" s="11"/>
      <c r="C67" s="11"/>
      <c r="D67" s="11"/>
      <c r="E67" s="45"/>
      <c r="F67" s="45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50"/>
    </row>
    <row r="68" spans="1:21" ht="19.5">
      <c r="A68" s="11"/>
      <c r="B68" s="11"/>
      <c r="C68" s="11"/>
      <c r="D68" s="11"/>
      <c r="E68" s="45"/>
      <c r="F68" s="45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50"/>
    </row>
    <row r="69" spans="1:21" ht="19.5">
      <c r="A69" s="11"/>
      <c r="B69" s="11"/>
      <c r="C69" s="11"/>
      <c r="D69" s="11"/>
      <c r="E69" s="45"/>
      <c r="F69" s="45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50"/>
    </row>
    <row r="70" spans="1:21" ht="19.5">
      <c r="A70" s="11"/>
      <c r="B70" s="11"/>
      <c r="C70" s="11"/>
      <c r="D70" s="11"/>
      <c r="E70" s="45"/>
      <c r="F70" s="45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50"/>
    </row>
    <row r="71" spans="1:21" ht="19.5">
      <c r="A71" s="11"/>
      <c r="B71" s="11"/>
      <c r="C71" s="11"/>
      <c r="D71" s="11"/>
      <c r="E71" s="45"/>
      <c r="F71" s="45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50"/>
    </row>
    <row r="72" spans="1:21" ht="19.5">
      <c r="A72" s="11"/>
      <c r="B72" s="11"/>
      <c r="C72" s="11"/>
      <c r="D72" s="11"/>
      <c r="E72" s="45"/>
      <c r="F72" s="45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50"/>
    </row>
    <row r="73" spans="1:21" ht="19.5">
      <c r="A73" s="11"/>
      <c r="B73" s="11"/>
      <c r="C73" s="11"/>
      <c r="D73" s="11"/>
      <c r="E73" s="45"/>
      <c r="F73" s="45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50"/>
    </row>
    <row r="74" spans="1:21" ht="19.5">
      <c r="A74" s="11"/>
      <c r="B74" s="11"/>
      <c r="C74" s="11"/>
      <c r="D74" s="11"/>
      <c r="E74" s="45"/>
      <c r="F74" s="45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50"/>
    </row>
    <row r="75" spans="1:21" ht="19.5">
      <c r="A75" s="11"/>
      <c r="B75" s="11"/>
      <c r="C75" s="11"/>
      <c r="D75" s="11"/>
      <c r="E75" s="45"/>
      <c r="F75" s="45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50"/>
    </row>
    <row r="76" spans="1:21" ht="19.5">
      <c r="A76" s="11"/>
      <c r="B76" s="11"/>
      <c r="C76" s="11"/>
      <c r="D76" s="11"/>
      <c r="E76" s="45"/>
      <c r="F76" s="45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50"/>
    </row>
    <row r="77" spans="1:21" ht="19.5">
      <c r="A77" s="11"/>
      <c r="B77" s="11"/>
      <c r="C77" s="11"/>
      <c r="D77" s="11"/>
      <c r="E77" s="45"/>
      <c r="F77" s="45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50"/>
    </row>
    <row r="78" spans="1:21" ht="19.5">
      <c r="A78" s="11"/>
      <c r="B78" s="11"/>
      <c r="C78" s="11"/>
      <c r="D78" s="11"/>
      <c r="E78" s="45"/>
      <c r="F78" s="45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50"/>
    </row>
    <row r="79" spans="1:21" ht="19.5">
      <c r="A79" s="11"/>
      <c r="B79" s="11"/>
      <c r="C79" s="11"/>
      <c r="D79" s="11"/>
      <c r="E79" s="45"/>
      <c r="F79" s="45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50"/>
    </row>
    <row r="80" spans="1:21" ht="19.5">
      <c r="A80" s="11"/>
      <c r="B80" s="11"/>
      <c r="C80" s="11"/>
      <c r="D80" s="11"/>
      <c r="E80" s="45"/>
      <c r="F80" s="45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50"/>
    </row>
    <row r="81" spans="1:21" ht="19.5">
      <c r="A81" s="11"/>
      <c r="B81" s="11"/>
      <c r="C81" s="11"/>
      <c r="D81" s="11"/>
      <c r="E81" s="45"/>
      <c r="F81" s="45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50"/>
    </row>
    <row r="82" spans="1:21" ht="19.5">
      <c r="A82" s="11"/>
      <c r="B82" s="11"/>
      <c r="C82" s="11"/>
      <c r="D82" s="11"/>
      <c r="E82" s="45"/>
      <c r="F82" s="45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50"/>
    </row>
    <row r="83" spans="1:21" ht="19.5">
      <c r="A83" s="11"/>
      <c r="B83" s="11"/>
      <c r="C83" s="11"/>
      <c r="D83" s="11"/>
      <c r="E83" s="11"/>
      <c r="F83" s="45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50"/>
    </row>
    <row r="84" spans="1:21" ht="19.5">
      <c r="A84" s="11"/>
      <c r="B84" s="11"/>
      <c r="C84" s="11"/>
      <c r="D84" s="11"/>
      <c r="E84" s="11"/>
      <c r="F84" s="45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50"/>
    </row>
    <row r="85" spans="1:21" ht="19.5">
      <c r="A85" s="11"/>
      <c r="B85" s="11"/>
      <c r="C85" s="11"/>
      <c r="D85" s="11"/>
      <c r="E85" s="11"/>
      <c r="F85" s="45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50"/>
    </row>
    <row r="86" spans="1:21" ht="19.5">
      <c r="A86" s="11"/>
      <c r="B86" s="11"/>
      <c r="C86" s="11"/>
      <c r="D86" s="11"/>
      <c r="E86" s="11"/>
      <c r="F86" s="45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50"/>
    </row>
    <row r="87" spans="1:21" ht="19.5">
      <c r="A87" s="11"/>
      <c r="B87" s="11"/>
      <c r="C87" s="11"/>
      <c r="D87" s="11"/>
      <c r="E87" s="11"/>
      <c r="F87" s="45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50"/>
    </row>
    <row r="88" spans="1:21" ht="19.5">
      <c r="A88" s="11"/>
      <c r="B88" s="11"/>
      <c r="C88" s="11"/>
      <c r="D88" s="11"/>
      <c r="E88" s="11"/>
      <c r="F88" s="45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50"/>
    </row>
    <row r="89" spans="1:21" ht="19.5">
      <c r="A89" s="11"/>
      <c r="B89" s="11"/>
      <c r="C89" s="11"/>
      <c r="D89" s="11"/>
      <c r="E89" s="11"/>
      <c r="F89" s="45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50"/>
    </row>
    <row r="90" spans="1:21" ht="19.5">
      <c r="A90" s="11"/>
      <c r="B90" s="11"/>
      <c r="C90" s="11"/>
      <c r="D90" s="11"/>
      <c r="E90" s="11"/>
      <c r="F90" s="45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50"/>
    </row>
    <row r="91" spans="1:21" ht="19.5">
      <c r="A91" s="11"/>
      <c r="B91" s="11"/>
      <c r="C91" s="11"/>
      <c r="D91" s="11"/>
      <c r="E91" s="11"/>
      <c r="F91" s="45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50"/>
    </row>
    <row r="92" spans="1:21" ht="19.5">
      <c r="A92" s="11"/>
      <c r="B92" s="11"/>
      <c r="C92" s="11"/>
      <c r="D92" s="11"/>
      <c r="E92" s="11"/>
      <c r="F92" s="45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50"/>
    </row>
    <row r="93" spans="1:21" ht="19.5">
      <c r="A93" s="11"/>
      <c r="B93" s="11"/>
      <c r="C93" s="11"/>
      <c r="D93" s="11"/>
      <c r="E93" s="11"/>
      <c r="F93" s="45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50"/>
    </row>
    <row r="94" spans="1:21" ht="19.5">
      <c r="A94" s="11"/>
      <c r="B94" s="11"/>
      <c r="C94" s="11"/>
      <c r="D94" s="11"/>
      <c r="E94" s="11"/>
      <c r="F94" s="45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50"/>
    </row>
    <row r="95" spans="1:21" ht="19.5">
      <c r="A95" s="11"/>
      <c r="B95" s="11"/>
      <c r="C95" s="11"/>
      <c r="D95" s="11"/>
      <c r="E95" s="11"/>
      <c r="F95" s="45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50"/>
    </row>
    <row r="96" spans="1:21" ht="19.5">
      <c r="A96" s="11"/>
      <c r="B96" s="11"/>
      <c r="C96" s="11"/>
      <c r="D96" s="11"/>
      <c r="E96" s="11"/>
      <c r="F96" s="45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50"/>
    </row>
    <row r="97" spans="1:21" ht="19.5">
      <c r="A97" s="11"/>
      <c r="B97" s="11"/>
      <c r="C97" s="11"/>
      <c r="D97" s="11"/>
      <c r="E97" s="11"/>
      <c r="F97" s="45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50"/>
    </row>
    <row r="98" spans="1:21" ht="19.5">
      <c r="A98" s="11"/>
      <c r="B98" s="11"/>
      <c r="C98" s="11"/>
      <c r="D98" s="11"/>
      <c r="E98" s="11"/>
      <c r="F98" s="45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50"/>
    </row>
    <row r="99" spans="1:21" ht="19.5">
      <c r="A99" s="11"/>
      <c r="B99" s="11"/>
      <c r="C99" s="11"/>
      <c r="D99" s="11"/>
      <c r="E99" s="11"/>
      <c r="F99" s="45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50"/>
    </row>
    <row r="100" spans="1:21" ht="19.5">
      <c r="A100" s="11"/>
      <c r="B100" s="11"/>
      <c r="C100" s="11"/>
      <c r="D100" s="11"/>
      <c r="E100" s="11"/>
      <c r="F100" s="45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50"/>
    </row>
    <row r="101" spans="1:21" ht="19.5">
      <c r="A101" s="11"/>
      <c r="B101" s="11"/>
      <c r="C101" s="11"/>
      <c r="D101" s="11"/>
      <c r="E101" s="11"/>
      <c r="F101" s="45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50"/>
    </row>
    <row r="102" spans="1:21" ht="19.5">
      <c r="A102" s="11"/>
      <c r="B102" s="11"/>
      <c r="C102" s="11"/>
      <c r="D102" s="11"/>
      <c r="E102" s="11"/>
      <c r="F102" s="45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50"/>
    </row>
    <row r="103" spans="1:21" ht="19.5">
      <c r="A103" s="11"/>
      <c r="B103" s="11"/>
      <c r="C103" s="11"/>
      <c r="D103" s="11"/>
      <c r="E103" s="11"/>
      <c r="F103" s="45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50"/>
    </row>
    <row r="104" spans="1:21" ht="19.5">
      <c r="A104" s="11"/>
      <c r="B104" s="11"/>
      <c r="C104" s="11"/>
      <c r="D104" s="11"/>
      <c r="E104" s="11"/>
      <c r="F104" s="45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50"/>
    </row>
    <row r="105" spans="1:21" ht="19.5">
      <c r="A105" s="11"/>
      <c r="B105" s="11"/>
      <c r="C105" s="11"/>
      <c r="D105" s="11"/>
      <c r="E105" s="11"/>
      <c r="F105" s="45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50"/>
    </row>
    <row r="106" spans="1:21" ht="19.5">
      <c r="A106" s="11"/>
      <c r="B106" s="11"/>
      <c r="C106" s="11"/>
      <c r="D106" s="11"/>
      <c r="E106" s="11"/>
      <c r="F106" s="45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50"/>
    </row>
    <row r="107" spans="1:21" ht="19.5">
      <c r="A107" s="11"/>
      <c r="B107" s="11"/>
      <c r="C107" s="11"/>
      <c r="D107" s="11"/>
      <c r="E107" s="11"/>
      <c r="F107" s="45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50"/>
    </row>
    <row r="108" spans="1:21" ht="19.5">
      <c r="A108" s="11"/>
      <c r="B108" s="11"/>
      <c r="C108" s="11"/>
      <c r="D108" s="11"/>
      <c r="E108" s="11"/>
      <c r="F108" s="45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50"/>
    </row>
    <row r="109" spans="1:21" ht="19.5">
      <c r="A109" s="11"/>
      <c r="B109" s="11"/>
      <c r="C109" s="11"/>
      <c r="D109" s="11"/>
      <c r="E109" s="11"/>
      <c r="F109" s="45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50"/>
    </row>
    <row r="110" spans="1:21" ht="19.5">
      <c r="A110" s="11"/>
      <c r="B110" s="11"/>
      <c r="C110" s="11"/>
      <c r="D110" s="11"/>
      <c r="E110" s="11"/>
      <c r="F110" s="45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50"/>
    </row>
    <row r="111" spans="1:21" ht="19.5">
      <c r="A111" s="11"/>
      <c r="B111" s="11"/>
      <c r="C111" s="11"/>
      <c r="D111" s="11"/>
      <c r="E111" s="11"/>
      <c r="F111" s="45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selection activeCell="H15" sqref="H15"/>
    </sheetView>
  </sheetViews>
  <sheetFormatPr defaultRowHeight="14.5"/>
  <cols>
    <col min="1" max="1" width="7.54296875" bestFit="1" customWidth="1"/>
    <col min="2" max="2" width="56.1796875" customWidth="1"/>
    <col min="3" max="3" width="7.81640625" customWidth="1"/>
    <col min="4" max="4" width="9.81640625" bestFit="1" customWidth="1"/>
    <col min="5" max="10" width="9.81640625" customWidth="1"/>
    <col min="11" max="13" width="5.7265625" customWidth="1"/>
    <col min="14" max="14" width="7.26953125" bestFit="1" customWidth="1"/>
    <col min="15" max="15" width="7" bestFit="1" customWidth="1"/>
    <col min="16" max="16" width="7" customWidth="1"/>
    <col min="17" max="18" width="5.7265625" customWidth="1"/>
    <col min="19" max="19" width="11.1796875" bestFit="1" customWidth="1"/>
    <col min="23" max="23" width="7.81640625" bestFit="1" customWidth="1"/>
    <col min="24" max="24" width="17" customWidth="1"/>
    <col min="25" max="25" width="5.7265625" bestFit="1" customWidth="1"/>
    <col min="26" max="26" width="14.7265625" customWidth="1"/>
  </cols>
  <sheetData>
    <row r="1" spans="1:26" ht="17.5">
      <c r="A1" s="42" t="s">
        <v>16</v>
      </c>
      <c r="B1" s="42" t="s">
        <v>92</v>
      </c>
      <c r="C1" s="42"/>
      <c r="D1" s="42" t="s">
        <v>92</v>
      </c>
      <c r="E1" s="42"/>
      <c r="F1" s="42"/>
      <c r="G1" s="42"/>
      <c r="H1" s="42"/>
      <c r="I1" s="42"/>
      <c r="J1" s="42"/>
      <c r="K1" s="42"/>
      <c r="L1" s="42" t="s">
        <v>92</v>
      </c>
      <c r="M1" s="42"/>
      <c r="N1" s="42"/>
      <c r="O1" s="42"/>
      <c r="P1" s="42"/>
      <c r="Q1" s="42"/>
      <c r="R1" s="42"/>
      <c r="S1" s="42" t="s">
        <v>92</v>
      </c>
    </row>
    <row r="2" spans="1:26" ht="17.5">
      <c r="A2" s="42" t="s">
        <v>131</v>
      </c>
      <c r="B2" s="42" t="s">
        <v>129</v>
      </c>
      <c r="C2" s="42"/>
      <c r="D2" s="42" t="s">
        <v>129</v>
      </c>
      <c r="E2" s="42"/>
      <c r="F2" s="42"/>
      <c r="G2" s="42"/>
      <c r="H2" s="42"/>
      <c r="I2" s="42"/>
      <c r="J2" s="42"/>
      <c r="K2" s="42"/>
      <c r="L2" s="42" t="s">
        <v>129</v>
      </c>
      <c r="M2" s="42"/>
      <c r="N2" s="42"/>
      <c r="O2" s="42"/>
      <c r="P2" s="42"/>
      <c r="Q2" s="42"/>
      <c r="R2" s="42"/>
      <c r="S2" s="42" t="s">
        <v>129</v>
      </c>
    </row>
    <row r="3" spans="1:26" ht="17.5">
      <c r="A3" s="42" t="s">
        <v>132</v>
      </c>
      <c r="B3" s="42" t="s">
        <v>130</v>
      </c>
      <c r="C3" s="42"/>
      <c r="D3" s="42" t="s">
        <v>250</v>
      </c>
      <c r="E3" s="42"/>
      <c r="F3" s="42"/>
      <c r="G3" s="42"/>
      <c r="H3" s="42"/>
      <c r="I3" s="42"/>
      <c r="J3" s="42"/>
      <c r="K3" s="42"/>
      <c r="L3" s="42" t="s">
        <v>249</v>
      </c>
      <c r="M3" s="42"/>
      <c r="N3" s="42"/>
      <c r="O3" s="42"/>
      <c r="P3" s="42"/>
      <c r="Q3" s="42"/>
      <c r="R3" s="42"/>
      <c r="S3" s="42" t="s">
        <v>248</v>
      </c>
    </row>
    <row r="4" spans="1:26" ht="17.5">
      <c r="A4" s="42" t="s">
        <v>10</v>
      </c>
      <c r="B4" s="42">
        <v>35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</row>
    <row r="5" spans="1:26" ht="17.5">
      <c r="A5" s="42" t="s">
        <v>95</v>
      </c>
      <c r="B5" s="42" t="s">
        <v>474</v>
      </c>
      <c r="C5" s="42"/>
      <c r="D5" s="42" t="s">
        <v>108</v>
      </c>
      <c r="E5" s="42"/>
      <c r="F5" s="42"/>
      <c r="G5" s="42"/>
      <c r="H5" s="42"/>
      <c r="I5" s="42"/>
      <c r="J5" s="42"/>
      <c r="K5" s="42"/>
      <c r="L5" s="42" t="s">
        <v>108</v>
      </c>
      <c r="M5" s="42"/>
      <c r="N5" s="42"/>
      <c r="O5" s="42"/>
      <c r="P5" s="42"/>
      <c r="Q5" s="42"/>
      <c r="R5" s="42"/>
      <c r="S5" s="42" t="s">
        <v>108</v>
      </c>
    </row>
    <row r="6" spans="1:26" ht="17.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</row>
    <row r="7" spans="1:26" ht="18" thickBot="1">
      <c r="A7" s="42"/>
      <c r="B7" s="43"/>
      <c r="C7" s="43"/>
      <c r="D7" s="42"/>
      <c r="E7" s="42"/>
      <c r="F7" s="42"/>
      <c r="G7" s="42"/>
      <c r="H7" s="71" t="s">
        <v>326</v>
      </c>
      <c r="I7" s="71"/>
      <c r="J7" s="69"/>
      <c r="K7" s="71" t="s">
        <v>325</v>
      </c>
      <c r="L7" s="71"/>
      <c r="M7" s="71"/>
      <c r="N7" s="42"/>
      <c r="O7" s="42"/>
      <c r="P7" s="42"/>
      <c r="Q7" s="42"/>
      <c r="R7" s="42"/>
      <c r="S7" s="43"/>
    </row>
    <row r="8" spans="1:26" ht="20" thickBot="1">
      <c r="A8" s="11" t="s">
        <v>14</v>
      </c>
      <c r="B8" s="11" t="s">
        <v>16</v>
      </c>
      <c r="C8" s="11" t="s">
        <v>327</v>
      </c>
      <c r="D8" s="11" t="s">
        <v>36</v>
      </c>
      <c r="E8" s="11" t="s">
        <v>10</v>
      </c>
      <c r="F8" s="11" t="s">
        <v>113</v>
      </c>
      <c r="G8" s="11" t="s">
        <v>114</v>
      </c>
      <c r="H8" s="11" t="s">
        <v>324</v>
      </c>
      <c r="I8" s="11" t="s">
        <v>115</v>
      </c>
      <c r="J8" s="11" t="s">
        <v>30</v>
      </c>
      <c r="K8" s="11" t="s">
        <v>128</v>
      </c>
      <c r="L8" s="11" t="s">
        <v>8</v>
      </c>
      <c r="M8" s="11" t="s">
        <v>30</v>
      </c>
      <c r="N8" s="11" t="s">
        <v>126</v>
      </c>
      <c r="O8" s="11" t="s">
        <v>127</v>
      </c>
      <c r="P8" s="11" t="s">
        <v>120</v>
      </c>
      <c r="Q8" s="11" t="s">
        <v>37</v>
      </c>
      <c r="R8" s="11" t="s">
        <v>38</v>
      </c>
      <c r="S8" s="12" t="s">
        <v>94</v>
      </c>
      <c r="W8" s="61" t="s">
        <v>357</v>
      </c>
      <c r="X8" s="62" t="s">
        <v>358</v>
      </c>
      <c r="Y8" s="62" t="s">
        <v>81</v>
      </c>
      <c r="Z8" s="62" t="s">
        <v>359</v>
      </c>
    </row>
    <row r="9" spans="1:26" ht="20" thickBot="1">
      <c r="A9" s="11">
        <v>1</v>
      </c>
      <c r="B9" s="11" t="s">
        <v>39</v>
      </c>
      <c r="C9" s="11" t="s">
        <v>328</v>
      </c>
      <c r="D9" s="11">
        <v>208101</v>
      </c>
      <c r="E9" s="11">
        <v>0.35</v>
      </c>
      <c r="F9" s="11">
        <v>10</v>
      </c>
      <c r="G9" s="11">
        <v>40</v>
      </c>
      <c r="H9" s="11">
        <f>SUM(F9:G9)</f>
        <v>50</v>
      </c>
      <c r="I9" s="11">
        <v>50</v>
      </c>
      <c r="J9" s="11">
        <f>SUM(H9:I9)</f>
        <v>100</v>
      </c>
      <c r="K9" s="11">
        <v>40</v>
      </c>
      <c r="L9" s="11">
        <v>10</v>
      </c>
      <c r="M9" s="11">
        <f>K9+L9</f>
        <v>50</v>
      </c>
      <c r="N9" s="11">
        <v>2.5</v>
      </c>
      <c r="O9" s="11">
        <v>2.5</v>
      </c>
      <c r="P9" s="11">
        <f>SUM(N9:O9)</f>
        <v>5</v>
      </c>
      <c r="Q9" s="11">
        <v>75</v>
      </c>
      <c r="R9" s="11"/>
      <c r="S9" s="11" t="s">
        <v>0</v>
      </c>
      <c r="W9" s="63" t="s">
        <v>342</v>
      </c>
      <c r="X9" s="64" t="s">
        <v>343</v>
      </c>
      <c r="Y9" s="64">
        <v>4</v>
      </c>
      <c r="Z9" s="64" t="s">
        <v>360</v>
      </c>
    </row>
    <row r="10" spans="1:26" ht="20" thickBot="1">
      <c r="A10" s="11">
        <v>2</v>
      </c>
      <c r="B10" s="11" t="s">
        <v>40</v>
      </c>
      <c r="C10" s="11" t="s">
        <v>328</v>
      </c>
      <c r="D10" s="11">
        <v>208105</v>
      </c>
      <c r="E10" s="11">
        <v>0.35</v>
      </c>
      <c r="F10" s="11">
        <v>10</v>
      </c>
      <c r="G10" s="11">
        <v>40</v>
      </c>
      <c r="H10" s="11">
        <f t="shared" ref="H10:H16" si="0">SUM(F10:G10)</f>
        <v>50</v>
      </c>
      <c r="I10" s="11">
        <v>50</v>
      </c>
      <c r="J10" s="11">
        <f t="shared" ref="J10:J16" si="1">SUM(H10:I10)</f>
        <v>100</v>
      </c>
      <c r="K10" s="11">
        <v>40</v>
      </c>
      <c r="L10" s="11">
        <v>10</v>
      </c>
      <c r="M10" s="11">
        <f t="shared" ref="M10:M16" si="2">K10+L10</f>
        <v>50</v>
      </c>
      <c r="N10" s="11">
        <v>2.5</v>
      </c>
      <c r="O10" s="11">
        <v>2.5</v>
      </c>
      <c r="P10" s="11">
        <f t="shared" ref="P10:P16" si="3">SUM(N10:O10)</f>
        <v>5</v>
      </c>
      <c r="Q10" s="11">
        <v>75</v>
      </c>
      <c r="R10" s="11"/>
      <c r="S10" s="11" t="s">
        <v>109</v>
      </c>
      <c r="W10" s="63" t="s">
        <v>344</v>
      </c>
      <c r="X10" s="64" t="s">
        <v>345</v>
      </c>
      <c r="Y10" s="64">
        <v>3.6</v>
      </c>
      <c r="Z10" s="64" t="s">
        <v>361</v>
      </c>
    </row>
    <row r="11" spans="1:26" ht="20" thickBot="1">
      <c r="A11" s="11">
        <v>3</v>
      </c>
      <c r="B11" s="11" t="s">
        <v>41</v>
      </c>
      <c r="C11" s="11" t="s">
        <v>328</v>
      </c>
      <c r="D11" s="11">
        <v>208110</v>
      </c>
      <c r="E11" s="11">
        <v>0.35</v>
      </c>
      <c r="F11" s="11">
        <v>10</v>
      </c>
      <c r="G11" s="11">
        <v>40</v>
      </c>
      <c r="H11" s="11">
        <f t="shared" si="0"/>
        <v>50</v>
      </c>
      <c r="I11" s="11">
        <v>50</v>
      </c>
      <c r="J11" s="11">
        <f t="shared" si="1"/>
        <v>100</v>
      </c>
      <c r="K11" s="11">
        <v>40</v>
      </c>
      <c r="L11" s="11">
        <v>10</v>
      </c>
      <c r="M11" s="11">
        <f t="shared" si="2"/>
        <v>50</v>
      </c>
      <c r="N11" s="11">
        <v>2.5</v>
      </c>
      <c r="O11" s="11">
        <v>2.5</v>
      </c>
      <c r="P11" s="11">
        <f t="shared" si="3"/>
        <v>5</v>
      </c>
      <c r="Q11" s="11">
        <v>75</v>
      </c>
      <c r="R11" s="11"/>
      <c r="S11" s="11" t="s">
        <v>110</v>
      </c>
      <c r="W11" s="63" t="s">
        <v>346</v>
      </c>
      <c r="X11" s="64" t="s">
        <v>347</v>
      </c>
      <c r="Y11" s="64">
        <v>3.2</v>
      </c>
      <c r="Z11" s="64" t="s">
        <v>362</v>
      </c>
    </row>
    <row r="12" spans="1:26" ht="20" thickBot="1">
      <c r="A12" s="11">
        <v>4</v>
      </c>
      <c r="B12" s="11" t="s">
        <v>42</v>
      </c>
      <c r="C12" s="11" t="s">
        <v>328</v>
      </c>
      <c r="D12" s="11">
        <v>208115</v>
      </c>
      <c r="E12" s="11">
        <v>0.35</v>
      </c>
      <c r="F12" s="11">
        <v>10</v>
      </c>
      <c r="G12" s="11">
        <v>40</v>
      </c>
      <c r="H12" s="11">
        <f t="shared" si="0"/>
        <v>50</v>
      </c>
      <c r="I12" s="11">
        <v>50</v>
      </c>
      <c r="J12" s="11">
        <f t="shared" si="1"/>
        <v>100</v>
      </c>
      <c r="K12" s="11">
        <v>40</v>
      </c>
      <c r="L12" s="11">
        <v>10</v>
      </c>
      <c r="M12" s="11">
        <f t="shared" si="2"/>
        <v>50</v>
      </c>
      <c r="N12" s="11">
        <v>2.5</v>
      </c>
      <c r="O12" s="11">
        <v>2.5</v>
      </c>
      <c r="P12" s="11">
        <f t="shared" si="3"/>
        <v>5</v>
      </c>
      <c r="Q12" s="11">
        <v>75</v>
      </c>
      <c r="R12" s="11"/>
      <c r="S12" s="11" t="s">
        <v>111</v>
      </c>
      <c r="W12" s="63" t="s">
        <v>348</v>
      </c>
      <c r="X12" s="64" t="s">
        <v>349</v>
      </c>
      <c r="Y12" s="64">
        <v>2.8</v>
      </c>
      <c r="Z12" s="64" t="s">
        <v>363</v>
      </c>
    </row>
    <row r="13" spans="1:26" ht="20" thickBot="1">
      <c r="A13" s="11">
        <v>5</v>
      </c>
      <c r="B13" s="11" t="s">
        <v>43</v>
      </c>
      <c r="C13" s="11" t="s">
        <v>328</v>
      </c>
      <c r="D13" s="11">
        <v>208120</v>
      </c>
      <c r="E13" s="11">
        <v>0.35</v>
      </c>
      <c r="F13" s="11">
        <v>10</v>
      </c>
      <c r="G13" s="11">
        <v>40</v>
      </c>
      <c r="H13" s="11">
        <f t="shared" si="0"/>
        <v>50</v>
      </c>
      <c r="I13" s="11">
        <v>50</v>
      </c>
      <c r="J13" s="11">
        <f t="shared" si="1"/>
        <v>100</v>
      </c>
      <c r="K13" s="11">
        <v>40</v>
      </c>
      <c r="L13" s="11">
        <v>10</v>
      </c>
      <c r="M13" s="11">
        <f t="shared" si="2"/>
        <v>50</v>
      </c>
      <c r="N13" s="11">
        <v>2.5</v>
      </c>
      <c r="O13" s="11">
        <v>2.5</v>
      </c>
      <c r="P13" s="11">
        <f t="shared" si="3"/>
        <v>5</v>
      </c>
      <c r="Q13" s="11">
        <v>75</v>
      </c>
      <c r="R13" s="11"/>
      <c r="S13" s="11" t="s">
        <v>330</v>
      </c>
      <c r="W13" s="63" t="s">
        <v>350</v>
      </c>
      <c r="X13" s="64" t="s">
        <v>351</v>
      </c>
      <c r="Y13" s="64">
        <v>2.4</v>
      </c>
      <c r="Z13" s="64" t="s">
        <v>364</v>
      </c>
    </row>
    <row r="14" spans="1:26" ht="20" thickBot="1">
      <c r="A14" s="11">
        <v>6</v>
      </c>
      <c r="B14" s="11" t="s">
        <v>468</v>
      </c>
      <c r="C14" s="11" t="s">
        <v>328</v>
      </c>
      <c r="D14" s="11">
        <v>208125</v>
      </c>
      <c r="E14" s="11">
        <v>0.35</v>
      </c>
      <c r="F14" s="11">
        <v>6</v>
      </c>
      <c r="G14" s="11">
        <v>19</v>
      </c>
      <c r="H14" s="11">
        <f t="shared" si="0"/>
        <v>25</v>
      </c>
      <c r="I14" s="11">
        <v>25</v>
      </c>
      <c r="J14" s="11">
        <f t="shared" si="1"/>
        <v>50</v>
      </c>
      <c r="K14" s="11">
        <v>20</v>
      </c>
      <c r="L14" s="11">
        <v>5</v>
      </c>
      <c r="M14" s="11">
        <f t="shared" si="2"/>
        <v>25</v>
      </c>
      <c r="N14" s="11">
        <v>2</v>
      </c>
      <c r="O14" s="11">
        <v>2</v>
      </c>
      <c r="P14" s="11">
        <f t="shared" si="3"/>
        <v>4</v>
      </c>
      <c r="Q14" s="11">
        <v>50</v>
      </c>
      <c r="R14" s="11"/>
      <c r="S14" s="11" t="s">
        <v>468</v>
      </c>
      <c r="W14" s="63" t="s">
        <v>328</v>
      </c>
      <c r="X14" s="64" t="s">
        <v>352</v>
      </c>
      <c r="Y14" s="64">
        <v>2</v>
      </c>
      <c r="Z14" s="64" t="s">
        <v>365</v>
      </c>
    </row>
    <row r="15" spans="1:26" ht="20" thickBot="1">
      <c r="A15" s="11">
        <v>7</v>
      </c>
      <c r="B15" s="11" t="s">
        <v>469</v>
      </c>
      <c r="C15" s="11" t="s">
        <v>328</v>
      </c>
      <c r="D15" s="11">
        <v>208130</v>
      </c>
      <c r="E15" s="11">
        <v>0.35</v>
      </c>
      <c r="F15" s="11">
        <v>6</v>
      </c>
      <c r="G15" s="11">
        <v>19</v>
      </c>
      <c r="H15" s="11">
        <f t="shared" si="0"/>
        <v>25</v>
      </c>
      <c r="I15" s="11">
        <v>25</v>
      </c>
      <c r="J15" s="11">
        <f t="shared" si="1"/>
        <v>50</v>
      </c>
      <c r="K15" s="11">
        <v>20</v>
      </c>
      <c r="L15" s="11">
        <v>5</v>
      </c>
      <c r="M15" s="11">
        <f t="shared" si="2"/>
        <v>25</v>
      </c>
      <c r="N15" s="11">
        <v>2</v>
      </c>
      <c r="O15" s="11">
        <v>2</v>
      </c>
      <c r="P15" s="11">
        <f t="shared" si="3"/>
        <v>4</v>
      </c>
      <c r="Q15" s="11">
        <v>50</v>
      </c>
      <c r="R15" s="11"/>
      <c r="S15" s="11" t="s">
        <v>471</v>
      </c>
      <c r="W15" s="63" t="s">
        <v>353</v>
      </c>
      <c r="X15" s="64" t="s">
        <v>354</v>
      </c>
      <c r="Y15" s="64">
        <v>1.6</v>
      </c>
      <c r="Z15" s="64" t="s">
        <v>366</v>
      </c>
    </row>
    <row r="16" spans="1:26" ht="20" thickBot="1">
      <c r="A16" s="11">
        <v>8</v>
      </c>
      <c r="B16" s="11" t="s">
        <v>470</v>
      </c>
      <c r="C16" s="11" t="s">
        <v>328</v>
      </c>
      <c r="D16" s="11">
        <v>208135</v>
      </c>
      <c r="E16" s="11">
        <v>0.35</v>
      </c>
      <c r="F16" s="11">
        <v>6</v>
      </c>
      <c r="G16" s="11">
        <v>19</v>
      </c>
      <c r="H16" s="11">
        <f t="shared" si="0"/>
        <v>25</v>
      </c>
      <c r="I16" s="11">
        <v>25</v>
      </c>
      <c r="J16" s="11">
        <f t="shared" si="1"/>
        <v>50</v>
      </c>
      <c r="K16" s="11">
        <v>20</v>
      </c>
      <c r="L16" s="11">
        <v>5</v>
      </c>
      <c r="M16" s="11">
        <f t="shared" si="2"/>
        <v>25</v>
      </c>
      <c r="N16" s="11">
        <v>2</v>
      </c>
      <c r="O16" s="11">
        <v>2</v>
      </c>
      <c r="P16" s="11">
        <f t="shared" si="3"/>
        <v>4</v>
      </c>
      <c r="Q16" s="11">
        <v>75</v>
      </c>
      <c r="R16" s="11"/>
      <c r="S16" s="11" t="s">
        <v>472</v>
      </c>
      <c r="W16" s="63" t="s">
        <v>333</v>
      </c>
      <c r="X16" s="64" t="s">
        <v>355</v>
      </c>
      <c r="Y16" s="64">
        <v>0</v>
      </c>
      <c r="Z16" s="64" t="s">
        <v>367</v>
      </c>
    </row>
    <row r="17" spans="1:26" ht="20" thickBo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W17" s="65" t="s">
        <v>369</v>
      </c>
      <c r="X17" s="65" t="s">
        <v>369</v>
      </c>
      <c r="Y17" s="63"/>
      <c r="Z17" s="65" t="s">
        <v>369</v>
      </c>
    </row>
    <row r="18" spans="1:26" ht="20" thickBo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W18" s="65"/>
      <c r="X18" s="65"/>
      <c r="Y18" s="65"/>
      <c r="Z18" s="65"/>
    </row>
    <row r="19" spans="1:26" ht="19.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26" ht="19.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26" ht="19.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26" ht="19.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26" ht="19.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26" ht="19.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26" ht="19.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26" ht="19.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26" ht="19.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26" ht="19.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26" ht="19.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26" ht="19.5">
      <c r="A30" s="11"/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/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/>
      <c r="Q30" s="11">
        <v>0</v>
      </c>
      <c r="R30" s="11">
        <v>0</v>
      </c>
      <c r="S30" s="11">
        <v>0</v>
      </c>
    </row>
  </sheetData>
  <mergeCells count="2">
    <mergeCell ref="H7:I7"/>
    <mergeCell ref="K7:M7"/>
  </mergeCells>
  <pageMargins left="0.25" right="0.25" top="0" bottom="0" header="0" footer="0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7"/>
  <sheetViews>
    <sheetView zoomScale="90" zoomScaleNormal="90" workbookViewId="0">
      <selection activeCell="I7" sqref="I7"/>
    </sheetView>
  </sheetViews>
  <sheetFormatPr defaultColWidth="9.1796875" defaultRowHeight="13.5"/>
  <cols>
    <col min="1" max="1" width="4.26953125" style="2" bestFit="1" customWidth="1"/>
    <col min="2" max="2" width="4.1796875" style="2" customWidth="1"/>
    <col min="3" max="3" width="14.81640625" style="2" bestFit="1" customWidth="1"/>
    <col min="4" max="4" width="26.7265625" style="2" customWidth="1"/>
    <col min="5" max="5" width="14.81640625" style="2" bestFit="1" customWidth="1"/>
    <col min="6" max="6" width="9.7265625" style="2" bestFit="1" customWidth="1"/>
    <col min="7" max="7" width="7.81640625" style="2" customWidth="1"/>
    <col min="8" max="8" width="5.26953125" style="2" customWidth="1"/>
    <col min="9" max="9" width="8.453125" style="2" bestFit="1" customWidth="1"/>
    <col min="10" max="10" width="4.1796875" style="2" customWidth="1"/>
    <col min="11" max="11" width="7.81640625" style="2" bestFit="1" customWidth="1"/>
    <col min="12" max="13" width="5.54296875" style="2" bestFit="1" customWidth="1"/>
    <col min="14" max="14" width="4.1796875" style="2" customWidth="1"/>
    <col min="15" max="15" width="7.81640625" style="2" bestFit="1" customWidth="1"/>
    <col min="16" max="17" width="5.54296875" style="2" bestFit="1" customWidth="1"/>
    <col min="18" max="18" width="4.453125" style="2" customWidth="1"/>
    <col min="19" max="19" width="7.81640625" style="2" bestFit="1" customWidth="1"/>
    <col min="20" max="21" width="5.54296875" style="2" bestFit="1" customWidth="1"/>
    <col min="22" max="22" width="4.1796875" style="2" customWidth="1"/>
    <col min="23" max="23" width="8.1796875" style="2" bestFit="1" customWidth="1"/>
    <col min="24" max="25" width="5.54296875" style="2" bestFit="1" customWidth="1"/>
    <col min="26" max="26" width="4.1796875" style="2" customWidth="1"/>
    <col min="27" max="27" width="9.1796875" style="2" bestFit="1" customWidth="1"/>
    <col min="28" max="29" width="5.54296875" style="2" bestFit="1" customWidth="1"/>
    <col min="30" max="30" width="4.1796875" style="2" customWidth="1"/>
    <col min="31" max="31" width="7.81640625" style="2" bestFit="1" customWidth="1"/>
    <col min="32" max="33" width="5.54296875" style="2" bestFit="1" customWidth="1"/>
    <col min="34" max="34" width="4.1796875" style="2" customWidth="1"/>
    <col min="35" max="35" width="5.54296875" style="2" bestFit="1" customWidth="1"/>
    <col min="36" max="37" width="3.81640625" style="2" bestFit="1" customWidth="1"/>
    <col min="38" max="38" width="4.1796875" style="2" customWidth="1"/>
    <col min="39" max="39" width="4.453125" style="2" bestFit="1" customWidth="1"/>
    <col min="40" max="40" width="9.1796875" style="2"/>
    <col min="41" max="42" width="9.26953125" style="2" bestFit="1" customWidth="1"/>
    <col min="43" max="16384" width="9.1796875" style="2"/>
  </cols>
  <sheetData>
    <row r="1" spans="1:60" ht="22">
      <c r="B1" s="23"/>
      <c r="C1" s="23"/>
      <c r="D1" s="23" t="str">
        <f>SUB!B3</f>
        <v>FIRST TERMINAL EXAMINATION 2080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9"/>
      <c r="AJ1" s="29"/>
      <c r="AK1" s="29"/>
      <c r="AL1" s="29"/>
    </row>
    <row r="2" spans="1:60" ht="34.5">
      <c r="B2" s="26"/>
      <c r="C2" s="26"/>
      <c r="D2" s="26" t="str">
        <f>SUB!B1</f>
        <v>SHREE SHANTI BHAGAWATI SECONDARY SCHOOL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30"/>
      <c r="AJ2" s="30"/>
      <c r="AK2" s="30"/>
      <c r="AL2" s="30"/>
    </row>
    <row r="3" spans="1:60" ht="22">
      <c r="B3" s="23"/>
      <c r="C3" s="23"/>
      <c r="D3" s="23" t="str">
        <f>SUB!B2</f>
        <v>LETANG-4, MORANG, KOSHI, NEPAL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9"/>
      <c r="AJ3" s="29"/>
      <c r="AK3" s="29"/>
      <c r="AL3" s="29"/>
    </row>
    <row r="4" spans="1:60" ht="34.5">
      <c r="B4" s="26"/>
      <c r="C4" s="26"/>
      <c r="D4" s="26" t="s">
        <v>4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9"/>
      <c r="AJ4" s="29"/>
      <c r="AK4" s="29"/>
      <c r="AL4" s="29"/>
    </row>
    <row r="5" spans="1:60" s="23" customFormat="1" ht="22.5" thickBot="1">
      <c r="C5" s="23" t="s">
        <v>95</v>
      </c>
      <c r="D5" s="23" t="str">
        <f>SUB!B5</f>
        <v>KG</v>
      </c>
      <c r="AI5" s="29"/>
      <c r="AJ5" s="29"/>
      <c r="AK5" s="29"/>
      <c r="AL5" s="29"/>
    </row>
    <row r="6" spans="1:60" ht="15.75" customHeight="1">
      <c r="A6" s="91" t="s">
        <v>5</v>
      </c>
      <c r="B6" s="16"/>
      <c r="C6" s="74" t="s">
        <v>28</v>
      </c>
      <c r="D6" s="94" t="s">
        <v>16</v>
      </c>
      <c r="E6" s="98" t="s">
        <v>96</v>
      </c>
      <c r="F6" s="97" t="s">
        <v>133</v>
      </c>
      <c r="G6" s="73" t="str">
        <f t="array" ref="G6">_xlfn.XLOOKUP(G7,SCODE,SHCD,"ERROR",0,1)</f>
        <v>EN</v>
      </c>
      <c r="H6" s="73"/>
      <c r="I6" s="73"/>
      <c r="J6" s="85"/>
      <c r="K6" s="104" t="str">
        <f>_xlfn.XLOOKUP(K7,SCODE,SHCD,"ERROR",0,1)</f>
        <v>NEP</v>
      </c>
      <c r="L6" s="81"/>
      <c r="M6" s="81"/>
      <c r="N6" s="85"/>
      <c r="O6" s="81" t="str">
        <f>_xlfn.XLOOKUP(O7,SCODE,SHCD,"ERROR",0,1)</f>
        <v>MATH</v>
      </c>
      <c r="P6" s="81"/>
      <c r="Q6" s="81"/>
      <c r="R6" s="85"/>
      <c r="S6" s="81" t="str">
        <f>_xlfn.XLOOKUP(S7,SCODE,SHCD,"ERROR",0,1)</f>
        <v>SCI</v>
      </c>
      <c r="T6" s="81"/>
      <c r="U6" s="81"/>
      <c r="V6" s="85"/>
      <c r="W6" s="81" t="str">
        <f>_xlfn.XLOOKUP(W7,SCODE,SHCD,"ERROR",0,1)</f>
        <v>SOC</v>
      </c>
      <c r="X6" s="81"/>
      <c r="Y6" s="81"/>
      <c r="Z6" s="88"/>
      <c r="AA6" s="72" t="str">
        <f>_xlfn.XLOOKUP(AA7,SCODE,SHCD,"ERROR",0,1)</f>
        <v>GK</v>
      </c>
      <c r="AB6" s="72"/>
      <c r="AC6" s="72"/>
      <c r="AD6" s="72"/>
      <c r="AE6" s="72" t="str">
        <f>_xlfn.XLOOKUP(AE7,SCODE,SHCD,"ERROR",0,1)</f>
        <v>ORA</v>
      </c>
      <c r="AF6" s="72"/>
      <c r="AG6" s="72"/>
      <c r="AH6" s="72"/>
      <c r="AI6" s="72" t="str">
        <f>_xlfn.XLOOKUP(AI7,SCODE,SHCD,"ERROR",0,1)</f>
        <v>WS</v>
      </c>
      <c r="AJ6" s="72"/>
      <c r="AK6" s="72"/>
      <c r="AL6" s="82"/>
      <c r="AM6" s="74" t="s">
        <v>107</v>
      </c>
    </row>
    <row r="7" spans="1:60" ht="15.75" customHeight="1">
      <c r="A7" s="92"/>
      <c r="B7" s="19"/>
      <c r="C7" s="75"/>
      <c r="D7" s="95"/>
      <c r="E7" s="98"/>
      <c r="F7" s="97"/>
      <c r="G7" s="32">
        <f>STD!G2</f>
        <v>208101</v>
      </c>
      <c r="H7" s="32"/>
      <c r="I7" s="21" t="str">
        <f>_xlfn.XLOOKUP(G7,SCODE,CRNCR,"ERROR",0,1)</f>
        <v>C</v>
      </c>
      <c r="J7" s="86"/>
      <c r="K7" s="33">
        <f>STD!H2</f>
        <v>208105</v>
      </c>
      <c r="L7" s="1"/>
      <c r="M7" s="21" t="str">
        <f>_xlfn.XLOOKUP(K7,SCODE,CRNCR,"ERROR",0,1)</f>
        <v>C</v>
      </c>
      <c r="N7" s="86"/>
      <c r="O7" s="1">
        <f>STD!I2</f>
        <v>208110</v>
      </c>
      <c r="P7" s="1"/>
      <c r="Q7" s="21" t="str">
        <f>_xlfn.XLOOKUP(O7,SCODE,CRNCR,"ERROR",0,1)</f>
        <v>C</v>
      </c>
      <c r="R7" s="86"/>
      <c r="S7" s="1">
        <f>STD!J2</f>
        <v>208115</v>
      </c>
      <c r="T7" s="1"/>
      <c r="U7" s="21" t="str">
        <f>_xlfn.XLOOKUP(S7,SCODE,CRNCR,"ERROR",0,1)</f>
        <v>C</v>
      </c>
      <c r="V7" s="86"/>
      <c r="W7" s="1">
        <f>STD!K2</f>
        <v>208120</v>
      </c>
      <c r="X7" s="1"/>
      <c r="Y7" s="21" t="str">
        <f>_xlfn.XLOOKUP(W7,SCODE,CRNCR,"ERROR",0,1)</f>
        <v>C</v>
      </c>
      <c r="Z7" s="89"/>
      <c r="AA7" s="1">
        <f>STD!L2</f>
        <v>208125</v>
      </c>
      <c r="AB7" s="1"/>
      <c r="AC7" s="21" t="str">
        <f>_xlfn.XLOOKUP(AA7,SCODE,CRNCR,"ERROR",0,1)</f>
        <v>C</v>
      </c>
      <c r="AD7" s="72"/>
      <c r="AE7" s="1">
        <f>STD!M2</f>
        <v>208130</v>
      </c>
      <c r="AF7" s="1"/>
      <c r="AG7" s="21" t="str">
        <f>_xlfn.XLOOKUP(AE7,SCODE,CRNCR,"ERROR",0,1)</f>
        <v>C</v>
      </c>
      <c r="AH7" s="72"/>
      <c r="AI7" s="1">
        <f>STD!N2</f>
        <v>208135</v>
      </c>
      <c r="AJ7" s="1"/>
      <c r="AK7" s="21" t="str">
        <f>_xlfn.XLOOKUP(AI7,SCODE,CRNCR,"ERROR",0,1)</f>
        <v>C</v>
      </c>
      <c r="AL7" s="83"/>
      <c r="AM7" s="75"/>
    </row>
    <row r="8" spans="1:60" ht="18" customHeight="1">
      <c r="A8" s="93"/>
      <c r="B8" s="5"/>
      <c r="C8" s="76"/>
      <c r="D8" s="96"/>
      <c r="E8" s="98"/>
      <c r="F8" s="97"/>
      <c r="G8" s="99" t="s">
        <v>36</v>
      </c>
      <c r="H8" s="1" t="s">
        <v>8</v>
      </c>
      <c r="I8" s="10" t="s">
        <v>128</v>
      </c>
      <c r="J8" s="86"/>
      <c r="K8" s="99" t="s">
        <v>36</v>
      </c>
      <c r="L8" s="1" t="s">
        <v>8</v>
      </c>
      <c r="M8" s="10" t="s">
        <v>128</v>
      </c>
      <c r="N8" s="86"/>
      <c r="O8" s="78" t="s">
        <v>36</v>
      </c>
      <c r="P8" s="1" t="s">
        <v>8</v>
      </c>
      <c r="Q8" s="10" t="s">
        <v>128</v>
      </c>
      <c r="R8" s="86"/>
      <c r="S8" s="78" t="s">
        <v>36</v>
      </c>
      <c r="T8" s="1" t="s">
        <v>8</v>
      </c>
      <c r="U8" s="10" t="s">
        <v>128</v>
      </c>
      <c r="V8" s="86"/>
      <c r="W8" s="78" t="s">
        <v>36</v>
      </c>
      <c r="X8" s="1" t="s">
        <v>8</v>
      </c>
      <c r="Y8" s="10" t="s">
        <v>128</v>
      </c>
      <c r="Z8" s="89"/>
      <c r="AA8" s="77" t="s">
        <v>36</v>
      </c>
      <c r="AB8" s="1" t="s">
        <v>8</v>
      </c>
      <c r="AC8" s="1" t="s">
        <v>128</v>
      </c>
      <c r="AD8" s="72"/>
      <c r="AE8" s="77" t="s">
        <v>36</v>
      </c>
      <c r="AF8" s="1" t="s">
        <v>8</v>
      </c>
      <c r="AG8" s="1" t="s">
        <v>128</v>
      </c>
      <c r="AH8" s="72"/>
      <c r="AI8" s="77" t="s">
        <v>36</v>
      </c>
      <c r="AJ8" s="1" t="s">
        <v>8</v>
      </c>
      <c r="AK8" s="1" t="s">
        <v>128</v>
      </c>
      <c r="AL8" s="83"/>
      <c r="AM8" s="76"/>
    </row>
    <row r="9" spans="1:60" ht="17.5">
      <c r="A9" s="93"/>
      <c r="B9" s="5"/>
      <c r="C9" s="76"/>
      <c r="D9" s="22"/>
      <c r="E9" s="98"/>
      <c r="F9" s="51" t="s">
        <v>9</v>
      </c>
      <c r="G9" s="100"/>
      <c r="H9" s="10">
        <f>_xlfn.XLOOKUP(G7,SCODE,SUBTH,"ERROR",0,1)</f>
        <v>10</v>
      </c>
      <c r="I9" s="1">
        <f>_xlfn.XLOOKUP(G7,SCODE,SUBPR,"ERROR",0,1)</f>
        <v>40</v>
      </c>
      <c r="J9" s="86"/>
      <c r="K9" s="102"/>
      <c r="L9" s="10">
        <f>_xlfn.XLOOKUP(K7,SCODE,SUBTH,"ERROR",0,1)</f>
        <v>10</v>
      </c>
      <c r="M9" s="1">
        <f>_xlfn.XLOOKUP(K7,SCODE,SUBPR,"ERROR",0,1)</f>
        <v>40</v>
      </c>
      <c r="N9" s="86"/>
      <c r="O9" s="79"/>
      <c r="P9" s="10">
        <f>_xlfn.XLOOKUP(O7,SCODE,SUBTH,"ERROR",0,1)</f>
        <v>10</v>
      </c>
      <c r="Q9" s="1">
        <f>_xlfn.XLOOKUP(O7,SCODE,SUBPR,"ERROR",0,1)</f>
        <v>40</v>
      </c>
      <c r="R9" s="86"/>
      <c r="S9" s="79"/>
      <c r="T9" s="10">
        <f>_xlfn.XLOOKUP(S7,SCODE,SUBTH,"ERROR",0,1)</f>
        <v>10</v>
      </c>
      <c r="U9" s="1">
        <f>_xlfn.XLOOKUP(S7,SCODE,SUBPR,"ERROR",0,1)</f>
        <v>40</v>
      </c>
      <c r="V9" s="86"/>
      <c r="W9" s="79"/>
      <c r="X9" s="10">
        <f>_xlfn.XLOOKUP(W7,SCODE,SUBTH,"ERROR",0,1)</f>
        <v>10</v>
      </c>
      <c r="Y9" s="1">
        <f>_xlfn.XLOOKUP(W7,SCODE,SUBPR,"ERROR",0,1)</f>
        <v>40</v>
      </c>
      <c r="Z9" s="89"/>
      <c r="AA9" s="77"/>
      <c r="AB9" s="1">
        <f>_xlfn.XLOOKUP(AA7,SCODE,SUBTH,"ERROR",0,1)</f>
        <v>5</v>
      </c>
      <c r="AC9" s="1">
        <f>_xlfn.XLOOKUP(AA7,SCODE,SUBPR,"ERROR",0,1)</f>
        <v>20</v>
      </c>
      <c r="AD9" s="72"/>
      <c r="AE9" s="77"/>
      <c r="AF9" s="1">
        <f>_xlfn.XLOOKUP(AE7,SCODE,SUBTH,"ERROR",0,1)</f>
        <v>5</v>
      </c>
      <c r="AG9" s="1">
        <f>_xlfn.XLOOKUP(AE7,SCODE,SUBPR,"ERROR",0,1)</f>
        <v>20</v>
      </c>
      <c r="AH9" s="72"/>
      <c r="AI9" s="77"/>
      <c r="AJ9" s="1">
        <f>_xlfn.XLOOKUP(AI7,SCODE,SUBTH,"ERROR",0,1)</f>
        <v>5</v>
      </c>
      <c r="AK9" s="1">
        <f>_xlfn.XLOOKUP(AI7,SCODE,SUBPR,"ERROR",0,1)</f>
        <v>20</v>
      </c>
      <c r="AL9" s="83"/>
      <c r="AM9" s="76"/>
    </row>
    <row r="10" spans="1:60" ht="17.5">
      <c r="A10" s="93"/>
      <c r="B10" s="5"/>
      <c r="C10" s="76"/>
      <c r="D10" s="22"/>
      <c r="E10" s="98"/>
      <c r="F10" s="52" t="s">
        <v>10</v>
      </c>
      <c r="G10" s="101"/>
      <c r="H10" s="1">
        <f>ROUNDUP(H9*0.35,0)</f>
        <v>4</v>
      </c>
      <c r="I10" s="1">
        <f>ROUNDUP(I9*0.35,0)</f>
        <v>14</v>
      </c>
      <c r="J10" s="87"/>
      <c r="K10" s="103"/>
      <c r="L10" s="1">
        <f>ROUNDUP(L9*0.35,0)</f>
        <v>4</v>
      </c>
      <c r="M10" s="1">
        <f>ROUNDUP(M9*0.35,0)</f>
        <v>14</v>
      </c>
      <c r="N10" s="87"/>
      <c r="O10" s="80"/>
      <c r="P10" s="1">
        <f>ROUNDUP(P9*0.35,0)</f>
        <v>4</v>
      </c>
      <c r="Q10" s="1">
        <f>ROUNDUP(Q9*0.35,0)</f>
        <v>14</v>
      </c>
      <c r="R10" s="87"/>
      <c r="S10" s="80"/>
      <c r="T10" s="1">
        <f>ROUNDUP(T9*0.35,0)</f>
        <v>4</v>
      </c>
      <c r="U10" s="1">
        <f>ROUNDUP(U9*0.35,0)</f>
        <v>14</v>
      </c>
      <c r="V10" s="87"/>
      <c r="W10" s="80"/>
      <c r="X10" s="1">
        <f>ROUNDUP(X9*0.35,0)</f>
        <v>4</v>
      </c>
      <c r="Y10" s="1">
        <f>ROUNDUP(Y9*0.35,0)</f>
        <v>14</v>
      </c>
      <c r="Z10" s="90"/>
      <c r="AA10" s="77"/>
      <c r="AB10" s="1">
        <f>ROUNDUP(AB9*0.35,0)</f>
        <v>2</v>
      </c>
      <c r="AC10" s="1">
        <f>ROUNDUP(AC9*0.35,0)</f>
        <v>7</v>
      </c>
      <c r="AD10" s="72"/>
      <c r="AE10" s="77"/>
      <c r="AF10" s="1">
        <f>ROUNDUP(AF9*0.35,0)</f>
        <v>2</v>
      </c>
      <c r="AG10" s="1">
        <f>ROUNDUP(AG9*0.35,0)</f>
        <v>7</v>
      </c>
      <c r="AH10" s="72"/>
      <c r="AI10" s="77"/>
      <c r="AJ10" s="1">
        <f>AJ9*0.35</f>
        <v>1.75</v>
      </c>
      <c r="AK10" s="1">
        <f>AK9*0.35</f>
        <v>7</v>
      </c>
      <c r="AL10" s="84"/>
      <c r="AM10" s="76"/>
      <c r="AO10" s="2" t="s">
        <v>105</v>
      </c>
      <c r="AP10" s="2" t="s">
        <v>106</v>
      </c>
      <c r="AU10" s="2" t="str">
        <f>G6</f>
        <v>EN</v>
      </c>
      <c r="AW10" s="2" t="str">
        <f>K6</f>
        <v>NEP</v>
      </c>
      <c r="AY10" s="2" t="str">
        <f>O6</f>
        <v>MATH</v>
      </c>
      <c r="BA10" s="2" t="str">
        <f>S6</f>
        <v>SCI</v>
      </c>
      <c r="BC10" s="2" t="str">
        <f>W6</f>
        <v>SOC</v>
      </c>
      <c r="BE10" s="2" t="str">
        <f>AA6</f>
        <v>GK</v>
      </c>
      <c r="BG10" s="2" t="str">
        <f>AE6</f>
        <v>ORA</v>
      </c>
    </row>
    <row r="11" spans="1:60" ht="17.5">
      <c r="A11" s="53">
        <f>STD!A2</f>
        <v>1</v>
      </c>
      <c r="B11" s="53" t="str">
        <f>STD!B2</f>
        <v>ST0800323</v>
      </c>
      <c r="C11" s="53">
        <f>STD!C2</f>
        <v>200201</v>
      </c>
      <c r="D11" s="53" t="str">
        <f>STD!D2</f>
        <v>ANJEL CHAUHAN</v>
      </c>
      <c r="E11" s="53" t="str">
        <f>IF(STD!E2=0,"",STD!E2)</f>
        <v>ANNAPURNA</v>
      </c>
      <c r="F11" s="53" t="str">
        <f>STD!F2</f>
        <v>ENGLISH MEDIUM</v>
      </c>
      <c r="G11" s="53" t="str">
        <f t="shared" ref="G11:G66" si="0">_xlfn.XLOOKUP((_xlfn.XLOOKUP($C11,SYM,S1S,"ERROR",0,1)),SCODE,SHCD,"ERROR",0,1)</f>
        <v>EN</v>
      </c>
      <c r="H11" s="54">
        <v>11</v>
      </c>
      <c r="I11" s="54">
        <v>39</v>
      </c>
      <c r="J11" s="55"/>
      <c r="K11" s="53" t="str">
        <f t="shared" ref="K11:K66" si="1">_xlfn.XLOOKUP((_xlfn.XLOOKUP($C11,SYM,S2S,"ERROR",0,1)),SCODE,SHCD,"ERROR",0,1)</f>
        <v>NEP</v>
      </c>
      <c r="L11" s="54">
        <v>11</v>
      </c>
      <c r="M11" s="54">
        <v>41</v>
      </c>
      <c r="N11" s="55"/>
      <c r="O11" s="53" t="str">
        <f t="shared" ref="O11:O66" si="2">_xlfn.XLOOKUP((_xlfn.XLOOKUP($C11,SYM,S3S,"ERROR",0,1)),SCODE,SHCD,"ERROR",0,1)</f>
        <v>MATH</v>
      </c>
      <c r="P11" s="54">
        <v>19</v>
      </c>
      <c r="Q11" s="54">
        <v>38</v>
      </c>
      <c r="R11" s="55"/>
      <c r="S11" s="53" t="str">
        <f t="shared" ref="S11:S66" si="3">_xlfn.XLOOKUP((_xlfn.XLOOKUP($C11,SYM,S4S,"ERROR",0,1)),SCODE,SHCD,"ERROR",0,1)</f>
        <v>SCI</v>
      </c>
      <c r="T11" s="54">
        <v>29</v>
      </c>
      <c r="U11" s="54">
        <v>34</v>
      </c>
      <c r="V11" s="55"/>
      <c r="W11" s="53" t="str">
        <f t="shared" ref="W11:W66" si="4">_xlfn.XLOOKUP((_xlfn.XLOOKUP($C11,SYM,S5S,"ERROR",0,1)),SCODE,SHCD,"ERROR",0,1)</f>
        <v>SOC</v>
      </c>
      <c r="X11" s="54">
        <v>24</v>
      </c>
      <c r="Y11" s="54">
        <v>44</v>
      </c>
      <c r="Z11" s="55"/>
      <c r="AA11" s="53" t="str">
        <f t="shared" ref="AA11:AA66" si="5">_xlfn.XLOOKUP((_xlfn.XLOOKUP($C11,SYM,S6S,"ERROR",0,1)),SCODE,SHCD,"ERROR",0,1)</f>
        <v>GK</v>
      </c>
      <c r="AB11" s="54">
        <v>13</v>
      </c>
      <c r="AC11" s="54">
        <v>18</v>
      </c>
      <c r="AD11" s="55"/>
      <c r="AE11" s="53" t="str">
        <f t="shared" ref="AE11:AE66" si="6">_xlfn.XLOOKUP((_xlfn.XLOOKUP($C11,SYM,S7S,"ERROR",0,1)),SCODE,SHCD,"ERROR",0,1)</f>
        <v>ORA</v>
      </c>
      <c r="AF11" s="54">
        <v>20</v>
      </c>
      <c r="AG11" s="54">
        <v>17</v>
      </c>
      <c r="AH11" s="55"/>
      <c r="AI11" s="53" t="str">
        <f t="shared" ref="AI11:AI66" si="7">_xlfn.XLOOKUP((_xlfn.XLOOKUP($C11,SYM,S8S,"ERROR",0,1)),SCODE,SHCD,"ERROR",0,1)</f>
        <v>WS</v>
      </c>
      <c r="AJ11" s="54">
        <v>15</v>
      </c>
      <c r="AK11" s="54">
        <v>19</v>
      </c>
      <c r="AL11" s="56"/>
      <c r="AM11" s="18">
        <v>13</v>
      </c>
      <c r="AN11" s="42"/>
      <c r="AO11" s="42">
        <v>5</v>
      </c>
      <c r="AP11" s="42">
        <f>ROUNDUP(AO11*75/50,0)</f>
        <v>8</v>
      </c>
      <c r="AQ11" s="42"/>
      <c r="AU11" s="2">
        <f>H11+I11</f>
        <v>50</v>
      </c>
      <c r="AV11" s="2">
        <f>ROUNDUP(AU11*3/50,0)</f>
        <v>3</v>
      </c>
      <c r="AW11" s="2">
        <f>L11+M11</f>
        <v>52</v>
      </c>
      <c r="AX11" s="2">
        <f>ROUNDUP(AW11*3/50,0)</f>
        <v>4</v>
      </c>
      <c r="AY11" s="2">
        <f>P11+Q11</f>
        <v>57</v>
      </c>
      <c r="AZ11" s="2">
        <f>ROUNDUP(AY11*3/50,0)</f>
        <v>4</v>
      </c>
      <c r="BA11" s="2">
        <f>T11+U11</f>
        <v>63</v>
      </c>
      <c r="BB11" s="2">
        <f>ROUNDUP(BA11*3/50,0)</f>
        <v>4</v>
      </c>
      <c r="BC11" s="2">
        <f>X11+Y11</f>
        <v>68</v>
      </c>
      <c r="BD11" s="2">
        <f>ROUNDUP(BC11*3/50,0)</f>
        <v>5</v>
      </c>
      <c r="BE11" s="2">
        <f>AB11+AC11</f>
        <v>31</v>
      </c>
      <c r="BF11" s="2">
        <f>ROUNDUP(BE11*3/50,0)</f>
        <v>2</v>
      </c>
      <c r="BG11" s="2">
        <f>AF11+AG11</f>
        <v>37</v>
      </c>
      <c r="BH11" s="2">
        <f>ROUNDUP(BG11*3/50,0)</f>
        <v>3</v>
      </c>
    </row>
    <row r="12" spans="1:60" ht="17.5">
      <c r="A12" s="53">
        <f>STD!A3</f>
        <v>2</v>
      </c>
      <c r="B12" s="53" t="str">
        <f>STD!B3</f>
        <v>ST0800298</v>
      </c>
      <c r="C12" s="53">
        <f>STD!C3</f>
        <v>200202</v>
      </c>
      <c r="D12" s="53" t="str">
        <f>STD!D3</f>
        <v>ANJEL SHAH  ROUNIYAR</v>
      </c>
      <c r="E12" s="53" t="str">
        <f>IF(STD!E3=0,"",STD!E3)</f>
        <v>ANNAPURNA</v>
      </c>
      <c r="F12" s="53" t="str">
        <f>STD!F3</f>
        <v>ENGLISH MEDIUM</v>
      </c>
      <c r="G12" s="53" t="str">
        <f t="shared" si="0"/>
        <v>EN</v>
      </c>
      <c r="H12" s="54">
        <v>24</v>
      </c>
      <c r="I12" s="54">
        <v>41</v>
      </c>
      <c r="J12" s="57"/>
      <c r="K12" s="53" t="str">
        <f t="shared" si="1"/>
        <v>NEP</v>
      </c>
      <c r="L12" s="54">
        <v>26</v>
      </c>
      <c r="M12" s="54">
        <v>44</v>
      </c>
      <c r="N12" s="57"/>
      <c r="O12" s="53" t="str">
        <f t="shared" si="2"/>
        <v>MATH</v>
      </c>
      <c r="P12" s="54">
        <v>26</v>
      </c>
      <c r="Q12" s="54">
        <v>44</v>
      </c>
      <c r="R12" s="57"/>
      <c r="S12" s="53" t="str">
        <f t="shared" si="3"/>
        <v>SCI</v>
      </c>
      <c r="T12" s="54">
        <v>35</v>
      </c>
      <c r="U12" s="54">
        <v>41</v>
      </c>
      <c r="V12" s="57"/>
      <c r="W12" s="53" t="str">
        <f t="shared" si="4"/>
        <v>SOC</v>
      </c>
      <c r="X12" s="54">
        <v>24</v>
      </c>
      <c r="Y12" s="54">
        <v>46</v>
      </c>
      <c r="Z12" s="57"/>
      <c r="AA12" s="53" t="str">
        <f t="shared" si="5"/>
        <v>GK</v>
      </c>
      <c r="AB12" s="54">
        <v>13</v>
      </c>
      <c r="AC12" s="54">
        <v>19</v>
      </c>
      <c r="AD12" s="57"/>
      <c r="AE12" s="53" t="str">
        <f t="shared" si="6"/>
        <v>ORA</v>
      </c>
      <c r="AF12" s="54">
        <v>21</v>
      </c>
      <c r="AG12" s="54">
        <v>19</v>
      </c>
      <c r="AH12" s="57"/>
      <c r="AI12" s="53" t="str">
        <f t="shared" si="7"/>
        <v>WS</v>
      </c>
      <c r="AJ12" s="54">
        <v>12</v>
      </c>
      <c r="AK12" s="54">
        <v>21</v>
      </c>
      <c r="AL12" s="58"/>
      <c r="AM12" s="18">
        <v>57</v>
      </c>
      <c r="AN12" s="42"/>
      <c r="AO12" s="42">
        <v>15</v>
      </c>
      <c r="AP12" s="42">
        <f t="shared" ref="AP12:AP52" si="8">ROUNDUP(AO12*75/50,0)</f>
        <v>23</v>
      </c>
      <c r="AQ12" s="42"/>
      <c r="AU12" s="2">
        <f t="shared" ref="AU12:AU43" si="9">H12+I12</f>
        <v>65</v>
      </c>
      <c r="AV12" s="2">
        <f t="shared" ref="AV12:AV43" si="10">ROUNDUP(AU12*3/50,0)</f>
        <v>4</v>
      </c>
      <c r="AW12" s="2">
        <f t="shared" ref="AW12:AW43" si="11">L12+M12</f>
        <v>70</v>
      </c>
      <c r="AX12" s="2">
        <f t="shared" ref="AX12:AX43" si="12">ROUNDUP(AW12*3/50,0)</f>
        <v>5</v>
      </c>
      <c r="AY12" s="2">
        <f t="shared" ref="AY12:AY43" si="13">P12+Q12</f>
        <v>70</v>
      </c>
      <c r="AZ12" s="2">
        <f t="shared" ref="AZ12:AZ43" si="14">ROUNDUP(AY12*3/50,0)</f>
        <v>5</v>
      </c>
      <c r="BA12" s="2">
        <f t="shared" ref="BA12:BA43" si="15">T12+U12</f>
        <v>76</v>
      </c>
      <c r="BB12" s="2">
        <f t="shared" ref="BB12:BB43" si="16">ROUNDUP(BA12*3/50,0)</f>
        <v>5</v>
      </c>
      <c r="BC12" s="2">
        <f t="shared" ref="BC12:BC43" si="17">X12+Y12</f>
        <v>70</v>
      </c>
      <c r="BD12" s="2">
        <f t="shared" ref="BD12:BD43" si="18">ROUNDUP(BC12*3/50,0)</f>
        <v>5</v>
      </c>
      <c r="BE12" s="2">
        <f t="shared" ref="BE12:BE43" si="19">AB12+AC12</f>
        <v>32</v>
      </c>
      <c r="BF12" s="2">
        <f t="shared" ref="BF12:BF43" si="20">ROUNDUP(BE12*3/50,0)</f>
        <v>2</v>
      </c>
      <c r="BG12" s="2">
        <f t="shared" ref="BG12:BG43" si="21">AF12+AG12</f>
        <v>40</v>
      </c>
      <c r="BH12" s="2">
        <f t="shared" ref="BH12:BH43" si="22">ROUNDUP(BG12*3/50,0)</f>
        <v>3</v>
      </c>
    </row>
    <row r="13" spans="1:60" ht="17.5">
      <c r="A13" s="53">
        <f>STD!A4</f>
        <v>3</v>
      </c>
      <c r="B13" s="53" t="str">
        <f>STD!B4</f>
        <v>ST0800035</v>
      </c>
      <c r="C13" s="53">
        <f>STD!C4</f>
        <v>200203</v>
      </c>
      <c r="D13" s="53" t="str">
        <f>STD!D4</f>
        <v>ANJOLINA LIMBU</v>
      </c>
      <c r="E13" s="53" t="str">
        <f>IF(STD!E4=0,"",STD!E4)</f>
        <v>ANNAPURNA</v>
      </c>
      <c r="F13" s="53" t="str">
        <f>STD!F4</f>
        <v>ENGLISH MEDIUM</v>
      </c>
      <c r="G13" s="53" t="str">
        <f t="shared" si="0"/>
        <v>EN</v>
      </c>
      <c r="H13" s="54">
        <v>49</v>
      </c>
      <c r="I13" s="54">
        <v>50</v>
      </c>
      <c r="J13" s="57"/>
      <c r="K13" s="53" t="str">
        <f t="shared" si="1"/>
        <v>NEP</v>
      </c>
      <c r="L13" s="54">
        <v>45</v>
      </c>
      <c r="M13" s="54">
        <v>50</v>
      </c>
      <c r="N13" s="57"/>
      <c r="O13" s="53" t="str">
        <f t="shared" si="2"/>
        <v>MATH</v>
      </c>
      <c r="P13" s="54">
        <v>49</v>
      </c>
      <c r="Q13" s="54">
        <v>50</v>
      </c>
      <c r="R13" s="57"/>
      <c r="S13" s="53" t="str">
        <f t="shared" si="3"/>
        <v>SCI</v>
      </c>
      <c r="T13" s="54">
        <v>49</v>
      </c>
      <c r="U13" s="54">
        <v>50</v>
      </c>
      <c r="V13" s="57"/>
      <c r="W13" s="53" t="str">
        <f t="shared" si="4"/>
        <v>SOC</v>
      </c>
      <c r="X13" s="54">
        <v>46</v>
      </c>
      <c r="Y13" s="54">
        <v>50</v>
      </c>
      <c r="Z13" s="57"/>
      <c r="AA13" s="53" t="str">
        <f t="shared" si="5"/>
        <v>GK</v>
      </c>
      <c r="AB13" s="54">
        <v>25</v>
      </c>
      <c r="AC13" s="54">
        <v>25</v>
      </c>
      <c r="AD13" s="57"/>
      <c r="AE13" s="53" t="str">
        <f t="shared" si="6"/>
        <v>ORA</v>
      </c>
      <c r="AF13" s="54">
        <v>25</v>
      </c>
      <c r="AG13" s="54">
        <v>24</v>
      </c>
      <c r="AH13" s="57"/>
      <c r="AI13" s="53" t="str">
        <f t="shared" si="7"/>
        <v>WS</v>
      </c>
      <c r="AJ13" s="54">
        <v>24</v>
      </c>
      <c r="AK13" s="54">
        <v>25</v>
      </c>
      <c r="AL13" s="58"/>
      <c r="AM13" s="18">
        <v>54</v>
      </c>
      <c r="AN13" s="42"/>
      <c r="AO13" s="42">
        <v>11</v>
      </c>
      <c r="AP13" s="42">
        <f t="shared" si="8"/>
        <v>17</v>
      </c>
      <c r="AQ13" s="42"/>
      <c r="AU13" s="2">
        <f t="shared" si="9"/>
        <v>99</v>
      </c>
      <c r="AV13" s="2">
        <f t="shared" si="10"/>
        <v>6</v>
      </c>
      <c r="AW13" s="2">
        <f t="shared" si="11"/>
        <v>95</v>
      </c>
      <c r="AX13" s="2">
        <f t="shared" si="12"/>
        <v>6</v>
      </c>
      <c r="AY13" s="2">
        <f t="shared" si="13"/>
        <v>99</v>
      </c>
      <c r="AZ13" s="2">
        <f t="shared" si="14"/>
        <v>6</v>
      </c>
      <c r="BA13" s="2">
        <f t="shared" si="15"/>
        <v>99</v>
      </c>
      <c r="BB13" s="2">
        <f t="shared" si="16"/>
        <v>6</v>
      </c>
      <c r="BC13" s="2">
        <f t="shared" si="17"/>
        <v>96</v>
      </c>
      <c r="BD13" s="2">
        <f t="shared" si="18"/>
        <v>6</v>
      </c>
      <c r="BE13" s="2">
        <f t="shared" si="19"/>
        <v>50</v>
      </c>
      <c r="BF13" s="2">
        <f t="shared" si="20"/>
        <v>3</v>
      </c>
      <c r="BG13" s="2">
        <f t="shared" si="21"/>
        <v>49</v>
      </c>
      <c r="BH13" s="2">
        <f t="shared" si="22"/>
        <v>3</v>
      </c>
    </row>
    <row r="14" spans="1:60" ht="17.5">
      <c r="A14" s="53">
        <f>STD!A5</f>
        <v>4</v>
      </c>
      <c r="B14" s="53" t="str">
        <f>STD!B5</f>
        <v>ST0790109</v>
      </c>
      <c r="C14" s="53">
        <f>STD!C5</f>
        <v>200204</v>
      </c>
      <c r="D14" s="53" t="str">
        <f>STD!D5</f>
        <v>ANNAMERY RAI</v>
      </c>
      <c r="E14" s="53" t="str">
        <f>IF(STD!E5=0,"",STD!E5)</f>
        <v>ANNAPURNA</v>
      </c>
      <c r="F14" s="53" t="str">
        <f>STD!F5</f>
        <v>ENGLISH MEDIUM</v>
      </c>
      <c r="G14" s="53" t="str">
        <f t="shared" si="0"/>
        <v>EN</v>
      </c>
      <c r="H14" s="54">
        <v>43</v>
      </c>
      <c r="I14" s="54">
        <v>47</v>
      </c>
      <c r="J14" s="57"/>
      <c r="K14" s="53" t="str">
        <f t="shared" si="1"/>
        <v>NEP</v>
      </c>
      <c r="L14" s="54">
        <v>34</v>
      </c>
      <c r="M14" s="54">
        <v>46</v>
      </c>
      <c r="N14" s="57"/>
      <c r="O14" s="53" t="str">
        <f t="shared" si="2"/>
        <v>MATH</v>
      </c>
      <c r="P14" s="54">
        <v>45</v>
      </c>
      <c r="Q14" s="54">
        <v>47</v>
      </c>
      <c r="R14" s="57"/>
      <c r="S14" s="53" t="str">
        <f t="shared" si="3"/>
        <v>SCI</v>
      </c>
      <c r="T14" s="54">
        <v>39</v>
      </c>
      <c r="U14" s="54">
        <v>46</v>
      </c>
      <c r="V14" s="57"/>
      <c r="W14" s="53" t="str">
        <f t="shared" si="4"/>
        <v>SOC</v>
      </c>
      <c r="X14" s="54">
        <v>39</v>
      </c>
      <c r="Y14" s="54">
        <v>48</v>
      </c>
      <c r="Z14" s="57"/>
      <c r="AA14" s="53" t="str">
        <f t="shared" si="5"/>
        <v>GK</v>
      </c>
      <c r="AB14" s="54">
        <v>21</v>
      </c>
      <c r="AC14" s="54">
        <v>21</v>
      </c>
      <c r="AD14" s="57"/>
      <c r="AE14" s="53" t="str">
        <f t="shared" si="6"/>
        <v>ORA</v>
      </c>
      <c r="AF14" s="54">
        <v>23</v>
      </c>
      <c r="AG14" s="54">
        <v>21</v>
      </c>
      <c r="AH14" s="57"/>
      <c r="AI14" s="53" t="str">
        <f t="shared" si="7"/>
        <v>WS</v>
      </c>
      <c r="AJ14" s="54">
        <v>23</v>
      </c>
      <c r="AK14" s="54">
        <v>18</v>
      </c>
      <c r="AL14" s="58"/>
      <c r="AM14" s="18">
        <v>55</v>
      </c>
      <c r="AN14" s="42"/>
      <c r="AO14" s="42">
        <v>15</v>
      </c>
      <c r="AP14" s="42">
        <f t="shared" si="8"/>
        <v>23</v>
      </c>
      <c r="AQ14" s="42"/>
      <c r="AU14" s="2">
        <f t="shared" si="9"/>
        <v>90</v>
      </c>
      <c r="AV14" s="2">
        <f t="shared" si="10"/>
        <v>6</v>
      </c>
      <c r="AW14" s="2">
        <f t="shared" si="11"/>
        <v>80</v>
      </c>
      <c r="AX14" s="2">
        <f t="shared" si="12"/>
        <v>5</v>
      </c>
      <c r="AY14" s="2">
        <f t="shared" si="13"/>
        <v>92</v>
      </c>
      <c r="AZ14" s="2">
        <f t="shared" si="14"/>
        <v>6</v>
      </c>
      <c r="BA14" s="2">
        <f t="shared" si="15"/>
        <v>85</v>
      </c>
      <c r="BB14" s="2">
        <f t="shared" si="16"/>
        <v>6</v>
      </c>
      <c r="BC14" s="2">
        <f t="shared" si="17"/>
        <v>87</v>
      </c>
      <c r="BD14" s="2">
        <f t="shared" si="18"/>
        <v>6</v>
      </c>
      <c r="BE14" s="2">
        <f t="shared" si="19"/>
        <v>42</v>
      </c>
      <c r="BF14" s="2">
        <f t="shared" si="20"/>
        <v>3</v>
      </c>
      <c r="BG14" s="2">
        <f t="shared" si="21"/>
        <v>44</v>
      </c>
      <c r="BH14" s="2">
        <f t="shared" si="22"/>
        <v>3</v>
      </c>
    </row>
    <row r="15" spans="1:60" ht="17.5">
      <c r="A15" s="53">
        <f>STD!A6</f>
        <v>5</v>
      </c>
      <c r="B15" s="53" t="str">
        <f>STD!B6</f>
        <v>ST0790119</v>
      </c>
      <c r="C15" s="53">
        <f>STD!C6</f>
        <v>200205</v>
      </c>
      <c r="D15" s="53" t="str">
        <f>STD!D6</f>
        <v>BHUMIKA SHRESTHA</v>
      </c>
      <c r="E15" s="53" t="str">
        <f>IF(STD!E6=0,"",STD!E6)</f>
        <v>ANNAPURNA</v>
      </c>
      <c r="F15" s="53" t="str">
        <f>STD!F6</f>
        <v>ENGLISH MEDIUM</v>
      </c>
      <c r="G15" s="53" t="str">
        <f t="shared" si="0"/>
        <v>EN</v>
      </c>
      <c r="H15" s="54">
        <v>39</v>
      </c>
      <c r="I15" s="54">
        <v>44</v>
      </c>
      <c r="J15" s="57"/>
      <c r="K15" s="53" t="str">
        <f t="shared" si="1"/>
        <v>NEP</v>
      </c>
      <c r="L15" s="54">
        <v>32</v>
      </c>
      <c r="M15" s="54">
        <v>44</v>
      </c>
      <c r="N15" s="57"/>
      <c r="O15" s="53" t="str">
        <f t="shared" si="2"/>
        <v>MATH</v>
      </c>
      <c r="P15" s="54">
        <v>27</v>
      </c>
      <c r="Q15" s="54">
        <v>45</v>
      </c>
      <c r="R15" s="57"/>
      <c r="S15" s="53" t="str">
        <f t="shared" si="3"/>
        <v>SCI</v>
      </c>
      <c r="T15" s="54">
        <v>22</v>
      </c>
      <c r="U15" s="54">
        <v>42</v>
      </c>
      <c r="V15" s="57"/>
      <c r="W15" s="53" t="str">
        <f t="shared" si="4"/>
        <v>SOC</v>
      </c>
      <c r="X15" s="54">
        <v>27</v>
      </c>
      <c r="Y15" s="54">
        <v>44</v>
      </c>
      <c r="Z15" s="57"/>
      <c r="AA15" s="53" t="str">
        <f t="shared" si="5"/>
        <v>GK</v>
      </c>
      <c r="AB15" s="54">
        <v>16</v>
      </c>
      <c r="AC15" s="54">
        <v>21</v>
      </c>
      <c r="AD15" s="57"/>
      <c r="AE15" s="53" t="str">
        <f t="shared" si="6"/>
        <v>ORA</v>
      </c>
      <c r="AF15" s="54">
        <v>23</v>
      </c>
      <c r="AG15" s="54">
        <v>20</v>
      </c>
      <c r="AH15" s="57"/>
      <c r="AI15" s="53" t="str">
        <f t="shared" si="7"/>
        <v>WS</v>
      </c>
      <c r="AJ15" s="54">
        <v>19</v>
      </c>
      <c r="AK15" s="54">
        <v>20</v>
      </c>
      <c r="AL15" s="58"/>
      <c r="AM15" s="18">
        <v>58</v>
      </c>
      <c r="AN15" s="42"/>
      <c r="AO15" s="42">
        <v>24</v>
      </c>
      <c r="AP15" s="42">
        <f t="shared" si="8"/>
        <v>36</v>
      </c>
      <c r="AQ15" s="42"/>
      <c r="AU15" s="2">
        <f t="shared" si="9"/>
        <v>83</v>
      </c>
      <c r="AV15" s="2">
        <f t="shared" si="10"/>
        <v>5</v>
      </c>
      <c r="AW15" s="2">
        <f t="shared" si="11"/>
        <v>76</v>
      </c>
      <c r="AX15" s="2">
        <f t="shared" si="12"/>
        <v>5</v>
      </c>
      <c r="AY15" s="2">
        <f t="shared" si="13"/>
        <v>72</v>
      </c>
      <c r="AZ15" s="2">
        <f t="shared" si="14"/>
        <v>5</v>
      </c>
      <c r="BA15" s="2">
        <f t="shared" si="15"/>
        <v>64</v>
      </c>
      <c r="BB15" s="2">
        <f t="shared" si="16"/>
        <v>4</v>
      </c>
      <c r="BC15" s="2">
        <f t="shared" si="17"/>
        <v>71</v>
      </c>
      <c r="BD15" s="2">
        <f t="shared" si="18"/>
        <v>5</v>
      </c>
      <c r="BE15" s="2">
        <f t="shared" si="19"/>
        <v>37</v>
      </c>
      <c r="BF15" s="2">
        <f t="shared" si="20"/>
        <v>3</v>
      </c>
      <c r="BG15" s="2">
        <f t="shared" si="21"/>
        <v>43</v>
      </c>
      <c r="BH15" s="2">
        <f t="shared" si="22"/>
        <v>3</v>
      </c>
    </row>
    <row r="16" spans="1:60" ht="17.5">
      <c r="A16" s="53">
        <f>STD!A7</f>
        <v>6</v>
      </c>
      <c r="B16" s="53" t="str">
        <f>STD!B7</f>
        <v>ST0790104</v>
      </c>
      <c r="C16" s="53">
        <f>STD!C7</f>
        <v>200206</v>
      </c>
      <c r="D16" s="53" t="str">
        <f>STD!D7</f>
        <v>BIHANI LIMBU</v>
      </c>
      <c r="E16" s="53" t="str">
        <f>IF(STD!E7=0,"",STD!E7)</f>
        <v>ANNAPURNA</v>
      </c>
      <c r="F16" s="53" t="str">
        <f>STD!F7</f>
        <v>ENGLISH MEDIUM</v>
      </c>
      <c r="G16" s="53" t="str">
        <f t="shared" si="0"/>
        <v>EN</v>
      </c>
      <c r="H16" s="54">
        <v>27</v>
      </c>
      <c r="I16" s="54">
        <v>44</v>
      </c>
      <c r="J16" s="57"/>
      <c r="K16" s="53" t="str">
        <f t="shared" si="1"/>
        <v>NEP</v>
      </c>
      <c r="L16" s="54">
        <v>26</v>
      </c>
      <c r="M16" s="54">
        <v>44</v>
      </c>
      <c r="N16" s="57"/>
      <c r="O16" s="53" t="str">
        <f t="shared" si="2"/>
        <v>MATH</v>
      </c>
      <c r="P16" s="54">
        <v>29</v>
      </c>
      <c r="Q16" s="54">
        <v>44</v>
      </c>
      <c r="R16" s="57"/>
      <c r="S16" s="53" t="str">
        <f t="shared" si="3"/>
        <v>SCI</v>
      </c>
      <c r="T16" s="54">
        <v>31</v>
      </c>
      <c r="U16" s="54">
        <v>42</v>
      </c>
      <c r="V16" s="57"/>
      <c r="W16" s="53" t="str">
        <f t="shared" si="4"/>
        <v>SOC</v>
      </c>
      <c r="X16" s="54">
        <v>24</v>
      </c>
      <c r="Y16" s="54">
        <v>44</v>
      </c>
      <c r="Z16" s="57"/>
      <c r="AA16" s="53" t="str">
        <f t="shared" si="5"/>
        <v>GK</v>
      </c>
      <c r="AB16" s="54">
        <v>16</v>
      </c>
      <c r="AC16" s="54">
        <v>19</v>
      </c>
      <c r="AD16" s="57"/>
      <c r="AE16" s="53" t="str">
        <f t="shared" si="6"/>
        <v>ORA</v>
      </c>
      <c r="AF16" s="54">
        <v>23</v>
      </c>
      <c r="AG16" s="54">
        <v>19</v>
      </c>
      <c r="AH16" s="57"/>
      <c r="AI16" s="53" t="str">
        <f t="shared" si="7"/>
        <v>WS</v>
      </c>
      <c r="AJ16" s="54">
        <v>19</v>
      </c>
      <c r="AK16" s="54">
        <v>20</v>
      </c>
      <c r="AL16" s="58"/>
      <c r="AM16" s="18">
        <v>56</v>
      </c>
      <c r="AN16" s="42"/>
      <c r="AO16" s="42">
        <v>12</v>
      </c>
      <c r="AP16" s="42">
        <f t="shared" si="8"/>
        <v>18</v>
      </c>
      <c r="AQ16" s="42"/>
      <c r="AU16" s="2">
        <f t="shared" si="9"/>
        <v>71</v>
      </c>
      <c r="AV16" s="2">
        <f t="shared" si="10"/>
        <v>5</v>
      </c>
      <c r="AW16" s="2">
        <f t="shared" si="11"/>
        <v>70</v>
      </c>
      <c r="AX16" s="2">
        <f t="shared" si="12"/>
        <v>5</v>
      </c>
      <c r="AY16" s="2">
        <f t="shared" si="13"/>
        <v>73</v>
      </c>
      <c r="AZ16" s="2">
        <f t="shared" si="14"/>
        <v>5</v>
      </c>
      <c r="BA16" s="2">
        <f t="shared" si="15"/>
        <v>73</v>
      </c>
      <c r="BB16" s="2">
        <f t="shared" si="16"/>
        <v>5</v>
      </c>
      <c r="BC16" s="2">
        <f t="shared" si="17"/>
        <v>68</v>
      </c>
      <c r="BD16" s="2">
        <f t="shared" si="18"/>
        <v>5</v>
      </c>
      <c r="BE16" s="2">
        <f t="shared" si="19"/>
        <v>35</v>
      </c>
      <c r="BF16" s="2">
        <f t="shared" si="20"/>
        <v>3</v>
      </c>
      <c r="BG16" s="2">
        <f t="shared" si="21"/>
        <v>42</v>
      </c>
      <c r="BH16" s="2">
        <f t="shared" si="22"/>
        <v>3</v>
      </c>
    </row>
    <row r="17" spans="1:60" ht="17.5">
      <c r="A17" s="53">
        <f>STD!A8</f>
        <v>7</v>
      </c>
      <c r="B17" s="53" t="str">
        <f>STD!B8</f>
        <v>ST0800301</v>
      </c>
      <c r="C17" s="53">
        <f>STD!C8</f>
        <v>200207</v>
      </c>
      <c r="D17" s="53" t="str">
        <f>STD!D8</f>
        <v>DAINEL RAI</v>
      </c>
      <c r="E17" s="53" t="str">
        <f>IF(STD!E8=0,"",STD!E8)</f>
        <v>ANNAPURNA</v>
      </c>
      <c r="F17" s="53" t="str">
        <f>STD!F8</f>
        <v>ENGLISH MEDIUM</v>
      </c>
      <c r="G17" s="53" t="str">
        <f t="shared" si="0"/>
        <v>EN</v>
      </c>
      <c r="H17" s="54">
        <v>21</v>
      </c>
      <c r="I17" s="54">
        <v>44</v>
      </c>
      <c r="J17" s="57"/>
      <c r="K17" s="53" t="str">
        <f t="shared" si="1"/>
        <v>NEP</v>
      </c>
      <c r="L17" s="54">
        <v>29</v>
      </c>
      <c r="M17" s="54">
        <v>44</v>
      </c>
      <c r="N17" s="57"/>
      <c r="O17" s="53" t="str">
        <f t="shared" si="2"/>
        <v>MATH</v>
      </c>
      <c r="P17" s="54">
        <v>31</v>
      </c>
      <c r="Q17" s="54">
        <v>44</v>
      </c>
      <c r="R17" s="57"/>
      <c r="S17" s="53" t="str">
        <f t="shared" si="3"/>
        <v>SCI</v>
      </c>
      <c r="T17" s="54">
        <v>26</v>
      </c>
      <c r="U17" s="54">
        <v>42</v>
      </c>
      <c r="V17" s="57"/>
      <c r="W17" s="53" t="str">
        <f t="shared" si="4"/>
        <v>SOC</v>
      </c>
      <c r="X17" s="54">
        <v>25</v>
      </c>
      <c r="Y17" s="54">
        <v>44</v>
      </c>
      <c r="Z17" s="57"/>
      <c r="AA17" s="53" t="str">
        <f t="shared" si="5"/>
        <v>GK</v>
      </c>
      <c r="AB17" s="54">
        <v>13</v>
      </c>
      <c r="AC17" s="54">
        <v>21</v>
      </c>
      <c r="AD17" s="57"/>
      <c r="AE17" s="53" t="str">
        <f t="shared" si="6"/>
        <v>ORA</v>
      </c>
      <c r="AF17" s="54">
        <v>23</v>
      </c>
      <c r="AG17" s="54">
        <v>19</v>
      </c>
      <c r="AH17" s="57"/>
      <c r="AI17" s="53" t="str">
        <f t="shared" si="7"/>
        <v>WS</v>
      </c>
      <c r="AJ17" s="54">
        <v>17</v>
      </c>
      <c r="AK17" s="54">
        <v>20</v>
      </c>
      <c r="AL17" s="58"/>
      <c r="AM17" s="18">
        <v>55</v>
      </c>
      <c r="AN17" s="42"/>
      <c r="AO17" s="42">
        <v>12</v>
      </c>
      <c r="AP17" s="42">
        <f t="shared" si="8"/>
        <v>18</v>
      </c>
      <c r="AQ17" s="42"/>
      <c r="AU17" s="2">
        <f t="shared" si="9"/>
        <v>65</v>
      </c>
      <c r="AV17" s="2">
        <f t="shared" si="10"/>
        <v>4</v>
      </c>
      <c r="AW17" s="2">
        <f t="shared" si="11"/>
        <v>73</v>
      </c>
      <c r="AX17" s="2">
        <f t="shared" si="12"/>
        <v>5</v>
      </c>
      <c r="AY17" s="2">
        <f t="shared" si="13"/>
        <v>75</v>
      </c>
      <c r="AZ17" s="2">
        <f t="shared" si="14"/>
        <v>5</v>
      </c>
      <c r="BA17" s="2">
        <f t="shared" si="15"/>
        <v>68</v>
      </c>
      <c r="BB17" s="2">
        <f t="shared" si="16"/>
        <v>5</v>
      </c>
      <c r="BC17" s="2">
        <f t="shared" si="17"/>
        <v>69</v>
      </c>
      <c r="BD17" s="2">
        <f t="shared" si="18"/>
        <v>5</v>
      </c>
      <c r="BE17" s="2">
        <f t="shared" si="19"/>
        <v>34</v>
      </c>
      <c r="BF17" s="2">
        <f t="shared" si="20"/>
        <v>3</v>
      </c>
      <c r="BG17" s="2">
        <f t="shared" si="21"/>
        <v>42</v>
      </c>
      <c r="BH17" s="2">
        <f t="shared" si="22"/>
        <v>3</v>
      </c>
    </row>
    <row r="18" spans="1:60" ht="17.5">
      <c r="A18" s="53">
        <f>STD!A9</f>
        <v>8</v>
      </c>
      <c r="B18" s="53" t="str">
        <f>STD!B9</f>
        <v>ST0790202</v>
      </c>
      <c r="C18" s="53">
        <f>STD!C9</f>
        <v>200208</v>
      </c>
      <c r="D18" s="53" t="str">
        <f>STD!D9</f>
        <v>ENJU LIMBU</v>
      </c>
      <c r="E18" s="53" t="str">
        <f>IF(STD!E9=0,"",STD!E9)</f>
        <v>ANNAPURNA</v>
      </c>
      <c r="F18" s="53" t="str">
        <f>STD!F9</f>
        <v>ENGLISH MEDIUM</v>
      </c>
      <c r="G18" s="53" t="str">
        <f t="shared" si="0"/>
        <v>EN</v>
      </c>
      <c r="H18" s="54">
        <v>20</v>
      </c>
      <c r="I18" s="54">
        <v>44</v>
      </c>
      <c r="J18" s="57"/>
      <c r="K18" s="53" t="str">
        <f t="shared" si="1"/>
        <v>NEP</v>
      </c>
      <c r="L18" s="54">
        <v>24</v>
      </c>
      <c r="M18" s="54">
        <v>44</v>
      </c>
      <c r="N18" s="57"/>
      <c r="O18" s="53" t="str">
        <f t="shared" si="2"/>
        <v>MATH</v>
      </c>
      <c r="P18" s="54">
        <v>23</v>
      </c>
      <c r="Q18" s="54">
        <v>44</v>
      </c>
      <c r="R18" s="57"/>
      <c r="S18" s="53" t="str">
        <f t="shared" si="3"/>
        <v>SCI</v>
      </c>
      <c r="T18" s="54">
        <v>22</v>
      </c>
      <c r="U18" s="54">
        <v>41</v>
      </c>
      <c r="V18" s="57"/>
      <c r="W18" s="53" t="str">
        <f t="shared" si="4"/>
        <v>SOC</v>
      </c>
      <c r="X18" s="54">
        <v>28</v>
      </c>
      <c r="Y18" s="54">
        <v>44</v>
      </c>
      <c r="Z18" s="57"/>
      <c r="AA18" s="53" t="str">
        <f t="shared" si="5"/>
        <v>GK</v>
      </c>
      <c r="AB18" s="54">
        <v>14</v>
      </c>
      <c r="AC18" s="54">
        <v>19</v>
      </c>
      <c r="AD18" s="57"/>
      <c r="AE18" s="53" t="str">
        <f t="shared" si="6"/>
        <v>ORA</v>
      </c>
      <c r="AF18" s="54">
        <v>22</v>
      </c>
      <c r="AG18" s="54">
        <v>19</v>
      </c>
      <c r="AH18" s="57"/>
      <c r="AI18" s="53" t="str">
        <f t="shared" si="7"/>
        <v>WS</v>
      </c>
      <c r="AJ18" s="54">
        <v>16</v>
      </c>
      <c r="AK18" s="54">
        <v>19</v>
      </c>
      <c r="AL18" s="58"/>
      <c r="AM18" s="18">
        <v>56</v>
      </c>
      <c r="AN18" s="42"/>
      <c r="AO18" s="42">
        <v>20</v>
      </c>
      <c r="AP18" s="42">
        <f t="shared" si="8"/>
        <v>30</v>
      </c>
      <c r="AQ18" s="42"/>
      <c r="AU18" s="2">
        <f t="shared" si="9"/>
        <v>64</v>
      </c>
      <c r="AV18" s="2">
        <f t="shared" si="10"/>
        <v>4</v>
      </c>
      <c r="AW18" s="2">
        <f t="shared" si="11"/>
        <v>68</v>
      </c>
      <c r="AX18" s="2">
        <f t="shared" si="12"/>
        <v>5</v>
      </c>
      <c r="AY18" s="2">
        <f t="shared" si="13"/>
        <v>67</v>
      </c>
      <c r="AZ18" s="2">
        <f t="shared" si="14"/>
        <v>5</v>
      </c>
      <c r="BA18" s="2">
        <f t="shared" si="15"/>
        <v>63</v>
      </c>
      <c r="BB18" s="2">
        <f t="shared" si="16"/>
        <v>4</v>
      </c>
      <c r="BC18" s="2">
        <f t="shared" si="17"/>
        <v>72</v>
      </c>
      <c r="BD18" s="2">
        <f t="shared" si="18"/>
        <v>5</v>
      </c>
      <c r="BE18" s="2">
        <f t="shared" si="19"/>
        <v>33</v>
      </c>
      <c r="BF18" s="2">
        <f t="shared" si="20"/>
        <v>2</v>
      </c>
      <c r="BG18" s="2">
        <f t="shared" si="21"/>
        <v>41</v>
      </c>
      <c r="BH18" s="2">
        <f t="shared" si="22"/>
        <v>3</v>
      </c>
    </row>
    <row r="19" spans="1:60" ht="17.5">
      <c r="A19" s="53">
        <f>STD!A10</f>
        <v>9</v>
      </c>
      <c r="B19" s="53" t="str">
        <f>STD!B10</f>
        <v>ST0790097</v>
      </c>
      <c r="C19" s="53">
        <f>STD!C10</f>
        <v>200209</v>
      </c>
      <c r="D19" s="53" t="str">
        <f>STD!D10</f>
        <v>KRITAN KARKI</v>
      </c>
      <c r="E19" s="53" t="str">
        <f>IF(STD!E10=0,"",STD!E10)</f>
        <v>ANNAPURNA</v>
      </c>
      <c r="F19" s="53" t="str">
        <f>STD!F10</f>
        <v>ENGLISH MEDIUM</v>
      </c>
      <c r="G19" s="53" t="str">
        <f t="shared" si="0"/>
        <v>EN</v>
      </c>
      <c r="H19" s="54">
        <v>23</v>
      </c>
      <c r="I19" s="54">
        <v>44</v>
      </c>
      <c r="J19" s="57"/>
      <c r="K19" s="53" t="str">
        <f t="shared" si="1"/>
        <v>NEP</v>
      </c>
      <c r="L19" s="54">
        <v>14</v>
      </c>
      <c r="M19" s="54">
        <v>43</v>
      </c>
      <c r="N19" s="57"/>
      <c r="O19" s="53" t="str">
        <f t="shared" si="2"/>
        <v>MATH</v>
      </c>
      <c r="P19" s="54">
        <v>19</v>
      </c>
      <c r="Q19" s="54">
        <v>44</v>
      </c>
      <c r="R19" s="57"/>
      <c r="S19" s="53" t="str">
        <f t="shared" si="3"/>
        <v>SCI</v>
      </c>
      <c r="T19" s="54">
        <v>19</v>
      </c>
      <c r="U19" s="54">
        <v>41</v>
      </c>
      <c r="V19" s="57"/>
      <c r="W19" s="53" t="str">
        <f t="shared" si="4"/>
        <v>SOC</v>
      </c>
      <c r="X19" s="54">
        <v>24</v>
      </c>
      <c r="Y19" s="54">
        <v>43</v>
      </c>
      <c r="Z19" s="57"/>
      <c r="AA19" s="53" t="str">
        <f t="shared" si="5"/>
        <v>GK</v>
      </c>
      <c r="AB19" s="54">
        <v>13</v>
      </c>
      <c r="AC19" s="54">
        <v>19</v>
      </c>
      <c r="AD19" s="57"/>
      <c r="AE19" s="53" t="str">
        <f t="shared" si="6"/>
        <v>ORA</v>
      </c>
      <c r="AF19" s="54">
        <v>21</v>
      </c>
      <c r="AG19" s="54">
        <v>18</v>
      </c>
      <c r="AH19" s="57"/>
      <c r="AI19" s="53" t="str">
        <f t="shared" si="7"/>
        <v>WS</v>
      </c>
      <c r="AJ19" s="54">
        <v>16</v>
      </c>
      <c r="AK19" s="54">
        <v>19</v>
      </c>
      <c r="AL19" s="58"/>
      <c r="AM19" s="18">
        <v>52</v>
      </c>
      <c r="AN19" s="42"/>
      <c r="AO19" s="42">
        <v>3</v>
      </c>
      <c r="AP19" s="42">
        <f t="shared" si="8"/>
        <v>5</v>
      </c>
      <c r="AQ19" s="42"/>
      <c r="AU19" s="2">
        <f t="shared" si="9"/>
        <v>67</v>
      </c>
      <c r="AV19" s="2">
        <f t="shared" si="10"/>
        <v>5</v>
      </c>
      <c r="AW19" s="2">
        <f t="shared" si="11"/>
        <v>57</v>
      </c>
      <c r="AX19" s="2">
        <f t="shared" si="12"/>
        <v>4</v>
      </c>
      <c r="AY19" s="2">
        <f t="shared" si="13"/>
        <v>63</v>
      </c>
      <c r="AZ19" s="2">
        <f t="shared" si="14"/>
        <v>4</v>
      </c>
      <c r="BA19" s="2">
        <f t="shared" si="15"/>
        <v>60</v>
      </c>
      <c r="BB19" s="2">
        <f t="shared" si="16"/>
        <v>4</v>
      </c>
      <c r="BC19" s="2">
        <f t="shared" si="17"/>
        <v>67</v>
      </c>
      <c r="BD19" s="2">
        <f t="shared" si="18"/>
        <v>5</v>
      </c>
      <c r="BE19" s="2">
        <f t="shared" si="19"/>
        <v>32</v>
      </c>
      <c r="BF19" s="2">
        <f t="shared" si="20"/>
        <v>2</v>
      </c>
      <c r="BG19" s="2">
        <f t="shared" si="21"/>
        <v>39</v>
      </c>
      <c r="BH19" s="2">
        <f t="shared" si="22"/>
        <v>3</v>
      </c>
    </row>
    <row r="20" spans="1:60" ht="17.5">
      <c r="A20" s="53">
        <f>STD!A11</f>
        <v>10</v>
      </c>
      <c r="B20" s="53" t="str">
        <f>STD!B11</f>
        <v>ST0790100</v>
      </c>
      <c r="C20" s="53">
        <f>STD!C11</f>
        <v>200210</v>
      </c>
      <c r="D20" s="53" t="str">
        <f>STD!D11</f>
        <v>LIJA SHAH</v>
      </c>
      <c r="E20" s="53" t="str">
        <f>IF(STD!E11=0,"",STD!E11)</f>
        <v>ANNAPURNA</v>
      </c>
      <c r="F20" s="53" t="str">
        <f>STD!F11</f>
        <v>ENGLISH MEDIUM</v>
      </c>
      <c r="G20" s="53" t="str">
        <f t="shared" si="0"/>
        <v>EN</v>
      </c>
      <c r="H20" s="54">
        <v>44</v>
      </c>
      <c r="I20" s="54">
        <v>47</v>
      </c>
      <c r="J20" s="57"/>
      <c r="K20" s="53" t="str">
        <f t="shared" si="1"/>
        <v>NEP</v>
      </c>
      <c r="L20" s="54">
        <v>40</v>
      </c>
      <c r="M20" s="54">
        <v>47</v>
      </c>
      <c r="N20" s="57"/>
      <c r="O20" s="53" t="str">
        <f t="shared" si="2"/>
        <v>MATH</v>
      </c>
      <c r="P20" s="54">
        <v>41</v>
      </c>
      <c r="Q20" s="54">
        <v>47</v>
      </c>
      <c r="R20" s="57"/>
      <c r="S20" s="53" t="str">
        <f t="shared" si="3"/>
        <v>SCI</v>
      </c>
      <c r="T20" s="54">
        <v>44</v>
      </c>
      <c r="U20" s="54">
        <v>47</v>
      </c>
      <c r="V20" s="57"/>
      <c r="W20" s="53" t="str">
        <f t="shared" si="4"/>
        <v>SOC</v>
      </c>
      <c r="X20" s="54">
        <v>37</v>
      </c>
      <c r="Y20" s="54">
        <v>48</v>
      </c>
      <c r="Z20" s="57"/>
      <c r="AA20" s="53" t="str">
        <f t="shared" si="5"/>
        <v>GK</v>
      </c>
      <c r="AB20" s="54">
        <v>20</v>
      </c>
      <c r="AC20" s="54">
        <v>22</v>
      </c>
      <c r="AD20" s="57"/>
      <c r="AE20" s="53" t="str">
        <f t="shared" si="6"/>
        <v>ORA</v>
      </c>
      <c r="AF20" s="54">
        <v>24</v>
      </c>
      <c r="AG20" s="54">
        <v>21</v>
      </c>
      <c r="AH20" s="57"/>
      <c r="AI20" s="53" t="str">
        <f t="shared" si="7"/>
        <v>WS</v>
      </c>
      <c r="AJ20" s="54">
        <v>20</v>
      </c>
      <c r="AK20" s="54">
        <v>20</v>
      </c>
      <c r="AL20" s="58"/>
      <c r="AM20" s="18">
        <v>55</v>
      </c>
      <c r="AN20" s="42"/>
      <c r="AO20" s="42">
        <v>27</v>
      </c>
      <c r="AP20" s="42">
        <f t="shared" si="8"/>
        <v>41</v>
      </c>
      <c r="AQ20" s="42"/>
      <c r="AU20" s="2">
        <f t="shared" si="9"/>
        <v>91</v>
      </c>
      <c r="AV20" s="2">
        <f t="shared" si="10"/>
        <v>6</v>
      </c>
      <c r="AW20" s="2">
        <f t="shared" si="11"/>
        <v>87</v>
      </c>
      <c r="AX20" s="2">
        <f t="shared" si="12"/>
        <v>6</v>
      </c>
      <c r="AY20" s="2">
        <f t="shared" si="13"/>
        <v>88</v>
      </c>
      <c r="AZ20" s="2">
        <f t="shared" si="14"/>
        <v>6</v>
      </c>
      <c r="BA20" s="2">
        <f t="shared" si="15"/>
        <v>91</v>
      </c>
      <c r="BB20" s="2">
        <f t="shared" si="16"/>
        <v>6</v>
      </c>
      <c r="BC20" s="2">
        <f t="shared" si="17"/>
        <v>85</v>
      </c>
      <c r="BD20" s="2">
        <f t="shared" si="18"/>
        <v>6</v>
      </c>
      <c r="BE20" s="2">
        <f t="shared" si="19"/>
        <v>42</v>
      </c>
      <c r="BF20" s="2">
        <f t="shared" si="20"/>
        <v>3</v>
      </c>
      <c r="BG20" s="2">
        <f t="shared" si="21"/>
        <v>45</v>
      </c>
      <c r="BH20" s="2">
        <f t="shared" si="22"/>
        <v>3</v>
      </c>
    </row>
    <row r="21" spans="1:60" ht="17.5">
      <c r="A21" s="53">
        <f>STD!A12</f>
        <v>11</v>
      </c>
      <c r="B21" s="53" t="str">
        <f>STD!B12</f>
        <v>ST0790302</v>
      </c>
      <c r="C21" s="53">
        <f>STD!C12</f>
        <v>200211</v>
      </c>
      <c r="D21" s="53" t="str">
        <f>STD!D12</f>
        <v>LINA BASNET</v>
      </c>
      <c r="E21" s="53" t="str">
        <f>IF(STD!E12=0,"",STD!E12)</f>
        <v>ANNAPURNA</v>
      </c>
      <c r="F21" s="53" t="str">
        <f>STD!F12</f>
        <v>ENGLISH MEDIUM</v>
      </c>
      <c r="G21" s="53" t="str">
        <f t="shared" si="0"/>
        <v>EN</v>
      </c>
      <c r="H21" s="54">
        <v>47</v>
      </c>
      <c r="I21" s="54">
        <v>50</v>
      </c>
      <c r="J21" s="57"/>
      <c r="K21" s="53" t="str">
        <f t="shared" si="1"/>
        <v>NEP</v>
      </c>
      <c r="L21" s="54">
        <v>47</v>
      </c>
      <c r="M21" s="54">
        <v>50</v>
      </c>
      <c r="N21" s="57"/>
      <c r="O21" s="53" t="str">
        <f t="shared" si="2"/>
        <v>MATH</v>
      </c>
      <c r="P21" s="54">
        <v>47</v>
      </c>
      <c r="Q21" s="54">
        <v>30</v>
      </c>
      <c r="R21" s="57"/>
      <c r="S21" s="53" t="str">
        <f t="shared" si="3"/>
        <v>SCI</v>
      </c>
      <c r="T21" s="54">
        <v>42</v>
      </c>
      <c r="U21" s="54">
        <v>50</v>
      </c>
      <c r="V21" s="57"/>
      <c r="W21" s="53" t="str">
        <f t="shared" si="4"/>
        <v>SOC</v>
      </c>
      <c r="X21" s="54">
        <v>45</v>
      </c>
      <c r="Y21" s="54">
        <v>50</v>
      </c>
      <c r="Z21" s="57"/>
      <c r="AA21" s="53" t="str">
        <f t="shared" si="5"/>
        <v>GK</v>
      </c>
      <c r="AB21" s="54">
        <v>25</v>
      </c>
      <c r="AC21" s="54">
        <v>25</v>
      </c>
      <c r="AD21" s="57"/>
      <c r="AE21" s="53" t="str">
        <f t="shared" si="6"/>
        <v>ORA</v>
      </c>
      <c r="AF21" s="54">
        <v>25</v>
      </c>
      <c r="AG21" s="54">
        <v>24</v>
      </c>
      <c r="AH21" s="57"/>
      <c r="AI21" s="53" t="str">
        <f t="shared" si="7"/>
        <v>WS</v>
      </c>
      <c r="AJ21" s="54">
        <v>25</v>
      </c>
      <c r="AK21" s="54">
        <v>25</v>
      </c>
      <c r="AL21" s="58"/>
      <c r="AM21" s="18">
        <v>55</v>
      </c>
      <c r="AN21" s="42"/>
      <c r="AO21" s="42">
        <v>6</v>
      </c>
      <c r="AP21" s="42">
        <f t="shared" si="8"/>
        <v>9</v>
      </c>
      <c r="AQ21" s="42"/>
      <c r="AU21" s="2">
        <f t="shared" si="9"/>
        <v>97</v>
      </c>
      <c r="AV21" s="2">
        <f t="shared" si="10"/>
        <v>6</v>
      </c>
      <c r="AW21" s="2">
        <f t="shared" si="11"/>
        <v>97</v>
      </c>
      <c r="AX21" s="2">
        <f t="shared" si="12"/>
        <v>6</v>
      </c>
      <c r="AY21" s="2">
        <f t="shared" si="13"/>
        <v>77</v>
      </c>
      <c r="AZ21" s="2">
        <f t="shared" si="14"/>
        <v>5</v>
      </c>
      <c r="BA21" s="2">
        <f t="shared" si="15"/>
        <v>92</v>
      </c>
      <c r="BB21" s="2">
        <f t="shared" si="16"/>
        <v>6</v>
      </c>
      <c r="BC21" s="2">
        <f t="shared" si="17"/>
        <v>95</v>
      </c>
      <c r="BD21" s="2">
        <f t="shared" si="18"/>
        <v>6</v>
      </c>
      <c r="BE21" s="2">
        <f t="shared" si="19"/>
        <v>50</v>
      </c>
      <c r="BF21" s="2">
        <f t="shared" si="20"/>
        <v>3</v>
      </c>
      <c r="BG21" s="2">
        <f t="shared" si="21"/>
        <v>49</v>
      </c>
      <c r="BH21" s="2">
        <f t="shared" si="22"/>
        <v>3</v>
      </c>
    </row>
    <row r="22" spans="1:60" ht="17.5">
      <c r="A22" s="53">
        <f>STD!A13</f>
        <v>12</v>
      </c>
      <c r="B22" s="53" t="str">
        <f>STD!B13</f>
        <v>ST0790115</v>
      </c>
      <c r="C22" s="53">
        <f>STD!C13</f>
        <v>200212</v>
      </c>
      <c r="D22" s="53" t="str">
        <f>STD!D13</f>
        <v>NISUM LAWATI</v>
      </c>
      <c r="E22" s="53" t="str">
        <f>IF(STD!E13=0,"",STD!E13)</f>
        <v>ANNAPURNA</v>
      </c>
      <c r="F22" s="53" t="str">
        <f>STD!F13</f>
        <v>ENGLISH MEDIUM</v>
      </c>
      <c r="G22" s="53" t="str">
        <f t="shared" si="0"/>
        <v>EN</v>
      </c>
      <c r="H22" s="54">
        <v>35</v>
      </c>
      <c r="I22" s="54">
        <v>45</v>
      </c>
      <c r="J22" s="57"/>
      <c r="K22" s="53" t="str">
        <f t="shared" si="1"/>
        <v>NEP</v>
      </c>
      <c r="L22" s="54">
        <v>37</v>
      </c>
      <c r="M22" s="54">
        <v>45</v>
      </c>
      <c r="N22" s="57"/>
      <c r="O22" s="53" t="str">
        <f t="shared" si="2"/>
        <v>MATH</v>
      </c>
      <c r="P22" s="54">
        <v>41</v>
      </c>
      <c r="Q22" s="54">
        <v>46</v>
      </c>
      <c r="R22" s="57"/>
      <c r="S22" s="53" t="str">
        <f t="shared" si="3"/>
        <v>SCI</v>
      </c>
      <c r="T22" s="54">
        <v>41</v>
      </c>
      <c r="U22" s="54">
        <v>47</v>
      </c>
      <c r="V22" s="57"/>
      <c r="W22" s="53" t="str">
        <f t="shared" si="4"/>
        <v>SOC</v>
      </c>
      <c r="X22" s="54">
        <v>28</v>
      </c>
      <c r="Y22" s="54">
        <v>47</v>
      </c>
      <c r="Z22" s="57"/>
      <c r="AA22" s="53" t="str">
        <f t="shared" si="5"/>
        <v>GK</v>
      </c>
      <c r="AB22" s="54">
        <v>15</v>
      </c>
      <c r="AC22" s="54">
        <v>21</v>
      </c>
      <c r="AD22" s="57"/>
      <c r="AE22" s="53" t="str">
        <f t="shared" si="6"/>
        <v>ORA</v>
      </c>
      <c r="AF22" s="54">
        <v>23</v>
      </c>
      <c r="AG22" s="54">
        <v>20</v>
      </c>
      <c r="AH22" s="57"/>
      <c r="AI22" s="53" t="str">
        <f t="shared" si="7"/>
        <v>WS</v>
      </c>
      <c r="AJ22" s="54">
        <v>19</v>
      </c>
      <c r="AK22" s="54">
        <v>22</v>
      </c>
      <c r="AL22" s="58"/>
      <c r="AM22" s="18">
        <v>58</v>
      </c>
      <c r="AN22" s="42"/>
      <c r="AO22" s="42">
        <v>14</v>
      </c>
      <c r="AP22" s="42">
        <f t="shared" si="8"/>
        <v>21</v>
      </c>
      <c r="AQ22" s="42"/>
      <c r="AU22" s="2">
        <f t="shared" si="9"/>
        <v>80</v>
      </c>
      <c r="AV22" s="2">
        <f t="shared" si="10"/>
        <v>5</v>
      </c>
      <c r="AW22" s="2">
        <f t="shared" si="11"/>
        <v>82</v>
      </c>
      <c r="AX22" s="2">
        <f t="shared" si="12"/>
        <v>5</v>
      </c>
      <c r="AY22" s="2">
        <f t="shared" si="13"/>
        <v>87</v>
      </c>
      <c r="AZ22" s="2">
        <f t="shared" si="14"/>
        <v>6</v>
      </c>
      <c r="BA22" s="2">
        <f t="shared" si="15"/>
        <v>88</v>
      </c>
      <c r="BB22" s="2">
        <f t="shared" si="16"/>
        <v>6</v>
      </c>
      <c r="BC22" s="2">
        <f t="shared" si="17"/>
        <v>75</v>
      </c>
      <c r="BD22" s="2">
        <f t="shared" si="18"/>
        <v>5</v>
      </c>
      <c r="BE22" s="2">
        <f t="shared" si="19"/>
        <v>36</v>
      </c>
      <c r="BF22" s="2">
        <f t="shared" si="20"/>
        <v>3</v>
      </c>
      <c r="BG22" s="2">
        <f t="shared" si="21"/>
        <v>43</v>
      </c>
      <c r="BH22" s="2">
        <f t="shared" si="22"/>
        <v>3</v>
      </c>
    </row>
    <row r="23" spans="1:60" ht="17.5">
      <c r="A23" s="53">
        <f>STD!A14</f>
        <v>13</v>
      </c>
      <c r="B23" s="53" t="str">
        <f>STD!B14</f>
        <v>ST0790186</v>
      </c>
      <c r="C23" s="53">
        <f>STD!C14</f>
        <v>200213</v>
      </c>
      <c r="D23" s="53" t="str">
        <f>STD!D14</f>
        <v>PARISA NAKARMI</v>
      </c>
      <c r="E23" s="53" t="str">
        <f>IF(STD!E14=0,"",STD!E14)</f>
        <v>ANNAPURNA</v>
      </c>
      <c r="F23" s="53" t="str">
        <f>STD!F14</f>
        <v>ENGLISH MEDIUM</v>
      </c>
      <c r="G23" s="53" t="str">
        <f t="shared" si="0"/>
        <v>EN</v>
      </c>
      <c r="H23" s="54">
        <v>46</v>
      </c>
      <c r="I23" s="54">
        <v>48</v>
      </c>
      <c r="J23" s="57"/>
      <c r="K23" s="53" t="str">
        <f t="shared" si="1"/>
        <v>NEP</v>
      </c>
      <c r="L23" s="54">
        <v>44</v>
      </c>
      <c r="M23" s="54">
        <v>47</v>
      </c>
      <c r="N23" s="57"/>
      <c r="O23" s="53" t="str">
        <f t="shared" si="2"/>
        <v>MATH</v>
      </c>
      <c r="P23" s="54">
        <v>47</v>
      </c>
      <c r="Q23" s="54">
        <v>48</v>
      </c>
      <c r="R23" s="57"/>
      <c r="S23" s="53" t="str">
        <f t="shared" si="3"/>
        <v>SCI</v>
      </c>
      <c r="T23" s="54">
        <v>42</v>
      </c>
      <c r="U23" s="54">
        <v>48</v>
      </c>
      <c r="V23" s="57"/>
      <c r="W23" s="53" t="str">
        <f t="shared" si="4"/>
        <v>SOC</v>
      </c>
      <c r="X23" s="54">
        <v>43</v>
      </c>
      <c r="Y23" s="54">
        <v>48</v>
      </c>
      <c r="Z23" s="57"/>
      <c r="AA23" s="53" t="str">
        <f t="shared" si="5"/>
        <v>GK</v>
      </c>
      <c r="AB23" s="54">
        <v>23</v>
      </c>
      <c r="AC23" s="54">
        <v>23</v>
      </c>
      <c r="AD23" s="57"/>
      <c r="AE23" s="53" t="str">
        <f t="shared" si="6"/>
        <v>ORA</v>
      </c>
      <c r="AF23" s="54">
        <v>24</v>
      </c>
      <c r="AG23" s="54">
        <v>21</v>
      </c>
      <c r="AH23" s="57"/>
      <c r="AI23" s="53" t="str">
        <f t="shared" si="7"/>
        <v>WS</v>
      </c>
      <c r="AJ23" s="54">
        <v>23</v>
      </c>
      <c r="AK23" s="54">
        <v>23</v>
      </c>
      <c r="AL23" s="58"/>
      <c r="AM23" s="18">
        <v>54</v>
      </c>
      <c r="AN23" s="42"/>
      <c r="AO23" s="42">
        <v>20</v>
      </c>
      <c r="AP23" s="42">
        <f t="shared" si="8"/>
        <v>30</v>
      </c>
      <c r="AQ23" s="42"/>
      <c r="AU23" s="2">
        <f t="shared" si="9"/>
        <v>94</v>
      </c>
      <c r="AV23" s="2">
        <f t="shared" si="10"/>
        <v>6</v>
      </c>
      <c r="AW23" s="2">
        <f t="shared" si="11"/>
        <v>91</v>
      </c>
      <c r="AX23" s="2">
        <f t="shared" si="12"/>
        <v>6</v>
      </c>
      <c r="AY23" s="2">
        <f t="shared" si="13"/>
        <v>95</v>
      </c>
      <c r="AZ23" s="2">
        <f t="shared" si="14"/>
        <v>6</v>
      </c>
      <c r="BA23" s="2">
        <f t="shared" si="15"/>
        <v>90</v>
      </c>
      <c r="BB23" s="2">
        <f t="shared" si="16"/>
        <v>6</v>
      </c>
      <c r="BC23" s="2">
        <f t="shared" si="17"/>
        <v>91</v>
      </c>
      <c r="BD23" s="2">
        <f t="shared" si="18"/>
        <v>6</v>
      </c>
      <c r="BE23" s="2">
        <f t="shared" si="19"/>
        <v>46</v>
      </c>
      <c r="BF23" s="2">
        <f t="shared" si="20"/>
        <v>3</v>
      </c>
      <c r="BG23" s="2">
        <f t="shared" si="21"/>
        <v>45</v>
      </c>
      <c r="BH23" s="2">
        <f t="shared" si="22"/>
        <v>3</v>
      </c>
    </row>
    <row r="24" spans="1:60" ht="17.5">
      <c r="A24" s="53">
        <f>STD!A15</f>
        <v>14</v>
      </c>
      <c r="B24" s="53" t="str">
        <f>STD!B15</f>
        <v>ST0800463</v>
      </c>
      <c r="C24" s="53">
        <f>STD!C15</f>
        <v>200214</v>
      </c>
      <c r="D24" s="53" t="str">
        <f>STD!D15</f>
        <v>PRAJWAL TAMANG</v>
      </c>
      <c r="E24" s="53" t="str">
        <f>IF(STD!E15=0,"",STD!E15)</f>
        <v>ANNAPURNA</v>
      </c>
      <c r="F24" s="53" t="str">
        <f>STD!F15</f>
        <v>ENGLISH MEDIUM</v>
      </c>
      <c r="G24" s="53" t="str">
        <f t="shared" si="0"/>
        <v>EN</v>
      </c>
      <c r="H24" s="54">
        <v>37</v>
      </c>
      <c r="I24" s="54">
        <v>44</v>
      </c>
      <c r="J24" s="57"/>
      <c r="K24" s="53" t="str">
        <f t="shared" si="1"/>
        <v>NEP</v>
      </c>
      <c r="L24" s="54">
        <v>30</v>
      </c>
      <c r="M24" s="54">
        <v>44</v>
      </c>
      <c r="N24" s="57"/>
      <c r="O24" s="53" t="str">
        <f t="shared" si="2"/>
        <v>MATH</v>
      </c>
      <c r="P24" s="54">
        <v>30</v>
      </c>
      <c r="Q24" s="54">
        <v>45</v>
      </c>
      <c r="R24" s="57"/>
      <c r="S24" s="53" t="str">
        <f t="shared" si="3"/>
        <v>SCI</v>
      </c>
      <c r="T24" s="54">
        <v>28</v>
      </c>
      <c r="U24" s="54">
        <v>46</v>
      </c>
      <c r="V24" s="57"/>
      <c r="W24" s="53" t="str">
        <f t="shared" si="4"/>
        <v>SOC</v>
      </c>
      <c r="X24" s="54">
        <v>25</v>
      </c>
      <c r="Y24" s="54">
        <v>44</v>
      </c>
      <c r="Z24" s="57"/>
      <c r="AA24" s="53" t="str">
        <f t="shared" si="5"/>
        <v>GK</v>
      </c>
      <c r="AB24" s="54">
        <v>19</v>
      </c>
      <c r="AC24" s="54">
        <v>19</v>
      </c>
      <c r="AD24" s="57"/>
      <c r="AE24" s="53" t="str">
        <f t="shared" si="6"/>
        <v>ORA</v>
      </c>
      <c r="AF24" s="54">
        <v>23</v>
      </c>
      <c r="AG24" s="54">
        <v>19</v>
      </c>
      <c r="AH24" s="57"/>
      <c r="AI24" s="53" t="str">
        <f t="shared" si="7"/>
        <v>WS</v>
      </c>
      <c r="AJ24" s="54">
        <v>15</v>
      </c>
      <c r="AK24" s="54">
        <v>19</v>
      </c>
      <c r="AL24" s="58"/>
      <c r="AM24" s="18">
        <v>53</v>
      </c>
      <c r="AN24" s="42"/>
      <c r="AO24" s="42">
        <v>5</v>
      </c>
      <c r="AP24" s="42">
        <f t="shared" si="8"/>
        <v>8</v>
      </c>
      <c r="AQ24" s="42"/>
      <c r="AU24" s="2">
        <f t="shared" si="9"/>
        <v>81</v>
      </c>
      <c r="AV24" s="2">
        <f t="shared" si="10"/>
        <v>5</v>
      </c>
      <c r="AW24" s="2">
        <f t="shared" si="11"/>
        <v>74</v>
      </c>
      <c r="AX24" s="2">
        <f t="shared" si="12"/>
        <v>5</v>
      </c>
      <c r="AY24" s="2">
        <f t="shared" si="13"/>
        <v>75</v>
      </c>
      <c r="AZ24" s="2">
        <f t="shared" si="14"/>
        <v>5</v>
      </c>
      <c r="BA24" s="2">
        <f t="shared" si="15"/>
        <v>74</v>
      </c>
      <c r="BB24" s="2">
        <f t="shared" si="16"/>
        <v>5</v>
      </c>
      <c r="BC24" s="2">
        <f t="shared" si="17"/>
        <v>69</v>
      </c>
      <c r="BD24" s="2">
        <f t="shared" si="18"/>
        <v>5</v>
      </c>
      <c r="BE24" s="2">
        <f t="shared" si="19"/>
        <v>38</v>
      </c>
      <c r="BF24" s="2">
        <f t="shared" si="20"/>
        <v>3</v>
      </c>
      <c r="BG24" s="2">
        <f t="shared" si="21"/>
        <v>42</v>
      </c>
      <c r="BH24" s="2">
        <f t="shared" si="22"/>
        <v>3</v>
      </c>
    </row>
    <row r="25" spans="1:60" ht="17.5">
      <c r="A25" s="53">
        <f>STD!A16</f>
        <v>15</v>
      </c>
      <c r="B25" s="53" t="str">
        <f>STD!B16</f>
        <v>ST0790101</v>
      </c>
      <c r="C25" s="53">
        <f>STD!C16</f>
        <v>200215</v>
      </c>
      <c r="D25" s="53" t="str">
        <f>STD!D16</f>
        <v>PRAYUM JUNG GADTAULA</v>
      </c>
      <c r="E25" s="53" t="str">
        <f>IF(STD!E16=0,"",STD!E16)</f>
        <v>ANNAPURNA</v>
      </c>
      <c r="F25" s="53" t="str">
        <f>STD!F16</f>
        <v>ENGLISH MEDIUM</v>
      </c>
      <c r="G25" s="53" t="str">
        <f t="shared" si="0"/>
        <v>EN</v>
      </c>
      <c r="H25" s="54">
        <v>49</v>
      </c>
      <c r="I25" s="54">
        <v>50</v>
      </c>
      <c r="J25" s="57"/>
      <c r="K25" s="53" t="str">
        <f t="shared" si="1"/>
        <v>NEP</v>
      </c>
      <c r="L25" s="54">
        <v>47</v>
      </c>
      <c r="M25" s="54">
        <v>50</v>
      </c>
      <c r="N25" s="57"/>
      <c r="O25" s="53" t="str">
        <f t="shared" si="2"/>
        <v>MATH</v>
      </c>
      <c r="P25" s="54">
        <v>49</v>
      </c>
      <c r="Q25" s="54">
        <v>50</v>
      </c>
      <c r="R25" s="57"/>
      <c r="S25" s="53" t="str">
        <f t="shared" si="3"/>
        <v>SCI</v>
      </c>
      <c r="T25" s="54">
        <v>49</v>
      </c>
      <c r="U25" s="54">
        <v>50</v>
      </c>
      <c r="V25" s="57"/>
      <c r="W25" s="53" t="str">
        <f t="shared" si="4"/>
        <v>SOC</v>
      </c>
      <c r="X25" s="54">
        <v>49</v>
      </c>
      <c r="Y25" s="54">
        <v>50</v>
      </c>
      <c r="Z25" s="57"/>
      <c r="AA25" s="53" t="str">
        <f t="shared" si="5"/>
        <v>GK</v>
      </c>
      <c r="AB25" s="54">
        <v>25</v>
      </c>
      <c r="AC25" s="54">
        <v>25</v>
      </c>
      <c r="AD25" s="57"/>
      <c r="AE25" s="53" t="str">
        <f t="shared" si="6"/>
        <v>ORA</v>
      </c>
      <c r="AF25" s="54">
        <v>25</v>
      </c>
      <c r="AG25" s="54">
        <v>25</v>
      </c>
      <c r="AH25" s="57"/>
      <c r="AI25" s="53" t="str">
        <f t="shared" si="7"/>
        <v>WS</v>
      </c>
      <c r="AJ25" s="54">
        <v>25</v>
      </c>
      <c r="AK25" s="54">
        <v>25</v>
      </c>
      <c r="AL25" s="58"/>
      <c r="AM25" s="18">
        <v>58</v>
      </c>
      <c r="AN25" s="42"/>
      <c r="AO25" s="42">
        <v>11</v>
      </c>
      <c r="AP25" s="42">
        <f t="shared" si="8"/>
        <v>17</v>
      </c>
      <c r="AQ25" s="42"/>
      <c r="AU25" s="2">
        <f t="shared" si="9"/>
        <v>99</v>
      </c>
      <c r="AV25" s="2">
        <f t="shared" si="10"/>
        <v>6</v>
      </c>
      <c r="AW25" s="2">
        <f t="shared" si="11"/>
        <v>97</v>
      </c>
      <c r="AX25" s="2">
        <f t="shared" si="12"/>
        <v>6</v>
      </c>
      <c r="AY25" s="2">
        <f t="shared" si="13"/>
        <v>99</v>
      </c>
      <c r="AZ25" s="2">
        <f t="shared" si="14"/>
        <v>6</v>
      </c>
      <c r="BA25" s="2">
        <f t="shared" si="15"/>
        <v>99</v>
      </c>
      <c r="BB25" s="2">
        <f t="shared" si="16"/>
        <v>6</v>
      </c>
      <c r="BC25" s="2">
        <f t="shared" si="17"/>
        <v>99</v>
      </c>
      <c r="BD25" s="2">
        <f t="shared" si="18"/>
        <v>6</v>
      </c>
      <c r="BE25" s="2">
        <f t="shared" si="19"/>
        <v>50</v>
      </c>
      <c r="BF25" s="2">
        <f t="shared" si="20"/>
        <v>3</v>
      </c>
      <c r="BG25" s="2">
        <f t="shared" si="21"/>
        <v>50</v>
      </c>
      <c r="BH25" s="2">
        <f t="shared" si="22"/>
        <v>3</v>
      </c>
    </row>
    <row r="26" spans="1:60" ht="17.5">
      <c r="A26" s="53">
        <f>STD!A17</f>
        <v>16</v>
      </c>
      <c r="B26" s="53" t="str">
        <f>STD!B17</f>
        <v>ST0790114</v>
      </c>
      <c r="C26" s="53">
        <f>STD!C17</f>
        <v>200216</v>
      </c>
      <c r="D26" s="53" t="str">
        <f>STD!D17</f>
        <v>PRINSEK LIMBU</v>
      </c>
      <c r="E26" s="53" t="str">
        <f>IF(STD!E17=0,"",STD!E17)</f>
        <v>ANNAPURNA</v>
      </c>
      <c r="F26" s="53" t="str">
        <f>STD!F17</f>
        <v>ENGLISH MEDIUM</v>
      </c>
      <c r="G26" s="53" t="str">
        <f t="shared" si="0"/>
        <v>EN</v>
      </c>
      <c r="H26" s="54">
        <v>45</v>
      </c>
      <c r="I26" s="54">
        <v>48</v>
      </c>
      <c r="J26" s="57"/>
      <c r="K26" s="53" t="str">
        <f t="shared" si="1"/>
        <v>NEP</v>
      </c>
      <c r="L26" s="54">
        <v>37</v>
      </c>
      <c r="M26" s="54">
        <v>47</v>
      </c>
      <c r="N26" s="57"/>
      <c r="O26" s="53" t="str">
        <f t="shared" si="2"/>
        <v>MATH</v>
      </c>
      <c r="P26" s="54">
        <v>43</v>
      </c>
      <c r="Q26" s="54">
        <v>46</v>
      </c>
      <c r="R26" s="57"/>
      <c r="S26" s="53" t="str">
        <f t="shared" si="3"/>
        <v>SCI</v>
      </c>
      <c r="T26" s="54">
        <v>40</v>
      </c>
      <c r="U26" s="54">
        <v>48</v>
      </c>
      <c r="V26" s="57"/>
      <c r="W26" s="53" t="str">
        <f t="shared" si="4"/>
        <v>SOC</v>
      </c>
      <c r="X26" s="54">
        <v>39</v>
      </c>
      <c r="Y26" s="54">
        <v>47</v>
      </c>
      <c r="Z26" s="57"/>
      <c r="AA26" s="53" t="str">
        <f t="shared" si="5"/>
        <v>GK</v>
      </c>
      <c r="AB26" s="54">
        <v>22</v>
      </c>
      <c r="AC26" s="54">
        <v>22</v>
      </c>
      <c r="AD26" s="57"/>
      <c r="AE26" s="53" t="str">
        <f t="shared" si="6"/>
        <v>ORA</v>
      </c>
      <c r="AF26" s="54">
        <v>23</v>
      </c>
      <c r="AG26" s="54">
        <v>19</v>
      </c>
      <c r="AH26" s="57"/>
      <c r="AI26" s="53" t="str">
        <f t="shared" si="7"/>
        <v>WS</v>
      </c>
      <c r="AJ26" s="54">
        <v>22</v>
      </c>
      <c r="AK26" s="54">
        <v>22</v>
      </c>
      <c r="AL26" s="58"/>
      <c r="AM26" s="18">
        <v>39</v>
      </c>
      <c r="AN26" s="42"/>
      <c r="AO26" s="42">
        <v>2</v>
      </c>
      <c r="AP26" s="42">
        <f t="shared" si="8"/>
        <v>3</v>
      </c>
      <c r="AQ26" s="42"/>
      <c r="AU26" s="2">
        <f t="shared" si="9"/>
        <v>93</v>
      </c>
      <c r="AV26" s="2">
        <f t="shared" si="10"/>
        <v>6</v>
      </c>
      <c r="AW26" s="2">
        <f t="shared" si="11"/>
        <v>84</v>
      </c>
      <c r="AX26" s="2">
        <f t="shared" si="12"/>
        <v>6</v>
      </c>
      <c r="AY26" s="2">
        <f t="shared" si="13"/>
        <v>89</v>
      </c>
      <c r="AZ26" s="2">
        <f t="shared" si="14"/>
        <v>6</v>
      </c>
      <c r="BA26" s="2">
        <f t="shared" si="15"/>
        <v>88</v>
      </c>
      <c r="BB26" s="2">
        <f t="shared" si="16"/>
        <v>6</v>
      </c>
      <c r="BC26" s="2">
        <f t="shared" si="17"/>
        <v>86</v>
      </c>
      <c r="BD26" s="2">
        <f t="shared" si="18"/>
        <v>6</v>
      </c>
      <c r="BE26" s="2">
        <f t="shared" si="19"/>
        <v>44</v>
      </c>
      <c r="BF26" s="2">
        <f t="shared" si="20"/>
        <v>3</v>
      </c>
      <c r="BG26" s="2">
        <f t="shared" si="21"/>
        <v>42</v>
      </c>
      <c r="BH26" s="2">
        <f t="shared" si="22"/>
        <v>3</v>
      </c>
    </row>
    <row r="27" spans="1:60" ht="17.5">
      <c r="A27" s="53">
        <f>STD!A18</f>
        <v>17</v>
      </c>
      <c r="B27" s="53" t="str">
        <f>STD!B18</f>
        <v>ST0800219</v>
      </c>
      <c r="C27" s="53">
        <f>STD!C18</f>
        <v>200217</v>
      </c>
      <c r="D27" s="53" t="str">
        <f>STD!D18</f>
        <v>PRITISAN RAI</v>
      </c>
      <c r="E27" s="53" t="str">
        <f>IF(STD!E18=0,"",STD!E18)</f>
        <v>ANNAPURNA</v>
      </c>
      <c r="F27" s="53" t="str">
        <f>STD!F18</f>
        <v>ENGLISH MEDIUM</v>
      </c>
      <c r="G27" s="53" t="str">
        <f t="shared" si="0"/>
        <v>EN</v>
      </c>
      <c r="H27" s="54">
        <v>44</v>
      </c>
      <c r="I27" s="54">
        <v>46</v>
      </c>
      <c r="J27" s="57"/>
      <c r="K27" s="53" t="str">
        <f t="shared" si="1"/>
        <v>NEP</v>
      </c>
      <c r="L27" s="54">
        <v>38</v>
      </c>
      <c r="M27" s="54">
        <v>46</v>
      </c>
      <c r="N27" s="57"/>
      <c r="O27" s="53" t="str">
        <f t="shared" si="2"/>
        <v>MATH</v>
      </c>
      <c r="P27" s="54">
        <v>37</v>
      </c>
      <c r="Q27" s="54">
        <v>47</v>
      </c>
      <c r="R27" s="57"/>
      <c r="S27" s="53" t="str">
        <f t="shared" si="3"/>
        <v>SCI</v>
      </c>
      <c r="T27" s="54">
        <v>35</v>
      </c>
      <c r="U27" s="54">
        <v>48</v>
      </c>
      <c r="V27" s="57"/>
      <c r="W27" s="53" t="str">
        <f t="shared" si="4"/>
        <v>SOC</v>
      </c>
      <c r="X27" s="54">
        <v>27</v>
      </c>
      <c r="Y27" s="54">
        <v>45</v>
      </c>
      <c r="Z27" s="57"/>
      <c r="AA27" s="53" t="str">
        <f t="shared" si="5"/>
        <v>GK</v>
      </c>
      <c r="AB27" s="54">
        <v>20</v>
      </c>
      <c r="AC27" s="54">
        <v>21</v>
      </c>
      <c r="AD27" s="57"/>
      <c r="AE27" s="53" t="str">
        <f t="shared" si="6"/>
        <v>ORA</v>
      </c>
      <c r="AF27" s="54">
        <v>24</v>
      </c>
      <c r="AG27" s="54">
        <v>20</v>
      </c>
      <c r="AH27" s="57"/>
      <c r="AI27" s="53" t="str">
        <f t="shared" si="7"/>
        <v>WS</v>
      </c>
      <c r="AJ27" s="54">
        <v>20</v>
      </c>
      <c r="AK27" s="54">
        <v>21</v>
      </c>
      <c r="AL27" s="58"/>
      <c r="AM27" s="18">
        <v>54</v>
      </c>
      <c r="AN27" s="42"/>
      <c r="AO27" s="42">
        <v>2</v>
      </c>
      <c r="AP27" s="42">
        <f t="shared" si="8"/>
        <v>3</v>
      </c>
      <c r="AQ27" s="42"/>
      <c r="AU27" s="2">
        <f t="shared" si="9"/>
        <v>90</v>
      </c>
      <c r="AV27" s="2">
        <f t="shared" si="10"/>
        <v>6</v>
      </c>
      <c r="AW27" s="2">
        <f t="shared" si="11"/>
        <v>84</v>
      </c>
      <c r="AX27" s="2">
        <f t="shared" si="12"/>
        <v>6</v>
      </c>
      <c r="AY27" s="2">
        <f t="shared" si="13"/>
        <v>84</v>
      </c>
      <c r="AZ27" s="2">
        <f t="shared" si="14"/>
        <v>6</v>
      </c>
      <c r="BA27" s="2">
        <f t="shared" si="15"/>
        <v>83</v>
      </c>
      <c r="BB27" s="2">
        <f t="shared" si="16"/>
        <v>5</v>
      </c>
      <c r="BC27" s="2">
        <f t="shared" si="17"/>
        <v>72</v>
      </c>
      <c r="BD27" s="2">
        <f t="shared" si="18"/>
        <v>5</v>
      </c>
      <c r="BE27" s="2">
        <f t="shared" si="19"/>
        <v>41</v>
      </c>
      <c r="BF27" s="2">
        <f t="shared" si="20"/>
        <v>3</v>
      </c>
      <c r="BG27" s="2">
        <f t="shared" si="21"/>
        <v>44</v>
      </c>
      <c r="BH27" s="2">
        <f t="shared" si="22"/>
        <v>3</v>
      </c>
    </row>
    <row r="28" spans="1:60" ht="17.5">
      <c r="A28" s="53">
        <f>STD!A19</f>
        <v>18</v>
      </c>
      <c r="B28" s="53" t="str">
        <f>STD!B19</f>
        <v>ST0790182</v>
      </c>
      <c r="C28" s="53">
        <f>STD!C19</f>
        <v>200218</v>
      </c>
      <c r="D28" s="53" t="str">
        <f>STD!D19</f>
        <v>PURNIMA JAIRU</v>
      </c>
      <c r="E28" s="53" t="str">
        <f>IF(STD!E19=0,"",STD!E19)</f>
        <v>ANNAPURNA</v>
      </c>
      <c r="F28" s="53" t="str">
        <f>STD!F19</f>
        <v>ENGLISH MEDIUM</v>
      </c>
      <c r="G28" s="53" t="str">
        <f t="shared" si="0"/>
        <v>EN</v>
      </c>
      <c r="H28" s="54">
        <v>47</v>
      </c>
      <c r="I28" s="54">
        <v>48</v>
      </c>
      <c r="J28" s="57"/>
      <c r="K28" s="53" t="str">
        <f t="shared" si="1"/>
        <v>NEP</v>
      </c>
      <c r="L28" s="54">
        <v>39</v>
      </c>
      <c r="M28" s="54">
        <v>48</v>
      </c>
      <c r="N28" s="57"/>
      <c r="O28" s="53" t="str">
        <f t="shared" si="2"/>
        <v>MATH</v>
      </c>
      <c r="P28" s="54">
        <v>44</v>
      </c>
      <c r="Q28" s="54">
        <v>48</v>
      </c>
      <c r="R28" s="57"/>
      <c r="S28" s="53" t="str">
        <f t="shared" si="3"/>
        <v>SCI</v>
      </c>
      <c r="T28" s="54">
        <v>48</v>
      </c>
      <c r="U28" s="54">
        <v>48</v>
      </c>
      <c r="V28" s="57"/>
      <c r="W28" s="53" t="str">
        <f t="shared" si="4"/>
        <v>SOC</v>
      </c>
      <c r="X28" s="54">
        <v>46</v>
      </c>
      <c r="Y28" s="54">
        <v>49</v>
      </c>
      <c r="Z28" s="57"/>
      <c r="AA28" s="53" t="str">
        <f t="shared" si="5"/>
        <v>GK</v>
      </c>
      <c r="AB28" s="54">
        <v>23</v>
      </c>
      <c r="AC28" s="54">
        <v>24</v>
      </c>
      <c r="AD28" s="57"/>
      <c r="AE28" s="53" t="str">
        <f t="shared" si="6"/>
        <v>ORA</v>
      </c>
      <c r="AF28" s="54">
        <v>24</v>
      </c>
      <c r="AG28" s="54">
        <v>21</v>
      </c>
      <c r="AH28" s="57"/>
      <c r="AI28" s="53" t="str">
        <f t="shared" si="7"/>
        <v>WS</v>
      </c>
      <c r="AJ28" s="54">
        <v>25</v>
      </c>
      <c r="AK28" s="54">
        <v>24</v>
      </c>
      <c r="AL28" s="58"/>
      <c r="AM28" s="18">
        <v>59</v>
      </c>
      <c r="AN28" s="42"/>
      <c r="AO28" s="42">
        <v>2</v>
      </c>
      <c r="AP28" s="42">
        <f t="shared" si="8"/>
        <v>3</v>
      </c>
      <c r="AQ28" s="42"/>
      <c r="AU28" s="2">
        <f t="shared" si="9"/>
        <v>95</v>
      </c>
      <c r="AV28" s="2">
        <f t="shared" si="10"/>
        <v>6</v>
      </c>
      <c r="AW28" s="2">
        <f t="shared" si="11"/>
        <v>87</v>
      </c>
      <c r="AX28" s="2">
        <f t="shared" si="12"/>
        <v>6</v>
      </c>
      <c r="AY28" s="2">
        <f t="shared" si="13"/>
        <v>92</v>
      </c>
      <c r="AZ28" s="2">
        <f t="shared" si="14"/>
        <v>6</v>
      </c>
      <c r="BA28" s="2">
        <f t="shared" si="15"/>
        <v>96</v>
      </c>
      <c r="BB28" s="2">
        <f t="shared" si="16"/>
        <v>6</v>
      </c>
      <c r="BC28" s="2">
        <f t="shared" si="17"/>
        <v>95</v>
      </c>
      <c r="BD28" s="2">
        <f t="shared" si="18"/>
        <v>6</v>
      </c>
      <c r="BE28" s="2">
        <f t="shared" si="19"/>
        <v>47</v>
      </c>
      <c r="BF28" s="2">
        <f t="shared" si="20"/>
        <v>3</v>
      </c>
      <c r="BG28" s="2">
        <f t="shared" si="21"/>
        <v>45</v>
      </c>
      <c r="BH28" s="2">
        <f t="shared" si="22"/>
        <v>3</v>
      </c>
    </row>
    <row r="29" spans="1:60" ht="17.5">
      <c r="A29" s="53">
        <f>STD!A20</f>
        <v>19</v>
      </c>
      <c r="B29" s="53" t="str">
        <f>STD!B20</f>
        <v>ST0790113</v>
      </c>
      <c r="C29" s="53">
        <f>STD!C20</f>
        <v>200219</v>
      </c>
      <c r="D29" s="53" t="str">
        <f>STD!D20</f>
        <v>ROYAL TAMANG</v>
      </c>
      <c r="E29" s="53" t="str">
        <f>IF(STD!E20=0,"",STD!E20)</f>
        <v>ANNAPURNA</v>
      </c>
      <c r="F29" s="53" t="str">
        <f>STD!F20</f>
        <v>ENGLISH MEDIUM</v>
      </c>
      <c r="G29" s="53" t="str">
        <f t="shared" si="0"/>
        <v>EN</v>
      </c>
      <c r="H29" s="54">
        <v>33</v>
      </c>
      <c r="I29" s="54">
        <v>44</v>
      </c>
      <c r="J29" s="57"/>
      <c r="K29" s="53" t="str">
        <f t="shared" si="1"/>
        <v>NEP</v>
      </c>
      <c r="L29" s="54">
        <v>37</v>
      </c>
      <c r="M29" s="54">
        <v>45</v>
      </c>
      <c r="N29" s="57"/>
      <c r="O29" s="53" t="str">
        <f t="shared" si="2"/>
        <v>MATH</v>
      </c>
      <c r="P29" s="54">
        <v>35</v>
      </c>
      <c r="Q29" s="54">
        <v>46</v>
      </c>
      <c r="R29" s="57"/>
      <c r="S29" s="53" t="str">
        <f t="shared" si="3"/>
        <v>SCI</v>
      </c>
      <c r="T29" s="54">
        <v>26</v>
      </c>
      <c r="U29" s="54">
        <v>45</v>
      </c>
      <c r="V29" s="57"/>
      <c r="W29" s="53" t="str">
        <f t="shared" si="4"/>
        <v>SOC</v>
      </c>
      <c r="X29" s="54">
        <v>24</v>
      </c>
      <c r="Y29" s="54">
        <v>44</v>
      </c>
      <c r="Z29" s="57"/>
      <c r="AA29" s="53" t="str">
        <f t="shared" si="5"/>
        <v>GK</v>
      </c>
      <c r="AB29" s="54">
        <v>19</v>
      </c>
      <c r="AC29" s="54">
        <v>21</v>
      </c>
      <c r="AD29" s="57"/>
      <c r="AE29" s="53" t="str">
        <f t="shared" si="6"/>
        <v>ORA</v>
      </c>
      <c r="AF29" s="54">
        <v>23</v>
      </c>
      <c r="AG29" s="54">
        <v>18</v>
      </c>
      <c r="AH29" s="57"/>
      <c r="AI29" s="53" t="str">
        <f t="shared" si="7"/>
        <v>WS</v>
      </c>
      <c r="AJ29" s="54">
        <v>20</v>
      </c>
      <c r="AK29" s="54">
        <v>19</v>
      </c>
      <c r="AL29" s="58"/>
      <c r="AM29" s="18">
        <v>54</v>
      </c>
      <c r="AN29" s="42"/>
      <c r="AO29" s="42">
        <v>2</v>
      </c>
      <c r="AP29" s="42">
        <f t="shared" si="8"/>
        <v>3</v>
      </c>
      <c r="AQ29" s="42"/>
      <c r="AU29" s="2">
        <f t="shared" si="9"/>
        <v>77</v>
      </c>
      <c r="AV29" s="2">
        <f t="shared" si="10"/>
        <v>5</v>
      </c>
      <c r="AW29" s="2">
        <f t="shared" si="11"/>
        <v>82</v>
      </c>
      <c r="AX29" s="2">
        <f t="shared" si="12"/>
        <v>5</v>
      </c>
      <c r="AY29" s="2">
        <f t="shared" si="13"/>
        <v>81</v>
      </c>
      <c r="AZ29" s="2">
        <f t="shared" si="14"/>
        <v>5</v>
      </c>
      <c r="BA29" s="2">
        <f t="shared" si="15"/>
        <v>71</v>
      </c>
      <c r="BB29" s="2">
        <f t="shared" si="16"/>
        <v>5</v>
      </c>
      <c r="BC29" s="2">
        <f t="shared" si="17"/>
        <v>68</v>
      </c>
      <c r="BD29" s="2">
        <f t="shared" si="18"/>
        <v>5</v>
      </c>
      <c r="BE29" s="2">
        <f t="shared" si="19"/>
        <v>40</v>
      </c>
      <c r="BF29" s="2">
        <f t="shared" si="20"/>
        <v>3</v>
      </c>
      <c r="BG29" s="2">
        <f t="shared" si="21"/>
        <v>41</v>
      </c>
      <c r="BH29" s="2">
        <f t="shared" si="22"/>
        <v>3</v>
      </c>
    </row>
    <row r="30" spans="1:60" ht="17.5">
      <c r="A30" s="53">
        <f>STD!A21</f>
        <v>20</v>
      </c>
      <c r="B30" s="53" t="str">
        <f>STD!B21</f>
        <v>ST0790211</v>
      </c>
      <c r="C30" s="53">
        <f>STD!C21</f>
        <v>200220</v>
      </c>
      <c r="D30" s="53" t="str">
        <f>STD!D21</f>
        <v>SALUM BISHWAKARMA</v>
      </c>
      <c r="E30" s="53" t="str">
        <f>IF(STD!E21=0,"",STD!E21)</f>
        <v>ANNAPURNA</v>
      </c>
      <c r="F30" s="53" t="str">
        <f>STD!F21</f>
        <v>ENGLISH MEDIUM</v>
      </c>
      <c r="G30" s="53" t="str">
        <f t="shared" si="0"/>
        <v>EN</v>
      </c>
      <c r="H30" s="54">
        <v>29</v>
      </c>
      <c r="I30" s="54">
        <v>44</v>
      </c>
      <c r="J30" s="57"/>
      <c r="K30" s="53" t="str">
        <f t="shared" si="1"/>
        <v>NEP</v>
      </c>
      <c r="L30" s="54">
        <v>34</v>
      </c>
      <c r="M30" s="54">
        <v>44</v>
      </c>
      <c r="N30" s="57"/>
      <c r="O30" s="53" t="str">
        <f t="shared" si="2"/>
        <v>MATH</v>
      </c>
      <c r="P30" s="54">
        <v>34</v>
      </c>
      <c r="Q30" s="54">
        <v>44</v>
      </c>
      <c r="R30" s="57"/>
      <c r="S30" s="53" t="str">
        <f t="shared" si="3"/>
        <v>SCI</v>
      </c>
      <c r="T30" s="54">
        <v>25</v>
      </c>
      <c r="U30" s="54">
        <v>45</v>
      </c>
      <c r="V30" s="57"/>
      <c r="W30" s="53" t="str">
        <f t="shared" si="4"/>
        <v>SOC</v>
      </c>
      <c r="X30" s="54">
        <v>24</v>
      </c>
      <c r="Y30" s="54">
        <v>44</v>
      </c>
      <c r="Z30" s="57"/>
      <c r="AA30" s="53" t="str">
        <f t="shared" si="5"/>
        <v>GK</v>
      </c>
      <c r="AB30" s="54">
        <v>13</v>
      </c>
      <c r="AC30" s="54">
        <v>21</v>
      </c>
      <c r="AD30" s="57"/>
      <c r="AE30" s="53" t="str">
        <f t="shared" si="6"/>
        <v>ORA</v>
      </c>
      <c r="AF30" s="54">
        <v>22</v>
      </c>
      <c r="AG30" s="54">
        <v>17</v>
      </c>
      <c r="AH30" s="57"/>
      <c r="AI30" s="53" t="str">
        <f t="shared" si="7"/>
        <v>WS</v>
      </c>
      <c r="AJ30" s="54">
        <v>18</v>
      </c>
      <c r="AK30" s="54">
        <v>19</v>
      </c>
      <c r="AL30" s="58"/>
      <c r="AM30" s="18">
        <v>54</v>
      </c>
      <c r="AN30" s="42"/>
      <c r="AO30" s="42">
        <v>2</v>
      </c>
      <c r="AP30" s="42">
        <f t="shared" si="8"/>
        <v>3</v>
      </c>
      <c r="AQ30" s="42"/>
      <c r="AU30" s="2">
        <f t="shared" si="9"/>
        <v>73</v>
      </c>
      <c r="AV30" s="2">
        <f t="shared" si="10"/>
        <v>5</v>
      </c>
      <c r="AW30" s="2">
        <f t="shared" si="11"/>
        <v>78</v>
      </c>
      <c r="AX30" s="2">
        <f t="shared" si="12"/>
        <v>5</v>
      </c>
      <c r="AY30" s="2">
        <f t="shared" si="13"/>
        <v>78</v>
      </c>
      <c r="AZ30" s="2">
        <f t="shared" si="14"/>
        <v>5</v>
      </c>
      <c r="BA30" s="2">
        <f t="shared" si="15"/>
        <v>70</v>
      </c>
      <c r="BB30" s="2">
        <f t="shared" si="16"/>
        <v>5</v>
      </c>
      <c r="BC30" s="2">
        <f t="shared" si="17"/>
        <v>68</v>
      </c>
      <c r="BD30" s="2">
        <f t="shared" si="18"/>
        <v>5</v>
      </c>
      <c r="BE30" s="2">
        <f t="shared" si="19"/>
        <v>34</v>
      </c>
      <c r="BF30" s="2">
        <f t="shared" si="20"/>
        <v>3</v>
      </c>
      <c r="BG30" s="2">
        <f t="shared" si="21"/>
        <v>39</v>
      </c>
      <c r="BH30" s="2">
        <f t="shared" si="22"/>
        <v>3</v>
      </c>
    </row>
    <row r="31" spans="1:60" ht="17.5">
      <c r="A31" s="53">
        <f>STD!A22</f>
        <v>21</v>
      </c>
      <c r="B31" s="53" t="str">
        <f>STD!B22</f>
        <v>ST0800300</v>
      </c>
      <c r="C31" s="53">
        <f>STD!C22</f>
        <v>200221</v>
      </c>
      <c r="D31" s="53" t="str">
        <f>STD!D22</f>
        <v>SAMIKSHYA LAWATI</v>
      </c>
      <c r="E31" s="53" t="str">
        <f>IF(STD!E22=0,"",STD!E22)</f>
        <v>ANNAPURNA</v>
      </c>
      <c r="F31" s="53" t="str">
        <f>STD!F22</f>
        <v>ENGLISH MEDIUM</v>
      </c>
      <c r="G31" s="53" t="str">
        <f t="shared" si="0"/>
        <v>EN</v>
      </c>
      <c r="H31" s="54">
        <v>19</v>
      </c>
      <c r="I31" s="54">
        <v>42</v>
      </c>
      <c r="J31" s="57"/>
      <c r="K31" s="53" t="str">
        <f t="shared" si="1"/>
        <v>NEP</v>
      </c>
      <c r="L31" s="54">
        <v>29</v>
      </c>
      <c r="M31" s="54">
        <v>42</v>
      </c>
      <c r="N31" s="57"/>
      <c r="O31" s="53" t="str">
        <f t="shared" si="2"/>
        <v>MATH</v>
      </c>
      <c r="P31" s="54">
        <v>19</v>
      </c>
      <c r="Q31" s="54">
        <v>43</v>
      </c>
      <c r="R31" s="57"/>
      <c r="S31" s="53" t="str">
        <f t="shared" si="3"/>
        <v>SCI</v>
      </c>
      <c r="T31" s="54">
        <v>19</v>
      </c>
      <c r="U31" s="54">
        <v>41</v>
      </c>
      <c r="V31" s="57"/>
      <c r="W31" s="53" t="str">
        <f t="shared" si="4"/>
        <v>SOC</v>
      </c>
      <c r="X31" s="54">
        <v>24</v>
      </c>
      <c r="Y31" s="54">
        <v>44</v>
      </c>
      <c r="Z31" s="57"/>
      <c r="AA31" s="53" t="str">
        <f t="shared" si="5"/>
        <v>GK</v>
      </c>
      <c r="AB31" s="54">
        <v>13</v>
      </c>
      <c r="AC31" s="54">
        <v>19</v>
      </c>
      <c r="AD31" s="57"/>
      <c r="AE31" s="53" t="str">
        <f t="shared" si="6"/>
        <v>ORA</v>
      </c>
      <c r="AF31" s="54">
        <v>21</v>
      </c>
      <c r="AG31" s="54">
        <v>16</v>
      </c>
      <c r="AH31" s="57"/>
      <c r="AI31" s="53" t="str">
        <f t="shared" si="7"/>
        <v>WS</v>
      </c>
      <c r="AJ31" s="54">
        <v>12</v>
      </c>
      <c r="AK31" s="54">
        <v>18</v>
      </c>
      <c r="AL31" s="58"/>
      <c r="AM31" s="18">
        <v>42</v>
      </c>
      <c r="AN31" s="42"/>
      <c r="AO31" s="42">
        <v>4</v>
      </c>
      <c r="AP31" s="42">
        <f t="shared" si="8"/>
        <v>6</v>
      </c>
      <c r="AQ31" s="42"/>
      <c r="AU31" s="2">
        <f t="shared" si="9"/>
        <v>61</v>
      </c>
      <c r="AV31" s="2">
        <f t="shared" si="10"/>
        <v>4</v>
      </c>
      <c r="AW31" s="2">
        <f t="shared" si="11"/>
        <v>71</v>
      </c>
      <c r="AX31" s="2">
        <f t="shared" si="12"/>
        <v>5</v>
      </c>
      <c r="AY31" s="2">
        <f t="shared" si="13"/>
        <v>62</v>
      </c>
      <c r="AZ31" s="2">
        <f t="shared" si="14"/>
        <v>4</v>
      </c>
      <c r="BA31" s="2">
        <f t="shared" si="15"/>
        <v>60</v>
      </c>
      <c r="BB31" s="2">
        <f t="shared" si="16"/>
        <v>4</v>
      </c>
      <c r="BC31" s="2">
        <f t="shared" si="17"/>
        <v>68</v>
      </c>
      <c r="BD31" s="2">
        <f t="shared" si="18"/>
        <v>5</v>
      </c>
      <c r="BE31" s="2">
        <f t="shared" si="19"/>
        <v>32</v>
      </c>
      <c r="BF31" s="2">
        <f t="shared" si="20"/>
        <v>2</v>
      </c>
      <c r="BG31" s="2">
        <f t="shared" si="21"/>
        <v>37</v>
      </c>
      <c r="BH31" s="2">
        <f t="shared" si="22"/>
        <v>3</v>
      </c>
    </row>
    <row r="32" spans="1:60" ht="17.5">
      <c r="A32" s="53">
        <f>STD!A23</f>
        <v>22</v>
      </c>
      <c r="B32" s="53" t="str">
        <f>STD!B23</f>
        <v>ST0790111</v>
      </c>
      <c r="C32" s="53">
        <f>STD!C23</f>
        <v>200222</v>
      </c>
      <c r="D32" s="53" t="str">
        <f>STD!D23</f>
        <v>SHARAYAN BISHWAKARMA</v>
      </c>
      <c r="E32" s="53" t="str">
        <f>IF(STD!E23=0,"",STD!E23)</f>
        <v>ANNAPURNA</v>
      </c>
      <c r="F32" s="53" t="str">
        <f>STD!F23</f>
        <v>ENGLISH MEDIUM</v>
      </c>
      <c r="G32" s="53" t="str">
        <f t="shared" si="0"/>
        <v>EN</v>
      </c>
      <c r="H32" s="54">
        <v>30</v>
      </c>
      <c r="I32" s="54">
        <v>45</v>
      </c>
      <c r="J32" s="57"/>
      <c r="K32" s="53" t="str">
        <f t="shared" si="1"/>
        <v>NEP</v>
      </c>
      <c r="L32" s="54">
        <v>40</v>
      </c>
      <c r="M32" s="54">
        <v>46</v>
      </c>
      <c r="N32" s="57"/>
      <c r="O32" s="53" t="str">
        <f t="shared" si="2"/>
        <v>MATH</v>
      </c>
      <c r="P32" s="54">
        <v>29</v>
      </c>
      <c r="Q32" s="54">
        <v>46</v>
      </c>
      <c r="R32" s="57"/>
      <c r="S32" s="53" t="str">
        <f t="shared" si="3"/>
        <v>SCI</v>
      </c>
      <c r="T32" s="54">
        <v>30</v>
      </c>
      <c r="U32" s="54">
        <v>44</v>
      </c>
      <c r="V32" s="57"/>
      <c r="W32" s="53" t="str">
        <f t="shared" si="4"/>
        <v>SOC</v>
      </c>
      <c r="X32" s="54">
        <v>30</v>
      </c>
      <c r="Y32" s="54">
        <v>47</v>
      </c>
      <c r="Z32" s="57"/>
      <c r="AA32" s="53" t="str">
        <f t="shared" si="5"/>
        <v>GK</v>
      </c>
      <c r="AB32" s="54">
        <v>14</v>
      </c>
      <c r="AC32" s="54">
        <v>21</v>
      </c>
      <c r="AD32" s="57"/>
      <c r="AE32" s="53" t="str">
        <f t="shared" si="6"/>
        <v>ORA</v>
      </c>
      <c r="AF32" s="54">
        <v>23</v>
      </c>
      <c r="AG32" s="54">
        <v>20</v>
      </c>
      <c r="AH32" s="57"/>
      <c r="AI32" s="53" t="str">
        <f t="shared" si="7"/>
        <v>WS</v>
      </c>
      <c r="AJ32" s="54">
        <v>20</v>
      </c>
      <c r="AK32" s="54">
        <v>21</v>
      </c>
      <c r="AL32" s="58"/>
      <c r="AM32" s="18">
        <v>56</v>
      </c>
      <c r="AN32" s="42"/>
      <c r="AO32" s="42">
        <v>8</v>
      </c>
      <c r="AP32" s="42">
        <f t="shared" si="8"/>
        <v>12</v>
      </c>
      <c r="AQ32" s="42"/>
      <c r="AU32" s="2">
        <f t="shared" si="9"/>
        <v>75</v>
      </c>
      <c r="AV32" s="2">
        <f t="shared" si="10"/>
        <v>5</v>
      </c>
      <c r="AW32" s="2">
        <f t="shared" si="11"/>
        <v>86</v>
      </c>
      <c r="AX32" s="2">
        <f t="shared" si="12"/>
        <v>6</v>
      </c>
      <c r="AY32" s="2">
        <f t="shared" si="13"/>
        <v>75</v>
      </c>
      <c r="AZ32" s="2">
        <f t="shared" si="14"/>
        <v>5</v>
      </c>
      <c r="BA32" s="2">
        <f t="shared" si="15"/>
        <v>74</v>
      </c>
      <c r="BB32" s="2">
        <f t="shared" si="16"/>
        <v>5</v>
      </c>
      <c r="BC32" s="2">
        <f t="shared" si="17"/>
        <v>77</v>
      </c>
      <c r="BD32" s="2">
        <f t="shared" si="18"/>
        <v>5</v>
      </c>
      <c r="BE32" s="2">
        <f t="shared" si="19"/>
        <v>35</v>
      </c>
      <c r="BF32" s="2">
        <f t="shared" si="20"/>
        <v>3</v>
      </c>
      <c r="BG32" s="2">
        <f t="shared" si="21"/>
        <v>43</v>
      </c>
      <c r="BH32" s="2">
        <f t="shared" si="22"/>
        <v>3</v>
      </c>
    </row>
    <row r="33" spans="1:60" ht="17.5">
      <c r="A33" s="53">
        <f>STD!A24</f>
        <v>23</v>
      </c>
      <c r="B33" s="53" t="str">
        <f>STD!B24</f>
        <v>ST0790192</v>
      </c>
      <c r="C33" s="53">
        <f>STD!C24</f>
        <v>200223</v>
      </c>
      <c r="D33" s="53" t="str">
        <f>STD!D24</f>
        <v>SOING THAPA MAGAR</v>
      </c>
      <c r="E33" s="53" t="str">
        <f>IF(STD!E24=0,"",STD!E24)</f>
        <v>ANNAPURNA</v>
      </c>
      <c r="F33" s="53" t="str">
        <f>STD!F24</f>
        <v>ENGLISH MEDIUM</v>
      </c>
      <c r="G33" s="53" t="str">
        <f t="shared" si="0"/>
        <v>EN</v>
      </c>
      <c r="H33" s="54">
        <v>38</v>
      </c>
      <c r="I33" s="54">
        <v>47</v>
      </c>
      <c r="J33" s="57"/>
      <c r="K33" s="53" t="str">
        <f t="shared" si="1"/>
        <v>NEP</v>
      </c>
      <c r="L33" s="54">
        <v>43</v>
      </c>
      <c r="M33" s="54">
        <v>47</v>
      </c>
      <c r="N33" s="57"/>
      <c r="O33" s="53" t="str">
        <f t="shared" si="2"/>
        <v>MATH</v>
      </c>
      <c r="P33" s="54">
        <v>34</v>
      </c>
      <c r="Q33" s="54">
        <v>46</v>
      </c>
      <c r="R33" s="57"/>
      <c r="S33" s="53" t="str">
        <f t="shared" si="3"/>
        <v>SCI</v>
      </c>
      <c r="T33" s="54">
        <v>35</v>
      </c>
      <c r="U33" s="54">
        <v>48</v>
      </c>
      <c r="V33" s="57"/>
      <c r="W33" s="53" t="str">
        <f t="shared" si="4"/>
        <v>SOC</v>
      </c>
      <c r="X33" s="54">
        <v>43</v>
      </c>
      <c r="Y33" s="54">
        <v>48</v>
      </c>
      <c r="Z33" s="57"/>
      <c r="AA33" s="53" t="str">
        <f t="shared" si="5"/>
        <v>GK</v>
      </c>
      <c r="AB33" s="54">
        <v>21</v>
      </c>
      <c r="AC33" s="54">
        <v>23</v>
      </c>
      <c r="AD33" s="57"/>
      <c r="AE33" s="53" t="str">
        <f t="shared" si="6"/>
        <v>ORA</v>
      </c>
      <c r="AF33" s="54">
        <v>24</v>
      </c>
      <c r="AG33" s="54">
        <v>20</v>
      </c>
      <c r="AH33" s="57"/>
      <c r="AI33" s="53" t="str">
        <f t="shared" si="7"/>
        <v>WS</v>
      </c>
      <c r="AJ33" s="54">
        <v>23</v>
      </c>
      <c r="AK33" s="54">
        <v>23</v>
      </c>
      <c r="AL33" s="58"/>
      <c r="AM33" s="18">
        <v>33</v>
      </c>
      <c r="AN33" s="42"/>
      <c r="AO33" s="42">
        <v>12</v>
      </c>
      <c r="AP33" s="42">
        <f t="shared" si="8"/>
        <v>18</v>
      </c>
      <c r="AQ33" s="42"/>
      <c r="AU33" s="2">
        <f t="shared" si="9"/>
        <v>85</v>
      </c>
      <c r="AV33" s="2">
        <f t="shared" si="10"/>
        <v>6</v>
      </c>
      <c r="AW33" s="2">
        <f t="shared" si="11"/>
        <v>90</v>
      </c>
      <c r="AX33" s="2">
        <f t="shared" si="12"/>
        <v>6</v>
      </c>
      <c r="AY33" s="2">
        <f t="shared" si="13"/>
        <v>80</v>
      </c>
      <c r="AZ33" s="2">
        <f t="shared" si="14"/>
        <v>5</v>
      </c>
      <c r="BA33" s="2">
        <f t="shared" si="15"/>
        <v>83</v>
      </c>
      <c r="BB33" s="2">
        <f t="shared" si="16"/>
        <v>5</v>
      </c>
      <c r="BC33" s="2">
        <f t="shared" si="17"/>
        <v>91</v>
      </c>
      <c r="BD33" s="2">
        <f t="shared" si="18"/>
        <v>6</v>
      </c>
      <c r="BE33" s="2">
        <f t="shared" si="19"/>
        <v>44</v>
      </c>
      <c r="BF33" s="2">
        <f t="shared" si="20"/>
        <v>3</v>
      </c>
      <c r="BG33" s="2">
        <f t="shared" si="21"/>
        <v>44</v>
      </c>
      <c r="BH33" s="2">
        <f t="shared" si="22"/>
        <v>3</v>
      </c>
    </row>
    <row r="34" spans="1:60" ht="17.5">
      <c r="A34" s="53">
        <f>STD!A25</f>
        <v>24</v>
      </c>
      <c r="B34" s="53" t="str">
        <f>STD!B25</f>
        <v>ST0790125</v>
      </c>
      <c r="C34" s="53">
        <f>STD!C25</f>
        <v>200224</v>
      </c>
      <c r="D34" s="53" t="str">
        <f>STD!D25</f>
        <v>SUHANG LIMBU</v>
      </c>
      <c r="E34" s="53" t="str">
        <f>IF(STD!E25=0,"",STD!E25)</f>
        <v>ANNAPURNA</v>
      </c>
      <c r="F34" s="53" t="str">
        <f>STD!F25</f>
        <v>ENGLISH MEDIUM</v>
      </c>
      <c r="G34" s="53" t="str">
        <f t="shared" si="0"/>
        <v>EN</v>
      </c>
      <c r="H34" s="54">
        <v>29</v>
      </c>
      <c r="I34" s="54">
        <v>43</v>
      </c>
      <c r="J34" s="57"/>
      <c r="K34" s="53" t="str">
        <f t="shared" si="1"/>
        <v>NEP</v>
      </c>
      <c r="L34" s="54">
        <v>28</v>
      </c>
      <c r="M34" s="54">
        <v>44</v>
      </c>
      <c r="N34" s="57"/>
      <c r="O34" s="53" t="str">
        <f t="shared" si="2"/>
        <v>MATH</v>
      </c>
      <c r="P34" s="54">
        <v>28</v>
      </c>
      <c r="Q34" s="54">
        <v>44</v>
      </c>
      <c r="R34" s="57"/>
      <c r="S34" s="53" t="str">
        <f t="shared" si="3"/>
        <v>SCI</v>
      </c>
      <c r="T34" s="54">
        <v>37</v>
      </c>
      <c r="U34" s="54">
        <v>45</v>
      </c>
      <c r="V34" s="57"/>
      <c r="W34" s="53" t="str">
        <f t="shared" si="4"/>
        <v>SOC</v>
      </c>
      <c r="X34" s="54">
        <v>28</v>
      </c>
      <c r="Y34" s="54">
        <v>45</v>
      </c>
      <c r="Z34" s="57"/>
      <c r="AA34" s="53" t="str">
        <f t="shared" si="5"/>
        <v>GK</v>
      </c>
      <c r="AB34" s="54">
        <v>16</v>
      </c>
      <c r="AC34" s="54">
        <v>20</v>
      </c>
      <c r="AD34" s="57"/>
      <c r="AE34" s="53" t="str">
        <f t="shared" si="6"/>
        <v>ORA</v>
      </c>
      <c r="AF34" s="54">
        <v>22</v>
      </c>
      <c r="AG34" s="54">
        <v>17</v>
      </c>
      <c r="AH34" s="57"/>
      <c r="AI34" s="53" t="str">
        <f t="shared" si="7"/>
        <v>WS</v>
      </c>
      <c r="AJ34" s="54">
        <v>17</v>
      </c>
      <c r="AK34" s="54">
        <v>22</v>
      </c>
      <c r="AL34" s="58"/>
      <c r="AM34" s="18">
        <v>49</v>
      </c>
      <c r="AN34" s="42"/>
      <c r="AO34" s="42">
        <v>12</v>
      </c>
      <c r="AP34" s="42">
        <f t="shared" si="8"/>
        <v>18</v>
      </c>
      <c r="AQ34" s="42"/>
      <c r="AU34" s="2">
        <f t="shared" si="9"/>
        <v>72</v>
      </c>
      <c r="AV34" s="2">
        <f t="shared" si="10"/>
        <v>5</v>
      </c>
      <c r="AW34" s="2">
        <f t="shared" si="11"/>
        <v>72</v>
      </c>
      <c r="AX34" s="2">
        <f t="shared" si="12"/>
        <v>5</v>
      </c>
      <c r="AY34" s="2">
        <f t="shared" si="13"/>
        <v>72</v>
      </c>
      <c r="AZ34" s="2">
        <f t="shared" si="14"/>
        <v>5</v>
      </c>
      <c r="BA34" s="2">
        <f t="shared" si="15"/>
        <v>82</v>
      </c>
      <c r="BB34" s="2">
        <f t="shared" si="16"/>
        <v>5</v>
      </c>
      <c r="BC34" s="2">
        <f t="shared" si="17"/>
        <v>73</v>
      </c>
      <c r="BD34" s="2">
        <f t="shared" si="18"/>
        <v>5</v>
      </c>
      <c r="BE34" s="2">
        <f t="shared" si="19"/>
        <v>36</v>
      </c>
      <c r="BF34" s="2">
        <f t="shared" si="20"/>
        <v>3</v>
      </c>
      <c r="BG34" s="2">
        <f t="shared" si="21"/>
        <v>39</v>
      </c>
      <c r="BH34" s="2">
        <f t="shared" si="22"/>
        <v>3</v>
      </c>
    </row>
    <row r="35" spans="1:60" ht="17.5">
      <c r="A35" s="53">
        <f>STD!A26</f>
        <v>25</v>
      </c>
      <c r="B35" s="53" t="str">
        <f>STD!B26</f>
        <v>ST0790184</v>
      </c>
      <c r="C35" s="53">
        <f>STD!C26</f>
        <v>200225</v>
      </c>
      <c r="D35" s="53" t="str">
        <f>STD!D26</f>
        <v>SULAP DARJI</v>
      </c>
      <c r="E35" s="53" t="str">
        <f>IF(STD!E26=0,"",STD!E26)</f>
        <v>ANNAPURNA</v>
      </c>
      <c r="F35" s="53" t="str">
        <f>STD!F26</f>
        <v>ENGLISH MEDIUM</v>
      </c>
      <c r="G35" s="53" t="str">
        <f t="shared" si="0"/>
        <v>EN</v>
      </c>
      <c r="H35" s="54">
        <v>48</v>
      </c>
      <c r="I35" s="54">
        <v>47</v>
      </c>
      <c r="J35" s="57"/>
      <c r="K35" s="53" t="str">
        <f t="shared" si="1"/>
        <v>NEP</v>
      </c>
      <c r="L35" s="54">
        <v>34</v>
      </c>
      <c r="M35" s="54">
        <v>47</v>
      </c>
      <c r="N35" s="57"/>
      <c r="O35" s="53" t="str">
        <f t="shared" si="2"/>
        <v>MATH</v>
      </c>
      <c r="P35" s="54">
        <v>40</v>
      </c>
      <c r="Q35" s="54">
        <v>47</v>
      </c>
      <c r="R35" s="57"/>
      <c r="S35" s="53" t="str">
        <f t="shared" si="3"/>
        <v>SCI</v>
      </c>
      <c r="T35" s="54">
        <v>39</v>
      </c>
      <c r="U35" s="54">
        <v>48</v>
      </c>
      <c r="V35" s="57"/>
      <c r="W35" s="53" t="str">
        <f t="shared" si="4"/>
        <v>SOC</v>
      </c>
      <c r="X35" s="54">
        <v>36</v>
      </c>
      <c r="Y35" s="54">
        <v>47</v>
      </c>
      <c r="Z35" s="57"/>
      <c r="AA35" s="53" t="str">
        <f t="shared" si="5"/>
        <v>GK</v>
      </c>
      <c r="AB35" s="54">
        <v>24</v>
      </c>
      <c r="AC35" s="54">
        <v>23</v>
      </c>
      <c r="AD35" s="57"/>
      <c r="AE35" s="53" t="str">
        <f t="shared" si="6"/>
        <v>ORA</v>
      </c>
      <c r="AF35" s="54">
        <v>23</v>
      </c>
      <c r="AG35" s="54">
        <v>21</v>
      </c>
      <c r="AH35" s="57"/>
      <c r="AI35" s="53" t="str">
        <f t="shared" si="7"/>
        <v>WS</v>
      </c>
      <c r="AJ35" s="54">
        <v>21</v>
      </c>
      <c r="AK35" s="54">
        <v>23</v>
      </c>
      <c r="AL35" s="58"/>
      <c r="AM35" s="18">
        <v>56</v>
      </c>
      <c r="AN35" s="42"/>
      <c r="AO35" s="42">
        <v>10</v>
      </c>
      <c r="AP35" s="42">
        <f t="shared" si="8"/>
        <v>15</v>
      </c>
      <c r="AQ35" s="42"/>
      <c r="AU35" s="2">
        <f t="shared" si="9"/>
        <v>95</v>
      </c>
      <c r="AV35" s="2">
        <f t="shared" si="10"/>
        <v>6</v>
      </c>
      <c r="AW35" s="2">
        <f t="shared" si="11"/>
        <v>81</v>
      </c>
      <c r="AX35" s="2">
        <f t="shared" si="12"/>
        <v>5</v>
      </c>
      <c r="AY35" s="2">
        <f t="shared" si="13"/>
        <v>87</v>
      </c>
      <c r="AZ35" s="2">
        <f t="shared" si="14"/>
        <v>6</v>
      </c>
      <c r="BA35" s="2">
        <f t="shared" si="15"/>
        <v>87</v>
      </c>
      <c r="BB35" s="2">
        <f t="shared" si="16"/>
        <v>6</v>
      </c>
      <c r="BC35" s="2">
        <f t="shared" si="17"/>
        <v>83</v>
      </c>
      <c r="BD35" s="2">
        <f t="shared" si="18"/>
        <v>5</v>
      </c>
      <c r="BE35" s="2">
        <f t="shared" si="19"/>
        <v>47</v>
      </c>
      <c r="BF35" s="2">
        <f t="shared" si="20"/>
        <v>3</v>
      </c>
      <c r="BG35" s="2">
        <f t="shared" si="21"/>
        <v>44</v>
      </c>
      <c r="BH35" s="2">
        <f t="shared" si="22"/>
        <v>3</v>
      </c>
    </row>
    <row r="36" spans="1:60" ht="17.5">
      <c r="A36" s="53">
        <f>STD!A27</f>
        <v>26</v>
      </c>
      <c r="B36" s="53" t="str">
        <f>STD!B27</f>
        <v>ST0790180</v>
      </c>
      <c r="C36" s="53">
        <f>STD!C27</f>
        <v>200226</v>
      </c>
      <c r="D36" s="53" t="str">
        <f>STD!D27</f>
        <v>SWARNIM HANG RAI</v>
      </c>
      <c r="E36" s="53" t="str">
        <f>IF(STD!E27=0,"",STD!E27)</f>
        <v>ANNAPURNA</v>
      </c>
      <c r="F36" s="53" t="str">
        <f>STD!F27</f>
        <v>ENGLISH MEDIUM</v>
      </c>
      <c r="G36" s="53" t="str">
        <f t="shared" si="0"/>
        <v>EN</v>
      </c>
      <c r="H36" s="54">
        <v>34</v>
      </c>
      <c r="I36" s="54">
        <v>43</v>
      </c>
      <c r="J36" s="57"/>
      <c r="K36" s="53" t="str">
        <f t="shared" si="1"/>
        <v>NEP</v>
      </c>
      <c r="L36" s="54">
        <v>36</v>
      </c>
      <c r="M36" s="54">
        <v>44</v>
      </c>
      <c r="N36" s="57"/>
      <c r="O36" s="53" t="str">
        <f t="shared" si="2"/>
        <v>MATH</v>
      </c>
      <c r="P36" s="54">
        <v>30</v>
      </c>
      <c r="Q36" s="54">
        <v>43</v>
      </c>
      <c r="R36" s="57"/>
      <c r="S36" s="53" t="str">
        <f t="shared" si="3"/>
        <v>SCI</v>
      </c>
      <c r="T36" s="54">
        <v>32</v>
      </c>
      <c r="U36" s="54">
        <v>44</v>
      </c>
      <c r="V36" s="57"/>
      <c r="W36" s="53" t="str">
        <f t="shared" si="4"/>
        <v>SOC</v>
      </c>
      <c r="X36" s="54">
        <v>33</v>
      </c>
      <c r="Y36" s="54">
        <v>44</v>
      </c>
      <c r="Z36" s="57"/>
      <c r="AA36" s="53" t="str">
        <f t="shared" si="5"/>
        <v>GK</v>
      </c>
      <c r="AB36" s="54">
        <v>20</v>
      </c>
      <c r="AC36" s="54">
        <v>19</v>
      </c>
      <c r="AD36" s="57"/>
      <c r="AE36" s="53" t="str">
        <f t="shared" si="6"/>
        <v>ORA</v>
      </c>
      <c r="AF36" s="54">
        <v>22</v>
      </c>
      <c r="AG36" s="54">
        <v>17</v>
      </c>
      <c r="AH36" s="57"/>
      <c r="AI36" s="53" t="str">
        <f t="shared" si="7"/>
        <v>WS</v>
      </c>
      <c r="AJ36" s="54">
        <v>22</v>
      </c>
      <c r="AK36" s="54">
        <v>19</v>
      </c>
      <c r="AL36" s="58"/>
      <c r="AM36" s="18">
        <v>54</v>
      </c>
      <c r="AN36" s="42"/>
      <c r="AO36" s="42">
        <v>36</v>
      </c>
      <c r="AP36" s="42">
        <f t="shared" si="8"/>
        <v>54</v>
      </c>
      <c r="AQ36" s="42"/>
      <c r="AU36" s="2">
        <f t="shared" si="9"/>
        <v>77</v>
      </c>
      <c r="AV36" s="2">
        <f t="shared" si="10"/>
        <v>5</v>
      </c>
      <c r="AW36" s="2">
        <f t="shared" si="11"/>
        <v>80</v>
      </c>
      <c r="AX36" s="2">
        <f t="shared" si="12"/>
        <v>5</v>
      </c>
      <c r="AY36" s="2">
        <f t="shared" si="13"/>
        <v>73</v>
      </c>
      <c r="AZ36" s="2">
        <f t="shared" si="14"/>
        <v>5</v>
      </c>
      <c r="BA36" s="2">
        <f t="shared" si="15"/>
        <v>76</v>
      </c>
      <c r="BB36" s="2">
        <f t="shared" si="16"/>
        <v>5</v>
      </c>
      <c r="BC36" s="2">
        <f t="shared" si="17"/>
        <v>77</v>
      </c>
      <c r="BD36" s="2">
        <f t="shared" si="18"/>
        <v>5</v>
      </c>
      <c r="BE36" s="2">
        <f t="shared" si="19"/>
        <v>39</v>
      </c>
      <c r="BF36" s="2">
        <f t="shared" si="20"/>
        <v>3</v>
      </c>
      <c r="BG36" s="2">
        <f t="shared" si="21"/>
        <v>39</v>
      </c>
      <c r="BH36" s="2">
        <f t="shared" si="22"/>
        <v>3</v>
      </c>
    </row>
    <row r="37" spans="1:60" ht="17.5">
      <c r="A37" s="53">
        <f>STD!A28</f>
        <v>27</v>
      </c>
      <c r="B37" s="53" t="str">
        <f>STD!B28</f>
        <v>ST0800299</v>
      </c>
      <c r="C37" s="53">
        <f>STD!C28</f>
        <v>200227</v>
      </c>
      <c r="D37" s="53" t="str">
        <f>STD!D28</f>
        <v>TILAK LAWATI</v>
      </c>
      <c r="E37" s="53" t="str">
        <f>IF(STD!E28=0,"",STD!E28)</f>
        <v>ANNAPURNA</v>
      </c>
      <c r="F37" s="53" t="str">
        <f>STD!F28</f>
        <v>ENGLISH MEDIUM</v>
      </c>
      <c r="G37" s="53" t="str">
        <f t="shared" si="0"/>
        <v>EN</v>
      </c>
      <c r="H37" s="54">
        <v>42</v>
      </c>
      <c r="I37" s="54">
        <v>47</v>
      </c>
      <c r="J37" s="57"/>
      <c r="K37" s="53" t="str">
        <f t="shared" si="1"/>
        <v>NEP</v>
      </c>
      <c r="L37" s="54">
        <v>35</v>
      </c>
      <c r="M37" s="54">
        <v>47</v>
      </c>
      <c r="N37" s="57"/>
      <c r="O37" s="53" t="str">
        <f t="shared" si="2"/>
        <v>MATH</v>
      </c>
      <c r="P37" s="54">
        <v>46</v>
      </c>
      <c r="Q37" s="54">
        <v>47</v>
      </c>
      <c r="R37" s="57"/>
      <c r="S37" s="53" t="str">
        <f t="shared" si="3"/>
        <v>SCI</v>
      </c>
      <c r="T37" s="54">
        <v>41</v>
      </c>
      <c r="U37" s="54">
        <v>46</v>
      </c>
      <c r="V37" s="57"/>
      <c r="W37" s="53" t="str">
        <f t="shared" si="4"/>
        <v>SOC</v>
      </c>
      <c r="X37" s="54">
        <v>29</v>
      </c>
      <c r="Y37" s="54">
        <v>45</v>
      </c>
      <c r="Z37" s="57"/>
      <c r="AA37" s="53" t="str">
        <f t="shared" si="5"/>
        <v>GK</v>
      </c>
      <c r="AB37" s="54">
        <v>23</v>
      </c>
      <c r="AC37" s="54">
        <v>22</v>
      </c>
      <c r="AD37" s="57"/>
      <c r="AE37" s="53" t="str">
        <f t="shared" si="6"/>
        <v>ORA</v>
      </c>
      <c r="AF37" s="54">
        <v>23</v>
      </c>
      <c r="AG37" s="54">
        <v>20</v>
      </c>
      <c r="AH37" s="57"/>
      <c r="AI37" s="53" t="str">
        <f t="shared" si="7"/>
        <v>WS</v>
      </c>
      <c r="AJ37" s="54">
        <v>23</v>
      </c>
      <c r="AK37" s="54">
        <v>22</v>
      </c>
      <c r="AL37" s="58"/>
      <c r="AM37" s="18">
        <v>53</v>
      </c>
      <c r="AN37" s="42"/>
      <c r="AO37" s="42">
        <v>1</v>
      </c>
      <c r="AP37" s="42">
        <f t="shared" si="8"/>
        <v>2</v>
      </c>
      <c r="AQ37" s="42"/>
      <c r="AU37" s="2">
        <f t="shared" si="9"/>
        <v>89</v>
      </c>
      <c r="AV37" s="2">
        <f t="shared" si="10"/>
        <v>6</v>
      </c>
      <c r="AW37" s="2">
        <f t="shared" si="11"/>
        <v>82</v>
      </c>
      <c r="AX37" s="2">
        <f t="shared" si="12"/>
        <v>5</v>
      </c>
      <c r="AY37" s="2">
        <f t="shared" si="13"/>
        <v>93</v>
      </c>
      <c r="AZ37" s="2">
        <f t="shared" si="14"/>
        <v>6</v>
      </c>
      <c r="BA37" s="2">
        <f t="shared" si="15"/>
        <v>87</v>
      </c>
      <c r="BB37" s="2">
        <f t="shared" si="16"/>
        <v>6</v>
      </c>
      <c r="BC37" s="2">
        <f t="shared" si="17"/>
        <v>74</v>
      </c>
      <c r="BD37" s="2">
        <f t="shared" si="18"/>
        <v>5</v>
      </c>
      <c r="BE37" s="2">
        <f t="shared" si="19"/>
        <v>45</v>
      </c>
      <c r="BF37" s="2">
        <f t="shared" si="20"/>
        <v>3</v>
      </c>
      <c r="BG37" s="2">
        <f t="shared" si="21"/>
        <v>43</v>
      </c>
      <c r="BH37" s="2">
        <f t="shared" si="22"/>
        <v>3</v>
      </c>
    </row>
    <row r="38" spans="1:60" ht="17.5">
      <c r="A38" s="53"/>
      <c r="B38" s="53"/>
      <c r="C38" s="53"/>
      <c r="D38" s="53"/>
      <c r="E38" s="53"/>
      <c r="F38" s="53"/>
      <c r="G38" s="53"/>
      <c r="H38" s="54"/>
      <c r="I38" s="54"/>
      <c r="J38" s="57"/>
      <c r="K38" s="53"/>
      <c r="L38" s="54"/>
      <c r="M38" s="54"/>
      <c r="N38" s="57"/>
      <c r="O38" s="53"/>
      <c r="P38" s="54"/>
      <c r="Q38" s="54"/>
      <c r="R38" s="57"/>
      <c r="S38" s="53"/>
      <c r="T38" s="54"/>
      <c r="U38" s="54"/>
      <c r="V38" s="57"/>
      <c r="W38" s="53"/>
      <c r="X38" s="54"/>
      <c r="Y38" s="54"/>
      <c r="Z38" s="57"/>
      <c r="AA38" s="53"/>
      <c r="AB38" s="54"/>
      <c r="AC38" s="54"/>
      <c r="AD38" s="57"/>
      <c r="AE38" s="53"/>
      <c r="AF38" s="54"/>
      <c r="AG38" s="54"/>
      <c r="AH38" s="57"/>
      <c r="AI38" s="53"/>
      <c r="AJ38" s="54"/>
      <c r="AK38" s="54"/>
      <c r="AL38" s="58"/>
      <c r="AM38" s="18"/>
      <c r="AN38" s="42"/>
      <c r="AO38" s="42"/>
      <c r="AP38" s="42"/>
      <c r="AQ38" s="42"/>
    </row>
    <row r="39" spans="1:60" ht="17.5">
      <c r="A39" s="53"/>
      <c r="B39" s="53"/>
      <c r="C39" s="53"/>
      <c r="D39" s="53"/>
      <c r="E39" s="53"/>
      <c r="F39" s="53"/>
      <c r="G39" s="53"/>
      <c r="H39" s="54"/>
      <c r="I39" s="54"/>
      <c r="J39" s="57"/>
      <c r="K39" s="53"/>
      <c r="L39" s="54"/>
      <c r="M39" s="54"/>
      <c r="N39" s="57"/>
      <c r="O39" s="53"/>
      <c r="P39" s="54"/>
      <c r="Q39" s="54"/>
      <c r="R39" s="57"/>
      <c r="S39" s="53"/>
      <c r="T39" s="54"/>
      <c r="U39" s="54"/>
      <c r="V39" s="57"/>
      <c r="W39" s="53"/>
      <c r="X39" s="54"/>
      <c r="Y39" s="54"/>
      <c r="Z39" s="57"/>
      <c r="AA39" s="53"/>
      <c r="AB39" s="54"/>
      <c r="AC39" s="54"/>
      <c r="AD39" s="57"/>
      <c r="AE39" s="53"/>
      <c r="AF39" s="54"/>
      <c r="AG39" s="54"/>
      <c r="AH39" s="57"/>
      <c r="AI39" s="53"/>
      <c r="AJ39" s="54"/>
      <c r="AK39" s="54"/>
      <c r="AL39" s="58"/>
      <c r="AM39" s="18"/>
      <c r="AN39" s="42"/>
      <c r="AO39" s="42"/>
      <c r="AP39" s="42"/>
      <c r="AQ39" s="42"/>
    </row>
    <row r="40" spans="1:60" ht="17.5">
      <c r="A40" s="53">
        <f>STD!A32</f>
        <v>30</v>
      </c>
      <c r="B40" s="53" t="str">
        <f>STD!B32</f>
        <v>ST0800034</v>
      </c>
      <c r="C40" s="53">
        <f>STD!C32</f>
        <v>200301</v>
      </c>
      <c r="D40" s="53" t="str">
        <f>STD!D32</f>
        <v>AALIYA LIMBU</v>
      </c>
      <c r="E40" s="53" t="str">
        <f>IF(STD!E32=0,"",STD!E32)</f>
        <v>SAGARMATHA</v>
      </c>
      <c r="F40" s="53" t="str">
        <f>STD!F32</f>
        <v>ENGLISH MEDIUM</v>
      </c>
      <c r="G40" s="53" t="str">
        <f t="shared" si="0"/>
        <v>EN</v>
      </c>
      <c r="H40" s="54">
        <v>48</v>
      </c>
      <c r="I40" s="54">
        <v>46</v>
      </c>
      <c r="J40" s="57"/>
      <c r="K40" s="53" t="str">
        <f t="shared" si="1"/>
        <v>NEP</v>
      </c>
      <c r="L40" s="54">
        <v>44</v>
      </c>
      <c r="M40" s="54">
        <v>48</v>
      </c>
      <c r="N40" s="57"/>
      <c r="O40" s="53" t="str">
        <f t="shared" si="2"/>
        <v>MATH</v>
      </c>
      <c r="P40" s="54">
        <v>47</v>
      </c>
      <c r="Q40" s="54">
        <v>46</v>
      </c>
      <c r="R40" s="57"/>
      <c r="S40" s="53" t="str">
        <f t="shared" si="3"/>
        <v>SCI</v>
      </c>
      <c r="T40" s="54">
        <v>50</v>
      </c>
      <c r="U40" s="54">
        <v>48</v>
      </c>
      <c r="V40" s="57"/>
      <c r="W40" s="53" t="str">
        <f t="shared" si="4"/>
        <v>SOC</v>
      </c>
      <c r="X40" s="54">
        <v>44</v>
      </c>
      <c r="Y40" s="54">
        <v>44</v>
      </c>
      <c r="Z40" s="57"/>
      <c r="AA40" s="53" t="str">
        <f t="shared" si="5"/>
        <v>GK</v>
      </c>
      <c r="AB40" s="54">
        <v>25</v>
      </c>
      <c r="AC40" s="54">
        <v>23</v>
      </c>
      <c r="AD40" s="57"/>
      <c r="AE40" s="53" t="str">
        <f t="shared" si="6"/>
        <v>ORA</v>
      </c>
      <c r="AF40" s="54">
        <v>25</v>
      </c>
      <c r="AG40" s="54">
        <v>23</v>
      </c>
      <c r="AH40" s="57"/>
      <c r="AI40" s="53" t="str">
        <f t="shared" si="7"/>
        <v>WS</v>
      </c>
      <c r="AJ40" s="54">
        <v>24</v>
      </c>
      <c r="AK40" s="54">
        <v>23</v>
      </c>
      <c r="AL40" s="58"/>
      <c r="AM40" s="18">
        <v>48</v>
      </c>
      <c r="AN40" s="42"/>
      <c r="AO40" s="42">
        <v>18</v>
      </c>
      <c r="AP40" s="42">
        <f t="shared" si="8"/>
        <v>27</v>
      </c>
      <c r="AQ40" s="42"/>
      <c r="AU40" s="2">
        <f t="shared" si="9"/>
        <v>94</v>
      </c>
      <c r="AV40" s="2">
        <f t="shared" si="10"/>
        <v>6</v>
      </c>
      <c r="AW40" s="2">
        <f t="shared" si="11"/>
        <v>92</v>
      </c>
      <c r="AX40" s="2">
        <f t="shared" si="12"/>
        <v>6</v>
      </c>
      <c r="AY40" s="2">
        <f t="shared" si="13"/>
        <v>93</v>
      </c>
      <c r="AZ40" s="2">
        <f t="shared" si="14"/>
        <v>6</v>
      </c>
      <c r="BA40" s="2">
        <f t="shared" si="15"/>
        <v>98</v>
      </c>
      <c r="BB40" s="2">
        <f t="shared" si="16"/>
        <v>6</v>
      </c>
      <c r="BC40" s="2">
        <f t="shared" si="17"/>
        <v>88</v>
      </c>
      <c r="BD40" s="2">
        <f t="shared" si="18"/>
        <v>6</v>
      </c>
      <c r="BE40" s="2">
        <f t="shared" si="19"/>
        <v>48</v>
      </c>
      <c r="BF40" s="2">
        <f t="shared" si="20"/>
        <v>3</v>
      </c>
      <c r="BG40" s="2">
        <f t="shared" si="21"/>
        <v>48</v>
      </c>
      <c r="BH40" s="2">
        <f t="shared" si="22"/>
        <v>3</v>
      </c>
    </row>
    <row r="41" spans="1:60" ht="17.5">
      <c r="A41" s="53">
        <f>STD!A33</f>
        <v>31</v>
      </c>
      <c r="B41" s="53" t="str">
        <f>STD!B33</f>
        <v>ST0790099</v>
      </c>
      <c r="C41" s="53">
        <f>STD!C33</f>
        <v>200302</v>
      </c>
      <c r="D41" s="53" t="str">
        <f>STD!D33</f>
        <v>AAYUB B.K.</v>
      </c>
      <c r="E41" s="53" t="str">
        <f>IF(STD!E33=0,"",STD!E33)</f>
        <v>SAGARMATHA</v>
      </c>
      <c r="F41" s="53" t="str">
        <f>STD!F33</f>
        <v>ENGLISH MEDIUM</v>
      </c>
      <c r="G41" s="53" t="str">
        <f t="shared" si="0"/>
        <v>EN</v>
      </c>
      <c r="H41" s="54">
        <v>26</v>
      </c>
      <c r="I41" s="54">
        <v>42</v>
      </c>
      <c r="J41" s="57"/>
      <c r="K41" s="53" t="str">
        <f t="shared" si="1"/>
        <v>NEP</v>
      </c>
      <c r="L41" s="54">
        <v>44</v>
      </c>
      <c r="M41" s="54">
        <v>44</v>
      </c>
      <c r="N41" s="57"/>
      <c r="O41" s="53" t="str">
        <f t="shared" si="2"/>
        <v>MATH</v>
      </c>
      <c r="P41" s="54">
        <v>43</v>
      </c>
      <c r="Q41" s="54">
        <v>42</v>
      </c>
      <c r="R41" s="57"/>
      <c r="S41" s="53" t="str">
        <f t="shared" si="3"/>
        <v>SCI</v>
      </c>
      <c r="T41" s="54">
        <v>45</v>
      </c>
      <c r="U41" s="54">
        <v>44</v>
      </c>
      <c r="V41" s="57"/>
      <c r="W41" s="53" t="str">
        <f t="shared" si="4"/>
        <v>SOC</v>
      </c>
      <c r="X41" s="54">
        <v>30</v>
      </c>
      <c r="Y41" s="54">
        <v>41</v>
      </c>
      <c r="Z41" s="57"/>
      <c r="AA41" s="53" t="str">
        <f t="shared" si="5"/>
        <v>GK</v>
      </c>
      <c r="AB41" s="54">
        <v>22</v>
      </c>
      <c r="AC41" s="54">
        <v>21</v>
      </c>
      <c r="AD41" s="57"/>
      <c r="AE41" s="53" t="str">
        <f t="shared" si="6"/>
        <v>ORA</v>
      </c>
      <c r="AF41" s="54">
        <v>17</v>
      </c>
      <c r="AG41" s="54">
        <v>20</v>
      </c>
      <c r="AH41" s="57"/>
      <c r="AI41" s="53" t="str">
        <f t="shared" si="7"/>
        <v>WS</v>
      </c>
      <c r="AJ41" s="54">
        <v>18</v>
      </c>
      <c r="AK41" s="54">
        <v>21</v>
      </c>
      <c r="AL41" s="58"/>
      <c r="AM41" s="18">
        <v>41</v>
      </c>
      <c r="AN41" s="42"/>
      <c r="AO41" s="42">
        <v>36</v>
      </c>
      <c r="AP41" s="42">
        <f t="shared" si="8"/>
        <v>54</v>
      </c>
      <c r="AQ41" s="42"/>
      <c r="AU41" s="2">
        <f t="shared" si="9"/>
        <v>68</v>
      </c>
      <c r="AV41" s="2">
        <f t="shared" si="10"/>
        <v>5</v>
      </c>
      <c r="AW41" s="2">
        <f t="shared" si="11"/>
        <v>88</v>
      </c>
      <c r="AX41" s="2">
        <f t="shared" si="12"/>
        <v>6</v>
      </c>
      <c r="AY41" s="2">
        <f t="shared" si="13"/>
        <v>85</v>
      </c>
      <c r="AZ41" s="2">
        <f t="shared" si="14"/>
        <v>6</v>
      </c>
      <c r="BA41" s="2">
        <f t="shared" si="15"/>
        <v>89</v>
      </c>
      <c r="BB41" s="2">
        <f t="shared" si="16"/>
        <v>6</v>
      </c>
      <c r="BC41" s="2">
        <f t="shared" si="17"/>
        <v>71</v>
      </c>
      <c r="BD41" s="2">
        <f t="shared" si="18"/>
        <v>5</v>
      </c>
      <c r="BE41" s="2">
        <f t="shared" si="19"/>
        <v>43</v>
      </c>
      <c r="BF41" s="2">
        <f t="shared" si="20"/>
        <v>3</v>
      </c>
      <c r="BG41" s="2">
        <f t="shared" si="21"/>
        <v>37</v>
      </c>
      <c r="BH41" s="2">
        <f t="shared" si="22"/>
        <v>3</v>
      </c>
    </row>
    <row r="42" spans="1:60" ht="17.5">
      <c r="A42" s="53">
        <f>STD!A34</f>
        <v>32</v>
      </c>
      <c r="B42" s="53" t="str">
        <f>STD!B34</f>
        <v>ST0800303</v>
      </c>
      <c r="C42" s="53">
        <f>STD!C34</f>
        <v>200303</v>
      </c>
      <c r="D42" s="53" t="str">
        <f>STD!D34</f>
        <v>ALIYA LIMBU</v>
      </c>
      <c r="E42" s="53" t="str">
        <f>IF(STD!E34=0,"",STD!E34)</f>
        <v>SAGARMATHA</v>
      </c>
      <c r="F42" s="53" t="str">
        <f>STD!F34</f>
        <v>ENGLISH MEDIUM</v>
      </c>
      <c r="G42" s="53" t="str">
        <f t="shared" si="0"/>
        <v>EN</v>
      </c>
      <c r="H42" s="54">
        <v>24</v>
      </c>
      <c r="I42" s="54">
        <v>35</v>
      </c>
      <c r="J42" s="57"/>
      <c r="K42" s="53" t="str">
        <f t="shared" si="1"/>
        <v>NEP</v>
      </c>
      <c r="L42" s="54">
        <v>21</v>
      </c>
      <c r="M42" s="54">
        <v>41</v>
      </c>
      <c r="N42" s="57"/>
      <c r="O42" s="53" t="str">
        <f t="shared" si="2"/>
        <v>MATH</v>
      </c>
      <c r="P42" s="54">
        <v>22</v>
      </c>
      <c r="Q42" s="54">
        <v>35</v>
      </c>
      <c r="R42" s="57"/>
      <c r="S42" s="53" t="str">
        <f t="shared" si="3"/>
        <v>SCI</v>
      </c>
      <c r="T42" s="54">
        <v>21</v>
      </c>
      <c r="U42" s="54">
        <v>41</v>
      </c>
      <c r="V42" s="57"/>
      <c r="W42" s="53" t="str">
        <f t="shared" si="4"/>
        <v>SOC</v>
      </c>
      <c r="X42" s="54">
        <v>21</v>
      </c>
      <c r="Y42" s="54">
        <v>30</v>
      </c>
      <c r="Z42" s="57"/>
      <c r="AA42" s="53" t="str">
        <f t="shared" si="5"/>
        <v>GK</v>
      </c>
      <c r="AB42" s="54">
        <v>16</v>
      </c>
      <c r="AC42" s="54">
        <v>20</v>
      </c>
      <c r="AD42" s="57"/>
      <c r="AE42" s="53" t="str">
        <f t="shared" si="6"/>
        <v>ORA</v>
      </c>
      <c r="AF42" s="54">
        <v>18</v>
      </c>
      <c r="AG42" s="54">
        <v>19</v>
      </c>
      <c r="AH42" s="57"/>
      <c r="AI42" s="53" t="str">
        <f t="shared" si="7"/>
        <v>WS</v>
      </c>
      <c r="AJ42" s="54">
        <v>10</v>
      </c>
      <c r="AK42" s="54">
        <v>20</v>
      </c>
      <c r="AL42" s="58"/>
      <c r="AM42" s="18">
        <v>53</v>
      </c>
      <c r="AN42" s="42"/>
      <c r="AO42" s="42">
        <v>7</v>
      </c>
      <c r="AP42" s="42">
        <f t="shared" si="8"/>
        <v>11</v>
      </c>
      <c r="AQ42" s="42"/>
      <c r="AU42" s="2">
        <f t="shared" si="9"/>
        <v>59</v>
      </c>
      <c r="AV42" s="2">
        <f t="shared" si="10"/>
        <v>4</v>
      </c>
      <c r="AW42" s="2">
        <f t="shared" si="11"/>
        <v>62</v>
      </c>
      <c r="AX42" s="2">
        <f t="shared" si="12"/>
        <v>4</v>
      </c>
      <c r="AY42" s="2">
        <f t="shared" si="13"/>
        <v>57</v>
      </c>
      <c r="AZ42" s="2">
        <f t="shared" si="14"/>
        <v>4</v>
      </c>
      <c r="BA42" s="2">
        <f t="shared" si="15"/>
        <v>62</v>
      </c>
      <c r="BB42" s="2">
        <f t="shared" si="16"/>
        <v>4</v>
      </c>
      <c r="BC42" s="2">
        <f t="shared" si="17"/>
        <v>51</v>
      </c>
      <c r="BD42" s="2">
        <f t="shared" si="18"/>
        <v>4</v>
      </c>
      <c r="BE42" s="2">
        <f t="shared" si="19"/>
        <v>36</v>
      </c>
      <c r="BF42" s="2">
        <f t="shared" si="20"/>
        <v>3</v>
      </c>
      <c r="BG42" s="2">
        <f t="shared" si="21"/>
        <v>37</v>
      </c>
      <c r="BH42" s="2">
        <f t="shared" si="22"/>
        <v>3</v>
      </c>
    </row>
    <row r="43" spans="1:60" ht="17.5">
      <c r="A43" s="53">
        <f>STD!A35</f>
        <v>33</v>
      </c>
      <c r="B43" s="53" t="str">
        <f>STD!B35</f>
        <v>ST0790116</v>
      </c>
      <c r="C43" s="53">
        <f>STD!C35</f>
        <v>200304</v>
      </c>
      <c r="D43" s="53" t="str">
        <f>STD!D35</f>
        <v>ANUSHKA BHUJEL</v>
      </c>
      <c r="E43" s="53" t="str">
        <f>IF(STD!E35=0,"",STD!E35)</f>
        <v>SAGARMATHA</v>
      </c>
      <c r="F43" s="53" t="str">
        <f>STD!F35</f>
        <v>ENGLISH MEDIUM</v>
      </c>
      <c r="G43" s="53" t="str">
        <f t="shared" si="0"/>
        <v>EN</v>
      </c>
      <c r="H43" s="54">
        <v>46</v>
      </c>
      <c r="I43" s="54">
        <v>44</v>
      </c>
      <c r="J43" s="57"/>
      <c r="K43" s="53" t="str">
        <f t="shared" si="1"/>
        <v>NEP</v>
      </c>
      <c r="L43" s="54">
        <v>40</v>
      </c>
      <c r="M43" s="54">
        <v>44</v>
      </c>
      <c r="N43" s="57"/>
      <c r="O43" s="53" t="str">
        <f t="shared" si="2"/>
        <v>MATH</v>
      </c>
      <c r="P43" s="54">
        <v>38</v>
      </c>
      <c r="Q43" s="54">
        <v>44</v>
      </c>
      <c r="R43" s="57"/>
      <c r="S43" s="53" t="str">
        <f t="shared" si="3"/>
        <v>SCI</v>
      </c>
      <c r="T43" s="54">
        <v>46</v>
      </c>
      <c r="U43" s="54">
        <v>44</v>
      </c>
      <c r="V43" s="57"/>
      <c r="W43" s="53" t="str">
        <f t="shared" si="4"/>
        <v>SOC</v>
      </c>
      <c r="X43" s="54">
        <v>40</v>
      </c>
      <c r="Y43" s="54">
        <v>44</v>
      </c>
      <c r="Z43" s="57"/>
      <c r="AA43" s="53" t="str">
        <f t="shared" si="5"/>
        <v>GK</v>
      </c>
      <c r="AB43" s="54">
        <v>23</v>
      </c>
      <c r="AC43" s="54">
        <v>22</v>
      </c>
      <c r="AD43" s="57"/>
      <c r="AE43" s="53" t="str">
        <f t="shared" si="6"/>
        <v>ORA</v>
      </c>
      <c r="AF43" s="54">
        <v>23</v>
      </c>
      <c r="AG43" s="54">
        <v>22</v>
      </c>
      <c r="AH43" s="57"/>
      <c r="AI43" s="53" t="str">
        <f t="shared" si="7"/>
        <v>WS</v>
      </c>
      <c r="AJ43" s="54">
        <v>17</v>
      </c>
      <c r="AK43" s="54">
        <v>22</v>
      </c>
      <c r="AL43" s="58"/>
      <c r="AM43" s="18">
        <v>51</v>
      </c>
      <c r="AN43" s="42"/>
      <c r="AO43" s="42"/>
      <c r="AP43" s="42">
        <f t="shared" si="8"/>
        <v>0</v>
      </c>
      <c r="AQ43" s="42"/>
      <c r="AU43" s="2">
        <f t="shared" si="9"/>
        <v>90</v>
      </c>
      <c r="AV43" s="2">
        <f t="shared" si="10"/>
        <v>6</v>
      </c>
      <c r="AW43" s="2">
        <f t="shared" si="11"/>
        <v>84</v>
      </c>
      <c r="AX43" s="2">
        <f t="shared" si="12"/>
        <v>6</v>
      </c>
      <c r="AY43" s="2">
        <f t="shared" si="13"/>
        <v>82</v>
      </c>
      <c r="AZ43" s="2">
        <f t="shared" si="14"/>
        <v>5</v>
      </c>
      <c r="BA43" s="2">
        <f t="shared" si="15"/>
        <v>90</v>
      </c>
      <c r="BB43" s="2">
        <f t="shared" si="16"/>
        <v>6</v>
      </c>
      <c r="BC43" s="2">
        <f t="shared" si="17"/>
        <v>84</v>
      </c>
      <c r="BD43" s="2">
        <f t="shared" si="18"/>
        <v>6</v>
      </c>
      <c r="BE43" s="2">
        <f t="shared" si="19"/>
        <v>45</v>
      </c>
      <c r="BF43" s="2">
        <f t="shared" si="20"/>
        <v>3</v>
      </c>
      <c r="BG43" s="2">
        <f t="shared" si="21"/>
        <v>45</v>
      </c>
      <c r="BH43" s="2">
        <f t="shared" si="22"/>
        <v>3</v>
      </c>
    </row>
    <row r="44" spans="1:60" ht="17.5">
      <c r="A44" s="53">
        <f>STD!A36</f>
        <v>34</v>
      </c>
      <c r="B44" s="53" t="str">
        <f>STD!B36</f>
        <v>ST0800033</v>
      </c>
      <c r="C44" s="53">
        <f>STD!C36</f>
        <v>200305</v>
      </c>
      <c r="D44" s="53" t="str">
        <f>STD!D36</f>
        <v>ANUSKA RAI</v>
      </c>
      <c r="E44" s="53" t="str">
        <f>IF(STD!E36=0,"",STD!E36)</f>
        <v>SAGARMATHA</v>
      </c>
      <c r="F44" s="53" t="str">
        <f>STD!F36</f>
        <v>ENGLISH MEDIUM</v>
      </c>
      <c r="G44" s="53" t="str">
        <f t="shared" si="0"/>
        <v>EN</v>
      </c>
      <c r="H44" s="54">
        <v>42</v>
      </c>
      <c r="I44" s="54">
        <v>46</v>
      </c>
      <c r="J44" s="57"/>
      <c r="K44" s="53" t="str">
        <f t="shared" si="1"/>
        <v>NEP</v>
      </c>
      <c r="L44" s="54">
        <v>45</v>
      </c>
      <c r="M44" s="54">
        <v>44</v>
      </c>
      <c r="N44" s="57"/>
      <c r="O44" s="53" t="str">
        <f t="shared" si="2"/>
        <v>MATH</v>
      </c>
      <c r="P44" s="54">
        <v>48</v>
      </c>
      <c r="Q44" s="54">
        <v>46</v>
      </c>
      <c r="R44" s="57"/>
      <c r="S44" s="53" t="str">
        <f t="shared" si="3"/>
        <v>SCI</v>
      </c>
      <c r="T44" s="54">
        <v>46</v>
      </c>
      <c r="U44" s="54">
        <v>44</v>
      </c>
      <c r="V44" s="57"/>
      <c r="W44" s="53" t="str">
        <f t="shared" si="4"/>
        <v>SOC</v>
      </c>
      <c r="X44" s="54">
        <v>46</v>
      </c>
      <c r="Y44" s="54">
        <v>46</v>
      </c>
      <c r="Z44" s="57"/>
      <c r="AA44" s="53" t="str">
        <f t="shared" si="5"/>
        <v>GK</v>
      </c>
      <c r="AB44" s="54">
        <v>23</v>
      </c>
      <c r="AC44" s="54">
        <v>22</v>
      </c>
      <c r="AD44" s="57"/>
      <c r="AE44" s="53" t="str">
        <f t="shared" si="6"/>
        <v>ORA</v>
      </c>
      <c r="AF44" s="54">
        <v>23</v>
      </c>
      <c r="AG44" s="54">
        <v>22</v>
      </c>
      <c r="AH44" s="57"/>
      <c r="AI44" s="53" t="str">
        <f t="shared" si="7"/>
        <v>WS</v>
      </c>
      <c r="AJ44" s="54">
        <v>23</v>
      </c>
      <c r="AK44" s="54">
        <v>22</v>
      </c>
      <c r="AL44" s="58"/>
      <c r="AM44" s="18">
        <v>54</v>
      </c>
      <c r="AN44" s="42"/>
      <c r="AO44" s="42">
        <v>2</v>
      </c>
      <c r="AP44" s="42">
        <f t="shared" si="8"/>
        <v>3</v>
      </c>
      <c r="AQ44" s="42"/>
    </row>
    <row r="45" spans="1:60" ht="17.5">
      <c r="A45" s="53">
        <f>STD!A37</f>
        <v>35</v>
      </c>
      <c r="B45" s="53" t="str">
        <f>STD!B37</f>
        <v>ST0790123</v>
      </c>
      <c r="C45" s="53">
        <f>STD!C37</f>
        <v>200306</v>
      </c>
      <c r="D45" s="53" t="str">
        <f>STD!D37</f>
        <v>BHASKAR KATWAL</v>
      </c>
      <c r="E45" s="53" t="str">
        <f>IF(STD!E37=0,"",STD!E37)</f>
        <v>SAGARMATHA</v>
      </c>
      <c r="F45" s="53" t="str">
        <f>STD!F37</f>
        <v>ENGLISH MEDIUM</v>
      </c>
      <c r="G45" s="53" t="str">
        <f t="shared" si="0"/>
        <v>EN</v>
      </c>
      <c r="H45" s="54">
        <v>35</v>
      </c>
      <c r="I45" s="54">
        <v>45</v>
      </c>
      <c r="J45" s="57"/>
      <c r="K45" s="53" t="str">
        <f t="shared" si="1"/>
        <v>NEP</v>
      </c>
      <c r="L45" s="54">
        <v>37</v>
      </c>
      <c r="M45" s="54">
        <v>41</v>
      </c>
      <c r="N45" s="57"/>
      <c r="O45" s="53" t="str">
        <f t="shared" si="2"/>
        <v>MATH</v>
      </c>
      <c r="P45" s="54">
        <v>37</v>
      </c>
      <c r="Q45" s="54">
        <v>45</v>
      </c>
      <c r="R45" s="57"/>
      <c r="S45" s="53" t="str">
        <f t="shared" si="3"/>
        <v>SCI</v>
      </c>
      <c r="T45" s="54">
        <v>25</v>
      </c>
      <c r="U45" s="54">
        <v>41</v>
      </c>
      <c r="V45" s="57"/>
      <c r="W45" s="53" t="str">
        <f t="shared" si="4"/>
        <v>SOC</v>
      </c>
      <c r="X45" s="54">
        <v>23</v>
      </c>
      <c r="Y45" s="54">
        <v>30</v>
      </c>
      <c r="Z45" s="57"/>
      <c r="AA45" s="53" t="str">
        <f t="shared" si="5"/>
        <v>GK</v>
      </c>
      <c r="AB45" s="54">
        <v>21</v>
      </c>
      <c r="AC45" s="54">
        <v>20</v>
      </c>
      <c r="AD45" s="57"/>
      <c r="AE45" s="53" t="str">
        <f t="shared" si="6"/>
        <v>ORA</v>
      </c>
      <c r="AF45" s="54">
        <v>20</v>
      </c>
      <c r="AG45" s="54">
        <v>20</v>
      </c>
      <c r="AH45" s="57"/>
      <c r="AI45" s="53" t="str">
        <f t="shared" si="7"/>
        <v>WS</v>
      </c>
      <c r="AJ45" s="54">
        <v>19</v>
      </c>
      <c r="AK45" s="54">
        <v>20</v>
      </c>
      <c r="AL45" s="58"/>
      <c r="AM45" s="18">
        <v>57</v>
      </c>
      <c r="AN45" s="42"/>
      <c r="AO45" s="42">
        <v>3</v>
      </c>
      <c r="AP45" s="42">
        <f t="shared" si="8"/>
        <v>5</v>
      </c>
      <c r="AQ45" s="42"/>
    </row>
    <row r="46" spans="1:60" ht="17.5">
      <c r="A46" s="53">
        <f>STD!A38</f>
        <v>36</v>
      </c>
      <c r="B46" s="53" t="str">
        <f>STD!B38</f>
        <v>ST0800446</v>
      </c>
      <c r="C46" s="53">
        <f>STD!C38</f>
        <v>200307</v>
      </c>
      <c r="D46" s="53" t="str">
        <f>STD!D38</f>
        <v>DESAN RAI</v>
      </c>
      <c r="E46" s="53" t="str">
        <f>IF(STD!E38=0,"",STD!E38)</f>
        <v>SAGARMATHA</v>
      </c>
      <c r="F46" s="53" t="str">
        <f>STD!F38</f>
        <v>ENGLISH MEDIUM</v>
      </c>
      <c r="G46" s="53" t="str">
        <f t="shared" si="0"/>
        <v>EN</v>
      </c>
      <c r="H46" s="54"/>
      <c r="I46" s="54"/>
      <c r="J46" s="57"/>
      <c r="K46" s="53" t="str">
        <f t="shared" si="1"/>
        <v>NEP</v>
      </c>
      <c r="L46" s="54"/>
      <c r="M46" s="54"/>
      <c r="N46" s="57"/>
      <c r="O46" s="53" t="str">
        <f t="shared" si="2"/>
        <v>MATH</v>
      </c>
      <c r="P46" s="54"/>
      <c r="Q46" s="54"/>
      <c r="R46" s="57"/>
      <c r="S46" s="53" t="str">
        <f t="shared" si="3"/>
        <v>SCI</v>
      </c>
      <c r="T46" s="54"/>
      <c r="U46" s="54"/>
      <c r="V46" s="57"/>
      <c r="W46" s="53" t="str">
        <f t="shared" si="4"/>
        <v>SOC</v>
      </c>
      <c r="X46" s="54"/>
      <c r="Y46" s="54"/>
      <c r="Z46" s="57"/>
      <c r="AA46" s="53" t="str">
        <f t="shared" si="5"/>
        <v>GK</v>
      </c>
      <c r="AB46" s="54"/>
      <c r="AC46" s="54"/>
      <c r="AD46" s="57"/>
      <c r="AE46" s="53" t="str">
        <f t="shared" si="6"/>
        <v>ORA</v>
      </c>
      <c r="AF46" s="54"/>
      <c r="AG46" s="54"/>
      <c r="AH46" s="57"/>
      <c r="AI46" s="53" t="str">
        <f t="shared" si="7"/>
        <v>WS</v>
      </c>
      <c r="AJ46" s="54"/>
      <c r="AK46" s="54"/>
      <c r="AL46" s="58"/>
      <c r="AM46" s="18"/>
      <c r="AN46" s="42"/>
      <c r="AO46" s="42">
        <v>4</v>
      </c>
      <c r="AP46" s="42">
        <f t="shared" si="8"/>
        <v>6</v>
      </c>
      <c r="AQ46" s="42"/>
    </row>
    <row r="47" spans="1:60" ht="17.5">
      <c r="A47" s="53">
        <f>STD!A39</f>
        <v>37</v>
      </c>
      <c r="B47" s="53" t="str">
        <f>STD!B39</f>
        <v>ST0790102</v>
      </c>
      <c r="C47" s="53">
        <f>STD!C39</f>
        <v>200308</v>
      </c>
      <c r="D47" s="53" t="str">
        <f>STD!D39</f>
        <v>DIPESH LIMBU</v>
      </c>
      <c r="E47" s="53" t="str">
        <f>IF(STD!E39=0,"",STD!E39)</f>
        <v>SAGARMATHA</v>
      </c>
      <c r="F47" s="53" t="str">
        <f>STD!F39</f>
        <v>ENGLISH MEDIUM</v>
      </c>
      <c r="G47" s="53" t="str">
        <f t="shared" si="0"/>
        <v>EN</v>
      </c>
      <c r="H47" s="54">
        <v>46</v>
      </c>
      <c r="I47" s="54">
        <v>45</v>
      </c>
      <c r="J47" s="57"/>
      <c r="K47" s="53" t="str">
        <f t="shared" si="1"/>
        <v>NEP</v>
      </c>
      <c r="L47" s="54">
        <v>48</v>
      </c>
      <c r="M47" s="54">
        <v>46</v>
      </c>
      <c r="N47" s="57"/>
      <c r="O47" s="53" t="str">
        <f t="shared" si="2"/>
        <v>MATH</v>
      </c>
      <c r="P47" s="54">
        <v>45</v>
      </c>
      <c r="Q47" s="54">
        <v>45</v>
      </c>
      <c r="R47" s="57"/>
      <c r="S47" s="53" t="str">
        <f t="shared" si="3"/>
        <v>SCI</v>
      </c>
      <c r="T47" s="54">
        <v>46</v>
      </c>
      <c r="U47" s="54">
        <v>46</v>
      </c>
      <c r="V47" s="57"/>
      <c r="W47" s="53" t="str">
        <f t="shared" si="4"/>
        <v>SOC</v>
      </c>
      <c r="X47" s="54">
        <v>28</v>
      </c>
      <c r="Y47" s="54">
        <v>42</v>
      </c>
      <c r="Z47" s="57"/>
      <c r="AA47" s="53" t="str">
        <f t="shared" si="5"/>
        <v>GK</v>
      </c>
      <c r="AB47" s="54">
        <v>24</v>
      </c>
      <c r="AC47" s="54">
        <v>24</v>
      </c>
      <c r="AD47" s="57"/>
      <c r="AE47" s="53" t="str">
        <f t="shared" si="6"/>
        <v>ORA</v>
      </c>
      <c r="AF47" s="54">
        <v>24</v>
      </c>
      <c r="AG47" s="54">
        <v>23</v>
      </c>
      <c r="AH47" s="57"/>
      <c r="AI47" s="53" t="str">
        <f t="shared" si="7"/>
        <v>WS</v>
      </c>
      <c r="AJ47" s="54">
        <v>23</v>
      </c>
      <c r="AK47" s="54">
        <v>24</v>
      </c>
      <c r="AL47" s="58"/>
      <c r="AM47" s="18">
        <v>59</v>
      </c>
      <c r="AN47" s="42"/>
      <c r="AO47" s="42">
        <v>5</v>
      </c>
      <c r="AP47" s="42">
        <f t="shared" si="8"/>
        <v>8</v>
      </c>
      <c r="AQ47" s="42"/>
    </row>
    <row r="48" spans="1:60" ht="17.5">
      <c r="A48" s="53">
        <f>STD!A40</f>
        <v>38</v>
      </c>
      <c r="B48" s="53" t="str">
        <f>STD!B40</f>
        <v>ST0790197</v>
      </c>
      <c r="C48" s="53">
        <f>STD!C40</f>
        <v>200309</v>
      </c>
      <c r="D48" s="53" t="str">
        <f>STD!D40</f>
        <v>DONISH TAMANG</v>
      </c>
      <c r="E48" s="53" t="str">
        <f>IF(STD!E40=0,"",STD!E40)</f>
        <v>SAGARMATHA</v>
      </c>
      <c r="F48" s="53" t="str">
        <f>STD!F40</f>
        <v>ENGLISH MEDIUM</v>
      </c>
      <c r="G48" s="53" t="str">
        <f t="shared" si="0"/>
        <v>EN</v>
      </c>
      <c r="H48" s="54">
        <v>46</v>
      </c>
      <c r="I48" s="54">
        <v>47</v>
      </c>
      <c r="J48" s="57"/>
      <c r="K48" s="53" t="str">
        <f t="shared" si="1"/>
        <v>NEP</v>
      </c>
      <c r="L48" s="54">
        <v>45</v>
      </c>
      <c r="M48" s="54">
        <v>42</v>
      </c>
      <c r="N48" s="57"/>
      <c r="O48" s="53" t="str">
        <f t="shared" si="2"/>
        <v>MATH</v>
      </c>
      <c r="P48" s="54">
        <v>43</v>
      </c>
      <c r="Q48" s="54">
        <v>47</v>
      </c>
      <c r="R48" s="57"/>
      <c r="S48" s="53" t="str">
        <f t="shared" si="3"/>
        <v>SCI</v>
      </c>
      <c r="T48" s="54">
        <v>42</v>
      </c>
      <c r="U48" s="54">
        <v>42</v>
      </c>
      <c r="V48" s="57"/>
      <c r="W48" s="53" t="str">
        <f t="shared" si="4"/>
        <v>SOC</v>
      </c>
      <c r="X48" s="54">
        <v>48</v>
      </c>
      <c r="Y48" s="54">
        <v>45</v>
      </c>
      <c r="Z48" s="57"/>
      <c r="AA48" s="53" t="str">
        <f t="shared" si="5"/>
        <v>GK</v>
      </c>
      <c r="AB48" s="54">
        <v>23</v>
      </c>
      <c r="AC48" s="54">
        <v>23</v>
      </c>
      <c r="AD48" s="57"/>
      <c r="AE48" s="53" t="str">
        <f t="shared" si="6"/>
        <v>ORA</v>
      </c>
      <c r="AF48" s="54">
        <v>23</v>
      </c>
      <c r="AG48" s="54">
        <v>22</v>
      </c>
      <c r="AH48" s="57"/>
      <c r="AI48" s="53" t="str">
        <f t="shared" si="7"/>
        <v>WS</v>
      </c>
      <c r="AJ48" s="54">
        <v>19</v>
      </c>
      <c r="AK48" s="54">
        <v>23</v>
      </c>
      <c r="AL48" s="58"/>
      <c r="AM48" s="18">
        <v>59</v>
      </c>
      <c r="AN48" s="42"/>
      <c r="AO48" s="42">
        <v>6</v>
      </c>
      <c r="AP48" s="42">
        <f t="shared" si="8"/>
        <v>9</v>
      </c>
      <c r="AQ48" s="42"/>
    </row>
    <row r="49" spans="1:43" ht="17.5">
      <c r="A49" s="53">
        <f>STD!A41</f>
        <v>39</v>
      </c>
      <c r="B49" s="53" t="str">
        <f>STD!B41</f>
        <v>ST0790098</v>
      </c>
      <c r="C49" s="53">
        <f>STD!C41</f>
        <v>200310</v>
      </c>
      <c r="D49" s="53" t="str">
        <f>STD!D41</f>
        <v>DORKASH LIMBU</v>
      </c>
      <c r="E49" s="53" t="str">
        <f>IF(STD!E41=0,"",STD!E41)</f>
        <v>SAGARMATHA</v>
      </c>
      <c r="F49" s="53" t="str">
        <f>STD!F41</f>
        <v>ENGLISH MEDIUM</v>
      </c>
      <c r="G49" s="53" t="str">
        <f t="shared" si="0"/>
        <v>EN</v>
      </c>
      <c r="H49" s="54">
        <v>28</v>
      </c>
      <c r="I49" s="54">
        <v>41</v>
      </c>
      <c r="J49" s="57"/>
      <c r="K49" s="53" t="str">
        <f t="shared" si="1"/>
        <v>NEP</v>
      </c>
      <c r="L49" s="54">
        <v>23</v>
      </c>
      <c r="M49" s="54">
        <v>38</v>
      </c>
      <c r="N49" s="57"/>
      <c r="O49" s="53" t="str">
        <f t="shared" si="2"/>
        <v>MATH</v>
      </c>
      <c r="P49" s="54">
        <v>22</v>
      </c>
      <c r="Q49" s="54">
        <v>41</v>
      </c>
      <c r="R49" s="57"/>
      <c r="S49" s="53" t="str">
        <f t="shared" si="3"/>
        <v>SCI</v>
      </c>
      <c r="T49" s="54">
        <v>36</v>
      </c>
      <c r="U49" s="54">
        <v>38</v>
      </c>
      <c r="V49" s="57"/>
      <c r="W49" s="53" t="str">
        <f t="shared" si="4"/>
        <v>SOC</v>
      </c>
      <c r="X49" s="54">
        <v>25</v>
      </c>
      <c r="Y49" s="54">
        <v>30</v>
      </c>
      <c r="Z49" s="57"/>
      <c r="AA49" s="53" t="str">
        <f t="shared" si="5"/>
        <v>GK</v>
      </c>
      <c r="AB49" s="54">
        <v>21</v>
      </c>
      <c r="AC49" s="54">
        <v>19</v>
      </c>
      <c r="AD49" s="57"/>
      <c r="AE49" s="53" t="str">
        <f t="shared" si="6"/>
        <v>ORA</v>
      </c>
      <c r="AF49" s="54">
        <v>23</v>
      </c>
      <c r="AG49" s="54">
        <v>19</v>
      </c>
      <c r="AH49" s="57"/>
      <c r="AI49" s="53" t="str">
        <f t="shared" si="7"/>
        <v>WS</v>
      </c>
      <c r="AJ49" s="54">
        <v>18</v>
      </c>
      <c r="AK49" s="54">
        <v>19</v>
      </c>
      <c r="AL49" s="58"/>
      <c r="AM49" s="18">
        <v>55</v>
      </c>
      <c r="AN49" s="42"/>
      <c r="AO49" s="42">
        <v>7</v>
      </c>
      <c r="AP49" s="42">
        <f t="shared" si="8"/>
        <v>11</v>
      </c>
      <c r="AQ49" s="42"/>
    </row>
    <row r="50" spans="1:43" ht="17.5">
      <c r="A50" s="53">
        <f>STD!A42</f>
        <v>40</v>
      </c>
      <c r="B50" s="53" t="str">
        <f>STD!B42</f>
        <v>ST0800304</v>
      </c>
      <c r="C50" s="53">
        <f>STD!C42</f>
        <v>200311</v>
      </c>
      <c r="D50" s="53" t="str">
        <f>STD!D42</f>
        <v>HINA RAI</v>
      </c>
      <c r="E50" s="53" t="str">
        <f>IF(STD!E42=0,"",STD!E42)</f>
        <v>SAGARMATHA</v>
      </c>
      <c r="F50" s="53" t="str">
        <f>STD!F42</f>
        <v>ENGLISH MEDIUM</v>
      </c>
      <c r="G50" s="53" t="str">
        <f t="shared" si="0"/>
        <v>EN</v>
      </c>
      <c r="H50" s="54">
        <v>41</v>
      </c>
      <c r="I50" s="54">
        <v>46</v>
      </c>
      <c r="J50" s="57"/>
      <c r="K50" s="53" t="str">
        <f t="shared" si="1"/>
        <v>NEP</v>
      </c>
      <c r="L50" s="54">
        <v>33</v>
      </c>
      <c r="M50" s="54">
        <v>45</v>
      </c>
      <c r="N50" s="57"/>
      <c r="O50" s="53" t="str">
        <f t="shared" si="2"/>
        <v>MATH</v>
      </c>
      <c r="P50" s="54">
        <v>47</v>
      </c>
      <c r="Q50" s="54">
        <v>46</v>
      </c>
      <c r="R50" s="57"/>
      <c r="S50" s="53" t="str">
        <f t="shared" si="3"/>
        <v>SCI</v>
      </c>
      <c r="T50" s="54">
        <v>30</v>
      </c>
      <c r="U50" s="54">
        <v>45</v>
      </c>
      <c r="V50" s="57"/>
      <c r="W50" s="53" t="str">
        <f t="shared" si="4"/>
        <v>SOC</v>
      </c>
      <c r="X50" s="54">
        <v>27</v>
      </c>
      <c r="Y50" s="54">
        <v>43</v>
      </c>
      <c r="Z50" s="57"/>
      <c r="AA50" s="53" t="str">
        <f t="shared" si="5"/>
        <v>GK</v>
      </c>
      <c r="AB50" s="54">
        <v>23</v>
      </c>
      <c r="AC50" s="54">
        <v>24</v>
      </c>
      <c r="AD50" s="57"/>
      <c r="AE50" s="53" t="str">
        <f t="shared" si="6"/>
        <v>ORA</v>
      </c>
      <c r="AF50" s="54">
        <v>25</v>
      </c>
      <c r="AG50" s="54">
        <v>23</v>
      </c>
      <c r="AH50" s="57"/>
      <c r="AI50" s="53" t="str">
        <f t="shared" si="7"/>
        <v>WS</v>
      </c>
      <c r="AJ50" s="54">
        <v>22</v>
      </c>
      <c r="AK50" s="54">
        <v>24</v>
      </c>
      <c r="AL50" s="58"/>
      <c r="AM50" s="18">
        <v>55</v>
      </c>
      <c r="AN50" s="42"/>
      <c r="AO50" s="42"/>
      <c r="AP50" s="42"/>
      <c r="AQ50" s="42"/>
    </row>
    <row r="51" spans="1:43" ht="17.5">
      <c r="A51" s="53">
        <f>STD!A43</f>
        <v>41</v>
      </c>
      <c r="B51" s="53" t="str">
        <f>STD!B43</f>
        <v>ST0790124</v>
      </c>
      <c r="C51" s="53">
        <f>STD!C43</f>
        <v>200312</v>
      </c>
      <c r="D51" s="53" t="str">
        <f>STD!D43</f>
        <v>JENSON THAPA MAGAR</v>
      </c>
      <c r="E51" s="53" t="str">
        <f>IF(STD!E43=0,"",STD!E43)</f>
        <v>SAGARMATHA</v>
      </c>
      <c r="F51" s="53" t="str">
        <f>STD!F43</f>
        <v>ENGLISH MEDIUM</v>
      </c>
      <c r="G51" s="53" t="str">
        <f t="shared" si="0"/>
        <v>EN</v>
      </c>
      <c r="H51" s="54">
        <v>33</v>
      </c>
      <c r="I51" s="54">
        <v>44</v>
      </c>
      <c r="J51" s="57"/>
      <c r="K51" s="53" t="str">
        <f t="shared" si="1"/>
        <v>NEP</v>
      </c>
      <c r="L51" s="54">
        <v>26</v>
      </c>
      <c r="M51" s="54">
        <v>41</v>
      </c>
      <c r="N51" s="57"/>
      <c r="O51" s="53" t="str">
        <f t="shared" si="2"/>
        <v>MATH</v>
      </c>
      <c r="P51" s="54">
        <v>39</v>
      </c>
      <c r="Q51" s="54">
        <v>44</v>
      </c>
      <c r="R51" s="57"/>
      <c r="S51" s="53" t="str">
        <f t="shared" si="3"/>
        <v>SCI</v>
      </c>
      <c r="T51" s="54">
        <v>28</v>
      </c>
      <c r="U51" s="54">
        <v>41</v>
      </c>
      <c r="V51" s="57"/>
      <c r="W51" s="53" t="str">
        <f t="shared" si="4"/>
        <v>SOC</v>
      </c>
      <c r="X51" s="54">
        <v>31</v>
      </c>
      <c r="Y51" s="54">
        <v>43</v>
      </c>
      <c r="Z51" s="57"/>
      <c r="AA51" s="53" t="str">
        <f t="shared" si="5"/>
        <v>GK</v>
      </c>
      <c r="AB51" s="54">
        <v>21</v>
      </c>
      <c r="AC51" s="54">
        <v>20</v>
      </c>
      <c r="AD51" s="57"/>
      <c r="AE51" s="53" t="str">
        <f t="shared" si="6"/>
        <v>ORA</v>
      </c>
      <c r="AF51" s="54">
        <v>20</v>
      </c>
      <c r="AG51" s="54">
        <v>19</v>
      </c>
      <c r="AH51" s="57"/>
      <c r="AI51" s="53" t="str">
        <f t="shared" si="7"/>
        <v>WS</v>
      </c>
      <c r="AJ51" s="54">
        <v>23</v>
      </c>
      <c r="AK51" s="54">
        <v>20</v>
      </c>
      <c r="AL51" s="58"/>
      <c r="AM51" s="18">
        <v>52</v>
      </c>
      <c r="AN51" s="42"/>
      <c r="AO51" s="42">
        <v>9</v>
      </c>
      <c r="AP51" s="42">
        <f t="shared" si="8"/>
        <v>14</v>
      </c>
      <c r="AQ51" s="42"/>
    </row>
    <row r="52" spans="1:43" ht="17.5">
      <c r="A52" s="53">
        <f>STD!A44</f>
        <v>42</v>
      </c>
      <c r="B52" s="53" t="str">
        <f>STD!B44</f>
        <v>ST0790193</v>
      </c>
      <c r="C52" s="53">
        <f>STD!C44</f>
        <v>200313</v>
      </c>
      <c r="D52" s="53" t="str">
        <f>STD!D44</f>
        <v>JERMIYA RAI</v>
      </c>
      <c r="E52" s="53" t="str">
        <f>IF(STD!E44=0,"",STD!E44)</f>
        <v>SAGARMATHA</v>
      </c>
      <c r="F52" s="53" t="str">
        <f>STD!F44</f>
        <v>ENGLISH MEDIUM</v>
      </c>
      <c r="G52" s="53" t="str">
        <f t="shared" si="0"/>
        <v>EN</v>
      </c>
      <c r="H52" s="54">
        <v>48</v>
      </c>
      <c r="I52" s="54">
        <v>49</v>
      </c>
      <c r="J52" s="57"/>
      <c r="K52" s="53" t="str">
        <f t="shared" si="1"/>
        <v>NEP</v>
      </c>
      <c r="L52" s="54">
        <v>49</v>
      </c>
      <c r="M52" s="54">
        <v>47</v>
      </c>
      <c r="N52" s="57"/>
      <c r="O52" s="53" t="str">
        <f t="shared" si="2"/>
        <v>MATH</v>
      </c>
      <c r="P52" s="54">
        <v>48</v>
      </c>
      <c r="Q52" s="54">
        <v>49</v>
      </c>
      <c r="R52" s="57"/>
      <c r="S52" s="53" t="str">
        <f t="shared" si="3"/>
        <v>SCI</v>
      </c>
      <c r="T52" s="54">
        <v>50</v>
      </c>
      <c r="U52" s="54">
        <v>47</v>
      </c>
      <c r="V52" s="57"/>
      <c r="W52" s="53" t="str">
        <f t="shared" si="4"/>
        <v>SOC</v>
      </c>
      <c r="X52" s="54">
        <v>49</v>
      </c>
      <c r="Y52" s="54">
        <v>45</v>
      </c>
      <c r="Z52" s="57"/>
      <c r="AA52" s="53" t="str">
        <f t="shared" si="5"/>
        <v>GK</v>
      </c>
      <c r="AB52" s="54">
        <v>24</v>
      </c>
      <c r="AC52" s="54">
        <v>24</v>
      </c>
      <c r="AD52" s="57"/>
      <c r="AE52" s="53" t="str">
        <f t="shared" si="6"/>
        <v>ORA</v>
      </c>
      <c r="AF52" s="54">
        <v>25</v>
      </c>
      <c r="AG52" s="54">
        <v>24</v>
      </c>
      <c r="AH52" s="57"/>
      <c r="AI52" s="53" t="str">
        <f t="shared" si="7"/>
        <v>WS</v>
      </c>
      <c r="AJ52" s="54">
        <v>24</v>
      </c>
      <c r="AK52" s="54">
        <v>24</v>
      </c>
      <c r="AL52" s="58"/>
      <c r="AM52" s="18">
        <v>57</v>
      </c>
      <c r="AN52" s="42"/>
      <c r="AO52" s="42">
        <v>10</v>
      </c>
      <c r="AP52" s="42">
        <f t="shared" si="8"/>
        <v>15</v>
      </c>
      <c r="AQ52" s="42"/>
    </row>
    <row r="53" spans="1:43" ht="17.5">
      <c r="A53" s="53">
        <f>STD!A45</f>
        <v>43</v>
      </c>
      <c r="B53" s="53" t="str">
        <f>STD!B45</f>
        <v>ST0790185</v>
      </c>
      <c r="C53" s="53">
        <f>STD!C45</f>
        <v>200314</v>
      </c>
      <c r="D53" s="53" t="str">
        <f>STD!D45</f>
        <v>JESHAB RAI</v>
      </c>
      <c r="E53" s="53" t="str">
        <f>IF(STD!E45=0,"",STD!E45)</f>
        <v>SAGARMATHA</v>
      </c>
      <c r="F53" s="53" t="str">
        <f>STD!F45</f>
        <v>ENGLISH MEDIUM</v>
      </c>
      <c r="G53" s="53" t="str">
        <f t="shared" si="0"/>
        <v>EN</v>
      </c>
      <c r="H53" s="54">
        <v>35</v>
      </c>
      <c r="I53" s="54">
        <v>43</v>
      </c>
      <c r="J53" s="57"/>
      <c r="K53" s="53" t="str">
        <f t="shared" si="1"/>
        <v>NEP</v>
      </c>
      <c r="L53" s="54">
        <v>30</v>
      </c>
      <c r="M53" s="54">
        <v>44</v>
      </c>
      <c r="N53" s="57"/>
      <c r="O53" s="53" t="str">
        <f t="shared" si="2"/>
        <v>MATH</v>
      </c>
      <c r="P53" s="54">
        <v>43</v>
      </c>
      <c r="Q53" s="54">
        <v>43</v>
      </c>
      <c r="R53" s="57"/>
      <c r="S53" s="53" t="str">
        <f t="shared" si="3"/>
        <v>SCI</v>
      </c>
      <c r="T53" s="54">
        <v>42</v>
      </c>
      <c r="U53" s="54">
        <v>44</v>
      </c>
      <c r="V53" s="57"/>
      <c r="W53" s="53" t="str">
        <f t="shared" si="4"/>
        <v>SOC</v>
      </c>
      <c r="X53" s="54">
        <v>28</v>
      </c>
      <c r="Y53" s="54">
        <v>40</v>
      </c>
      <c r="Z53" s="57"/>
      <c r="AA53" s="53" t="str">
        <f t="shared" si="5"/>
        <v>GK</v>
      </c>
      <c r="AB53" s="54">
        <v>21</v>
      </c>
      <c r="AC53" s="54">
        <v>20</v>
      </c>
      <c r="AD53" s="57"/>
      <c r="AE53" s="53" t="str">
        <f t="shared" si="6"/>
        <v>ORA</v>
      </c>
      <c r="AF53" s="54">
        <v>20</v>
      </c>
      <c r="AG53" s="54">
        <v>19</v>
      </c>
      <c r="AH53" s="57"/>
      <c r="AI53" s="53" t="str">
        <f t="shared" si="7"/>
        <v>WS</v>
      </c>
      <c r="AJ53" s="54">
        <v>21</v>
      </c>
      <c r="AK53" s="54">
        <v>20</v>
      </c>
      <c r="AL53" s="58"/>
      <c r="AM53" s="18">
        <v>51</v>
      </c>
      <c r="AN53" s="42"/>
      <c r="AO53" s="42"/>
      <c r="AP53" s="42"/>
      <c r="AQ53" s="42"/>
    </row>
    <row r="54" spans="1:43" ht="17.5">
      <c r="A54" s="53">
        <f>STD!A46</f>
        <v>44</v>
      </c>
      <c r="B54" s="53" t="str">
        <f>STD!B46</f>
        <v>ST0800199</v>
      </c>
      <c r="C54" s="53">
        <f>STD!C46</f>
        <v>200315</v>
      </c>
      <c r="D54" s="53" t="str">
        <f>STD!D46</f>
        <v>LIJA RANA MAGAR</v>
      </c>
      <c r="E54" s="53" t="str">
        <f>IF(STD!E46=0,"",STD!E46)</f>
        <v>SAGARMATHA</v>
      </c>
      <c r="F54" s="53" t="str">
        <f>STD!F46</f>
        <v>ENGLISH MEDIUM</v>
      </c>
      <c r="G54" s="53" t="str">
        <f t="shared" si="0"/>
        <v>EN</v>
      </c>
      <c r="H54" s="54">
        <v>43</v>
      </c>
      <c r="I54" s="54">
        <v>44</v>
      </c>
      <c r="J54" s="57"/>
      <c r="K54" s="53" t="str">
        <f t="shared" si="1"/>
        <v>NEP</v>
      </c>
      <c r="L54" s="54">
        <v>36</v>
      </c>
      <c r="M54" s="54">
        <v>42</v>
      </c>
      <c r="N54" s="57"/>
      <c r="O54" s="53" t="str">
        <f t="shared" si="2"/>
        <v>MATH</v>
      </c>
      <c r="P54" s="54">
        <v>42</v>
      </c>
      <c r="Q54" s="54">
        <v>44</v>
      </c>
      <c r="R54" s="57"/>
      <c r="S54" s="53" t="str">
        <f t="shared" si="3"/>
        <v>SCI</v>
      </c>
      <c r="T54" s="54">
        <v>39</v>
      </c>
      <c r="U54" s="54">
        <v>42</v>
      </c>
      <c r="V54" s="57"/>
      <c r="W54" s="53" t="str">
        <f t="shared" si="4"/>
        <v>SOC</v>
      </c>
      <c r="X54" s="54">
        <v>35</v>
      </c>
      <c r="Y54" s="54">
        <v>39</v>
      </c>
      <c r="Z54" s="57"/>
      <c r="AA54" s="53" t="str">
        <f t="shared" si="5"/>
        <v>GK</v>
      </c>
      <c r="AB54" s="54">
        <v>22</v>
      </c>
      <c r="AC54" s="54">
        <v>19</v>
      </c>
      <c r="AD54" s="57"/>
      <c r="AE54" s="53" t="str">
        <f t="shared" si="6"/>
        <v>ORA</v>
      </c>
      <c r="AF54" s="54">
        <v>20</v>
      </c>
      <c r="AG54" s="54">
        <v>20</v>
      </c>
      <c r="AH54" s="57"/>
      <c r="AI54" s="53" t="str">
        <f t="shared" si="7"/>
        <v>WS</v>
      </c>
      <c r="AJ54" s="54">
        <v>17</v>
      </c>
      <c r="AK54" s="54">
        <v>19</v>
      </c>
      <c r="AL54" s="58"/>
      <c r="AM54" s="18">
        <v>51</v>
      </c>
      <c r="AN54" s="42"/>
      <c r="AO54" s="42"/>
      <c r="AP54" s="42"/>
      <c r="AQ54" s="42"/>
    </row>
    <row r="55" spans="1:43" ht="17.5">
      <c r="A55" s="53">
        <f>STD!A47</f>
        <v>45</v>
      </c>
      <c r="B55" s="53" t="str">
        <f>STD!B47</f>
        <v>ST0790103</v>
      </c>
      <c r="C55" s="53">
        <f>STD!C47</f>
        <v>200316</v>
      </c>
      <c r="D55" s="53" t="str">
        <f>STD!D47</f>
        <v>NAYUNGMA LIMBU</v>
      </c>
      <c r="E55" s="53" t="str">
        <f>IF(STD!E47=0,"",STD!E47)</f>
        <v>SAGARMATHA</v>
      </c>
      <c r="F55" s="53" t="str">
        <f>STD!F47</f>
        <v>ENGLISH MEDIUM</v>
      </c>
      <c r="G55" s="53" t="str">
        <f t="shared" si="0"/>
        <v>EN</v>
      </c>
      <c r="H55" s="54">
        <v>25</v>
      </c>
      <c r="I55" s="54">
        <v>41</v>
      </c>
      <c r="J55" s="57"/>
      <c r="K55" s="53" t="str">
        <f t="shared" si="1"/>
        <v>NEP</v>
      </c>
      <c r="L55" s="54">
        <v>21</v>
      </c>
      <c r="M55" s="54">
        <v>39</v>
      </c>
      <c r="N55" s="57"/>
      <c r="O55" s="53" t="str">
        <f t="shared" si="2"/>
        <v>MATH</v>
      </c>
      <c r="P55" s="54">
        <v>38</v>
      </c>
      <c r="Q55" s="54">
        <v>41</v>
      </c>
      <c r="R55" s="57"/>
      <c r="S55" s="53" t="str">
        <f t="shared" si="3"/>
        <v>SCI</v>
      </c>
      <c r="T55" s="54">
        <v>18</v>
      </c>
      <c r="U55" s="54">
        <v>39</v>
      </c>
      <c r="V55" s="57"/>
      <c r="W55" s="53" t="str">
        <f t="shared" si="4"/>
        <v>SOC</v>
      </c>
      <c r="X55" s="54">
        <v>28</v>
      </c>
      <c r="Y55" s="54">
        <v>39</v>
      </c>
      <c r="Z55" s="57"/>
      <c r="AA55" s="53" t="str">
        <f t="shared" si="5"/>
        <v>GK</v>
      </c>
      <c r="AB55" s="54">
        <v>18</v>
      </c>
      <c r="AC55" s="54">
        <v>19</v>
      </c>
      <c r="AD55" s="57"/>
      <c r="AE55" s="53" t="str">
        <f t="shared" si="6"/>
        <v>ORA</v>
      </c>
      <c r="AF55" s="54">
        <v>18</v>
      </c>
      <c r="AG55" s="54">
        <v>19</v>
      </c>
      <c r="AH55" s="57"/>
      <c r="AI55" s="53" t="str">
        <f t="shared" si="7"/>
        <v>WS</v>
      </c>
      <c r="AJ55" s="54">
        <v>18</v>
      </c>
      <c r="AK55" s="54">
        <v>19</v>
      </c>
      <c r="AL55" s="58"/>
      <c r="AM55" s="18">
        <v>51</v>
      </c>
      <c r="AN55" s="42"/>
      <c r="AO55" s="42"/>
      <c r="AP55" s="42"/>
      <c r="AQ55" s="42"/>
    </row>
    <row r="56" spans="1:43" ht="17.5">
      <c r="A56" s="53">
        <f>STD!A48</f>
        <v>46</v>
      </c>
      <c r="B56" s="53" t="str">
        <f>STD!B48</f>
        <v>ST0790095</v>
      </c>
      <c r="C56" s="53">
        <f>STD!C48</f>
        <v>200317</v>
      </c>
      <c r="D56" s="53" t="str">
        <f>STD!D48</f>
        <v>PAYUJA RAI</v>
      </c>
      <c r="E56" s="53" t="str">
        <f>IF(STD!E48=0,"",STD!E48)</f>
        <v>SAGARMATHA</v>
      </c>
      <c r="F56" s="53" t="str">
        <f>STD!F48</f>
        <v>ENGLISH MEDIUM</v>
      </c>
      <c r="G56" s="53" t="str">
        <f t="shared" si="0"/>
        <v>EN</v>
      </c>
      <c r="H56" s="54">
        <v>49</v>
      </c>
      <c r="I56" s="54">
        <v>47</v>
      </c>
      <c r="J56" s="57"/>
      <c r="K56" s="53" t="str">
        <f t="shared" si="1"/>
        <v>NEP</v>
      </c>
      <c r="L56" s="54">
        <v>48</v>
      </c>
      <c r="M56" s="54">
        <v>47</v>
      </c>
      <c r="N56" s="57"/>
      <c r="O56" s="53" t="str">
        <f t="shared" si="2"/>
        <v>MATH</v>
      </c>
      <c r="P56" s="54">
        <v>48</v>
      </c>
      <c r="Q56" s="54">
        <v>47</v>
      </c>
      <c r="R56" s="57"/>
      <c r="S56" s="53" t="str">
        <f t="shared" si="3"/>
        <v>SCI</v>
      </c>
      <c r="T56" s="54">
        <v>49</v>
      </c>
      <c r="U56" s="54">
        <v>47</v>
      </c>
      <c r="V56" s="57"/>
      <c r="W56" s="53" t="str">
        <f t="shared" si="4"/>
        <v>SOC</v>
      </c>
      <c r="X56" s="54">
        <v>36</v>
      </c>
      <c r="Y56" s="54">
        <v>45</v>
      </c>
      <c r="Z56" s="57"/>
      <c r="AA56" s="53" t="str">
        <f t="shared" si="5"/>
        <v>GK</v>
      </c>
      <c r="AB56" s="54">
        <v>25</v>
      </c>
      <c r="AC56" s="54">
        <v>24</v>
      </c>
      <c r="AD56" s="57"/>
      <c r="AE56" s="53" t="str">
        <f t="shared" si="6"/>
        <v>ORA</v>
      </c>
      <c r="AF56" s="54">
        <v>25</v>
      </c>
      <c r="AG56" s="54">
        <v>24</v>
      </c>
      <c r="AH56" s="57"/>
      <c r="AI56" s="53" t="str">
        <f t="shared" si="7"/>
        <v>WS</v>
      </c>
      <c r="AJ56" s="54">
        <v>23</v>
      </c>
      <c r="AK56" s="54">
        <v>24</v>
      </c>
      <c r="AL56" s="58"/>
      <c r="AM56" s="18">
        <v>57</v>
      </c>
      <c r="AN56" s="42"/>
      <c r="AO56" s="42"/>
      <c r="AP56" s="42"/>
      <c r="AQ56" s="42"/>
    </row>
    <row r="57" spans="1:43" ht="17.5">
      <c r="A57" s="53">
        <f>STD!A49</f>
        <v>47</v>
      </c>
      <c r="B57" s="53" t="str">
        <f>STD!B49</f>
        <v>ST0790107</v>
      </c>
      <c r="C57" s="53">
        <f>STD!C49</f>
        <v>200318</v>
      </c>
      <c r="D57" s="53" t="str">
        <f>STD!D49</f>
        <v>REBIKA BISHWOKARMA</v>
      </c>
      <c r="E57" s="53" t="str">
        <f>IF(STD!E49=0,"",STD!E49)</f>
        <v>SAGARMATHA</v>
      </c>
      <c r="F57" s="53" t="str">
        <f>STD!F49</f>
        <v>ENGLISH MEDIUM</v>
      </c>
      <c r="G57" s="53" t="str">
        <f t="shared" si="0"/>
        <v>EN</v>
      </c>
      <c r="H57" s="54"/>
      <c r="I57" s="54"/>
      <c r="J57" s="57"/>
      <c r="K57" s="53" t="str">
        <f t="shared" si="1"/>
        <v>NEP</v>
      </c>
      <c r="L57" s="54"/>
      <c r="M57" s="54"/>
      <c r="N57" s="57"/>
      <c r="O57" s="53" t="str">
        <f t="shared" si="2"/>
        <v>MATH</v>
      </c>
      <c r="P57" s="54"/>
      <c r="Q57" s="54"/>
      <c r="R57" s="57"/>
      <c r="S57" s="53" t="str">
        <f t="shared" si="3"/>
        <v>SCI</v>
      </c>
      <c r="T57" s="54"/>
      <c r="U57" s="54"/>
      <c r="V57" s="57"/>
      <c r="W57" s="53" t="str">
        <f t="shared" si="4"/>
        <v>SOC</v>
      </c>
      <c r="X57" s="54"/>
      <c r="Y57" s="54"/>
      <c r="Z57" s="57"/>
      <c r="AA57" s="53" t="str">
        <f t="shared" si="5"/>
        <v>GK</v>
      </c>
      <c r="AB57" s="54"/>
      <c r="AC57" s="54"/>
      <c r="AD57" s="57"/>
      <c r="AE57" s="53" t="str">
        <f t="shared" si="6"/>
        <v>ORA</v>
      </c>
      <c r="AF57" s="54"/>
      <c r="AG57" s="54"/>
      <c r="AH57" s="57"/>
      <c r="AI57" s="53" t="str">
        <f t="shared" si="7"/>
        <v>WS</v>
      </c>
      <c r="AJ57" s="54"/>
      <c r="AK57" s="54"/>
      <c r="AL57" s="58"/>
      <c r="AM57" s="18"/>
      <c r="AN57" s="42"/>
      <c r="AO57" s="42"/>
      <c r="AP57" s="42"/>
      <c r="AQ57" s="42"/>
    </row>
    <row r="58" spans="1:43" ht="17.5">
      <c r="A58" s="53">
        <f>STD!A50</f>
        <v>48</v>
      </c>
      <c r="B58" s="53" t="str">
        <f>STD!B50</f>
        <v>ST0800305</v>
      </c>
      <c r="C58" s="53">
        <f>STD!C50</f>
        <v>200319</v>
      </c>
      <c r="D58" s="53" t="str">
        <f>STD!D50</f>
        <v>SAKSHAM RAI</v>
      </c>
      <c r="E58" s="53" t="str">
        <f>IF(STD!E50=0,"",STD!E50)</f>
        <v>SAGARMATHA</v>
      </c>
      <c r="F58" s="53" t="str">
        <f>STD!F50</f>
        <v>ENGLISH MEDIUM</v>
      </c>
      <c r="G58" s="53" t="str">
        <f t="shared" si="0"/>
        <v>EN</v>
      </c>
      <c r="H58" s="54">
        <v>41</v>
      </c>
      <c r="I58" s="54">
        <v>44</v>
      </c>
      <c r="J58" s="57"/>
      <c r="K58" s="53" t="str">
        <f t="shared" si="1"/>
        <v>NEP</v>
      </c>
      <c r="L58" s="54">
        <v>40</v>
      </c>
      <c r="M58" s="54">
        <v>44</v>
      </c>
      <c r="N58" s="57"/>
      <c r="O58" s="53" t="str">
        <f t="shared" si="2"/>
        <v>MATH</v>
      </c>
      <c r="P58" s="54">
        <v>38</v>
      </c>
      <c r="Q58" s="54">
        <v>44</v>
      </c>
      <c r="R58" s="57"/>
      <c r="S58" s="53" t="str">
        <f t="shared" si="3"/>
        <v>SCI</v>
      </c>
      <c r="T58" s="54">
        <v>20</v>
      </c>
      <c r="U58" s="54">
        <v>44</v>
      </c>
      <c r="V58" s="57"/>
      <c r="W58" s="53" t="str">
        <f t="shared" si="4"/>
        <v>SOC</v>
      </c>
      <c r="X58" s="54">
        <v>38</v>
      </c>
      <c r="Y58" s="54">
        <v>43</v>
      </c>
      <c r="Z58" s="57"/>
      <c r="AA58" s="53" t="str">
        <f t="shared" si="5"/>
        <v>GK</v>
      </c>
      <c r="AB58" s="54">
        <v>18</v>
      </c>
      <c r="AC58" s="54">
        <v>21</v>
      </c>
      <c r="AD58" s="57"/>
      <c r="AE58" s="53" t="str">
        <f t="shared" si="6"/>
        <v>ORA</v>
      </c>
      <c r="AF58" s="54">
        <v>20</v>
      </c>
      <c r="AG58" s="54">
        <v>19</v>
      </c>
      <c r="AH58" s="57"/>
      <c r="AI58" s="53" t="str">
        <f t="shared" si="7"/>
        <v>WS</v>
      </c>
      <c r="AJ58" s="54">
        <v>18</v>
      </c>
      <c r="AK58" s="54">
        <v>21</v>
      </c>
      <c r="AL58" s="58"/>
      <c r="AM58" s="18">
        <v>56</v>
      </c>
      <c r="AN58" s="42"/>
      <c r="AO58" s="42"/>
      <c r="AP58" s="42"/>
      <c r="AQ58" s="42"/>
    </row>
    <row r="59" spans="1:43" ht="17.5">
      <c r="A59" s="53">
        <f>STD!A51</f>
        <v>49</v>
      </c>
      <c r="B59" s="53" t="str">
        <f>STD!B51</f>
        <v>ST0790189</v>
      </c>
      <c r="C59" s="53">
        <f>STD!C51</f>
        <v>200320</v>
      </c>
      <c r="D59" s="53" t="str">
        <f>STD!D51</f>
        <v>SANDIP SUNDASH</v>
      </c>
      <c r="E59" s="53" t="str">
        <f>IF(STD!E51=0,"",STD!E51)</f>
        <v>SAGARMATHA</v>
      </c>
      <c r="F59" s="53" t="str">
        <f>STD!F51</f>
        <v>ENGLISH MEDIUM</v>
      </c>
      <c r="G59" s="53" t="str">
        <f t="shared" si="0"/>
        <v>EN</v>
      </c>
      <c r="H59" s="54">
        <v>22</v>
      </c>
      <c r="I59" s="54">
        <v>45</v>
      </c>
      <c r="J59" s="57"/>
      <c r="K59" s="53" t="str">
        <f t="shared" si="1"/>
        <v>NEP</v>
      </c>
      <c r="L59" s="54">
        <v>36</v>
      </c>
      <c r="M59" s="54">
        <v>46</v>
      </c>
      <c r="N59" s="57"/>
      <c r="O59" s="53" t="str">
        <f t="shared" si="2"/>
        <v>MATH</v>
      </c>
      <c r="P59" s="54">
        <v>33</v>
      </c>
      <c r="Q59" s="54">
        <v>45</v>
      </c>
      <c r="R59" s="57"/>
      <c r="S59" s="53" t="str">
        <f t="shared" si="3"/>
        <v>SCI</v>
      </c>
      <c r="T59" s="54">
        <v>32</v>
      </c>
      <c r="U59" s="54">
        <v>46</v>
      </c>
      <c r="V59" s="57"/>
      <c r="W59" s="53" t="str">
        <f t="shared" si="4"/>
        <v>SOC</v>
      </c>
      <c r="X59" s="54">
        <v>38</v>
      </c>
      <c r="Y59" s="54">
        <v>43</v>
      </c>
      <c r="Z59" s="57"/>
      <c r="AA59" s="53" t="str">
        <f t="shared" si="5"/>
        <v>GK</v>
      </c>
      <c r="AB59" s="54">
        <v>22</v>
      </c>
      <c r="AC59" s="54">
        <v>21</v>
      </c>
      <c r="AD59" s="57"/>
      <c r="AE59" s="53" t="str">
        <f t="shared" si="6"/>
        <v>ORA</v>
      </c>
      <c r="AF59" s="54">
        <v>20</v>
      </c>
      <c r="AG59" s="54">
        <v>22</v>
      </c>
      <c r="AH59" s="57"/>
      <c r="AI59" s="53" t="str">
        <f t="shared" si="7"/>
        <v>WS</v>
      </c>
      <c r="AJ59" s="54">
        <v>24</v>
      </c>
      <c r="AK59" s="54">
        <v>21</v>
      </c>
      <c r="AL59" s="58"/>
      <c r="AM59" s="18">
        <v>59</v>
      </c>
      <c r="AN59" s="42"/>
      <c r="AO59" s="42"/>
      <c r="AP59" s="42"/>
      <c r="AQ59" s="42"/>
    </row>
    <row r="60" spans="1:43" ht="17.5">
      <c r="A60" s="53">
        <f>STD!A52</f>
        <v>50</v>
      </c>
      <c r="B60" s="53" t="str">
        <f>STD!B52</f>
        <v>ST0790188</v>
      </c>
      <c r="C60" s="53">
        <f>STD!C52</f>
        <v>200321</v>
      </c>
      <c r="D60" s="53" t="str">
        <f>STD!D52</f>
        <v>SESEMA LIMBU</v>
      </c>
      <c r="E60" s="53" t="str">
        <f>IF(STD!E52=0,"",STD!E52)</f>
        <v>SAGARMATHA</v>
      </c>
      <c r="F60" s="53" t="str">
        <f>STD!F52</f>
        <v>ENGLISH MEDIUM</v>
      </c>
      <c r="G60" s="53" t="str">
        <f t="shared" si="0"/>
        <v>EN</v>
      </c>
      <c r="H60" s="54">
        <v>32</v>
      </c>
      <c r="I60" s="54">
        <v>44</v>
      </c>
      <c r="J60" s="57"/>
      <c r="K60" s="53" t="str">
        <f t="shared" si="1"/>
        <v>NEP</v>
      </c>
      <c r="L60" s="54">
        <v>29</v>
      </c>
      <c r="M60" s="54">
        <v>43</v>
      </c>
      <c r="N60" s="57"/>
      <c r="O60" s="53" t="str">
        <f t="shared" si="2"/>
        <v>MATH</v>
      </c>
      <c r="P60" s="54">
        <v>30</v>
      </c>
      <c r="Q60" s="54">
        <v>44</v>
      </c>
      <c r="R60" s="57"/>
      <c r="S60" s="53" t="str">
        <f t="shared" si="3"/>
        <v>SCI</v>
      </c>
      <c r="T60" s="54">
        <v>19</v>
      </c>
      <c r="U60" s="54">
        <v>43</v>
      </c>
      <c r="V60" s="57"/>
      <c r="W60" s="53" t="str">
        <f t="shared" si="4"/>
        <v>SOC</v>
      </c>
      <c r="X60" s="54">
        <v>37</v>
      </c>
      <c r="Y60" s="54">
        <v>40</v>
      </c>
      <c r="Z60" s="57"/>
      <c r="AA60" s="53" t="str">
        <f t="shared" si="5"/>
        <v>GK</v>
      </c>
      <c r="AB60" s="54">
        <v>22</v>
      </c>
      <c r="AC60" s="54">
        <v>21</v>
      </c>
      <c r="AD60" s="57"/>
      <c r="AE60" s="53" t="str">
        <f t="shared" si="6"/>
        <v>ORA</v>
      </c>
      <c r="AF60" s="54">
        <v>20</v>
      </c>
      <c r="AG60" s="54">
        <v>11</v>
      </c>
      <c r="AH60" s="57"/>
      <c r="AI60" s="53" t="str">
        <f t="shared" si="7"/>
        <v>WS</v>
      </c>
      <c r="AJ60" s="54">
        <v>20</v>
      </c>
      <c r="AK60" s="54">
        <v>21</v>
      </c>
      <c r="AL60" s="58"/>
      <c r="AM60" s="18">
        <v>51</v>
      </c>
      <c r="AN60" s="42"/>
      <c r="AO60" s="42"/>
      <c r="AP60" s="42"/>
      <c r="AQ60" s="42"/>
    </row>
    <row r="61" spans="1:43" ht="17.5">
      <c r="A61" s="53">
        <f>STD!A53</f>
        <v>51</v>
      </c>
      <c r="B61" s="53" t="str">
        <f>STD!B53</f>
        <v>ST0790195</v>
      </c>
      <c r="C61" s="53">
        <f>STD!C53</f>
        <v>200322</v>
      </c>
      <c r="D61" s="53" t="str">
        <f>STD!D53</f>
        <v>SHONI HANG LIMBU</v>
      </c>
      <c r="E61" s="53" t="str">
        <f>IF(STD!E53=0,"",STD!E53)</f>
        <v>SAGARMATHA</v>
      </c>
      <c r="F61" s="53" t="str">
        <f>STD!F53</f>
        <v>ENGLISH MEDIUM</v>
      </c>
      <c r="G61" s="53" t="str">
        <f t="shared" si="0"/>
        <v>EN</v>
      </c>
      <c r="H61" s="54">
        <v>48</v>
      </c>
      <c r="I61" s="54">
        <v>45</v>
      </c>
      <c r="J61" s="57"/>
      <c r="K61" s="53" t="str">
        <f t="shared" si="1"/>
        <v>NEP</v>
      </c>
      <c r="L61" s="54">
        <v>42</v>
      </c>
      <c r="M61" s="54">
        <v>44</v>
      </c>
      <c r="N61" s="57"/>
      <c r="O61" s="53" t="str">
        <f t="shared" si="2"/>
        <v>MATH</v>
      </c>
      <c r="P61" s="54">
        <v>40</v>
      </c>
      <c r="Q61" s="54">
        <v>45</v>
      </c>
      <c r="R61" s="57"/>
      <c r="S61" s="53" t="str">
        <f t="shared" si="3"/>
        <v>SCI</v>
      </c>
      <c r="T61" s="54">
        <v>44</v>
      </c>
      <c r="U61" s="54">
        <v>44</v>
      </c>
      <c r="V61" s="57"/>
      <c r="W61" s="53" t="str">
        <f t="shared" si="4"/>
        <v>SOC</v>
      </c>
      <c r="X61" s="54">
        <v>44</v>
      </c>
      <c r="Y61" s="54">
        <v>45</v>
      </c>
      <c r="Z61" s="57"/>
      <c r="AA61" s="53" t="str">
        <f t="shared" si="5"/>
        <v>GK</v>
      </c>
      <c r="AB61" s="54">
        <v>23</v>
      </c>
      <c r="AC61" s="54">
        <v>22</v>
      </c>
      <c r="AD61" s="57"/>
      <c r="AE61" s="53" t="str">
        <f t="shared" si="6"/>
        <v>ORA</v>
      </c>
      <c r="AF61" s="54">
        <v>20</v>
      </c>
      <c r="AG61" s="54">
        <v>21</v>
      </c>
      <c r="AH61" s="57"/>
      <c r="AI61" s="53" t="str">
        <f t="shared" si="7"/>
        <v>WS</v>
      </c>
      <c r="AJ61" s="54">
        <v>22</v>
      </c>
      <c r="AK61" s="54">
        <v>22</v>
      </c>
      <c r="AL61" s="58"/>
      <c r="AM61" s="18">
        <v>59</v>
      </c>
      <c r="AN61" s="42"/>
      <c r="AO61" s="42"/>
      <c r="AP61" s="42"/>
    </row>
    <row r="62" spans="1:43" ht="17.5">
      <c r="A62" s="53">
        <f>STD!A54</f>
        <v>52</v>
      </c>
      <c r="B62" s="53" t="str">
        <f>STD!B54</f>
        <v>ST0800462</v>
      </c>
      <c r="C62" s="53">
        <f>STD!C54</f>
        <v>200323</v>
      </c>
      <c r="D62" s="53" t="str">
        <f>STD!D54</f>
        <v>SIMANYA KUMAL</v>
      </c>
      <c r="E62" s="53" t="str">
        <f>IF(STD!E54=0,"",STD!E54)</f>
        <v>SAGARMATHA</v>
      </c>
      <c r="F62" s="53" t="str">
        <f>STD!F54</f>
        <v>ENGLISH MEDIUM</v>
      </c>
      <c r="G62" s="53" t="str">
        <f t="shared" si="0"/>
        <v>EN</v>
      </c>
      <c r="H62" s="54">
        <v>27</v>
      </c>
      <c r="I62" s="54">
        <v>41</v>
      </c>
      <c r="J62" s="57"/>
      <c r="K62" s="53" t="str">
        <f t="shared" si="1"/>
        <v>NEP</v>
      </c>
      <c r="L62" s="54">
        <v>47</v>
      </c>
      <c r="M62" s="54">
        <v>43</v>
      </c>
      <c r="N62" s="57"/>
      <c r="O62" s="53" t="str">
        <f t="shared" si="2"/>
        <v>MATH</v>
      </c>
      <c r="P62" s="54">
        <v>38</v>
      </c>
      <c r="Q62" s="54">
        <v>41</v>
      </c>
      <c r="R62" s="57"/>
      <c r="S62" s="53" t="str">
        <f t="shared" si="3"/>
        <v>SCI</v>
      </c>
      <c r="T62" s="54">
        <v>38</v>
      </c>
      <c r="U62" s="54">
        <v>43</v>
      </c>
      <c r="V62" s="57"/>
      <c r="W62" s="53" t="str">
        <f t="shared" si="4"/>
        <v>SOC</v>
      </c>
      <c r="X62" s="54">
        <v>39</v>
      </c>
      <c r="Y62" s="54">
        <v>42</v>
      </c>
      <c r="Z62" s="57"/>
      <c r="AA62" s="53" t="str">
        <f t="shared" si="5"/>
        <v>GK</v>
      </c>
      <c r="AB62" s="54">
        <v>24</v>
      </c>
      <c r="AC62" s="54">
        <v>20</v>
      </c>
      <c r="AD62" s="57"/>
      <c r="AE62" s="53" t="str">
        <f t="shared" si="6"/>
        <v>ORA</v>
      </c>
      <c r="AF62" s="54">
        <v>20</v>
      </c>
      <c r="AG62" s="54">
        <v>19</v>
      </c>
      <c r="AH62" s="57"/>
      <c r="AI62" s="53" t="str">
        <f t="shared" si="7"/>
        <v>WS</v>
      </c>
      <c r="AJ62" s="54">
        <v>20</v>
      </c>
      <c r="AK62" s="54">
        <v>20</v>
      </c>
      <c r="AL62" s="58"/>
      <c r="AM62" s="18">
        <v>44</v>
      </c>
      <c r="AN62" s="42"/>
      <c r="AO62" s="42"/>
      <c r="AP62" s="42"/>
    </row>
    <row r="63" spans="1:43" ht="17.5">
      <c r="A63" s="53">
        <f>STD!A55</f>
        <v>53</v>
      </c>
      <c r="B63" s="53" t="str">
        <f>STD!B55</f>
        <v>ST0790118</v>
      </c>
      <c r="C63" s="53">
        <f>STD!C55</f>
        <v>200324</v>
      </c>
      <c r="D63" s="53" t="str">
        <f>STD!D55</f>
        <v>SIMSON LIMBU</v>
      </c>
      <c r="E63" s="53" t="str">
        <f>IF(STD!E55=0,"",STD!E55)</f>
        <v>SAGARMATHA</v>
      </c>
      <c r="F63" s="53" t="str">
        <f>STD!F55</f>
        <v>ENGLISH MEDIUM</v>
      </c>
      <c r="G63" s="53" t="str">
        <f t="shared" si="0"/>
        <v>EN</v>
      </c>
      <c r="H63" s="54">
        <v>45</v>
      </c>
      <c r="I63" s="54">
        <v>44</v>
      </c>
      <c r="J63" s="57"/>
      <c r="K63" s="53" t="str">
        <f t="shared" si="1"/>
        <v>NEP</v>
      </c>
      <c r="L63" s="54">
        <v>47</v>
      </c>
      <c r="M63" s="54">
        <v>44</v>
      </c>
      <c r="N63" s="57"/>
      <c r="O63" s="53" t="str">
        <f t="shared" si="2"/>
        <v>MATH</v>
      </c>
      <c r="P63" s="54">
        <v>40</v>
      </c>
      <c r="Q63" s="54">
        <v>44</v>
      </c>
      <c r="R63" s="57"/>
      <c r="S63" s="53" t="str">
        <f t="shared" si="3"/>
        <v>SCI</v>
      </c>
      <c r="T63" s="54">
        <v>46</v>
      </c>
      <c r="U63" s="54">
        <v>44</v>
      </c>
      <c r="V63" s="57"/>
      <c r="W63" s="53" t="str">
        <f t="shared" si="4"/>
        <v>SOC</v>
      </c>
      <c r="X63" s="54">
        <v>43</v>
      </c>
      <c r="Y63" s="54">
        <v>41</v>
      </c>
      <c r="Z63" s="57"/>
      <c r="AA63" s="53" t="str">
        <f t="shared" si="5"/>
        <v>GK</v>
      </c>
      <c r="AB63" s="54">
        <v>24</v>
      </c>
      <c r="AC63" s="54">
        <v>21</v>
      </c>
      <c r="AD63" s="57"/>
      <c r="AE63" s="53" t="str">
        <f t="shared" si="6"/>
        <v>ORA</v>
      </c>
      <c r="AF63" s="54">
        <v>21</v>
      </c>
      <c r="AG63" s="54">
        <v>19</v>
      </c>
      <c r="AH63" s="57"/>
      <c r="AI63" s="53" t="str">
        <f t="shared" si="7"/>
        <v>WS</v>
      </c>
      <c r="AJ63" s="54">
        <v>23</v>
      </c>
      <c r="AK63" s="54">
        <v>21</v>
      </c>
      <c r="AL63" s="58"/>
      <c r="AM63" s="18">
        <v>53</v>
      </c>
      <c r="AN63" s="42"/>
      <c r="AO63" s="42"/>
      <c r="AP63" s="42"/>
    </row>
    <row r="64" spans="1:43" ht="17.5">
      <c r="A64" s="53">
        <f>STD!A56</f>
        <v>54</v>
      </c>
      <c r="B64" s="53" t="str">
        <f>STD!B56</f>
        <v>ST0790106</v>
      </c>
      <c r="C64" s="53">
        <f>STD!C56</f>
        <v>200325</v>
      </c>
      <c r="D64" s="53" t="str">
        <f>STD!D56</f>
        <v>SOPHIYA SHRESTHA</v>
      </c>
      <c r="E64" s="53" t="str">
        <f>IF(STD!E56=0,"",STD!E56)</f>
        <v>SAGARMATHA</v>
      </c>
      <c r="F64" s="53" t="str">
        <f>STD!F56</f>
        <v>ENGLISH MEDIUM</v>
      </c>
      <c r="G64" s="53" t="str">
        <f t="shared" si="0"/>
        <v>EN</v>
      </c>
      <c r="H64" s="54">
        <v>48</v>
      </c>
      <c r="I64" s="54">
        <v>48</v>
      </c>
      <c r="J64" s="57"/>
      <c r="K64" s="53" t="str">
        <f t="shared" si="1"/>
        <v>NEP</v>
      </c>
      <c r="L64" s="54">
        <v>45</v>
      </c>
      <c r="M64" s="54">
        <v>47</v>
      </c>
      <c r="N64" s="57"/>
      <c r="O64" s="53" t="str">
        <f t="shared" si="2"/>
        <v>MATH</v>
      </c>
      <c r="P64" s="54">
        <v>46</v>
      </c>
      <c r="Q64" s="54">
        <v>48</v>
      </c>
      <c r="R64" s="57"/>
      <c r="S64" s="53" t="str">
        <f t="shared" si="3"/>
        <v>SCI</v>
      </c>
      <c r="T64" s="54">
        <v>45</v>
      </c>
      <c r="U64" s="54">
        <v>47</v>
      </c>
      <c r="V64" s="57"/>
      <c r="W64" s="53" t="str">
        <f t="shared" si="4"/>
        <v>SOC</v>
      </c>
      <c r="X64" s="54">
        <v>49</v>
      </c>
      <c r="Y64" s="54">
        <v>44</v>
      </c>
      <c r="Z64" s="57"/>
      <c r="AA64" s="53" t="str">
        <f t="shared" si="5"/>
        <v>GK</v>
      </c>
      <c r="AB64" s="54">
        <v>24</v>
      </c>
      <c r="AC64" s="54">
        <v>24</v>
      </c>
      <c r="AD64" s="57"/>
      <c r="AE64" s="53" t="str">
        <f t="shared" si="6"/>
        <v>ORA</v>
      </c>
      <c r="AF64" s="54">
        <v>25</v>
      </c>
      <c r="AG64" s="54">
        <v>24</v>
      </c>
      <c r="AH64" s="57"/>
      <c r="AI64" s="53" t="str">
        <f t="shared" si="7"/>
        <v>WS</v>
      </c>
      <c r="AJ64" s="54">
        <v>24</v>
      </c>
      <c r="AK64" s="54">
        <v>24</v>
      </c>
      <c r="AL64" s="58"/>
      <c r="AM64" s="18">
        <v>53</v>
      </c>
      <c r="AN64" s="42"/>
      <c r="AO64" s="42"/>
      <c r="AP64" s="42"/>
    </row>
    <row r="65" spans="1:42" ht="17.5">
      <c r="A65" s="53">
        <f>STD!A57</f>
        <v>55</v>
      </c>
      <c r="B65" s="53" t="str">
        <f>STD!B57</f>
        <v>ST0790117</v>
      </c>
      <c r="C65" s="53">
        <f>STD!C57</f>
        <v>200326</v>
      </c>
      <c r="D65" s="53" t="str">
        <f>STD!D57</f>
        <v>SRISHTI MAGAR</v>
      </c>
      <c r="E65" s="53" t="str">
        <f>IF(STD!E57=0,"",STD!E57)</f>
        <v>SAGARMATHA</v>
      </c>
      <c r="F65" s="53" t="str">
        <f>STD!F57</f>
        <v>ENGLISH MEDIUM</v>
      </c>
      <c r="G65" s="53" t="str">
        <f t="shared" si="0"/>
        <v>EN</v>
      </c>
      <c r="H65" s="54">
        <v>46</v>
      </c>
      <c r="I65" s="54">
        <v>45</v>
      </c>
      <c r="J65" s="57"/>
      <c r="K65" s="53" t="str">
        <f t="shared" si="1"/>
        <v>NEP</v>
      </c>
      <c r="L65" s="54">
        <v>47</v>
      </c>
      <c r="M65" s="54">
        <v>43</v>
      </c>
      <c r="N65" s="57"/>
      <c r="O65" s="53" t="str">
        <f t="shared" si="2"/>
        <v>MATH</v>
      </c>
      <c r="P65" s="54">
        <v>42</v>
      </c>
      <c r="Q65" s="54">
        <v>45</v>
      </c>
      <c r="R65" s="57"/>
      <c r="S65" s="53" t="str">
        <f t="shared" si="3"/>
        <v>SCI</v>
      </c>
      <c r="T65" s="54">
        <v>39</v>
      </c>
      <c r="U65" s="54">
        <v>43</v>
      </c>
      <c r="V65" s="57"/>
      <c r="W65" s="53" t="str">
        <f t="shared" si="4"/>
        <v>SOC</v>
      </c>
      <c r="X65" s="54">
        <v>39</v>
      </c>
      <c r="Y65" s="54">
        <v>43</v>
      </c>
      <c r="Z65" s="57"/>
      <c r="AA65" s="53" t="str">
        <f t="shared" si="5"/>
        <v>GK</v>
      </c>
      <c r="AB65" s="54">
        <v>24</v>
      </c>
      <c r="AC65" s="54">
        <v>22</v>
      </c>
      <c r="AD65" s="57"/>
      <c r="AE65" s="53" t="str">
        <f t="shared" si="6"/>
        <v>ORA</v>
      </c>
      <c r="AF65" s="54">
        <v>21</v>
      </c>
      <c r="AG65" s="54">
        <v>21</v>
      </c>
      <c r="AH65" s="57"/>
      <c r="AI65" s="53" t="str">
        <f t="shared" si="7"/>
        <v>WS</v>
      </c>
      <c r="AJ65" s="54">
        <v>25</v>
      </c>
      <c r="AK65" s="54">
        <v>22</v>
      </c>
      <c r="AL65" s="58"/>
      <c r="AM65" s="18">
        <v>55</v>
      </c>
      <c r="AN65" s="42"/>
      <c r="AO65" s="42"/>
      <c r="AP65" s="42"/>
    </row>
    <row r="66" spans="1:42" ht="17.5">
      <c r="A66" s="53">
        <f>STD!A58</f>
        <v>56</v>
      </c>
      <c r="B66" s="53" t="str">
        <f>STD!B58</f>
        <v>ST0800026</v>
      </c>
      <c r="C66" s="53">
        <f>STD!C58</f>
        <v>200327</v>
      </c>
      <c r="D66" s="53" t="str">
        <f>STD!D58</f>
        <v>UPENDRA BK</v>
      </c>
      <c r="E66" s="53" t="str">
        <f>IF(STD!E58=0,"",STD!E58)</f>
        <v>SAGARMATHA</v>
      </c>
      <c r="F66" s="53" t="str">
        <f>STD!F58</f>
        <v>ENGLISH MEDIUM</v>
      </c>
      <c r="G66" s="53" t="str">
        <f t="shared" si="0"/>
        <v>EN</v>
      </c>
      <c r="H66" s="54">
        <v>45</v>
      </c>
      <c r="I66" s="54">
        <v>47</v>
      </c>
      <c r="J66" s="57"/>
      <c r="K66" s="53" t="str">
        <f t="shared" si="1"/>
        <v>NEP</v>
      </c>
      <c r="L66" s="54">
        <v>43</v>
      </c>
      <c r="M66" s="54">
        <v>47</v>
      </c>
      <c r="N66" s="57"/>
      <c r="O66" s="53" t="str">
        <f t="shared" si="2"/>
        <v>MATH</v>
      </c>
      <c r="P66" s="54">
        <v>46</v>
      </c>
      <c r="Q66" s="54">
        <v>47</v>
      </c>
      <c r="R66" s="57"/>
      <c r="S66" s="53" t="str">
        <f t="shared" si="3"/>
        <v>SCI</v>
      </c>
      <c r="T66" s="54">
        <v>44</v>
      </c>
      <c r="U66" s="54">
        <v>47</v>
      </c>
      <c r="V66" s="57"/>
      <c r="W66" s="53" t="str">
        <f t="shared" si="4"/>
        <v>SOC</v>
      </c>
      <c r="X66" s="54">
        <v>29</v>
      </c>
      <c r="Y66" s="54">
        <v>46</v>
      </c>
      <c r="Z66" s="57"/>
      <c r="AA66" s="53" t="str">
        <f t="shared" si="5"/>
        <v>GK</v>
      </c>
      <c r="AB66" s="54">
        <v>24</v>
      </c>
      <c r="AC66" s="54">
        <v>23</v>
      </c>
      <c r="AD66" s="57"/>
      <c r="AE66" s="53" t="str">
        <f t="shared" si="6"/>
        <v>ORA</v>
      </c>
      <c r="AF66" s="54">
        <v>22</v>
      </c>
      <c r="AG66" s="54">
        <v>22</v>
      </c>
      <c r="AH66" s="57"/>
      <c r="AI66" s="53" t="str">
        <f t="shared" si="7"/>
        <v>WS</v>
      </c>
      <c r="AJ66" s="54">
        <v>22</v>
      </c>
      <c r="AK66" s="54">
        <v>23</v>
      </c>
      <c r="AL66" s="58"/>
      <c r="AM66" s="18">
        <v>58</v>
      </c>
      <c r="AN66" s="42"/>
      <c r="AO66" s="42"/>
      <c r="AP66" s="42"/>
    </row>
    <row r="67" spans="1:42" ht="17.5">
      <c r="A67" s="53"/>
      <c r="B67" s="53"/>
      <c r="C67" s="53"/>
      <c r="D67" s="53"/>
      <c r="E67" s="53"/>
      <c r="F67" s="53"/>
      <c r="G67" s="53"/>
      <c r="H67" s="54"/>
      <c r="I67" s="54"/>
      <c r="J67" s="57"/>
      <c r="K67" s="53"/>
      <c r="L67" s="54"/>
      <c r="M67" s="54"/>
      <c r="N67" s="57"/>
      <c r="O67" s="53"/>
      <c r="P67" s="54"/>
      <c r="Q67" s="54"/>
      <c r="R67" s="57"/>
      <c r="S67" s="53"/>
      <c r="T67" s="54"/>
      <c r="U67" s="54"/>
      <c r="V67" s="57"/>
      <c r="W67" s="53"/>
      <c r="X67" s="54"/>
      <c r="Y67" s="54"/>
      <c r="Z67" s="57"/>
      <c r="AA67" s="53"/>
      <c r="AB67" s="54"/>
      <c r="AC67" s="54"/>
      <c r="AD67" s="57"/>
      <c r="AE67" s="53"/>
      <c r="AF67" s="54"/>
      <c r="AG67" s="54"/>
      <c r="AH67" s="57"/>
      <c r="AI67" s="53"/>
      <c r="AJ67" s="54"/>
      <c r="AK67" s="54"/>
      <c r="AL67" s="58"/>
      <c r="AM67" s="18"/>
      <c r="AN67" s="42"/>
      <c r="AO67" s="42"/>
      <c r="AP67" s="42"/>
    </row>
  </sheetData>
  <mergeCells count="30">
    <mergeCell ref="AE6:AG6"/>
    <mergeCell ref="AD6:AD10"/>
    <mergeCell ref="A6:A10"/>
    <mergeCell ref="C6:C10"/>
    <mergeCell ref="D6:D8"/>
    <mergeCell ref="J6:J10"/>
    <mergeCell ref="N6:N10"/>
    <mergeCell ref="F6:F8"/>
    <mergeCell ref="E6:E10"/>
    <mergeCell ref="G8:G10"/>
    <mergeCell ref="K8:K10"/>
    <mergeCell ref="O8:O10"/>
    <mergeCell ref="K6:M6"/>
    <mergeCell ref="O6:Q6"/>
    <mergeCell ref="AH6:AH10"/>
    <mergeCell ref="G6:I6"/>
    <mergeCell ref="AM6:AM10"/>
    <mergeCell ref="AE8:AE10"/>
    <mergeCell ref="S8:S10"/>
    <mergeCell ref="W8:W10"/>
    <mergeCell ref="AA8:AA10"/>
    <mergeCell ref="S6:U6"/>
    <mergeCell ref="W6:Y6"/>
    <mergeCell ref="AA6:AC6"/>
    <mergeCell ref="AI6:AK6"/>
    <mergeCell ref="AI8:AI10"/>
    <mergeCell ref="AL6:AL10"/>
    <mergeCell ref="R6:R10"/>
    <mergeCell ref="V6:V10"/>
    <mergeCell ref="Z6:Z10"/>
  </mergeCells>
  <conditionalFormatting sqref="H11:I67">
    <cfRule type="cellIs" dxfId="96" priority="15" operator="greaterThan">
      <formula>H$9</formula>
    </cfRule>
    <cfRule type="cellIs" dxfId="95" priority="16" operator="lessThan">
      <formula>H$10</formula>
    </cfRule>
  </conditionalFormatting>
  <conditionalFormatting sqref="L11:M67">
    <cfRule type="cellIs" dxfId="94" priority="13" operator="greaterThan">
      <formula>L$9</formula>
    </cfRule>
    <cfRule type="cellIs" dxfId="93" priority="14" operator="lessThan">
      <formula>L$10</formula>
    </cfRule>
  </conditionalFormatting>
  <conditionalFormatting sqref="P11:Q67">
    <cfRule type="cellIs" dxfId="92" priority="11" operator="greaterThan">
      <formula>P$9</formula>
    </cfRule>
    <cfRule type="cellIs" dxfId="91" priority="12" operator="lessThan">
      <formula>P$10</formula>
    </cfRule>
  </conditionalFormatting>
  <conditionalFormatting sqref="T11:U67">
    <cfRule type="cellIs" dxfId="90" priority="9" operator="greaterThan">
      <formula>T$9</formula>
    </cfRule>
    <cfRule type="cellIs" dxfId="89" priority="10" operator="lessThan">
      <formula>T$10</formula>
    </cfRule>
  </conditionalFormatting>
  <conditionalFormatting sqref="X11:Y67">
    <cfRule type="cellIs" dxfId="88" priority="7" operator="greaterThan">
      <formula>X$9</formula>
    </cfRule>
    <cfRule type="cellIs" dxfId="87" priority="8" operator="lessThan">
      <formula>X$10</formula>
    </cfRule>
  </conditionalFormatting>
  <conditionalFormatting sqref="AB11:AC67">
    <cfRule type="cellIs" dxfId="86" priority="5" operator="greaterThan">
      <formula>AB$9</formula>
    </cfRule>
    <cfRule type="cellIs" dxfId="85" priority="6" operator="lessThan">
      <formula>AB$10</formula>
    </cfRule>
  </conditionalFormatting>
  <conditionalFormatting sqref="AF11:AG67">
    <cfRule type="cellIs" dxfId="84" priority="3" operator="greaterThan">
      <formula>AF$9</formula>
    </cfRule>
    <cfRule type="cellIs" dxfId="83" priority="4" operator="lessThan">
      <formula>AF$10</formula>
    </cfRule>
  </conditionalFormatting>
  <conditionalFormatting sqref="AJ11:AK67">
    <cfRule type="cellIs" dxfId="82" priority="1" operator="greaterThan">
      <formula>AJ$9</formula>
    </cfRule>
    <cfRule type="cellIs" dxfId="81" priority="2" operator="lessThan">
      <formula>AJ$10</formula>
    </cfRule>
  </conditionalFormatting>
  <pageMargins left="0.25" right="0.25" top="0.75" bottom="0.75" header="0.3" footer="0.3"/>
  <pageSetup paperSize="9" scale="85" orientation="landscape" horizontalDpi="4294967294" verticalDpi="0" r:id="rId1"/>
  <rowBreaks count="1" manualBreakCount="1">
    <brk id="39" max="16383" man="1"/>
  </rowBreaks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O91"/>
  <sheetViews>
    <sheetView zoomScale="90" zoomScaleNormal="90" workbookViewId="0">
      <selection activeCell="AN39" sqref="AN39:AN65"/>
    </sheetView>
  </sheetViews>
  <sheetFormatPr defaultColWidth="9.1796875" defaultRowHeight="19.5"/>
  <cols>
    <col min="1" max="1" width="4.1796875" style="2" bestFit="1" customWidth="1"/>
    <col min="2" max="2" width="4.1796875" style="2" customWidth="1"/>
    <col min="3" max="3" width="14.26953125" style="2" bestFit="1" customWidth="1"/>
    <col min="4" max="4" width="35" style="2" customWidth="1"/>
    <col min="5" max="5" width="9" style="2" bestFit="1" customWidth="1"/>
    <col min="6" max="7" width="4.26953125" style="2" bestFit="1" customWidth="1"/>
    <col min="8" max="8" width="5.26953125" style="6" bestFit="1" customWidth="1"/>
    <col min="9" max="9" width="9" style="6" bestFit="1" customWidth="1"/>
    <col min="10" max="11" width="4.26953125" style="2" bestFit="1" customWidth="1"/>
    <col min="12" max="12" width="5.26953125" style="6" bestFit="1" customWidth="1"/>
    <col min="13" max="13" width="9" style="6" bestFit="1" customWidth="1"/>
    <col min="14" max="15" width="4.26953125" style="2" bestFit="1" customWidth="1"/>
    <col min="16" max="16" width="5.26953125" style="6" bestFit="1" customWidth="1"/>
    <col min="17" max="17" width="9" style="6" bestFit="1" customWidth="1"/>
    <col min="18" max="19" width="4.26953125" style="2" bestFit="1" customWidth="1"/>
    <col min="20" max="20" width="5.26953125" style="6" bestFit="1" customWidth="1"/>
    <col min="21" max="21" width="9" style="6" bestFit="1" customWidth="1"/>
    <col min="22" max="23" width="4.26953125" style="2" bestFit="1" customWidth="1"/>
    <col min="24" max="24" width="5.26953125" style="6" bestFit="1" customWidth="1"/>
    <col min="25" max="25" width="9.1796875" style="6" bestFit="1" customWidth="1"/>
    <col min="26" max="27" width="4.26953125" style="2" bestFit="1" customWidth="1"/>
    <col min="28" max="28" width="5.26953125" style="6" bestFit="1" customWidth="1"/>
    <col min="29" max="29" width="9" style="6" bestFit="1" customWidth="1"/>
    <col min="30" max="30" width="4.453125" style="6" bestFit="1" customWidth="1"/>
    <col min="31" max="31" width="4.26953125" style="6" bestFit="1" customWidth="1"/>
    <col min="32" max="32" width="5.26953125" style="6" customWidth="1"/>
    <col min="33" max="33" width="4.453125" style="6" bestFit="1" customWidth="1"/>
    <col min="34" max="34" width="4.54296875" style="2" bestFit="1" customWidth="1"/>
    <col min="35" max="35" width="3.81640625" style="2" bestFit="1" customWidth="1"/>
    <col min="36" max="36" width="5.26953125" style="6" bestFit="1" customWidth="1"/>
    <col min="37" max="37" width="5.453125" style="2" bestFit="1" customWidth="1"/>
    <col min="38" max="39" width="8.453125" style="2" bestFit="1" customWidth="1"/>
    <col min="40" max="40" width="10.81640625" style="2" bestFit="1" customWidth="1"/>
    <col min="41" max="41" width="6.7265625" style="2" bestFit="1" customWidth="1"/>
    <col min="42" max="16384" width="9.1796875" style="2"/>
  </cols>
  <sheetData>
    <row r="1" spans="1:41" ht="34.5">
      <c r="A1" s="26" t="str">
        <f>SUB!B1</f>
        <v>SHREE SHANTI BHAGAWATI SECONDARY SCHOOL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</row>
    <row r="2" spans="1:41" ht="34.5">
      <c r="A2" s="26" t="str">
        <f>SUB!B2</f>
        <v>LETANG-4, MORANG, KOSHI, NEPAL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29.25" customHeight="1">
      <c r="A3" s="27" t="str">
        <f>"MARK LEDGER [ "&amp;SUB!B3&amp;" ]"</f>
        <v>MARK LEDGER [ FIRST TERMINAL EXAMINATION 2080 ]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49" t="s">
        <v>152</v>
      </c>
      <c r="N3" s="49" t="s">
        <v>153</v>
      </c>
      <c r="O3" s="49" t="s">
        <v>154</v>
      </c>
      <c r="P3" s="49" t="s">
        <v>155</v>
      </c>
      <c r="Q3" s="49" t="s">
        <v>156</v>
      </c>
      <c r="R3" s="49" t="s">
        <v>112</v>
      </c>
      <c r="S3" s="49" t="s">
        <v>157</v>
      </c>
      <c r="T3" s="49" t="s">
        <v>116</v>
      </c>
      <c r="U3" s="49" t="s">
        <v>158</v>
      </c>
      <c r="V3" s="49" t="s">
        <v>159</v>
      </c>
      <c r="W3" s="49" t="s">
        <v>160</v>
      </c>
      <c r="X3" s="49" t="s">
        <v>161</v>
      </c>
      <c r="Y3" s="49" t="s">
        <v>162</v>
      </c>
      <c r="Z3" s="49" t="s">
        <v>163</v>
      </c>
      <c r="AA3" s="49" t="s">
        <v>164</v>
      </c>
      <c r="AB3" s="49" t="s">
        <v>165</v>
      </c>
      <c r="AC3" s="49" t="s">
        <v>166</v>
      </c>
      <c r="AD3" s="49" t="s">
        <v>167</v>
      </c>
      <c r="AE3" s="49" t="s">
        <v>168</v>
      </c>
      <c r="AF3" s="49" t="s">
        <v>169</v>
      </c>
      <c r="AG3" s="49" t="s">
        <v>170</v>
      </c>
      <c r="AH3" s="49" t="s">
        <v>171</v>
      </c>
      <c r="AI3" s="49" t="s">
        <v>172</v>
      </c>
      <c r="AJ3" s="49" t="s">
        <v>173</v>
      </c>
      <c r="AK3" s="27"/>
      <c r="AL3" s="27"/>
      <c r="AM3" s="27"/>
      <c r="AN3" s="27"/>
      <c r="AO3" s="27"/>
    </row>
    <row r="4" spans="1:41" ht="15.75" customHeight="1">
      <c r="A4" s="105" t="s">
        <v>5</v>
      </c>
      <c r="B4" s="105"/>
      <c r="C4" s="105" t="s">
        <v>28</v>
      </c>
      <c r="D4" s="107" t="s">
        <v>6</v>
      </c>
      <c r="E4" s="108" t="str">
        <f>_xlfn.XLOOKUP(E5,SCODE,SHCD,"ERROR",0,1)</f>
        <v>EN</v>
      </c>
      <c r="F4" s="109"/>
      <c r="G4" s="109"/>
      <c r="H4" s="97"/>
      <c r="I4" s="31" t="str">
        <f>_xlfn.XLOOKUP(I5,SCODE,SHCD,"ERROR",0,1)</f>
        <v>NEP</v>
      </c>
      <c r="J4" s="32"/>
      <c r="K4" s="32"/>
      <c r="L4" s="33"/>
      <c r="M4" s="31" t="str">
        <f>_xlfn.XLOOKUP(M5,SCODE,SHCD,"ERROR",0,1)</f>
        <v>MATH</v>
      </c>
      <c r="N4" s="32"/>
      <c r="O4" s="32"/>
      <c r="P4" s="33"/>
      <c r="Q4" s="31" t="str">
        <f>_xlfn.XLOOKUP(Q5,SCODE,SHCD,"ERROR",0,1)</f>
        <v>SCI</v>
      </c>
      <c r="R4" s="32"/>
      <c r="S4" s="32"/>
      <c r="T4" s="33"/>
      <c r="U4" s="31" t="str">
        <f>_xlfn.XLOOKUP(U5,SCODE,SHCD,"ERROR",0,1)</f>
        <v>SOC</v>
      </c>
      <c r="V4" s="32"/>
      <c r="W4" s="32"/>
      <c r="X4" s="33"/>
      <c r="Y4" s="31" t="str">
        <f>_xlfn.XLOOKUP(Y5,SCODE,SHCD,"ERROR",0,1)</f>
        <v>GK</v>
      </c>
      <c r="Z4" s="32"/>
      <c r="AA4" s="32"/>
      <c r="AB4" s="33"/>
      <c r="AC4" s="31" t="str">
        <f>_xlfn.XLOOKUP(AC5,SCODE,SHCD,"ERROR",0,1)</f>
        <v>ORA</v>
      </c>
      <c r="AD4" s="32"/>
      <c r="AE4" s="32"/>
      <c r="AF4" s="33"/>
      <c r="AG4" s="31" t="str">
        <f>_xlfn.XLOOKUP(AG5,SCODE,SHCD,"ERROR",0,1)</f>
        <v>WS</v>
      </c>
      <c r="AH4" s="32"/>
      <c r="AI4" s="32"/>
      <c r="AJ4" s="33"/>
      <c r="AK4" s="105" t="s">
        <v>7</v>
      </c>
      <c r="AL4" s="105" t="s">
        <v>1</v>
      </c>
      <c r="AM4" s="105" t="s">
        <v>2</v>
      </c>
      <c r="AN4" s="110" t="s">
        <v>3</v>
      </c>
      <c r="AO4" s="105" t="s">
        <v>107</v>
      </c>
    </row>
    <row r="5" spans="1:41" ht="17.5">
      <c r="A5" s="106"/>
      <c r="B5" s="106"/>
      <c r="C5" s="106"/>
      <c r="D5" s="107"/>
      <c r="E5" s="20">
        <f>'1ST'!G7</f>
        <v>208101</v>
      </c>
      <c r="F5" s="34" t="s">
        <v>8</v>
      </c>
      <c r="G5" s="34" t="s">
        <v>128</v>
      </c>
      <c r="H5" s="34" t="s">
        <v>30</v>
      </c>
      <c r="I5" s="34">
        <f>'1ST'!K7</f>
        <v>208105</v>
      </c>
      <c r="J5" s="34" t="s">
        <v>8</v>
      </c>
      <c r="K5" s="34" t="s">
        <v>128</v>
      </c>
      <c r="L5" s="34" t="s">
        <v>30</v>
      </c>
      <c r="M5" s="34">
        <f>'1ST'!O7</f>
        <v>208110</v>
      </c>
      <c r="N5" s="34" t="s">
        <v>8</v>
      </c>
      <c r="O5" s="34" t="s">
        <v>128</v>
      </c>
      <c r="P5" s="34" t="s">
        <v>30</v>
      </c>
      <c r="Q5" s="34">
        <f>'1ST'!S7</f>
        <v>208115</v>
      </c>
      <c r="R5" s="34" t="s">
        <v>8</v>
      </c>
      <c r="S5" s="34" t="s">
        <v>128</v>
      </c>
      <c r="T5" s="34" t="s">
        <v>30</v>
      </c>
      <c r="U5" s="34">
        <f>'1ST'!W7</f>
        <v>208120</v>
      </c>
      <c r="V5" s="34" t="s">
        <v>8</v>
      </c>
      <c r="W5" s="34" t="s">
        <v>128</v>
      </c>
      <c r="X5" s="34" t="s">
        <v>30</v>
      </c>
      <c r="Y5" s="34">
        <f>'1ST'!AA7</f>
        <v>208125</v>
      </c>
      <c r="Z5" s="34" t="s">
        <v>8</v>
      </c>
      <c r="AA5" s="34" t="s">
        <v>128</v>
      </c>
      <c r="AB5" s="34" t="s">
        <v>30</v>
      </c>
      <c r="AC5" s="34">
        <f>'1ST'!AE7</f>
        <v>208130</v>
      </c>
      <c r="AD5" s="34" t="s">
        <v>8</v>
      </c>
      <c r="AE5" s="34" t="s">
        <v>128</v>
      </c>
      <c r="AF5" s="34" t="s">
        <v>30</v>
      </c>
      <c r="AG5" s="34">
        <f>'1ST'!AI7</f>
        <v>208135</v>
      </c>
      <c r="AH5" s="34" t="s">
        <v>8</v>
      </c>
      <c r="AI5" s="34" t="s">
        <v>128</v>
      </c>
      <c r="AJ5" s="34" t="s">
        <v>30</v>
      </c>
      <c r="AK5" s="75"/>
      <c r="AL5" s="106"/>
      <c r="AM5" s="106"/>
      <c r="AN5" s="111"/>
      <c r="AO5" s="106"/>
    </row>
    <row r="6" spans="1:41" ht="17.5">
      <c r="A6" s="106"/>
      <c r="B6" s="106"/>
      <c r="C6" s="106"/>
      <c r="D6" s="3" t="s">
        <v>9</v>
      </c>
      <c r="E6" s="21" t="str">
        <f>_xlfn.XLOOKUP(E5,SCODE,CRNCR,"ERROR",0,1)</f>
        <v>C</v>
      </c>
      <c r="F6" s="34">
        <f>IF('1ST'!H$9=0,0,'1ST'!H9*(_xlfn.XLOOKUP(E5,SCODE,THF,"ERROR",0,1))/'1ST'!H9)</f>
        <v>50</v>
      </c>
      <c r="G6" s="34">
        <f>IF('1ST'!I$9=0,0,'1ST'!I9*(_xlfn.XLOOKUP(E5,SCODE,INF,"ERROR",0,1))/'1ST'!I9)</f>
        <v>50</v>
      </c>
      <c r="H6" s="34">
        <f>SUM(F6:G6)</f>
        <v>100</v>
      </c>
      <c r="I6" s="21" t="str">
        <f>_xlfn.XLOOKUP(I5,SCODE,CRNCR,"ERROR",0,1)</f>
        <v>C</v>
      </c>
      <c r="J6" s="34">
        <f>IF('1ST'!L$9=0,0,'1ST'!L9*(_xlfn.XLOOKUP(I5,SCODE,THF,"ERROR",0,1))/'1ST'!L9)</f>
        <v>50</v>
      </c>
      <c r="K6" s="34">
        <f>IF('1ST'!M$9=0,0,'1ST'!M9*(_xlfn.XLOOKUP(I5,SCODE,INF,"ERROR",0,1))/'1ST'!M9)</f>
        <v>50</v>
      </c>
      <c r="L6" s="34">
        <f>SUM(J6:K6)</f>
        <v>100</v>
      </c>
      <c r="M6" s="21" t="str">
        <f>_xlfn.XLOOKUP(M5,SCODE,CRNCR,"ERROR",0,1)</f>
        <v>C</v>
      </c>
      <c r="N6" s="34">
        <f>IF('1ST'!P$9=0,0,'1ST'!P9*(_xlfn.XLOOKUP(M5,SCODE,THF,"ERROR",0,1))/'1ST'!P9)</f>
        <v>50</v>
      </c>
      <c r="O6" s="34">
        <f>IF('1ST'!Q$9=0,0,'1ST'!Q9*(_xlfn.XLOOKUP(M5,SCODE,INF,"ERROR",0,1))/'1ST'!Q9)</f>
        <v>50</v>
      </c>
      <c r="P6" s="34">
        <f>SUM(N6:O6)</f>
        <v>100</v>
      </c>
      <c r="Q6" s="21" t="str">
        <f>_xlfn.XLOOKUP(Q5,SCODE,CRNCR,"ERROR",0,1)</f>
        <v>C</v>
      </c>
      <c r="R6" s="34">
        <f>IF('1ST'!T$9=0,0,'1ST'!T9*(_xlfn.XLOOKUP(Q5,SCODE,THF,"ERROR",0,1))/'1ST'!T9)</f>
        <v>50</v>
      </c>
      <c r="S6" s="34">
        <f>IF('1ST'!U$9=0,0,'1ST'!U9*(_xlfn.XLOOKUP(Q5,SCODE,INF,"ERROR",0,1))/'1ST'!U9)</f>
        <v>50</v>
      </c>
      <c r="T6" s="34">
        <f>SUM(R6:S6)</f>
        <v>100</v>
      </c>
      <c r="U6" s="21" t="str">
        <f>_xlfn.XLOOKUP(U5,SCODE,CRNCR,"ERROR",0,1)</f>
        <v>C</v>
      </c>
      <c r="V6" s="34">
        <f>IF('1ST'!X$9=0,0,'1ST'!X9*(_xlfn.XLOOKUP(U5,SCODE,THF,"ERROR",0,1))/'1ST'!X9)</f>
        <v>50</v>
      </c>
      <c r="W6" s="34">
        <f>IF('1ST'!Y$9=0,0,'1ST'!Y9*(_xlfn.XLOOKUP(U5,SCODE,INF,"ERROR",0,1))/'1ST'!Y9)</f>
        <v>50</v>
      </c>
      <c r="X6" s="34">
        <f>SUM(V6:W6)</f>
        <v>100</v>
      </c>
      <c r="Y6" s="21" t="str">
        <f>_xlfn.XLOOKUP(Y5,SCODE,CRNCR,"ERROR",0,1)</f>
        <v>C</v>
      </c>
      <c r="Z6" s="34">
        <f>IF('1ST'!AB$9=0,0,'1ST'!AB9*(_xlfn.XLOOKUP(Y5,SCODE,THF,"ERROR",0,1))/'1ST'!AB9)</f>
        <v>25</v>
      </c>
      <c r="AA6" s="34">
        <f>IF('1ST'!AC$9=0,0,'1ST'!AC9*(_xlfn.XLOOKUP(Y5,SCODE,INF,"ERROR",0,1))/'1ST'!AC9)</f>
        <v>25</v>
      </c>
      <c r="AB6" s="34">
        <f>SUM(Z6:AA6)</f>
        <v>50</v>
      </c>
      <c r="AC6" s="21" t="str">
        <f>_xlfn.XLOOKUP(AC5,SCODE,CRNCR,"ERROR",0,1)</f>
        <v>C</v>
      </c>
      <c r="AD6" s="34">
        <f>IF('1ST'!AF$9=0,0,'1ST'!AF9*(_xlfn.XLOOKUP(AC5,SCODE,THF,"ERROR",0,1))/'1ST'!AF9)</f>
        <v>25</v>
      </c>
      <c r="AE6" s="34">
        <f>IF('1ST'!AG$9=0,0,'1ST'!AG9*(_xlfn.XLOOKUP(AC5,SCODE,INF,"ERROR",0,1))/'1ST'!AG9)</f>
        <v>25</v>
      </c>
      <c r="AF6" s="34">
        <f>SUM(AD6:AE6)</f>
        <v>50</v>
      </c>
      <c r="AG6" s="21" t="str">
        <f>_xlfn.XLOOKUP(AG5,SCODE,CRNCR,"ERROR",0,1)</f>
        <v>C</v>
      </c>
      <c r="AH6" s="34">
        <f>IF('1ST'!AJ$9=0,0,'1ST'!AJ9*(_xlfn.XLOOKUP(AG5,SCODE,THF,"ERROR",0,1))/'1ST'!AJ9)</f>
        <v>25</v>
      </c>
      <c r="AI6" s="34">
        <f>IF('1ST'!AK$9=0,0,'1ST'!AK9*(_xlfn.XLOOKUP(AG5,SCODE,INF,"ERROR",0,1))/'1ST'!AK9)</f>
        <v>25</v>
      </c>
      <c r="AJ6" s="34">
        <f>SUM(AH6:AI6)</f>
        <v>50</v>
      </c>
      <c r="AK6" s="19">
        <f>IF($E$6="C",H6,0)+IF($I$6="C",L6,0)+IF($M$6="C",P6,0)+IF($Q$6="C",T6,0)+IF($U$6="C",X6,0)+IF($Y$6="C",AB6,0)+IF($AC$6="C",AF6,0)+IF($AG$6="C",AJ6,0)</f>
        <v>650</v>
      </c>
      <c r="AL6" s="106"/>
      <c r="AM6" s="106"/>
      <c r="AN6" s="111"/>
      <c r="AO6" s="106"/>
    </row>
    <row r="7" spans="1:41" ht="14.25" customHeight="1">
      <c r="A7" s="106"/>
      <c r="B7" s="106"/>
      <c r="C7" s="106"/>
      <c r="D7" s="112" t="s">
        <v>10</v>
      </c>
      <c r="E7" s="112"/>
      <c r="F7" s="46">
        <f>ROUNDUP(F6*0.35,0)</f>
        <v>18</v>
      </c>
      <c r="G7" s="59">
        <f>ROUNDUP(G6*0.35,0)</f>
        <v>18</v>
      </c>
      <c r="H7" s="46">
        <f>ROUNDUP(H6*0.35,0)</f>
        <v>35</v>
      </c>
      <c r="I7" s="46"/>
      <c r="J7" s="46">
        <f>ROUNDUP(J6*0.35,0)</f>
        <v>18</v>
      </c>
      <c r="K7" s="46">
        <f>ROUNDUP(K6*0.35,0)</f>
        <v>18</v>
      </c>
      <c r="L7" s="46">
        <f>ROUNDUP(L6*0.35,0)</f>
        <v>35</v>
      </c>
      <c r="M7" s="46"/>
      <c r="N7" s="46">
        <f>ROUNDUP(N6*0.35,0)</f>
        <v>18</v>
      </c>
      <c r="O7" s="46">
        <f>ROUNDUP(O6*0.35,0)</f>
        <v>18</v>
      </c>
      <c r="P7" s="46">
        <f>ROUNDUP(P6*0.35,0)</f>
        <v>35</v>
      </c>
      <c r="Q7" s="46"/>
      <c r="R7" s="46">
        <f>ROUNDUP(R6*0.35,0)</f>
        <v>18</v>
      </c>
      <c r="S7" s="46">
        <f>ROUNDUP(S6*0.35,0)</f>
        <v>18</v>
      </c>
      <c r="T7" s="46">
        <f>ROUNDUP(T6*0.35,0)</f>
        <v>35</v>
      </c>
      <c r="U7" s="46"/>
      <c r="V7" s="46">
        <f>ROUNDUP(V6*0.35,0)</f>
        <v>18</v>
      </c>
      <c r="W7" s="46">
        <f>ROUNDUP(W6*0.35,0)</f>
        <v>18</v>
      </c>
      <c r="X7" s="46">
        <f>ROUNDUP(X6*0.35,0)</f>
        <v>35</v>
      </c>
      <c r="Y7" s="46"/>
      <c r="Z7" s="46">
        <f>ROUNDUP(Z6*0.35,0)</f>
        <v>9</v>
      </c>
      <c r="AA7" s="46">
        <f>ROUNDUP(AA6*0.35,0)</f>
        <v>9</v>
      </c>
      <c r="AB7" s="46">
        <f>ROUNDUP(AB6*0.35,0)</f>
        <v>18</v>
      </c>
      <c r="AC7" s="46"/>
      <c r="AD7" s="46">
        <f>ROUNDUP(AD6*0.35,0)</f>
        <v>9</v>
      </c>
      <c r="AE7" s="46">
        <f>ROUNDUP(AE6*0.35,0)</f>
        <v>9</v>
      </c>
      <c r="AF7" s="46">
        <f>ROUNDUP(AF6*0.35,0)</f>
        <v>18</v>
      </c>
      <c r="AG7" s="46"/>
      <c r="AH7" s="46">
        <f>ROUNDUP(AH6*0.35,0)</f>
        <v>9</v>
      </c>
      <c r="AI7" s="46">
        <f>ROUNDUP(AI6*0.35,0)</f>
        <v>9</v>
      </c>
      <c r="AJ7" s="46">
        <f>ROUNDUP(AJ6*0.35,0)</f>
        <v>18</v>
      </c>
      <c r="AK7" s="19">
        <f>IF($E$6="C",H7,0)+IF($I$6="C",L7,0)+IF($M$6="C",P7,0)+IF($Q$6="C",T7,0)+IF($U$6="C",X7,0)+IF($Y$6="C",AB7,0)+IF($AC$6="C",AF7,0)+IF($AG$6="C",AJ7,0)</f>
        <v>229</v>
      </c>
      <c r="AL7" s="106"/>
      <c r="AM7" s="106"/>
      <c r="AN7" s="111"/>
      <c r="AO7" s="106"/>
    </row>
    <row r="8" spans="1:41" ht="15" customHeight="1">
      <c r="A8" s="106"/>
      <c r="B8" s="106"/>
      <c r="C8" s="106"/>
      <c r="D8" s="113"/>
      <c r="E8" s="113"/>
      <c r="F8" s="47" t="s">
        <v>148</v>
      </c>
      <c r="G8" s="47" t="s">
        <v>142</v>
      </c>
      <c r="H8" s="47"/>
      <c r="I8" s="47"/>
      <c r="J8" s="47" t="s">
        <v>151</v>
      </c>
      <c r="K8" s="47" t="s">
        <v>152</v>
      </c>
      <c r="L8" s="47"/>
      <c r="M8" s="47"/>
      <c r="N8" s="47" t="s">
        <v>155</v>
      </c>
      <c r="O8" s="47" t="s">
        <v>156</v>
      </c>
      <c r="P8" s="47"/>
      <c r="Q8" s="47"/>
      <c r="R8" s="47" t="s">
        <v>116</v>
      </c>
      <c r="S8" s="47" t="s">
        <v>158</v>
      </c>
      <c r="T8" s="47"/>
      <c r="U8" s="47"/>
      <c r="V8" s="47" t="s">
        <v>161</v>
      </c>
      <c r="W8" s="47" t="s">
        <v>162</v>
      </c>
      <c r="X8" s="47"/>
      <c r="Y8" s="47"/>
      <c r="Z8" s="47" t="s">
        <v>165</v>
      </c>
      <c r="AA8" s="47" t="s">
        <v>166</v>
      </c>
      <c r="AB8" s="47"/>
      <c r="AC8" s="47"/>
      <c r="AD8" s="47" t="s">
        <v>169</v>
      </c>
      <c r="AE8" s="47" t="s">
        <v>170</v>
      </c>
      <c r="AF8" s="47"/>
      <c r="AG8" s="47"/>
      <c r="AH8" s="47" t="s">
        <v>173</v>
      </c>
      <c r="AI8" s="47" t="s">
        <v>174</v>
      </c>
      <c r="AJ8" s="47"/>
      <c r="AK8" s="47"/>
      <c r="AL8" s="8"/>
      <c r="AM8" s="8"/>
      <c r="AN8" s="9"/>
      <c r="AO8" s="8"/>
    </row>
    <row r="9" spans="1:41" ht="15" customHeight="1">
      <c r="A9" s="75"/>
      <c r="B9" s="75"/>
      <c r="C9" s="75"/>
      <c r="D9" s="114"/>
      <c r="E9" s="114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8"/>
      <c r="AM9" s="8"/>
      <c r="AN9" s="9"/>
      <c r="AO9" s="8"/>
    </row>
    <row r="10" spans="1:41">
      <c r="A10" s="4">
        <f>'1ST'!A11</f>
        <v>1</v>
      </c>
      <c r="B10" s="4" t="str">
        <f>'1ST'!B11</f>
        <v>ST0800323</v>
      </c>
      <c r="C10" s="4">
        <f>'1ST'!C11</f>
        <v>200201</v>
      </c>
      <c r="D10" s="4" t="str">
        <f>'1ST'!D11</f>
        <v>ANJEL CHAUHAN</v>
      </c>
      <c r="E10" s="14" t="str">
        <f>IF(E$5=0,"",IF(ISBLANK('1ST'!G11),"ABS",'1ST'!G11))</f>
        <v>EN</v>
      </c>
      <c r="F10" s="14">
        <f>IF(F$6=0,0,IF(ISBLANK('1ST'!H11),"ABS",ROUNDUP('1ST'!H11*(_xlfn.XLOOKUP(E$5,SCODE,THF,"ERROR",0,1))/'1ST'!H$9,0)))</f>
        <v>55</v>
      </c>
      <c r="G10" s="14">
        <f>IF(G$6=0,0,IF(ISBLANK('1ST'!I11),"ABS",ROUNDUP('1ST'!I11*(_xlfn.XLOOKUP(E$5,SCODE,INF,"ERROR",0,1))/'1ST'!I$9,0)))</f>
        <v>49</v>
      </c>
      <c r="H10" s="14">
        <f t="shared" ref="H10:H43" si="0">SUM(F10:G10)</f>
        <v>104</v>
      </c>
      <c r="I10" s="14" t="str">
        <f>IF(I$5=0,"",IF(ISBLANK('1ST'!K11),"ABS",'1ST'!K11))</f>
        <v>NEP</v>
      </c>
      <c r="J10" s="14">
        <f>IF(J$6=0,0,IF(ISBLANK('1ST'!L11),"ABS",ROUNDUP('1ST'!L11*(_xlfn.XLOOKUP(I$5,SCODE,THF,"ERROR",0,1))/'1ST'!L$9,0)))</f>
        <v>55</v>
      </c>
      <c r="K10" s="14">
        <f>IF(K$6=0,0,IF(ISBLANK('1ST'!M11),"ABS",ROUNDUP('1ST'!M11*(_xlfn.XLOOKUP(I$5,SCODE,INF,"ERROR",0,1))/'1ST'!M$9,0)))</f>
        <v>52</v>
      </c>
      <c r="L10" s="14">
        <f t="shared" ref="L10:L43" si="1">SUM(J10:K10)</f>
        <v>107</v>
      </c>
      <c r="M10" s="14" t="str">
        <f>IF(M$5=0,"",IF(ISBLANK('1ST'!O11),"ABS",'1ST'!O11))</f>
        <v>MATH</v>
      </c>
      <c r="N10" s="14">
        <f>IF(N$6=0,0,IF(ISBLANK('1ST'!P11),"ABS",ROUNDUP('1ST'!P11*(_xlfn.XLOOKUP(M$5,SCODE,THF,"ERROR",0,1))/'1ST'!P$9,0)))</f>
        <v>95</v>
      </c>
      <c r="O10" s="14">
        <f>IF(O$6=0,0,IF(ISBLANK('1ST'!Q11),"ABS",ROUNDUP('1ST'!Q11*(_xlfn.XLOOKUP(M$5,SCODE,INF,"ERROR",0,1))/'1ST'!Q$9,0)))</f>
        <v>48</v>
      </c>
      <c r="P10" s="14">
        <f t="shared" ref="P10:P43" si="2">SUM(N10:O10)</f>
        <v>143</v>
      </c>
      <c r="Q10" s="14" t="str">
        <f>IF(Q$5=0,"",IF(ISBLANK('1ST'!S11),"ABS",'1ST'!S11))</f>
        <v>SCI</v>
      </c>
      <c r="R10" s="14">
        <f>IF(R$6=0,0,IF(ISBLANK('1ST'!T11),"ABS",ROUNDUP('1ST'!T11*(_xlfn.XLOOKUP(Q$5,SCODE,THF,"ERROR",0,1))/'1ST'!T$9,0)))</f>
        <v>145</v>
      </c>
      <c r="S10" s="14">
        <f>IF(S$6=0,0,IF(ISBLANK('1ST'!U11),"ABS",ROUNDUP('1ST'!U11*(_xlfn.XLOOKUP(Q$5,SCODE,INF,"ERROR",0,1))/'1ST'!U$9,0)))</f>
        <v>43</v>
      </c>
      <c r="T10" s="14">
        <f t="shared" ref="T10:T43" si="3">SUM(R10:S10)</f>
        <v>188</v>
      </c>
      <c r="U10" s="14" t="str">
        <f>IF(U$5=0,"",IF(ISBLANK('1ST'!W11),"ABS",'1ST'!W11))</f>
        <v>SOC</v>
      </c>
      <c r="V10" s="14">
        <f>IF(V$6=0,0,IF(ISBLANK('1ST'!X11),"ABS",ROUNDUP('1ST'!X11*(_xlfn.XLOOKUP(U$5,SCODE,THF,"ERROR",0,1))/'1ST'!X$9,0)))</f>
        <v>120</v>
      </c>
      <c r="W10" s="14">
        <f>IF(W$6=0,0,IF(ISBLANK('1ST'!Y11),"ABS",ROUNDUP('1ST'!Y11*(_xlfn.XLOOKUP(U$5,SCODE,INF,"ERROR",0,1))/'1ST'!Y$9,0)))</f>
        <v>55</v>
      </c>
      <c r="X10" s="14">
        <f t="shared" ref="X10:X43" si="4">SUM(V10:W10)</f>
        <v>175</v>
      </c>
      <c r="Y10" s="14" t="str">
        <f>IF(Y$5=0,"",IF(ISBLANK('1ST'!AA11),"ABS",'1ST'!AA11))</f>
        <v>GK</v>
      </c>
      <c r="Z10" s="14">
        <f>IF(Z$6=0,0,IF(ISBLANK('1ST'!AB11),"ABS",ROUNDUP('1ST'!AB11*(_xlfn.XLOOKUP(Y$5,SCODE,THF,"ERROR",0,1))/'1ST'!AB$9,0)))</f>
        <v>65</v>
      </c>
      <c r="AA10" s="14">
        <f>IF(AA$6=0,0,IF(ISBLANK('1ST'!AC11),"ABS",ROUNDUP('1ST'!AC11*(_xlfn.XLOOKUP(Y$5,SCODE,INF,"ERROR",0,1))/'1ST'!AC$9,0)))</f>
        <v>23</v>
      </c>
      <c r="AB10" s="14">
        <f t="shared" ref="AB10:AB43" si="5">SUM(Z10:AA10)</f>
        <v>88</v>
      </c>
      <c r="AC10" s="14" t="str">
        <f>IF(AC$5=0,"",IF(ISBLANK('1ST'!AE11),"ABS",'1ST'!AE11))</f>
        <v>ORA</v>
      </c>
      <c r="AD10" s="14">
        <f>IF(AD$6=0,0,IF(ISBLANK('1ST'!AF11),"ABS",ROUNDUP('1ST'!AF11*(_xlfn.XLOOKUP(AC$5,SCODE,THF,"ERROR",0,1))/'1ST'!AF$9,0)))</f>
        <v>100</v>
      </c>
      <c r="AE10" s="14">
        <f>IF(AE$6=0,0,IF(ISBLANK('1ST'!AG11),"ABS",ROUNDUP('1ST'!AG11*(_xlfn.XLOOKUP(AC$5,SCODE,INF,"ERROR",0,1))/'1ST'!AG$9,0)))</f>
        <v>22</v>
      </c>
      <c r="AF10" s="14">
        <f>SUM(AD10:AE10)</f>
        <v>122</v>
      </c>
      <c r="AG10" s="14" t="str">
        <f>IF(AG$5=0,"",IF(ISBLANK('1ST'!AI11),"ABS",'1ST'!AI11))</f>
        <v>WS</v>
      </c>
      <c r="AH10" s="14">
        <f>IF(AH$6=0,0,IF(ISBLANK('1ST'!AJ11),"ABS",ROUNDUP('1ST'!AJ11*(_xlfn.XLOOKUP(AG$5,SCODE,THF,"ERROR",0,1))/'1ST'!AJ$9,0)))</f>
        <v>75</v>
      </c>
      <c r="AI10" s="14">
        <f>IF(AI$6=0,0,IF(ISBLANK('1ST'!AK11),"ABS",ROUNDUP('1ST'!AK11*(_xlfn.XLOOKUP(AG$5,SCODE,INF,"ERROR",0,1))/'1ST'!AK$9,0)))</f>
        <v>24</v>
      </c>
      <c r="AJ10" s="14">
        <f>SUM(AH10:AI10)</f>
        <v>99</v>
      </c>
      <c r="AK10" s="14">
        <f>IF($E$6="C",H10,0)+IF($I$6="C",L10,0)+IF($M$6="C",P10,0)+IF($Q$6="C",T10,0)+IF($U$6="C",X10,0)+IF($Y$6="C",AB10,0)+IF($AC$6="C",AF10,0)+IF($AG$6="C",AJ10,0)</f>
        <v>1026</v>
      </c>
      <c r="AL10" s="14">
        <f>ROUND(AK10*100/$AK$6,2)</f>
        <v>157.85</v>
      </c>
      <c r="AM10" s="14" t="str">
        <f>IF(OR(F10="ABS",G10="ABS",J10="ABS",K10="ABS",N10="ABS",O10="ABS",R10="ABS",S10="ABS",V10="ABS",W10="ABS",Z10="ABS",AA10="ABS",AD10="ABS",AE10="ABS"),"ABS",IF(AND(F10&gt;=$F$7,G10&gt;=$G$7,J10&gt;=$J$7,K10&gt;=$K$7,N10&gt;=$N$7,O10&gt;=$O$7,R10&gt;=$R$7,S10&gt;=$S$7,V10&gt;=$V$7,W10&gt;=$W$7,Z10&gt;=$Z$7,AA10&gt;=$AA$7,AD10&gt;=$AD$7,AE10&gt;=$AE$7, AH10&gt;=$AH$7,AI10&gt;=$AI$7),"PASS"," "))</f>
        <v>PASS</v>
      </c>
      <c r="AN10" s="4">
        <f>RANK(AL10,$AL$10:$AL$38,0)</f>
        <v>27</v>
      </c>
      <c r="AO10" s="14">
        <f>'1ST'!AM11</f>
        <v>13</v>
      </c>
    </row>
    <row r="11" spans="1:41">
      <c r="A11" s="4">
        <f>'1ST'!A12</f>
        <v>2</v>
      </c>
      <c r="B11" s="4" t="str">
        <f>'1ST'!B12</f>
        <v>ST0800298</v>
      </c>
      <c r="C11" s="4">
        <f>'1ST'!C12</f>
        <v>200202</v>
      </c>
      <c r="D11" s="4" t="str">
        <f>'1ST'!D12</f>
        <v>ANJEL SHAH  ROUNIYAR</v>
      </c>
      <c r="E11" s="14" t="str">
        <f>IF(E$5=0,"",IF(ISBLANK('1ST'!G12),"ABS",'1ST'!G12))</f>
        <v>EN</v>
      </c>
      <c r="F11" s="14">
        <f>IF(F$6=0,0,IF(ISBLANK('1ST'!H12),"ABS",ROUNDUP('1ST'!H12*(_xlfn.XLOOKUP(E$5,SCODE,THF,"ERROR",0,1))/'1ST'!H$9,0)))</f>
        <v>120</v>
      </c>
      <c r="G11" s="14">
        <f>IF(G$6=0,0,IF(ISBLANK('1ST'!I12),"ABS",ROUNDUP('1ST'!I12*(_xlfn.XLOOKUP(E$5,SCODE,INF,"ERROR",0,1))/'1ST'!I$9,0)))</f>
        <v>52</v>
      </c>
      <c r="H11" s="14">
        <f t="shared" si="0"/>
        <v>172</v>
      </c>
      <c r="I11" s="14" t="str">
        <f>'1ST'!K12</f>
        <v>NEP</v>
      </c>
      <c r="J11" s="14">
        <f>IF(J$6=0,0,IF(ISBLANK('1ST'!L12),"ABS",ROUNDUP('1ST'!L12*(_xlfn.XLOOKUP(I$5,SCODE,THF,"ERROR",0,1))/'1ST'!L$9,0)))</f>
        <v>130</v>
      </c>
      <c r="K11" s="14">
        <f>IF(K$6=0,0,IF(ISBLANK('1ST'!M12),"ABS",ROUNDUP('1ST'!M12*(_xlfn.XLOOKUP(I$5,SCODE,INF,"ERROR",0,1))/'1ST'!M$9,0)))</f>
        <v>55</v>
      </c>
      <c r="L11" s="14">
        <f t="shared" si="1"/>
        <v>185</v>
      </c>
      <c r="M11" s="14" t="str">
        <f>IF(ISBLANK('1ST'!O12),"ABS",'1ST'!O12)</f>
        <v>MATH</v>
      </c>
      <c r="N11" s="14">
        <f>IF(N$6=0,0,IF(ISBLANK('1ST'!P12),"ABS",ROUNDUP('1ST'!P12*(_xlfn.XLOOKUP(M$5,SCODE,THF,"ERROR",0,1))/'1ST'!P$9,0)))</f>
        <v>130</v>
      </c>
      <c r="O11" s="14">
        <f>IF(O$6=0,0,IF(ISBLANK('1ST'!Q12),"ABS",ROUNDUP('1ST'!Q12*(_xlfn.XLOOKUP(M$5,SCODE,INF,"ERROR",0,1))/'1ST'!Q$9,0)))</f>
        <v>55</v>
      </c>
      <c r="P11" s="14">
        <f t="shared" si="2"/>
        <v>185</v>
      </c>
      <c r="Q11" s="14" t="str">
        <f>IF(ISBLANK('1ST'!S12),"ABS",'1ST'!S12)</f>
        <v>SCI</v>
      </c>
      <c r="R11" s="14">
        <f>IF(R$6=0,0,IF(ISBLANK('1ST'!T12),"ABS",ROUNDUP('1ST'!T12*(_xlfn.XLOOKUP(Q$5,SCODE,THF,"ERROR",0,1))/'1ST'!T$9,0)))</f>
        <v>175</v>
      </c>
      <c r="S11" s="14">
        <f>IF(S$6=0,0,IF(ISBLANK('1ST'!U12),"ABS",ROUNDUP('1ST'!U12*(_xlfn.XLOOKUP(Q$5,SCODE,INF,"ERROR",0,1))/'1ST'!U$9,0)))</f>
        <v>52</v>
      </c>
      <c r="T11" s="14">
        <f t="shared" si="3"/>
        <v>227</v>
      </c>
      <c r="U11" s="14" t="str">
        <f>IF(ISBLANK('1ST'!W12),"ABS",'1ST'!W12)</f>
        <v>SOC</v>
      </c>
      <c r="V11" s="14">
        <f>IF(V$6=0,0,IF(ISBLANK('1ST'!X12),"ABS",ROUNDUP('1ST'!X12*(_xlfn.XLOOKUP(U$5,SCODE,THF,"ERROR",0,1))/'1ST'!X$9,0)))</f>
        <v>120</v>
      </c>
      <c r="W11" s="14">
        <f>IF(W$6=0,0,IF(ISBLANK('1ST'!Y12),"ABS",ROUNDUP('1ST'!Y12*(_xlfn.XLOOKUP(U$5,SCODE,INF,"ERROR",0,1))/'1ST'!Y$9,0)))</f>
        <v>58</v>
      </c>
      <c r="X11" s="14">
        <f t="shared" si="4"/>
        <v>178</v>
      </c>
      <c r="Y11" s="14" t="str">
        <f>IF(ISBLANK('1ST'!AA12),"ABS",'1ST'!AA12)</f>
        <v>GK</v>
      </c>
      <c r="Z11" s="14">
        <f>IF(Z$6=0,0,IF(ISBLANK('1ST'!AB12),"ABS",ROUNDUP('1ST'!AB12*(_xlfn.XLOOKUP(Y$5,SCODE,THF,"ERROR",0,1))/'1ST'!AB$9,0)))</f>
        <v>65</v>
      </c>
      <c r="AA11" s="14">
        <f>IF(AA$6=0,0,IF(ISBLANK('1ST'!AC12),"ABS",ROUNDUP('1ST'!AC12*(_xlfn.XLOOKUP(Y$5,SCODE,INF,"ERROR",0,1))/'1ST'!AC$9,0)))</f>
        <v>24</v>
      </c>
      <c r="AB11" s="14">
        <f t="shared" si="5"/>
        <v>89</v>
      </c>
      <c r="AC11" s="14" t="str">
        <f>IF(AC$5=0,"",IF(ISBLANK('1ST'!AE12),"ABS",'1ST'!AE12))</f>
        <v>ORA</v>
      </c>
      <c r="AD11" s="14">
        <f>IF(AD$6=0,0,IF(ISBLANK('1ST'!AF12),"ABS",ROUNDUP('1ST'!AF12*(_xlfn.XLOOKUP(AC$5,SCODE,THF,"ERROR",0,1))/'1ST'!AF$9,0)))</f>
        <v>105</v>
      </c>
      <c r="AE11" s="14">
        <f>IF(AE$6=0,0,IF(ISBLANK('1ST'!AG12),"ABS",ROUNDUP('1ST'!AG12*(_xlfn.XLOOKUP(AC$5,SCODE,INF,"ERROR",0,1))/'1ST'!AG$9,0)))</f>
        <v>24</v>
      </c>
      <c r="AF11" s="14">
        <f t="shared" ref="AF11:AF43" si="6">SUM(AD11:AE11)</f>
        <v>129</v>
      </c>
      <c r="AG11" s="14" t="str">
        <f>IF(AG$5=0,"",IF(ISBLANK('1ST'!AI12),"ABS",'1ST'!AI12))</f>
        <v>WS</v>
      </c>
      <c r="AH11" s="14">
        <f>IF(AH$6=0,0,IF(ISBLANK('1ST'!AJ12),"ABS",ROUNDUP('1ST'!AJ12*(_xlfn.XLOOKUP(AG$5,SCODE,THF,"ERROR",0,1))/'1ST'!AJ$9,0)))</f>
        <v>60</v>
      </c>
      <c r="AI11" s="14">
        <f>IF(AI$6=0,0,IF(ISBLANK('1ST'!AK12),"ABS",ROUNDUP('1ST'!AK12*(_xlfn.XLOOKUP(AG$5,SCODE,INF,"ERROR",0,1))/'1ST'!AK$9,0)))</f>
        <v>27</v>
      </c>
      <c r="AJ11" s="14">
        <f t="shared" ref="AJ11:AJ43" si="7">SUM(AH11:AI11)</f>
        <v>87</v>
      </c>
      <c r="AK11" s="14">
        <f t="shared" ref="AK11:AK51" si="8">IF($E$6="C",H11,0)+IF($I$6="C",L11,0)+IF($M$6="C",P11,0)+IF($Q$6="C",T11,0)+IF($U$6="C",X11,0)+IF($Y$6="C",AB11,0)+IF($AC$6="C",AF11,0)+IF($AG$6="C",AJ11,0)</f>
        <v>1252</v>
      </c>
      <c r="AL11" s="14">
        <f t="shared" ref="AL11:AL43" si="9">ROUND(AK11*100/$AK$6,2)</f>
        <v>192.62</v>
      </c>
      <c r="AM11" s="14" t="str">
        <f t="shared" ref="AM11:AM43" si="10">IF(OR(F11="ABS",G11="ABS",J11="ABS",K11="ABS",N11="ABS",O11="ABS",R11="ABS",S11="ABS",V11="ABS",W11="ABS",Z11="ABS",AA11="ABS",AD11="ABS",AE11="ABS"),"ABS",IF(AND(F11&gt;=$F$7,G11&gt;=$G$7,J11&gt;=$J$7,K11&gt;=$K$7,N11&gt;=$N$7,O11&gt;=$O$7,R11&gt;=$R$7,S11&gt;=$S$7,V11&gt;=$V$7,W11&gt;=$W$7,Z11&gt;=$Z$7,AA11&gt;=$AA$7,AD11&gt;=$AD$7,AE11&gt;=$AE$7, AH11&gt;=$AH$7,AI11&gt;=$AI$7),"PASS"," "))</f>
        <v>PASS</v>
      </c>
      <c r="AN11" s="4">
        <f t="shared" ref="AN11:AN38" si="11">RANK(AL11,$AL$10:$AL$38,0)</f>
        <v>23</v>
      </c>
      <c r="AO11" s="14">
        <f>'1ST'!AM12</f>
        <v>57</v>
      </c>
    </row>
    <row r="12" spans="1:41">
      <c r="A12" s="4">
        <f>'1ST'!A13</f>
        <v>3</v>
      </c>
      <c r="B12" s="4" t="str">
        <f>'1ST'!B13</f>
        <v>ST0800035</v>
      </c>
      <c r="C12" s="4">
        <f>'1ST'!C13</f>
        <v>200203</v>
      </c>
      <c r="D12" s="4" t="str">
        <f>'1ST'!D13</f>
        <v>ANJOLINA LIMBU</v>
      </c>
      <c r="E12" s="14" t="str">
        <f>IF(E$5=0,"",IF(ISBLANK('1ST'!G13),"ABS",'1ST'!G13))</f>
        <v>EN</v>
      </c>
      <c r="F12" s="14">
        <f>IF(F$6=0,0,IF(ISBLANK('1ST'!H13),"ABS",ROUNDUP('1ST'!H13*(_xlfn.XLOOKUP(E$5,SCODE,THF,"ERROR",0,1))/'1ST'!H$9,0)))</f>
        <v>245</v>
      </c>
      <c r="G12" s="14">
        <f>IF(G$6=0,0,IF(ISBLANK('1ST'!I13),"ABS",ROUNDUP('1ST'!I13*(_xlfn.XLOOKUP(E$5,SCODE,INF,"ERROR",0,1))/'1ST'!I$9,0)))</f>
        <v>63</v>
      </c>
      <c r="H12" s="14">
        <f t="shared" si="0"/>
        <v>308</v>
      </c>
      <c r="I12" s="14" t="str">
        <f>'1ST'!K13</f>
        <v>NEP</v>
      </c>
      <c r="J12" s="14">
        <f>IF(J$6=0,0,IF(ISBLANK('1ST'!L13),"ABS",ROUNDUP('1ST'!L13*(_xlfn.XLOOKUP(I$5,SCODE,THF,"ERROR",0,1))/'1ST'!L$9,0)))</f>
        <v>225</v>
      </c>
      <c r="K12" s="14">
        <f>IF(K$6=0,0,IF(ISBLANK('1ST'!M13),"ABS",ROUNDUP('1ST'!M13*(_xlfn.XLOOKUP(I$5,SCODE,INF,"ERROR",0,1))/'1ST'!M$9,0)))</f>
        <v>63</v>
      </c>
      <c r="L12" s="14">
        <f t="shared" si="1"/>
        <v>288</v>
      </c>
      <c r="M12" s="14" t="str">
        <f>IF(ISBLANK('1ST'!O13),"ABS",'1ST'!O13)</f>
        <v>MATH</v>
      </c>
      <c r="N12" s="14">
        <f>IF(N$6=0,0,IF(ISBLANK('1ST'!P13),"ABS",ROUNDUP('1ST'!P13*(_xlfn.XLOOKUP(M$5,SCODE,THF,"ERROR",0,1))/'1ST'!P$9,0)))</f>
        <v>245</v>
      </c>
      <c r="O12" s="14">
        <f>IF(O$6=0,0,IF(ISBLANK('1ST'!Q13),"ABS",ROUNDUP('1ST'!Q13*(_xlfn.XLOOKUP(M$5,SCODE,INF,"ERROR",0,1))/'1ST'!Q$9,0)))</f>
        <v>63</v>
      </c>
      <c r="P12" s="14">
        <f t="shared" si="2"/>
        <v>308</v>
      </c>
      <c r="Q12" s="14" t="str">
        <f>IF(ISBLANK('1ST'!S13),"ABS",'1ST'!S13)</f>
        <v>SCI</v>
      </c>
      <c r="R12" s="14">
        <f>IF(R$6=0,0,IF(ISBLANK('1ST'!T13),"ABS",ROUNDUP('1ST'!T13*(_xlfn.XLOOKUP(Q$5,SCODE,THF,"ERROR",0,1))/'1ST'!T$9,0)))</f>
        <v>245</v>
      </c>
      <c r="S12" s="14">
        <f>IF(S$6=0,0,IF(ISBLANK('1ST'!U13),"ABS",ROUNDUP('1ST'!U13*(_xlfn.XLOOKUP(Q$5,SCODE,INF,"ERROR",0,1))/'1ST'!U$9,0)))</f>
        <v>63</v>
      </c>
      <c r="T12" s="14">
        <f t="shared" si="3"/>
        <v>308</v>
      </c>
      <c r="U12" s="14" t="str">
        <f>IF(ISBLANK('1ST'!W13),"ABS",'1ST'!W13)</f>
        <v>SOC</v>
      </c>
      <c r="V12" s="14">
        <f>IF(V$6=0,0,IF(ISBLANK('1ST'!X13),"ABS",ROUNDUP('1ST'!X13*(_xlfn.XLOOKUP(U$5,SCODE,THF,"ERROR",0,1))/'1ST'!X$9,0)))</f>
        <v>230</v>
      </c>
      <c r="W12" s="14">
        <f>IF(W$6=0,0,IF(ISBLANK('1ST'!Y13),"ABS",ROUNDUP('1ST'!Y13*(_xlfn.XLOOKUP(U$5,SCODE,INF,"ERROR",0,1))/'1ST'!Y$9,0)))</f>
        <v>63</v>
      </c>
      <c r="X12" s="14">
        <f t="shared" si="4"/>
        <v>293</v>
      </c>
      <c r="Y12" s="14" t="str">
        <f>IF(ISBLANK('1ST'!AA13),"ABS",'1ST'!AA13)</f>
        <v>GK</v>
      </c>
      <c r="Z12" s="14">
        <f>IF(Z$6=0,0,IF(ISBLANK('1ST'!AB13),"ABS",ROUNDUP('1ST'!AB13*(_xlfn.XLOOKUP(Y$5,SCODE,THF,"ERROR",0,1))/'1ST'!AB$9,0)))</f>
        <v>125</v>
      </c>
      <c r="AA12" s="14">
        <f>IF(AA$6=0,0,IF(ISBLANK('1ST'!AC13),"ABS",ROUNDUP('1ST'!AC13*(_xlfn.XLOOKUP(Y$5,SCODE,INF,"ERROR",0,1))/'1ST'!AC$9,0)))</f>
        <v>32</v>
      </c>
      <c r="AB12" s="14">
        <f t="shared" si="5"/>
        <v>157</v>
      </c>
      <c r="AC12" s="14" t="str">
        <f>IF(AC$5=0,"",IF(ISBLANK('1ST'!AE13),"ABS",'1ST'!AE13))</f>
        <v>ORA</v>
      </c>
      <c r="AD12" s="14">
        <f>IF(AD$6=0,0,IF(ISBLANK('1ST'!AF13),"ABS",ROUNDUP('1ST'!AF13*(_xlfn.XLOOKUP(AC$5,SCODE,THF,"ERROR",0,1))/'1ST'!AF$9,0)))</f>
        <v>125</v>
      </c>
      <c r="AE12" s="14">
        <f>IF(AE$6=0,0,IF(ISBLANK('1ST'!AG13),"ABS",ROUNDUP('1ST'!AG13*(_xlfn.XLOOKUP(AC$5,SCODE,INF,"ERROR",0,1))/'1ST'!AG$9,0)))</f>
        <v>30</v>
      </c>
      <c r="AF12" s="14">
        <f t="shared" si="6"/>
        <v>155</v>
      </c>
      <c r="AG12" s="14" t="str">
        <f>IF(AG$5=0,"",IF(ISBLANK('1ST'!AI13),"ABS",'1ST'!AI13))</f>
        <v>WS</v>
      </c>
      <c r="AH12" s="14">
        <f>IF(AH$6=0,0,IF(ISBLANK('1ST'!AJ13),"ABS",ROUNDUP('1ST'!AJ13*(_xlfn.XLOOKUP(AG$5,SCODE,THF,"ERROR",0,1))/'1ST'!AJ$9,0)))</f>
        <v>120</v>
      </c>
      <c r="AI12" s="14">
        <f>IF(AI$6=0,0,IF(ISBLANK('1ST'!AK13),"ABS",ROUNDUP('1ST'!AK13*(_xlfn.XLOOKUP(AG$5,SCODE,INF,"ERROR",0,1))/'1ST'!AK$9,0)))</f>
        <v>32</v>
      </c>
      <c r="AJ12" s="14">
        <f t="shared" si="7"/>
        <v>152</v>
      </c>
      <c r="AK12" s="14">
        <f t="shared" si="8"/>
        <v>1969</v>
      </c>
      <c r="AL12" s="14">
        <f t="shared" si="9"/>
        <v>302.92</v>
      </c>
      <c r="AM12" s="14" t="str">
        <f t="shared" si="10"/>
        <v>PASS</v>
      </c>
      <c r="AN12" s="4">
        <f t="shared" si="11"/>
        <v>2</v>
      </c>
      <c r="AO12" s="14">
        <f>'1ST'!AM13</f>
        <v>54</v>
      </c>
    </row>
    <row r="13" spans="1:41">
      <c r="A13" s="4">
        <f>'1ST'!A14</f>
        <v>4</v>
      </c>
      <c r="B13" s="4" t="str">
        <f>'1ST'!B14</f>
        <v>ST0790109</v>
      </c>
      <c r="C13" s="4">
        <f>'1ST'!C14</f>
        <v>200204</v>
      </c>
      <c r="D13" s="4" t="str">
        <f>'1ST'!D14</f>
        <v>ANNAMERY RAI</v>
      </c>
      <c r="E13" s="14" t="str">
        <f>IF(E$5=0,"",IF(ISBLANK('1ST'!G14),"ABS",'1ST'!G14))</f>
        <v>EN</v>
      </c>
      <c r="F13" s="14">
        <f>IF(F$6=0,0,IF(ISBLANK('1ST'!H14),"ABS",ROUNDUP('1ST'!H14*(_xlfn.XLOOKUP(E$5,SCODE,THF,"ERROR",0,1))/'1ST'!H$9,0)))</f>
        <v>215</v>
      </c>
      <c r="G13" s="14">
        <f>IF(G$6=0,0,IF(ISBLANK('1ST'!I14),"ABS",ROUNDUP('1ST'!I14*(_xlfn.XLOOKUP(E$5,SCODE,INF,"ERROR",0,1))/'1ST'!I$9,0)))</f>
        <v>59</v>
      </c>
      <c r="H13" s="14">
        <f t="shared" si="0"/>
        <v>274</v>
      </c>
      <c r="I13" s="14" t="str">
        <f>'1ST'!K14</f>
        <v>NEP</v>
      </c>
      <c r="J13" s="14">
        <f>IF(J$6=0,0,IF(ISBLANK('1ST'!L14),"ABS",ROUNDUP('1ST'!L14*(_xlfn.XLOOKUP(I$5,SCODE,THF,"ERROR",0,1))/'1ST'!L$9,0)))</f>
        <v>170</v>
      </c>
      <c r="K13" s="14">
        <f>IF(K$6=0,0,IF(ISBLANK('1ST'!M14),"ABS",ROUNDUP('1ST'!M14*(_xlfn.XLOOKUP(I$5,SCODE,INF,"ERROR",0,1))/'1ST'!M$9,0)))</f>
        <v>58</v>
      </c>
      <c r="L13" s="14">
        <f t="shared" si="1"/>
        <v>228</v>
      </c>
      <c r="M13" s="14" t="str">
        <f>IF(ISBLANK('1ST'!O14),"ABS",'1ST'!O14)</f>
        <v>MATH</v>
      </c>
      <c r="N13" s="14">
        <f>IF(N$6=0,0,IF(ISBLANK('1ST'!P14),"ABS",ROUNDUP('1ST'!P14*(_xlfn.XLOOKUP(M$5,SCODE,THF,"ERROR",0,1))/'1ST'!P$9,0)))</f>
        <v>225</v>
      </c>
      <c r="O13" s="14">
        <f>IF(O$6=0,0,IF(ISBLANK('1ST'!Q14),"ABS",ROUNDUP('1ST'!Q14*(_xlfn.XLOOKUP(M$5,SCODE,INF,"ERROR",0,1))/'1ST'!Q$9,0)))</f>
        <v>59</v>
      </c>
      <c r="P13" s="14">
        <f t="shared" si="2"/>
        <v>284</v>
      </c>
      <c r="Q13" s="14" t="str">
        <f>IF(ISBLANK('1ST'!S14),"ABS",'1ST'!S14)</f>
        <v>SCI</v>
      </c>
      <c r="R13" s="14">
        <f>IF(R$6=0,0,IF(ISBLANK('1ST'!T14),"ABS",ROUNDUP('1ST'!T14*(_xlfn.XLOOKUP(Q$5,SCODE,THF,"ERROR",0,1))/'1ST'!T$9,0)))</f>
        <v>195</v>
      </c>
      <c r="S13" s="14">
        <f>IF(S$6=0,0,IF(ISBLANK('1ST'!U14),"ABS",ROUNDUP('1ST'!U14*(_xlfn.XLOOKUP(Q$5,SCODE,INF,"ERROR",0,1))/'1ST'!U$9,0)))</f>
        <v>58</v>
      </c>
      <c r="T13" s="14">
        <f t="shared" si="3"/>
        <v>253</v>
      </c>
      <c r="U13" s="14" t="str">
        <f>IF(ISBLANK('1ST'!W14),"ABS",'1ST'!W14)</f>
        <v>SOC</v>
      </c>
      <c r="V13" s="14">
        <f>IF(V$6=0,0,IF(ISBLANK('1ST'!X14),"ABS",ROUNDUP('1ST'!X14*(_xlfn.XLOOKUP(U$5,SCODE,THF,"ERROR",0,1))/'1ST'!X$9,0)))</f>
        <v>195</v>
      </c>
      <c r="W13" s="14">
        <f>IF(W$6=0,0,IF(ISBLANK('1ST'!Y14),"ABS",ROUNDUP('1ST'!Y14*(_xlfn.XLOOKUP(U$5,SCODE,INF,"ERROR",0,1))/'1ST'!Y$9,0)))</f>
        <v>60</v>
      </c>
      <c r="X13" s="14">
        <f t="shared" si="4"/>
        <v>255</v>
      </c>
      <c r="Y13" s="14" t="str">
        <f>IF(ISBLANK('1ST'!AA14),"ABS",'1ST'!AA14)</f>
        <v>GK</v>
      </c>
      <c r="Z13" s="14">
        <f>IF(Z$6=0,0,IF(ISBLANK('1ST'!AB14),"ABS",ROUNDUP('1ST'!AB14*(_xlfn.XLOOKUP(Y$5,SCODE,THF,"ERROR",0,1))/'1ST'!AB$9,0)))</f>
        <v>105</v>
      </c>
      <c r="AA13" s="14">
        <f>IF(AA$6=0,0,IF(ISBLANK('1ST'!AC14),"ABS",ROUNDUP('1ST'!AC14*(_xlfn.XLOOKUP(Y$5,SCODE,INF,"ERROR",0,1))/'1ST'!AC$9,0)))</f>
        <v>27</v>
      </c>
      <c r="AB13" s="14">
        <f t="shared" si="5"/>
        <v>132</v>
      </c>
      <c r="AC13" s="14" t="str">
        <f>IF(AC$5=0,"",IF(ISBLANK('1ST'!AE14),"ABS",'1ST'!AE14))</f>
        <v>ORA</v>
      </c>
      <c r="AD13" s="14">
        <f>IF(AD$6=0,0,IF(ISBLANK('1ST'!AF14),"ABS",ROUNDUP('1ST'!AF14*(_xlfn.XLOOKUP(AC$5,SCODE,THF,"ERROR",0,1))/'1ST'!AF$9,0)))</f>
        <v>115</v>
      </c>
      <c r="AE13" s="14">
        <f>IF(AE$6=0,0,IF(ISBLANK('1ST'!AG14),"ABS",ROUNDUP('1ST'!AG14*(_xlfn.XLOOKUP(AC$5,SCODE,INF,"ERROR",0,1))/'1ST'!AG$9,0)))</f>
        <v>27</v>
      </c>
      <c r="AF13" s="14">
        <f t="shared" si="6"/>
        <v>142</v>
      </c>
      <c r="AG13" s="14" t="str">
        <f>IF(AG$5=0,"",IF(ISBLANK('1ST'!AI14),"ABS",'1ST'!AI14))</f>
        <v>WS</v>
      </c>
      <c r="AH13" s="14">
        <f>IF(AH$6=0,0,IF(ISBLANK('1ST'!AJ14),"ABS",ROUNDUP('1ST'!AJ14*(_xlfn.XLOOKUP(AG$5,SCODE,THF,"ERROR",0,1))/'1ST'!AJ$9,0)))</f>
        <v>115</v>
      </c>
      <c r="AI13" s="14">
        <f>IF(AI$6=0,0,IF(ISBLANK('1ST'!AK14),"ABS",ROUNDUP('1ST'!AK14*(_xlfn.XLOOKUP(AG$5,SCODE,INF,"ERROR",0,1))/'1ST'!AK$9,0)))</f>
        <v>23</v>
      </c>
      <c r="AJ13" s="14">
        <f t="shared" si="7"/>
        <v>138</v>
      </c>
      <c r="AK13" s="14">
        <f t="shared" si="8"/>
        <v>1706</v>
      </c>
      <c r="AL13" s="14">
        <f t="shared" si="9"/>
        <v>262.45999999999998</v>
      </c>
      <c r="AM13" s="14" t="str">
        <f t="shared" si="10"/>
        <v>PASS</v>
      </c>
      <c r="AN13" s="4">
        <f t="shared" si="11"/>
        <v>8</v>
      </c>
      <c r="AO13" s="14">
        <f>'1ST'!AM14</f>
        <v>55</v>
      </c>
    </row>
    <row r="14" spans="1:41">
      <c r="A14" s="4">
        <f>'1ST'!A15</f>
        <v>5</v>
      </c>
      <c r="B14" s="4" t="str">
        <f>'1ST'!B15</f>
        <v>ST0790119</v>
      </c>
      <c r="C14" s="4">
        <f>'1ST'!C15</f>
        <v>200205</v>
      </c>
      <c r="D14" s="4" t="str">
        <f>'1ST'!D15</f>
        <v>BHUMIKA SHRESTHA</v>
      </c>
      <c r="E14" s="14" t="str">
        <f>IF(E$5=0,"",IF(ISBLANK('1ST'!G15),"ABS",'1ST'!G15))</f>
        <v>EN</v>
      </c>
      <c r="F14" s="14">
        <f>IF(F$6=0,0,IF(ISBLANK('1ST'!H15),"ABS",ROUNDUP('1ST'!H15*(_xlfn.XLOOKUP(E$5,SCODE,THF,"ERROR",0,1))/'1ST'!H$9,0)))</f>
        <v>195</v>
      </c>
      <c r="G14" s="14">
        <f>IF(G$6=0,0,IF(ISBLANK('1ST'!I15),"ABS",ROUNDUP('1ST'!I15*(_xlfn.XLOOKUP(E$5,SCODE,INF,"ERROR",0,1))/'1ST'!I$9,0)))</f>
        <v>55</v>
      </c>
      <c r="H14" s="14">
        <f t="shared" si="0"/>
        <v>250</v>
      </c>
      <c r="I14" s="14" t="str">
        <f>'1ST'!K15</f>
        <v>NEP</v>
      </c>
      <c r="J14" s="14">
        <f>IF(J$6=0,0,IF(ISBLANK('1ST'!L15),"ABS",ROUNDUP('1ST'!L15*(_xlfn.XLOOKUP(I$5,SCODE,THF,"ERROR",0,1))/'1ST'!L$9,0)))</f>
        <v>160</v>
      </c>
      <c r="K14" s="14">
        <f>IF(K$6=0,0,IF(ISBLANK('1ST'!M15),"ABS",ROUNDUP('1ST'!M15*(_xlfn.XLOOKUP(I$5,SCODE,INF,"ERROR",0,1))/'1ST'!M$9,0)))</f>
        <v>55</v>
      </c>
      <c r="L14" s="14">
        <f t="shared" si="1"/>
        <v>215</v>
      </c>
      <c r="M14" s="14" t="str">
        <f>IF(ISBLANK('1ST'!O15),"ABS",'1ST'!O15)</f>
        <v>MATH</v>
      </c>
      <c r="N14" s="14">
        <f>IF(N$6=0,0,IF(ISBLANK('1ST'!P15),"ABS",ROUNDUP('1ST'!P15*(_xlfn.XLOOKUP(M$5,SCODE,THF,"ERROR",0,1))/'1ST'!P$9,0)))</f>
        <v>135</v>
      </c>
      <c r="O14" s="14">
        <f>IF(O$6=0,0,IF(ISBLANK('1ST'!Q15),"ABS",ROUNDUP('1ST'!Q15*(_xlfn.XLOOKUP(M$5,SCODE,INF,"ERROR",0,1))/'1ST'!Q$9,0)))</f>
        <v>57</v>
      </c>
      <c r="P14" s="14">
        <f t="shared" si="2"/>
        <v>192</v>
      </c>
      <c r="Q14" s="14" t="str">
        <f>IF(ISBLANK('1ST'!S15),"ABS",'1ST'!S15)</f>
        <v>SCI</v>
      </c>
      <c r="R14" s="14">
        <f>IF(R$6=0,0,IF(ISBLANK('1ST'!T15),"ABS",ROUNDUP('1ST'!T15*(_xlfn.XLOOKUP(Q$5,SCODE,THF,"ERROR",0,1))/'1ST'!T$9,0)))</f>
        <v>110</v>
      </c>
      <c r="S14" s="14">
        <f>IF(S$6=0,0,IF(ISBLANK('1ST'!U15),"ABS",ROUNDUP('1ST'!U15*(_xlfn.XLOOKUP(Q$5,SCODE,INF,"ERROR",0,1))/'1ST'!U$9,0)))</f>
        <v>53</v>
      </c>
      <c r="T14" s="14">
        <f t="shared" si="3"/>
        <v>163</v>
      </c>
      <c r="U14" s="14" t="str">
        <f>IF(ISBLANK('1ST'!W15),"ABS",'1ST'!W15)</f>
        <v>SOC</v>
      </c>
      <c r="V14" s="14">
        <f>IF(V$6=0,0,IF(ISBLANK('1ST'!X15),"ABS",ROUNDUP('1ST'!X15*(_xlfn.XLOOKUP(U$5,SCODE,THF,"ERROR",0,1))/'1ST'!X$9,0)))</f>
        <v>135</v>
      </c>
      <c r="W14" s="14">
        <f>IF(W$6=0,0,IF(ISBLANK('1ST'!Y15),"ABS",ROUNDUP('1ST'!Y15*(_xlfn.XLOOKUP(U$5,SCODE,INF,"ERROR",0,1))/'1ST'!Y$9,0)))</f>
        <v>55</v>
      </c>
      <c r="X14" s="14">
        <f t="shared" si="4"/>
        <v>190</v>
      </c>
      <c r="Y14" s="14" t="str">
        <f>IF(ISBLANK('1ST'!AA15),"ABS",'1ST'!AA15)</f>
        <v>GK</v>
      </c>
      <c r="Z14" s="14">
        <f>IF(Z$6=0,0,IF(ISBLANK('1ST'!AB15),"ABS",ROUNDUP('1ST'!AB15*(_xlfn.XLOOKUP(Y$5,SCODE,THF,"ERROR",0,1))/'1ST'!AB$9,0)))</f>
        <v>80</v>
      </c>
      <c r="AA14" s="14">
        <f>IF(AA$6=0,0,IF(ISBLANK('1ST'!AC15),"ABS",ROUNDUP('1ST'!AC15*(_xlfn.XLOOKUP(Y$5,SCODE,INF,"ERROR",0,1))/'1ST'!AC$9,0)))</f>
        <v>27</v>
      </c>
      <c r="AB14" s="14">
        <f t="shared" si="5"/>
        <v>107</v>
      </c>
      <c r="AC14" s="14" t="str">
        <f>IF(AC$5=0,"",IF(ISBLANK('1ST'!AE15),"ABS",'1ST'!AE15))</f>
        <v>ORA</v>
      </c>
      <c r="AD14" s="14">
        <f>IF(AD$6=0,0,IF(ISBLANK('1ST'!AF15),"ABS",ROUNDUP('1ST'!AF15*(_xlfn.XLOOKUP(AC$5,SCODE,THF,"ERROR",0,1))/'1ST'!AF$9,0)))</f>
        <v>115</v>
      </c>
      <c r="AE14" s="14">
        <f>IF(AE$6=0,0,IF(ISBLANK('1ST'!AG15),"ABS",ROUNDUP('1ST'!AG15*(_xlfn.XLOOKUP(AC$5,SCODE,INF,"ERROR",0,1))/'1ST'!AG$9,0)))</f>
        <v>25</v>
      </c>
      <c r="AF14" s="14">
        <f t="shared" si="6"/>
        <v>140</v>
      </c>
      <c r="AG14" s="14" t="str">
        <f>IF(AG$5=0,"",IF(ISBLANK('1ST'!AI15),"ABS",'1ST'!AI15))</f>
        <v>WS</v>
      </c>
      <c r="AH14" s="14">
        <f>IF(AH$6=0,0,IF(ISBLANK('1ST'!AJ15),"ABS",ROUNDUP('1ST'!AJ15*(_xlfn.XLOOKUP(AG$5,SCODE,THF,"ERROR",0,1))/'1ST'!AJ$9,0)))</f>
        <v>95</v>
      </c>
      <c r="AI14" s="14">
        <f>IF(AI$6=0,0,IF(ISBLANK('1ST'!AK15),"ABS",ROUNDUP('1ST'!AK15*(_xlfn.XLOOKUP(AG$5,SCODE,INF,"ERROR",0,1))/'1ST'!AK$9,0)))</f>
        <v>25</v>
      </c>
      <c r="AJ14" s="14">
        <f t="shared" si="7"/>
        <v>120</v>
      </c>
      <c r="AK14" s="14">
        <f t="shared" si="8"/>
        <v>1377</v>
      </c>
      <c r="AL14" s="14">
        <f t="shared" si="9"/>
        <v>211.85</v>
      </c>
      <c r="AM14" s="14" t="str">
        <f t="shared" si="10"/>
        <v>PASS</v>
      </c>
      <c r="AN14" s="4">
        <f t="shared" si="11"/>
        <v>19</v>
      </c>
      <c r="AO14" s="14">
        <f>'1ST'!AM15</f>
        <v>58</v>
      </c>
    </row>
    <row r="15" spans="1:41">
      <c r="A15" s="4">
        <f>'1ST'!A16</f>
        <v>6</v>
      </c>
      <c r="B15" s="4" t="str">
        <f>'1ST'!B16</f>
        <v>ST0790104</v>
      </c>
      <c r="C15" s="4">
        <f>'1ST'!C16</f>
        <v>200206</v>
      </c>
      <c r="D15" s="4" t="str">
        <f>'1ST'!D16</f>
        <v>BIHANI LIMBU</v>
      </c>
      <c r="E15" s="14" t="str">
        <f>IF(E$5=0,"",IF(ISBLANK('1ST'!G16),"ABS",'1ST'!G16))</f>
        <v>EN</v>
      </c>
      <c r="F15" s="14">
        <f>IF(F$6=0,0,IF(ISBLANK('1ST'!H16),"ABS",ROUNDUP('1ST'!H16*(_xlfn.XLOOKUP(E$5,SCODE,THF,"ERROR",0,1))/'1ST'!H$9,0)))</f>
        <v>135</v>
      </c>
      <c r="G15" s="14">
        <f>IF(G$6=0,0,IF(ISBLANK('1ST'!I16),"ABS",ROUNDUP('1ST'!I16*(_xlfn.XLOOKUP(E$5,SCODE,INF,"ERROR",0,1))/'1ST'!I$9,0)))</f>
        <v>55</v>
      </c>
      <c r="H15" s="14">
        <f t="shared" si="0"/>
        <v>190</v>
      </c>
      <c r="I15" s="14" t="str">
        <f>'1ST'!K16</f>
        <v>NEP</v>
      </c>
      <c r="J15" s="14">
        <f>IF(J$6=0,0,IF(ISBLANK('1ST'!L16),"ABS",ROUNDUP('1ST'!L16*(_xlfn.XLOOKUP(I$5,SCODE,THF,"ERROR",0,1))/'1ST'!L$9,0)))</f>
        <v>130</v>
      </c>
      <c r="K15" s="14">
        <f>IF(K$6=0,0,IF(ISBLANK('1ST'!M16),"ABS",ROUNDUP('1ST'!M16*(_xlfn.XLOOKUP(I$5,SCODE,INF,"ERROR",0,1))/'1ST'!M$9,0)))</f>
        <v>55</v>
      </c>
      <c r="L15" s="14">
        <f t="shared" si="1"/>
        <v>185</v>
      </c>
      <c r="M15" s="14" t="str">
        <f>IF(ISBLANK('1ST'!O16),"ABS",'1ST'!O16)</f>
        <v>MATH</v>
      </c>
      <c r="N15" s="14">
        <f>IF(N$6=0,0,IF(ISBLANK('1ST'!P16),"ABS",ROUNDUP('1ST'!P16*(_xlfn.XLOOKUP(M$5,SCODE,THF,"ERROR",0,1))/'1ST'!P$9,0)))</f>
        <v>145</v>
      </c>
      <c r="O15" s="14">
        <f>IF(O$6=0,0,IF(ISBLANK('1ST'!Q16),"ABS",ROUNDUP('1ST'!Q16*(_xlfn.XLOOKUP(M$5,SCODE,INF,"ERROR",0,1))/'1ST'!Q$9,0)))</f>
        <v>55</v>
      </c>
      <c r="P15" s="14">
        <f t="shared" si="2"/>
        <v>200</v>
      </c>
      <c r="Q15" s="14" t="str">
        <f>IF(ISBLANK('1ST'!S16),"ABS",'1ST'!S16)</f>
        <v>SCI</v>
      </c>
      <c r="R15" s="14">
        <f>IF(R$6=0,0,IF(ISBLANK('1ST'!T16),"ABS",ROUNDUP('1ST'!T16*(_xlfn.XLOOKUP(Q$5,SCODE,THF,"ERROR",0,1))/'1ST'!T$9,0)))</f>
        <v>155</v>
      </c>
      <c r="S15" s="14">
        <f>IF(S$6=0,0,IF(ISBLANK('1ST'!U16),"ABS",ROUNDUP('1ST'!U16*(_xlfn.XLOOKUP(Q$5,SCODE,INF,"ERROR",0,1))/'1ST'!U$9,0)))</f>
        <v>53</v>
      </c>
      <c r="T15" s="14">
        <f t="shared" si="3"/>
        <v>208</v>
      </c>
      <c r="U15" s="14" t="str">
        <f>IF(ISBLANK('1ST'!W16),"ABS",'1ST'!W16)</f>
        <v>SOC</v>
      </c>
      <c r="V15" s="14">
        <f>IF(V$6=0,0,IF(ISBLANK('1ST'!X16),"ABS",ROUNDUP('1ST'!X16*(_xlfn.XLOOKUP(U$5,SCODE,THF,"ERROR",0,1))/'1ST'!X$9,0)))</f>
        <v>120</v>
      </c>
      <c r="W15" s="14">
        <f>IF(W$6=0,0,IF(ISBLANK('1ST'!Y16),"ABS",ROUNDUP('1ST'!Y16*(_xlfn.XLOOKUP(U$5,SCODE,INF,"ERROR",0,1))/'1ST'!Y$9,0)))</f>
        <v>55</v>
      </c>
      <c r="X15" s="14">
        <f t="shared" si="4"/>
        <v>175</v>
      </c>
      <c r="Y15" s="14" t="str">
        <f>IF(ISBLANK('1ST'!AA16),"ABS",'1ST'!AA16)</f>
        <v>GK</v>
      </c>
      <c r="Z15" s="14">
        <f>IF(Z$6=0,0,IF(ISBLANK('1ST'!AB16),"ABS",ROUNDUP('1ST'!AB16*(_xlfn.XLOOKUP(Y$5,SCODE,THF,"ERROR",0,1))/'1ST'!AB$9,0)))</f>
        <v>80</v>
      </c>
      <c r="AA15" s="14">
        <f>IF(AA$6=0,0,IF(ISBLANK('1ST'!AC16),"ABS",ROUNDUP('1ST'!AC16*(_xlfn.XLOOKUP(Y$5,SCODE,INF,"ERROR",0,1))/'1ST'!AC$9,0)))</f>
        <v>24</v>
      </c>
      <c r="AB15" s="14">
        <f t="shared" si="5"/>
        <v>104</v>
      </c>
      <c r="AC15" s="14" t="str">
        <f>IF(AC$5=0,"",IF(ISBLANK('1ST'!AE16),"ABS",'1ST'!AE16))</f>
        <v>ORA</v>
      </c>
      <c r="AD15" s="14">
        <f>IF(AD$6=0,0,IF(ISBLANK('1ST'!AF16),"ABS",ROUNDUP('1ST'!AF16*(_xlfn.XLOOKUP(AC$5,SCODE,THF,"ERROR",0,1))/'1ST'!AF$9,0)))</f>
        <v>115</v>
      </c>
      <c r="AE15" s="14">
        <f>IF(AE$6=0,0,IF(ISBLANK('1ST'!AG16),"ABS",ROUNDUP('1ST'!AG16*(_xlfn.XLOOKUP(AC$5,SCODE,INF,"ERROR",0,1))/'1ST'!AG$9,0)))</f>
        <v>24</v>
      </c>
      <c r="AF15" s="14">
        <f t="shared" si="6"/>
        <v>139</v>
      </c>
      <c r="AG15" s="14" t="str">
        <f>IF(AG$5=0,"",IF(ISBLANK('1ST'!AI16),"ABS",'1ST'!AI16))</f>
        <v>WS</v>
      </c>
      <c r="AH15" s="14">
        <f>IF(AH$6=0,0,IF(ISBLANK('1ST'!AJ16),"ABS",ROUNDUP('1ST'!AJ16*(_xlfn.XLOOKUP(AG$5,SCODE,THF,"ERROR",0,1))/'1ST'!AJ$9,0)))</f>
        <v>95</v>
      </c>
      <c r="AI15" s="14">
        <f>IF(AI$6=0,0,IF(ISBLANK('1ST'!AK16),"ABS",ROUNDUP('1ST'!AK16*(_xlfn.XLOOKUP(AG$5,SCODE,INF,"ERROR",0,1))/'1ST'!AK$9,0)))</f>
        <v>25</v>
      </c>
      <c r="AJ15" s="14">
        <f t="shared" si="7"/>
        <v>120</v>
      </c>
      <c r="AK15" s="14">
        <f t="shared" si="8"/>
        <v>1321</v>
      </c>
      <c r="AL15" s="14">
        <f t="shared" si="9"/>
        <v>203.23</v>
      </c>
      <c r="AM15" s="14" t="str">
        <f t="shared" si="10"/>
        <v>PASS</v>
      </c>
      <c r="AN15" s="4">
        <f t="shared" si="11"/>
        <v>21</v>
      </c>
      <c r="AO15" s="14">
        <f>'1ST'!AM16</f>
        <v>56</v>
      </c>
    </row>
    <row r="16" spans="1:41">
      <c r="A16" s="4">
        <f>'1ST'!A17</f>
        <v>7</v>
      </c>
      <c r="B16" s="4" t="str">
        <f>'1ST'!B17</f>
        <v>ST0800301</v>
      </c>
      <c r="C16" s="4">
        <f>'1ST'!C17</f>
        <v>200207</v>
      </c>
      <c r="D16" s="4" t="str">
        <f>'1ST'!D17</f>
        <v>DAINEL RAI</v>
      </c>
      <c r="E16" s="14" t="str">
        <f>IF(E$5=0,"",IF(ISBLANK('1ST'!G17),"ABS",'1ST'!G17))</f>
        <v>EN</v>
      </c>
      <c r="F16" s="14">
        <f>IF(F$6=0,0,IF(ISBLANK('1ST'!H17),"ABS",ROUNDUP('1ST'!H17*(_xlfn.XLOOKUP(E$5,SCODE,THF,"ERROR",0,1))/'1ST'!H$9,0)))</f>
        <v>105</v>
      </c>
      <c r="G16" s="14">
        <f>IF(G$6=0,0,IF(ISBLANK('1ST'!I17),"ABS",ROUNDUP('1ST'!I17*(_xlfn.XLOOKUP(E$5,SCODE,INF,"ERROR",0,1))/'1ST'!I$9,0)))</f>
        <v>55</v>
      </c>
      <c r="H16" s="14">
        <f t="shared" si="0"/>
        <v>160</v>
      </c>
      <c r="I16" s="14" t="str">
        <f>'1ST'!K17</f>
        <v>NEP</v>
      </c>
      <c r="J16" s="14">
        <f>IF(J$6=0,0,IF(ISBLANK('1ST'!L17),"ABS",ROUNDUP('1ST'!L17*(_xlfn.XLOOKUP(I$5,SCODE,THF,"ERROR",0,1))/'1ST'!L$9,0)))</f>
        <v>145</v>
      </c>
      <c r="K16" s="14">
        <f>IF(K$6=0,0,IF(ISBLANK('1ST'!M17),"ABS",ROUNDUP('1ST'!M17*(_xlfn.XLOOKUP(I$5,SCODE,INF,"ERROR",0,1))/'1ST'!M$9,0)))</f>
        <v>55</v>
      </c>
      <c r="L16" s="14">
        <f t="shared" si="1"/>
        <v>200</v>
      </c>
      <c r="M16" s="14" t="str">
        <f>IF(ISBLANK('1ST'!O17),"ABS",'1ST'!O17)</f>
        <v>MATH</v>
      </c>
      <c r="N16" s="14">
        <f>IF(N$6=0,0,IF(ISBLANK('1ST'!P17),"ABS",ROUNDUP('1ST'!P17*(_xlfn.XLOOKUP(M$5,SCODE,THF,"ERROR",0,1))/'1ST'!P$9,0)))</f>
        <v>155</v>
      </c>
      <c r="O16" s="14">
        <f>IF(O$6=0,0,IF(ISBLANK('1ST'!Q17),"ABS",ROUNDUP('1ST'!Q17*(_xlfn.XLOOKUP(M$5,SCODE,INF,"ERROR",0,1))/'1ST'!Q$9,0)))</f>
        <v>55</v>
      </c>
      <c r="P16" s="14">
        <f t="shared" si="2"/>
        <v>210</v>
      </c>
      <c r="Q16" s="14" t="str">
        <f>IF(ISBLANK('1ST'!S17),"ABS",'1ST'!S17)</f>
        <v>SCI</v>
      </c>
      <c r="R16" s="14">
        <f>IF(R$6=0,0,IF(ISBLANK('1ST'!T17),"ABS",ROUNDUP('1ST'!T17*(_xlfn.XLOOKUP(Q$5,SCODE,THF,"ERROR",0,1))/'1ST'!T$9,0)))</f>
        <v>130</v>
      </c>
      <c r="S16" s="14">
        <f>IF(S$6=0,0,IF(ISBLANK('1ST'!U17),"ABS",ROUNDUP('1ST'!U17*(_xlfn.XLOOKUP(Q$5,SCODE,INF,"ERROR",0,1))/'1ST'!U$9,0)))</f>
        <v>53</v>
      </c>
      <c r="T16" s="14">
        <f t="shared" si="3"/>
        <v>183</v>
      </c>
      <c r="U16" s="14" t="str">
        <f>IF(ISBLANK('1ST'!W17),"ABS",'1ST'!W17)</f>
        <v>SOC</v>
      </c>
      <c r="V16" s="14">
        <f>IF(V$6=0,0,IF(ISBLANK('1ST'!X17),"ABS",ROUNDUP('1ST'!X17*(_xlfn.XLOOKUP(U$5,SCODE,THF,"ERROR",0,1))/'1ST'!X$9,0)))</f>
        <v>125</v>
      </c>
      <c r="W16" s="14">
        <f>IF(W$6=0,0,IF(ISBLANK('1ST'!Y17),"ABS",ROUNDUP('1ST'!Y17*(_xlfn.XLOOKUP(U$5,SCODE,INF,"ERROR",0,1))/'1ST'!Y$9,0)))</f>
        <v>55</v>
      </c>
      <c r="X16" s="14">
        <f t="shared" si="4"/>
        <v>180</v>
      </c>
      <c r="Y16" s="14" t="str">
        <f>IF(ISBLANK('1ST'!AA17),"ABS",'1ST'!AA17)</f>
        <v>GK</v>
      </c>
      <c r="Z16" s="14">
        <f>IF(Z$6=0,0,IF(ISBLANK('1ST'!AB17),"ABS",ROUNDUP('1ST'!AB17*(_xlfn.XLOOKUP(Y$5,SCODE,THF,"ERROR",0,1))/'1ST'!AB$9,0)))</f>
        <v>65</v>
      </c>
      <c r="AA16" s="14">
        <f>IF(AA$6=0,0,IF(ISBLANK('1ST'!AC17),"ABS",ROUNDUP('1ST'!AC17*(_xlfn.XLOOKUP(Y$5,SCODE,INF,"ERROR",0,1))/'1ST'!AC$9,0)))</f>
        <v>27</v>
      </c>
      <c r="AB16" s="14">
        <f t="shared" si="5"/>
        <v>92</v>
      </c>
      <c r="AC16" s="14" t="str">
        <f>IF(AC$5=0,"",IF(ISBLANK('1ST'!AE17),"ABS",'1ST'!AE17))</f>
        <v>ORA</v>
      </c>
      <c r="AD16" s="14">
        <f>IF(AD$6=0,0,IF(ISBLANK('1ST'!AF17),"ABS",ROUNDUP('1ST'!AF17*(_xlfn.XLOOKUP(AC$5,SCODE,THF,"ERROR",0,1))/'1ST'!AF$9,0)))</f>
        <v>115</v>
      </c>
      <c r="AE16" s="14">
        <f>IF(AE$6=0,0,IF(ISBLANK('1ST'!AG17),"ABS",ROUNDUP('1ST'!AG17*(_xlfn.XLOOKUP(AC$5,SCODE,INF,"ERROR",0,1))/'1ST'!AG$9,0)))</f>
        <v>24</v>
      </c>
      <c r="AF16" s="14">
        <f t="shared" si="6"/>
        <v>139</v>
      </c>
      <c r="AG16" s="14" t="str">
        <f>IF(AG$5=0,"",IF(ISBLANK('1ST'!AI17),"ABS",'1ST'!AI17))</f>
        <v>WS</v>
      </c>
      <c r="AH16" s="14">
        <f>IF(AH$6=0,0,IF(ISBLANK('1ST'!AJ17),"ABS",ROUNDUP('1ST'!AJ17*(_xlfn.XLOOKUP(AG$5,SCODE,THF,"ERROR",0,1))/'1ST'!AJ$9,0)))</f>
        <v>85</v>
      </c>
      <c r="AI16" s="14">
        <f>IF(AI$6=0,0,IF(ISBLANK('1ST'!AK17),"ABS",ROUNDUP('1ST'!AK17*(_xlfn.XLOOKUP(AG$5,SCODE,INF,"ERROR",0,1))/'1ST'!AK$9,0)))</f>
        <v>25</v>
      </c>
      <c r="AJ16" s="14">
        <f t="shared" si="7"/>
        <v>110</v>
      </c>
      <c r="AK16" s="14">
        <f t="shared" si="8"/>
        <v>1274</v>
      </c>
      <c r="AL16" s="14">
        <f t="shared" si="9"/>
        <v>196</v>
      </c>
      <c r="AM16" s="14" t="str">
        <f t="shared" si="10"/>
        <v>PASS</v>
      </c>
      <c r="AN16" s="4">
        <f t="shared" si="11"/>
        <v>22</v>
      </c>
      <c r="AO16" s="14">
        <f>'1ST'!AM17</f>
        <v>55</v>
      </c>
    </row>
    <row r="17" spans="1:41">
      <c r="A17" s="4">
        <f>'1ST'!A18</f>
        <v>8</v>
      </c>
      <c r="B17" s="4" t="str">
        <f>'1ST'!B18</f>
        <v>ST0790202</v>
      </c>
      <c r="C17" s="4">
        <f>'1ST'!C18</f>
        <v>200208</v>
      </c>
      <c r="D17" s="4" t="str">
        <f>'1ST'!D18</f>
        <v>ENJU LIMBU</v>
      </c>
      <c r="E17" s="14" t="str">
        <f>IF(E$5=0,"",IF(ISBLANK('1ST'!G18),"ABS",'1ST'!G18))</f>
        <v>EN</v>
      </c>
      <c r="F17" s="14">
        <f>IF(F$6=0,0,IF(ISBLANK('1ST'!H18),"ABS",ROUNDUP('1ST'!H18*(_xlfn.XLOOKUP(E$5,SCODE,THF,"ERROR",0,1))/'1ST'!H$9,0)))</f>
        <v>100</v>
      </c>
      <c r="G17" s="14">
        <f>IF(G$6=0,0,IF(ISBLANK('1ST'!I18),"ABS",ROUNDUP('1ST'!I18*(_xlfn.XLOOKUP(E$5,SCODE,INF,"ERROR",0,1))/'1ST'!I$9,0)))</f>
        <v>55</v>
      </c>
      <c r="H17" s="14">
        <f t="shared" si="0"/>
        <v>155</v>
      </c>
      <c r="I17" s="14" t="str">
        <f>'1ST'!K18</f>
        <v>NEP</v>
      </c>
      <c r="J17" s="14">
        <f>IF(J$6=0,0,IF(ISBLANK('1ST'!L18),"ABS",ROUNDUP('1ST'!L18*(_xlfn.XLOOKUP(I$5,SCODE,THF,"ERROR",0,1))/'1ST'!L$9,0)))</f>
        <v>120</v>
      </c>
      <c r="K17" s="14">
        <f>IF(K$6=0,0,IF(ISBLANK('1ST'!M18),"ABS",ROUNDUP('1ST'!M18*(_xlfn.XLOOKUP(I$5,SCODE,INF,"ERROR",0,1))/'1ST'!M$9,0)))</f>
        <v>55</v>
      </c>
      <c r="L17" s="14">
        <f t="shared" si="1"/>
        <v>175</v>
      </c>
      <c r="M17" s="14" t="str">
        <f>IF(ISBLANK('1ST'!O18),"ABS",'1ST'!O18)</f>
        <v>MATH</v>
      </c>
      <c r="N17" s="14">
        <f>IF(N$6=0,0,IF(ISBLANK('1ST'!P18),"ABS",ROUNDUP('1ST'!P18*(_xlfn.XLOOKUP(M$5,SCODE,THF,"ERROR",0,1))/'1ST'!P$9,0)))</f>
        <v>115</v>
      </c>
      <c r="O17" s="14">
        <f>IF(O$6=0,0,IF(ISBLANK('1ST'!Q18),"ABS",ROUNDUP('1ST'!Q18*(_xlfn.XLOOKUP(M$5,SCODE,INF,"ERROR",0,1))/'1ST'!Q$9,0)))</f>
        <v>55</v>
      </c>
      <c r="P17" s="14">
        <f t="shared" si="2"/>
        <v>170</v>
      </c>
      <c r="Q17" s="14" t="str">
        <f>IF(ISBLANK('1ST'!S18),"ABS",'1ST'!S18)</f>
        <v>SCI</v>
      </c>
      <c r="R17" s="14">
        <f>IF(R$6=0,0,IF(ISBLANK('1ST'!T18),"ABS",ROUNDUP('1ST'!T18*(_xlfn.XLOOKUP(Q$5,SCODE,THF,"ERROR",0,1))/'1ST'!T$9,0)))</f>
        <v>110</v>
      </c>
      <c r="S17" s="14">
        <f>IF(S$6=0,0,IF(ISBLANK('1ST'!U18),"ABS",ROUNDUP('1ST'!U18*(_xlfn.XLOOKUP(Q$5,SCODE,INF,"ERROR",0,1))/'1ST'!U$9,0)))</f>
        <v>52</v>
      </c>
      <c r="T17" s="14">
        <f t="shared" si="3"/>
        <v>162</v>
      </c>
      <c r="U17" s="14" t="str">
        <f>IF(ISBLANK('1ST'!W18),"ABS",'1ST'!W18)</f>
        <v>SOC</v>
      </c>
      <c r="V17" s="14">
        <f>IF(V$6=0,0,IF(ISBLANK('1ST'!X18),"ABS",ROUNDUP('1ST'!X18*(_xlfn.XLOOKUP(U$5,SCODE,THF,"ERROR",0,1))/'1ST'!X$9,0)))</f>
        <v>140</v>
      </c>
      <c r="W17" s="14">
        <f>IF(W$6=0,0,IF(ISBLANK('1ST'!Y18),"ABS",ROUNDUP('1ST'!Y18*(_xlfn.XLOOKUP(U$5,SCODE,INF,"ERROR",0,1))/'1ST'!Y$9,0)))</f>
        <v>55</v>
      </c>
      <c r="X17" s="14">
        <f t="shared" si="4"/>
        <v>195</v>
      </c>
      <c r="Y17" s="14" t="str">
        <f>IF(ISBLANK('1ST'!AA18),"ABS",'1ST'!AA18)</f>
        <v>GK</v>
      </c>
      <c r="Z17" s="14">
        <f>IF(Z$6=0,0,IF(ISBLANK('1ST'!AB18),"ABS",ROUNDUP('1ST'!AB18*(_xlfn.XLOOKUP(Y$5,SCODE,THF,"ERROR",0,1))/'1ST'!AB$9,0)))</f>
        <v>70</v>
      </c>
      <c r="AA17" s="14">
        <f>IF(AA$6=0,0,IF(ISBLANK('1ST'!AC18),"ABS",ROUNDUP('1ST'!AC18*(_xlfn.XLOOKUP(Y$5,SCODE,INF,"ERROR",0,1))/'1ST'!AC$9,0)))</f>
        <v>24</v>
      </c>
      <c r="AB17" s="14">
        <f t="shared" si="5"/>
        <v>94</v>
      </c>
      <c r="AC17" s="14" t="str">
        <f>IF(AC$5=0,"",IF(ISBLANK('1ST'!AE18),"ABS",'1ST'!AE18))</f>
        <v>ORA</v>
      </c>
      <c r="AD17" s="14">
        <f>IF(AD$6=0,0,IF(ISBLANK('1ST'!AF18),"ABS",ROUNDUP('1ST'!AF18*(_xlfn.XLOOKUP(AC$5,SCODE,THF,"ERROR",0,1))/'1ST'!AF$9,0)))</f>
        <v>110</v>
      </c>
      <c r="AE17" s="14">
        <f>IF(AE$6=0,0,IF(ISBLANK('1ST'!AG18),"ABS",ROUNDUP('1ST'!AG18*(_xlfn.XLOOKUP(AC$5,SCODE,INF,"ERROR",0,1))/'1ST'!AG$9,0)))</f>
        <v>24</v>
      </c>
      <c r="AF17" s="14">
        <f t="shared" si="6"/>
        <v>134</v>
      </c>
      <c r="AG17" s="14" t="str">
        <f>IF(AG$5=0,"",IF(ISBLANK('1ST'!AI18),"ABS",'1ST'!AI18))</f>
        <v>WS</v>
      </c>
      <c r="AH17" s="14">
        <f>IF(AH$6=0,0,IF(ISBLANK('1ST'!AJ18),"ABS",ROUNDUP('1ST'!AJ18*(_xlfn.XLOOKUP(AG$5,SCODE,THF,"ERROR",0,1))/'1ST'!AJ$9,0)))</f>
        <v>80</v>
      </c>
      <c r="AI17" s="14">
        <f>IF(AI$6=0,0,IF(ISBLANK('1ST'!AK18),"ABS",ROUNDUP('1ST'!AK18*(_xlfn.XLOOKUP(AG$5,SCODE,INF,"ERROR",0,1))/'1ST'!AK$9,0)))</f>
        <v>24</v>
      </c>
      <c r="AJ17" s="14">
        <f t="shared" si="7"/>
        <v>104</v>
      </c>
      <c r="AK17" s="14">
        <f t="shared" si="8"/>
        <v>1189</v>
      </c>
      <c r="AL17" s="14">
        <f t="shared" si="9"/>
        <v>182.92</v>
      </c>
      <c r="AM17" s="14" t="str">
        <f t="shared" si="10"/>
        <v>PASS</v>
      </c>
      <c r="AN17" s="4">
        <f t="shared" si="11"/>
        <v>24</v>
      </c>
      <c r="AO17" s="14">
        <f>'1ST'!AM18</f>
        <v>56</v>
      </c>
    </row>
    <row r="18" spans="1:41">
      <c r="A18" s="4">
        <f>'1ST'!A19</f>
        <v>9</v>
      </c>
      <c r="B18" s="4" t="str">
        <f>'1ST'!B19</f>
        <v>ST0790097</v>
      </c>
      <c r="C18" s="4">
        <f>'1ST'!C19</f>
        <v>200209</v>
      </c>
      <c r="D18" s="4" t="str">
        <f>'1ST'!D19</f>
        <v>KRITAN KARKI</v>
      </c>
      <c r="E18" s="14" t="str">
        <f>IF(E$5=0,"",IF(ISBLANK('1ST'!G19),"ABS",'1ST'!G19))</f>
        <v>EN</v>
      </c>
      <c r="F18" s="14">
        <f>IF(F$6=0,0,IF(ISBLANK('1ST'!H19),"ABS",ROUNDUP('1ST'!H19*(_xlfn.XLOOKUP(E$5,SCODE,THF,"ERROR",0,1))/'1ST'!H$9,0)))</f>
        <v>115</v>
      </c>
      <c r="G18" s="14">
        <f>IF(G$6=0,0,IF(ISBLANK('1ST'!I19),"ABS",ROUNDUP('1ST'!I19*(_xlfn.XLOOKUP(E$5,SCODE,INF,"ERROR",0,1))/'1ST'!I$9,0)))</f>
        <v>55</v>
      </c>
      <c r="H18" s="14">
        <f t="shared" si="0"/>
        <v>170</v>
      </c>
      <c r="I18" s="14" t="str">
        <f>'1ST'!K19</f>
        <v>NEP</v>
      </c>
      <c r="J18" s="14">
        <f>IF(J$6=0,0,IF(ISBLANK('1ST'!L19),"ABS",ROUNDUP('1ST'!L19*(_xlfn.XLOOKUP(I$5,SCODE,THF,"ERROR",0,1))/'1ST'!L$9,0)))</f>
        <v>70</v>
      </c>
      <c r="K18" s="14">
        <f>IF(K$6=0,0,IF(ISBLANK('1ST'!M19),"ABS",ROUNDUP('1ST'!M19*(_xlfn.XLOOKUP(I$5,SCODE,INF,"ERROR",0,1))/'1ST'!M$9,0)))</f>
        <v>54</v>
      </c>
      <c r="L18" s="14">
        <f t="shared" si="1"/>
        <v>124</v>
      </c>
      <c r="M18" s="14" t="str">
        <f>IF(ISBLANK('1ST'!O19),"ABS",'1ST'!O19)</f>
        <v>MATH</v>
      </c>
      <c r="N18" s="14">
        <f>IF(N$6=0,0,IF(ISBLANK('1ST'!P19),"ABS",ROUNDUP('1ST'!P19*(_xlfn.XLOOKUP(M$5,SCODE,THF,"ERROR",0,1))/'1ST'!P$9,0)))</f>
        <v>95</v>
      </c>
      <c r="O18" s="14">
        <f>IF(O$6=0,0,IF(ISBLANK('1ST'!Q19),"ABS",ROUNDUP('1ST'!Q19*(_xlfn.XLOOKUP(M$5,SCODE,INF,"ERROR",0,1))/'1ST'!Q$9,0)))</f>
        <v>55</v>
      </c>
      <c r="P18" s="14">
        <f t="shared" si="2"/>
        <v>150</v>
      </c>
      <c r="Q18" s="14" t="str">
        <f>IF(ISBLANK('1ST'!S19),"ABS",'1ST'!S19)</f>
        <v>SCI</v>
      </c>
      <c r="R18" s="14">
        <f>IF(R$6=0,0,IF(ISBLANK('1ST'!T19),"ABS",ROUNDUP('1ST'!T19*(_xlfn.XLOOKUP(Q$5,SCODE,THF,"ERROR",0,1))/'1ST'!T$9,0)))</f>
        <v>95</v>
      </c>
      <c r="S18" s="14">
        <f>IF(S$6=0,0,IF(ISBLANK('1ST'!U19),"ABS",ROUNDUP('1ST'!U19*(_xlfn.XLOOKUP(Q$5,SCODE,INF,"ERROR",0,1))/'1ST'!U$9,0)))</f>
        <v>52</v>
      </c>
      <c r="T18" s="14">
        <f t="shared" si="3"/>
        <v>147</v>
      </c>
      <c r="U18" s="14" t="str">
        <f>IF(ISBLANK('1ST'!W19),"ABS",'1ST'!W19)</f>
        <v>SOC</v>
      </c>
      <c r="V18" s="14">
        <f>IF(V$6=0,0,IF(ISBLANK('1ST'!X19),"ABS",ROUNDUP('1ST'!X19*(_xlfn.XLOOKUP(U$5,SCODE,THF,"ERROR",0,1))/'1ST'!X$9,0)))</f>
        <v>120</v>
      </c>
      <c r="W18" s="14">
        <f>IF(W$6=0,0,IF(ISBLANK('1ST'!Y19),"ABS",ROUNDUP('1ST'!Y19*(_xlfn.XLOOKUP(U$5,SCODE,INF,"ERROR",0,1))/'1ST'!Y$9,0)))</f>
        <v>54</v>
      </c>
      <c r="X18" s="14">
        <f t="shared" si="4"/>
        <v>174</v>
      </c>
      <c r="Y18" s="14" t="str">
        <f>IF(ISBLANK('1ST'!AA19),"ABS",'1ST'!AA19)</f>
        <v>GK</v>
      </c>
      <c r="Z18" s="14">
        <f>IF(Z$6=0,0,IF(ISBLANK('1ST'!AB19),"ABS",ROUNDUP('1ST'!AB19*(_xlfn.XLOOKUP(Y$5,SCODE,THF,"ERROR",0,1))/'1ST'!AB$9,0)))</f>
        <v>65</v>
      </c>
      <c r="AA18" s="14">
        <f>IF(AA$6=0,0,IF(ISBLANK('1ST'!AC19),"ABS",ROUNDUP('1ST'!AC19*(_xlfn.XLOOKUP(Y$5,SCODE,INF,"ERROR",0,1))/'1ST'!AC$9,0)))</f>
        <v>24</v>
      </c>
      <c r="AB18" s="14">
        <f t="shared" si="5"/>
        <v>89</v>
      </c>
      <c r="AC18" s="14" t="str">
        <f>IF(AC$5=0,"",IF(ISBLANK('1ST'!AE19),"ABS",'1ST'!AE19))</f>
        <v>ORA</v>
      </c>
      <c r="AD18" s="14">
        <f>IF(AD$6=0,0,IF(ISBLANK('1ST'!AF19),"ABS",ROUNDUP('1ST'!AF19*(_xlfn.XLOOKUP(AC$5,SCODE,THF,"ERROR",0,1))/'1ST'!AF$9,0)))</f>
        <v>105</v>
      </c>
      <c r="AE18" s="14">
        <f>IF(AE$6=0,0,IF(ISBLANK('1ST'!AG19),"ABS",ROUNDUP('1ST'!AG19*(_xlfn.XLOOKUP(AC$5,SCODE,INF,"ERROR",0,1))/'1ST'!AG$9,0)))</f>
        <v>23</v>
      </c>
      <c r="AF18" s="14">
        <f t="shared" si="6"/>
        <v>128</v>
      </c>
      <c r="AG18" s="14" t="str">
        <f>IF(AG$5=0,"",IF(ISBLANK('1ST'!AI19),"ABS",'1ST'!AI19))</f>
        <v>WS</v>
      </c>
      <c r="AH18" s="14">
        <f>IF(AH$6=0,0,IF(ISBLANK('1ST'!AJ19),"ABS",ROUNDUP('1ST'!AJ19*(_xlfn.XLOOKUP(AG$5,SCODE,THF,"ERROR",0,1))/'1ST'!AJ$9,0)))</f>
        <v>80</v>
      </c>
      <c r="AI18" s="14">
        <f>IF(AI$6=0,0,IF(ISBLANK('1ST'!AK19),"ABS",ROUNDUP('1ST'!AK19*(_xlfn.XLOOKUP(AG$5,SCODE,INF,"ERROR",0,1))/'1ST'!AK$9,0)))</f>
        <v>24</v>
      </c>
      <c r="AJ18" s="14">
        <f t="shared" si="7"/>
        <v>104</v>
      </c>
      <c r="AK18" s="14">
        <f t="shared" si="8"/>
        <v>1086</v>
      </c>
      <c r="AL18" s="14">
        <f t="shared" si="9"/>
        <v>167.08</v>
      </c>
      <c r="AM18" s="14" t="str">
        <f t="shared" si="10"/>
        <v>PASS</v>
      </c>
      <c r="AN18" s="4">
        <f t="shared" si="11"/>
        <v>26</v>
      </c>
      <c r="AO18" s="14">
        <f>'1ST'!AM19</f>
        <v>52</v>
      </c>
    </row>
    <row r="19" spans="1:41">
      <c r="A19" s="4">
        <f>'1ST'!A20</f>
        <v>10</v>
      </c>
      <c r="B19" s="4" t="str">
        <f>'1ST'!B20</f>
        <v>ST0790100</v>
      </c>
      <c r="C19" s="4">
        <f>'1ST'!C20</f>
        <v>200210</v>
      </c>
      <c r="D19" s="4" t="str">
        <f>'1ST'!D20</f>
        <v>LIJA SHAH</v>
      </c>
      <c r="E19" s="14" t="str">
        <f>IF(E$5=0,"",IF(ISBLANK('1ST'!G20),"ABS",'1ST'!G20))</f>
        <v>EN</v>
      </c>
      <c r="F19" s="14">
        <f>IF(F$6=0,0,IF(ISBLANK('1ST'!H20),"ABS",ROUNDUP('1ST'!H20*(_xlfn.XLOOKUP(E$5,SCODE,THF,"ERROR",0,1))/'1ST'!H$9,0)))</f>
        <v>220</v>
      </c>
      <c r="G19" s="14">
        <f>IF(G$6=0,0,IF(ISBLANK('1ST'!I20),"ABS",ROUNDUP('1ST'!I20*(_xlfn.XLOOKUP(E$5,SCODE,INF,"ERROR",0,1))/'1ST'!I$9,0)))</f>
        <v>59</v>
      </c>
      <c r="H19" s="14">
        <f t="shared" si="0"/>
        <v>279</v>
      </c>
      <c r="I19" s="14" t="str">
        <f>'1ST'!K20</f>
        <v>NEP</v>
      </c>
      <c r="J19" s="14">
        <f>IF(J$6=0,0,IF(ISBLANK('1ST'!L20),"ABS",ROUNDUP('1ST'!L20*(_xlfn.XLOOKUP(I$5,SCODE,THF,"ERROR",0,1))/'1ST'!L$9,0)))</f>
        <v>200</v>
      </c>
      <c r="K19" s="14">
        <f>IF(K$6=0,0,IF(ISBLANK('1ST'!M20),"ABS",ROUNDUP('1ST'!M20*(_xlfn.XLOOKUP(I$5,SCODE,INF,"ERROR",0,1))/'1ST'!M$9,0)))</f>
        <v>59</v>
      </c>
      <c r="L19" s="14">
        <f t="shared" si="1"/>
        <v>259</v>
      </c>
      <c r="M19" s="14" t="str">
        <f>IF(ISBLANK('1ST'!O20),"ABS",'1ST'!O20)</f>
        <v>MATH</v>
      </c>
      <c r="N19" s="14">
        <f>IF(N$6=0,0,IF(ISBLANK('1ST'!P20),"ABS",ROUNDUP('1ST'!P20*(_xlfn.XLOOKUP(M$5,SCODE,THF,"ERROR",0,1))/'1ST'!P$9,0)))</f>
        <v>205</v>
      </c>
      <c r="O19" s="14">
        <f>IF(O$6=0,0,IF(ISBLANK('1ST'!Q20),"ABS",ROUNDUP('1ST'!Q20*(_xlfn.XLOOKUP(M$5,SCODE,INF,"ERROR",0,1))/'1ST'!Q$9,0)))</f>
        <v>59</v>
      </c>
      <c r="P19" s="14">
        <f t="shared" si="2"/>
        <v>264</v>
      </c>
      <c r="Q19" s="14" t="str">
        <f>IF(ISBLANK('1ST'!S20),"ABS",'1ST'!S20)</f>
        <v>SCI</v>
      </c>
      <c r="R19" s="14">
        <f>IF(R$6=0,0,IF(ISBLANK('1ST'!T20),"ABS",ROUNDUP('1ST'!T20*(_xlfn.XLOOKUP(Q$5,SCODE,THF,"ERROR",0,1))/'1ST'!T$9,0)))</f>
        <v>220</v>
      </c>
      <c r="S19" s="14">
        <f>IF(S$6=0,0,IF(ISBLANK('1ST'!U20),"ABS",ROUNDUP('1ST'!U20*(_xlfn.XLOOKUP(Q$5,SCODE,INF,"ERROR",0,1))/'1ST'!U$9,0)))</f>
        <v>59</v>
      </c>
      <c r="T19" s="14">
        <f t="shared" si="3"/>
        <v>279</v>
      </c>
      <c r="U19" s="14" t="str">
        <f>IF(ISBLANK('1ST'!W20),"ABS",'1ST'!W20)</f>
        <v>SOC</v>
      </c>
      <c r="V19" s="14">
        <f>IF(V$6=0,0,IF(ISBLANK('1ST'!X20),"ABS",ROUNDUP('1ST'!X20*(_xlfn.XLOOKUP(U$5,SCODE,THF,"ERROR",0,1))/'1ST'!X$9,0)))</f>
        <v>185</v>
      </c>
      <c r="W19" s="14">
        <f>IF(W$6=0,0,IF(ISBLANK('1ST'!Y20),"ABS",ROUNDUP('1ST'!Y20*(_xlfn.XLOOKUP(U$5,SCODE,INF,"ERROR",0,1))/'1ST'!Y$9,0)))</f>
        <v>60</v>
      </c>
      <c r="X19" s="14">
        <f t="shared" si="4"/>
        <v>245</v>
      </c>
      <c r="Y19" s="14" t="str">
        <f>IF(ISBLANK('1ST'!AA20),"ABS",'1ST'!AA20)</f>
        <v>GK</v>
      </c>
      <c r="Z19" s="14">
        <f>IF(Z$6=0,0,IF(ISBLANK('1ST'!AB20),"ABS",ROUNDUP('1ST'!AB20*(_xlfn.XLOOKUP(Y$5,SCODE,THF,"ERROR",0,1))/'1ST'!AB$9,0)))</f>
        <v>100</v>
      </c>
      <c r="AA19" s="14">
        <f>IF(AA$6=0,0,IF(ISBLANK('1ST'!AC20),"ABS",ROUNDUP('1ST'!AC20*(_xlfn.XLOOKUP(Y$5,SCODE,INF,"ERROR",0,1))/'1ST'!AC$9,0)))</f>
        <v>28</v>
      </c>
      <c r="AB19" s="14">
        <f t="shared" si="5"/>
        <v>128</v>
      </c>
      <c r="AC19" s="14" t="str">
        <f>IF(AC$5=0,"",IF(ISBLANK('1ST'!AE20),"ABS",'1ST'!AE20))</f>
        <v>ORA</v>
      </c>
      <c r="AD19" s="14">
        <f>IF(AD$6=0,0,IF(ISBLANK('1ST'!AF20),"ABS",ROUNDUP('1ST'!AF20*(_xlfn.XLOOKUP(AC$5,SCODE,THF,"ERROR",0,1))/'1ST'!AF$9,0)))</f>
        <v>120</v>
      </c>
      <c r="AE19" s="14">
        <f>IF(AE$6=0,0,IF(ISBLANK('1ST'!AG20),"ABS",ROUNDUP('1ST'!AG20*(_xlfn.XLOOKUP(AC$5,SCODE,INF,"ERROR",0,1))/'1ST'!AG$9,0)))</f>
        <v>27</v>
      </c>
      <c r="AF19" s="14">
        <f t="shared" si="6"/>
        <v>147</v>
      </c>
      <c r="AG19" s="14" t="str">
        <f>IF(AG$5=0,"",IF(ISBLANK('1ST'!AI20),"ABS",'1ST'!AI20))</f>
        <v>WS</v>
      </c>
      <c r="AH19" s="14">
        <f>IF(AH$6=0,0,IF(ISBLANK('1ST'!AJ20),"ABS",ROUNDUP('1ST'!AJ20*(_xlfn.XLOOKUP(AG$5,SCODE,THF,"ERROR",0,1))/'1ST'!AJ$9,0)))</f>
        <v>100</v>
      </c>
      <c r="AI19" s="14">
        <f>IF(AI$6=0,0,IF(ISBLANK('1ST'!AK20),"ABS",ROUNDUP('1ST'!AK20*(_xlfn.XLOOKUP(AG$5,SCODE,INF,"ERROR",0,1))/'1ST'!AK$9,0)))</f>
        <v>25</v>
      </c>
      <c r="AJ19" s="14">
        <f t="shared" si="7"/>
        <v>125</v>
      </c>
      <c r="AK19" s="14">
        <f t="shared" si="8"/>
        <v>1726</v>
      </c>
      <c r="AL19" s="14">
        <f t="shared" si="9"/>
        <v>265.54000000000002</v>
      </c>
      <c r="AM19" s="14" t="str">
        <f t="shared" si="10"/>
        <v>PASS</v>
      </c>
      <c r="AN19" s="4">
        <f t="shared" si="11"/>
        <v>7</v>
      </c>
      <c r="AO19" s="14">
        <f>'1ST'!AM20</f>
        <v>55</v>
      </c>
    </row>
    <row r="20" spans="1:41">
      <c r="A20" s="4">
        <f>'1ST'!A21</f>
        <v>11</v>
      </c>
      <c r="B20" s="4" t="str">
        <f>'1ST'!B21</f>
        <v>ST0790302</v>
      </c>
      <c r="C20" s="4">
        <f>'1ST'!C21</f>
        <v>200211</v>
      </c>
      <c r="D20" s="4" t="str">
        <f>'1ST'!D21</f>
        <v>LINA BASNET</v>
      </c>
      <c r="E20" s="14" t="str">
        <f>IF(E$5=0,"",IF(ISBLANK('1ST'!G21),"ABS",'1ST'!G21))</f>
        <v>EN</v>
      </c>
      <c r="F20" s="14">
        <f>IF(F$6=0,0,IF(ISBLANK('1ST'!H21),"ABS",ROUNDUP('1ST'!H21*(_xlfn.XLOOKUP(E$5,SCODE,THF,"ERROR",0,1))/'1ST'!H$9,0)))</f>
        <v>235</v>
      </c>
      <c r="G20" s="14">
        <f>IF(G$6=0,0,IF(ISBLANK('1ST'!I21),"ABS",ROUNDUP('1ST'!I21*(_xlfn.XLOOKUP(E$5,SCODE,INF,"ERROR",0,1))/'1ST'!I$9,0)))</f>
        <v>63</v>
      </c>
      <c r="H20" s="14">
        <f t="shared" si="0"/>
        <v>298</v>
      </c>
      <c r="I20" s="14" t="str">
        <f>'1ST'!K21</f>
        <v>NEP</v>
      </c>
      <c r="J20" s="14">
        <f>IF(J$6=0,0,IF(ISBLANK('1ST'!L21),"ABS",ROUNDUP('1ST'!L21*(_xlfn.XLOOKUP(I$5,SCODE,THF,"ERROR",0,1))/'1ST'!L$9,0)))</f>
        <v>235</v>
      </c>
      <c r="K20" s="14">
        <f>IF(K$6=0,0,IF(ISBLANK('1ST'!M21),"ABS",ROUNDUP('1ST'!M21*(_xlfn.XLOOKUP(I$5,SCODE,INF,"ERROR",0,1))/'1ST'!M$9,0)))</f>
        <v>63</v>
      </c>
      <c r="L20" s="14">
        <f t="shared" si="1"/>
        <v>298</v>
      </c>
      <c r="M20" s="14" t="str">
        <f>IF(ISBLANK('1ST'!O21),"ABS",'1ST'!O21)</f>
        <v>MATH</v>
      </c>
      <c r="N20" s="14">
        <f>IF(N$6=0,0,IF(ISBLANK('1ST'!P21),"ABS",ROUNDUP('1ST'!P21*(_xlfn.XLOOKUP(M$5,SCODE,THF,"ERROR",0,1))/'1ST'!P$9,0)))</f>
        <v>235</v>
      </c>
      <c r="O20" s="14">
        <f>IF(O$6=0,0,IF(ISBLANK('1ST'!Q21),"ABS",ROUNDUP('1ST'!Q21*(_xlfn.XLOOKUP(M$5,SCODE,INF,"ERROR",0,1))/'1ST'!Q$9,0)))</f>
        <v>38</v>
      </c>
      <c r="P20" s="14">
        <f t="shared" si="2"/>
        <v>273</v>
      </c>
      <c r="Q20" s="14" t="str">
        <f>IF(ISBLANK('1ST'!S21),"ABS",'1ST'!S21)</f>
        <v>SCI</v>
      </c>
      <c r="R20" s="14">
        <f>IF(R$6=0,0,IF(ISBLANK('1ST'!T21),"ABS",ROUNDUP('1ST'!T21*(_xlfn.XLOOKUP(Q$5,SCODE,THF,"ERROR",0,1))/'1ST'!T$9,0)))</f>
        <v>210</v>
      </c>
      <c r="S20" s="14">
        <f>IF(S$6=0,0,IF(ISBLANK('1ST'!U21),"ABS",ROUNDUP('1ST'!U21*(_xlfn.XLOOKUP(Q$5,SCODE,INF,"ERROR",0,1))/'1ST'!U$9,0)))</f>
        <v>63</v>
      </c>
      <c r="T20" s="14">
        <f t="shared" si="3"/>
        <v>273</v>
      </c>
      <c r="U20" s="14" t="str">
        <f>IF(ISBLANK('1ST'!W21),"ABS",'1ST'!W21)</f>
        <v>SOC</v>
      </c>
      <c r="V20" s="14">
        <f>IF(V$6=0,0,IF(ISBLANK('1ST'!X21),"ABS",ROUNDUP('1ST'!X21*(_xlfn.XLOOKUP(U$5,SCODE,THF,"ERROR",0,1))/'1ST'!X$9,0)))</f>
        <v>225</v>
      </c>
      <c r="W20" s="14">
        <f>IF(W$6=0,0,IF(ISBLANK('1ST'!Y21),"ABS",ROUNDUP('1ST'!Y21*(_xlfn.XLOOKUP(U$5,SCODE,INF,"ERROR",0,1))/'1ST'!Y$9,0)))</f>
        <v>63</v>
      </c>
      <c r="X20" s="14">
        <f t="shared" si="4"/>
        <v>288</v>
      </c>
      <c r="Y20" s="14" t="str">
        <f>IF(ISBLANK('1ST'!AA21),"ABS",'1ST'!AA21)</f>
        <v>GK</v>
      </c>
      <c r="Z20" s="14">
        <f>IF(Z$6=0,0,IF(ISBLANK('1ST'!AB21),"ABS",ROUNDUP('1ST'!AB21*(_xlfn.XLOOKUP(Y$5,SCODE,THF,"ERROR",0,1))/'1ST'!AB$9,0)))</f>
        <v>125</v>
      </c>
      <c r="AA20" s="14">
        <f>IF(AA$6=0,0,IF(ISBLANK('1ST'!AC21),"ABS",ROUNDUP('1ST'!AC21*(_xlfn.XLOOKUP(Y$5,SCODE,INF,"ERROR",0,1))/'1ST'!AC$9,0)))</f>
        <v>32</v>
      </c>
      <c r="AB20" s="14">
        <f t="shared" si="5"/>
        <v>157</v>
      </c>
      <c r="AC20" s="14" t="str">
        <f>IF(AC$5=0,"",IF(ISBLANK('1ST'!AE21),"ABS",'1ST'!AE21))</f>
        <v>ORA</v>
      </c>
      <c r="AD20" s="14">
        <f>IF(AD$6=0,0,IF(ISBLANK('1ST'!AF21),"ABS",ROUNDUP('1ST'!AF21*(_xlfn.XLOOKUP(AC$5,SCODE,THF,"ERROR",0,1))/'1ST'!AF$9,0)))</f>
        <v>125</v>
      </c>
      <c r="AE20" s="14">
        <f>IF(AE$6=0,0,IF(ISBLANK('1ST'!AG21),"ABS",ROUNDUP('1ST'!AG21*(_xlfn.XLOOKUP(AC$5,SCODE,INF,"ERROR",0,1))/'1ST'!AG$9,0)))</f>
        <v>30</v>
      </c>
      <c r="AF20" s="14">
        <f t="shared" si="6"/>
        <v>155</v>
      </c>
      <c r="AG20" s="14" t="str">
        <f>IF(AG$5=0,"",IF(ISBLANK('1ST'!AI21),"ABS",'1ST'!AI21))</f>
        <v>WS</v>
      </c>
      <c r="AH20" s="14">
        <f>IF(AH$6=0,0,IF(ISBLANK('1ST'!AJ21),"ABS",ROUNDUP('1ST'!AJ21*(_xlfn.XLOOKUP(AG$5,SCODE,THF,"ERROR",0,1))/'1ST'!AJ$9,0)))</f>
        <v>125</v>
      </c>
      <c r="AI20" s="14">
        <f>IF(AI$6=0,0,IF(ISBLANK('1ST'!AK21),"ABS",ROUNDUP('1ST'!AK21*(_xlfn.XLOOKUP(AG$5,SCODE,INF,"ERROR",0,1))/'1ST'!AK$9,0)))</f>
        <v>32</v>
      </c>
      <c r="AJ20" s="14">
        <f t="shared" si="7"/>
        <v>157</v>
      </c>
      <c r="AK20" s="14">
        <f t="shared" si="8"/>
        <v>1899</v>
      </c>
      <c r="AL20" s="14">
        <f t="shared" si="9"/>
        <v>292.14999999999998</v>
      </c>
      <c r="AM20" s="14" t="str">
        <f t="shared" si="10"/>
        <v>PASS</v>
      </c>
      <c r="AN20" s="4">
        <f t="shared" si="11"/>
        <v>3</v>
      </c>
      <c r="AO20" s="14">
        <f>'1ST'!AM21</f>
        <v>55</v>
      </c>
    </row>
    <row r="21" spans="1:41">
      <c r="A21" s="4">
        <f>'1ST'!A22</f>
        <v>12</v>
      </c>
      <c r="B21" s="4" t="str">
        <f>'1ST'!B22</f>
        <v>ST0790115</v>
      </c>
      <c r="C21" s="4">
        <f>'1ST'!C22</f>
        <v>200212</v>
      </c>
      <c r="D21" s="4" t="str">
        <f>'1ST'!D22</f>
        <v>NISUM LAWATI</v>
      </c>
      <c r="E21" s="14" t="str">
        <f>IF(E$5=0,"",IF(ISBLANK('1ST'!G22),"ABS",'1ST'!G22))</f>
        <v>EN</v>
      </c>
      <c r="F21" s="14">
        <f>IF(F$6=0,0,IF(ISBLANK('1ST'!H22),"ABS",ROUNDUP('1ST'!H22*(_xlfn.XLOOKUP(E$5,SCODE,THF,"ERROR",0,1))/'1ST'!H$9,0)))</f>
        <v>175</v>
      </c>
      <c r="G21" s="14">
        <f>IF(G$6=0,0,IF(ISBLANK('1ST'!I22),"ABS",ROUNDUP('1ST'!I22*(_xlfn.XLOOKUP(E$5,SCODE,INF,"ERROR",0,1))/'1ST'!I$9,0)))</f>
        <v>57</v>
      </c>
      <c r="H21" s="14">
        <f t="shared" si="0"/>
        <v>232</v>
      </c>
      <c r="I21" s="14" t="str">
        <f>'1ST'!K22</f>
        <v>NEP</v>
      </c>
      <c r="J21" s="14">
        <f>IF(J$6=0,0,IF(ISBLANK('1ST'!L22),"ABS",ROUNDUP('1ST'!L22*(_xlfn.XLOOKUP(I$5,SCODE,THF,"ERROR",0,1))/'1ST'!L$9,0)))</f>
        <v>185</v>
      </c>
      <c r="K21" s="14">
        <f>IF(K$6=0,0,IF(ISBLANK('1ST'!M22),"ABS",ROUNDUP('1ST'!M22*(_xlfn.XLOOKUP(I$5,SCODE,INF,"ERROR",0,1))/'1ST'!M$9,0)))</f>
        <v>57</v>
      </c>
      <c r="L21" s="14">
        <f t="shared" si="1"/>
        <v>242</v>
      </c>
      <c r="M21" s="14" t="str">
        <f>IF(ISBLANK('1ST'!O22),"ABS",'1ST'!O22)</f>
        <v>MATH</v>
      </c>
      <c r="N21" s="14">
        <f>IF(N$6=0,0,IF(ISBLANK('1ST'!P22),"ABS",ROUNDUP('1ST'!P22*(_xlfn.XLOOKUP(M$5,SCODE,THF,"ERROR",0,1))/'1ST'!P$9,0)))</f>
        <v>205</v>
      </c>
      <c r="O21" s="14">
        <f>IF(O$6=0,0,IF(ISBLANK('1ST'!Q22),"ABS",ROUNDUP('1ST'!Q22*(_xlfn.XLOOKUP(M$5,SCODE,INF,"ERROR",0,1))/'1ST'!Q$9,0)))</f>
        <v>58</v>
      </c>
      <c r="P21" s="14">
        <f t="shared" si="2"/>
        <v>263</v>
      </c>
      <c r="Q21" s="14" t="str">
        <f>IF(ISBLANK('1ST'!S22),"ABS",'1ST'!S22)</f>
        <v>SCI</v>
      </c>
      <c r="R21" s="14">
        <f>IF(R$6=0,0,IF(ISBLANK('1ST'!T22),"ABS",ROUNDUP('1ST'!T22*(_xlfn.XLOOKUP(Q$5,SCODE,THF,"ERROR",0,1))/'1ST'!T$9,0)))</f>
        <v>205</v>
      </c>
      <c r="S21" s="14">
        <f>IF(S$6=0,0,IF(ISBLANK('1ST'!U22),"ABS",ROUNDUP('1ST'!U22*(_xlfn.XLOOKUP(Q$5,SCODE,INF,"ERROR",0,1))/'1ST'!U$9,0)))</f>
        <v>59</v>
      </c>
      <c r="T21" s="14">
        <f t="shared" si="3"/>
        <v>264</v>
      </c>
      <c r="U21" s="14" t="str">
        <f>IF(ISBLANK('1ST'!W22),"ABS",'1ST'!W22)</f>
        <v>SOC</v>
      </c>
      <c r="V21" s="14">
        <f>IF(V$6=0,0,IF(ISBLANK('1ST'!X22),"ABS",ROUNDUP('1ST'!X22*(_xlfn.XLOOKUP(U$5,SCODE,THF,"ERROR",0,1))/'1ST'!X$9,0)))</f>
        <v>140</v>
      </c>
      <c r="W21" s="14">
        <f>IF(W$6=0,0,IF(ISBLANK('1ST'!Y22),"ABS",ROUNDUP('1ST'!Y22*(_xlfn.XLOOKUP(U$5,SCODE,INF,"ERROR",0,1))/'1ST'!Y$9,0)))</f>
        <v>59</v>
      </c>
      <c r="X21" s="14">
        <f t="shared" si="4"/>
        <v>199</v>
      </c>
      <c r="Y21" s="14" t="str">
        <f>IF(ISBLANK('1ST'!AA22),"ABS",'1ST'!AA22)</f>
        <v>GK</v>
      </c>
      <c r="Z21" s="14">
        <f>IF(Z$6=0,0,IF(ISBLANK('1ST'!AB22),"ABS",ROUNDUP('1ST'!AB22*(_xlfn.XLOOKUP(Y$5,SCODE,THF,"ERROR",0,1))/'1ST'!AB$9,0)))</f>
        <v>75</v>
      </c>
      <c r="AA21" s="14">
        <f>IF(AA$6=0,0,IF(ISBLANK('1ST'!AC22),"ABS",ROUNDUP('1ST'!AC22*(_xlfn.XLOOKUP(Y$5,SCODE,INF,"ERROR",0,1))/'1ST'!AC$9,0)))</f>
        <v>27</v>
      </c>
      <c r="AB21" s="14">
        <f t="shared" si="5"/>
        <v>102</v>
      </c>
      <c r="AC21" s="14" t="str">
        <f>IF(AC$5=0,"",IF(ISBLANK('1ST'!AE22),"ABS",'1ST'!AE22))</f>
        <v>ORA</v>
      </c>
      <c r="AD21" s="14">
        <f>IF(AD$6=0,0,IF(ISBLANK('1ST'!AF22),"ABS",ROUNDUP('1ST'!AF22*(_xlfn.XLOOKUP(AC$5,SCODE,THF,"ERROR",0,1))/'1ST'!AF$9,0)))</f>
        <v>115</v>
      </c>
      <c r="AE21" s="14">
        <f>IF(AE$6=0,0,IF(ISBLANK('1ST'!AG22),"ABS",ROUNDUP('1ST'!AG22*(_xlfn.XLOOKUP(AC$5,SCODE,INF,"ERROR",0,1))/'1ST'!AG$9,0)))</f>
        <v>25</v>
      </c>
      <c r="AF21" s="14">
        <f t="shared" si="6"/>
        <v>140</v>
      </c>
      <c r="AG21" s="14" t="str">
        <f>IF(AG$5=0,"",IF(ISBLANK('1ST'!AI22),"ABS",'1ST'!AI22))</f>
        <v>WS</v>
      </c>
      <c r="AH21" s="14">
        <f>IF(AH$6=0,0,IF(ISBLANK('1ST'!AJ22),"ABS",ROUNDUP('1ST'!AJ22*(_xlfn.XLOOKUP(AG$5,SCODE,THF,"ERROR",0,1))/'1ST'!AJ$9,0)))</f>
        <v>95</v>
      </c>
      <c r="AI21" s="14">
        <f>IF(AI$6=0,0,IF(ISBLANK('1ST'!AK22),"ABS",ROUNDUP('1ST'!AK22*(_xlfn.XLOOKUP(AG$5,SCODE,INF,"ERROR",0,1))/'1ST'!AK$9,0)))</f>
        <v>28</v>
      </c>
      <c r="AJ21" s="14">
        <f t="shared" si="7"/>
        <v>123</v>
      </c>
      <c r="AK21" s="14">
        <f t="shared" si="8"/>
        <v>1565</v>
      </c>
      <c r="AL21" s="14">
        <f t="shared" si="9"/>
        <v>240.77</v>
      </c>
      <c r="AM21" s="14" t="str">
        <f t="shared" si="10"/>
        <v>PASS</v>
      </c>
      <c r="AN21" s="4">
        <f t="shared" si="11"/>
        <v>13</v>
      </c>
      <c r="AO21" s="14">
        <f>'1ST'!AM22</f>
        <v>58</v>
      </c>
    </row>
    <row r="22" spans="1:41">
      <c r="A22" s="4">
        <f>'1ST'!A23</f>
        <v>13</v>
      </c>
      <c r="B22" s="4" t="str">
        <f>'1ST'!B23</f>
        <v>ST0790186</v>
      </c>
      <c r="C22" s="4">
        <f>'1ST'!C23</f>
        <v>200213</v>
      </c>
      <c r="D22" s="4" t="str">
        <f>'1ST'!D23</f>
        <v>PARISA NAKARMI</v>
      </c>
      <c r="E22" s="14" t="str">
        <f>IF(E$5=0,"",IF(ISBLANK('1ST'!G23),"ABS",'1ST'!G23))</f>
        <v>EN</v>
      </c>
      <c r="F22" s="14">
        <f>IF(F$6=0,0,IF(ISBLANK('1ST'!H23),"ABS",ROUNDUP('1ST'!H23*(_xlfn.XLOOKUP(E$5,SCODE,THF,"ERROR",0,1))/'1ST'!H$9,0)))</f>
        <v>230</v>
      </c>
      <c r="G22" s="14">
        <f>IF(G$6=0,0,IF(ISBLANK('1ST'!I23),"ABS",ROUNDUP('1ST'!I23*(_xlfn.XLOOKUP(E$5,SCODE,INF,"ERROR",0,1))/'1ST'!I$9,0)))</f>
        <v>60</v>
      </c>
      <c r="H22" s="14">
        <f t="shared" si="0"/>
        <v>290</v>
      </c>
      <c r="I22" s="14" t="str">
        <f>'1ST'!K23</f>
        <v>NEP</v>
      </c>
      <c r="J22" s="14">
        <f>IF(J$6=0,0,IF(ISBLANK('1ST'!L23),"ABS",ROUNDUP('1ST'!L23*(_xlfn.XLOOKUP(I$5,SCODE,THF,"ERROR",0,1))/'1ST'!L$9,0)))</f>
        <v>220</v>
      </c>
      <c r="K22" s="14">
        <f>IF(K$6=0,0,IF(ISBLANK('1ST'!M23),"ABS",ROUNDUP('1ST'!M23*(_xlfn.XLOOKUP(I$5,SCODE,INF,"ERROR",0,1))/'1ST'!M$9,0)))</f>
        <v>59</v>
      </c>
      <c r="L22" s="14">
        <f t="shared" si="1"/>
        <v>279</v>
      </c>
      <c r="M22" s="14" t="str">
        <f>IF(ISBLANK('1ST'!O23),"ABS",'1ST'!O23)</f>
        <v>MATH</v>
      </c>
      <c r="N22" s="14">
        <f>IF(N$6=0,0,IF(ISBLANK('1ST'!P23),"ABS",ROUNDUP('1ST'!P23*(_xlfn.XLOOKUP(M$5,SCODE,THF,"ERROR",0,1))/'1ST'!P$9,0)))</f>
        <v>235</v>
      </c>
      <c r="O22" s="14">
        <f>IF(O$6=0,0,IF(ISBLANK('1ST'!Q23),"ABS",ROUNDUP('1ST'!Q23*(_xlfn.XLOOKUP(M$5,SCODE,INF,"ERROR",0,1))/'1ST'!Q$9,0)))</f>
        <v>60</v>
      </c>
      <c r="P22" s="14">
        <f t="shared" si="2"/>
        <v>295</v>
      </c>
      <c r="Q22" s="14" t="str">
        <f>IF(ISBLANK('1ST'!S23),"ABS",'1ST'!S23)</f>
        <v>SCI</v>
      </c>
      <c r="R22" s="14">
        <f>IF(R$6=0,0,IF(ISBLANK('1ST'!T23),"ABS",ROUNDUP('1ST'!T23*(_xlfn.XLOOKUP(Q$5,SCODE,THF,"ERROR",0,1))/'1ST'!T$9,0)))</f>
        <v>210</v>
      </c>
      <c r="S22" s="14">
        <f>IF(S$6=0,0,IF(ISBLANK('1ST'!U23),"ABS",ROUNDUP('1ST'!U23*(_xlfn.XLOOKUP(Q$5,SCODE,INF,"ERROR",0,1))/'1ST'!U$9,0)))</f>
        <v>60</v>
      </c>
      <c r="T22" s="14">
        <f t="shared" si="3"/>
        <v>270</v>
      </c>
      <c r="U22" s="14" t="str">
        <f>IF(ISBLANK('1ST'!W23),"ABS",'1ST'!W23)</f>
        <v>SOC</v>
      </c>
      <c r="V22" s="14">
        <f>IF(V$6=0,0,IF(ISBLANK('1ST'!X23),"ABS",ROUNDUP('1ST'!X23*(_xlfn.XLOOKUP(U$5,SCODE,THF,"ERROR",0,1))/'1ST'!X$9,0)))</f>
        <v>215</v>
      </c>
      <c r="W22" s="14">
        <f>IF(W$6=0,0,IF(ISBLANK('1ST'!Y23),"ABS",ROUNDUP('1ST'!Y23*(_xlfn.XLOOKUP(U$5,SCODE,INF,"ERROR",0,1))/'1ST'!Y$9,0)))</f>
        <v>60</v>
      </c>
      <c r="X22" s="14">
        <f t="shared" si="4"/>
        <v>275</v>
      </c>
      <c r="Y22" s="14" t="str">
        <f>IF(ISBLANK('1ST'!AA23),"ABS",'1ST'!AA23)</f>
        <v>GK</v>
      </c>
      <c r="Z22" s="14">
        <f>IF(Z$6=0,0,IF(ISBLANK('1ST'!AB23),"ABS",ROUNDUP('1ST'!AB23*(_xlfn.XLOOKUP(Y$5,SCODE,THF,"ERROR",0,1))/'1ST'!AB$9,0)))</f>
        <v>115</v>
      </c>
      <c r="AA22" s="14">
        <f>IF(AA$6=0,0,IF(ISBLANK('1ST'!AC23),"ABS",ROUNDUP('1ST'!AC23*(_xlfn.XLOOKUP(Y$5,SCODE,INF,"ERROR",0,1))/'1ST'!AC$9,0)))</f>
        <v>29</v>
      </c>
      <c r="AB22" s="14">
        <f t="shared" si="5"/>
        <v>144</v>
      </c>
      <c r="AC22" s="14" t="str">
        <f>IF(AC$5=0,"",IF(ISBLANK('1ST'!AE23),"ABS",'1ST'!AE23))</f>
        <v>ORA</v>
      </c>
      <c r="AD22" s="14">
        <f>IF(AD$6=0,0,IF(ISBLANK('1ST'!AF23),"ABS",ROUNDUP('1ST'!AF23*(_xlfn.XLOOKUP(AC$5,SCODE,THF,"ERROR",0,1))/'1ST'!AF$9,0)))</f>
        <v>120</v>
      </c>
      <c r="AE22" s="14">
        <f>IF(AE$6=0,0,IF(ISBLANK('1ST'!AG23),"ABS",ROUNDUP('1ST'!AG23*(_xlfn.XLOOKUP(AC$5,SCODE,INF,"ERROR",0,1))/'1ST'!AG$9,0)))</f>
        <v>27</v>
      </c>
      <c r="AF22" s="14">
        <f t="shared" si="6"/>
        <v>147</v>
      </c>
      <c r="AG22" s="14" t="str">
        <f>IF(AG$5=0,"",IF(ISBLANK('1ST'!AI23),"ABS",'1ST'!AI23))</f>
        <v>WS</v>
      </c>
      <c r="AH22" s="14">
        <f>IF(AH$6=0,0,IF(ISBLANK('1ST'!AJ23),"ABS",ROUNDUP('1ST'!AJ23*(_xlfn.XLOOKUP(AG$5,SCODE,THF,"ERROR",0,1))/'1ST'!AJ$9,0)))</f>
        <v>115</v>
      </c>
      <c r="AI22" s="14">
        <f>IF(AI$6=0,0,IF(ISBLANK('1ST'!AK23),"ABS",ROUNDUP('1ST'!AK23*(_xlfn.XLOOKUP(AG$5,SCODE,INF,"ERROR",0,1))/'1ST'!AK$9,0)))</f>
        <v>29</v>
      </c>
      <c r="AJ22" s="14">
        <f t="shared" si="7"/>
        <v>144</v>
      </c>
      <c r="AK22" s="14">
        <f t="shared" si="8"/>
        <v>1844</v>
      </c>
      <c r="AL22" s="14">
        <f t="shared" si="9"/>
        <v>283.69</v>
      </c>
      <c r="AM22" s="14" t="str">
        <f t="shared" si="10"/>
        <v>PASS</v>
      </c>
      <c r="AN22" s="4">
        <f t="shared" si="11"/>
        <v>5</v>
      </c>
      <c r="AO22" s="14">
        <f>'1ST'!AM23</f>
        <v>54</v>
      </c>
    </row>
    <row r="23" spans="1:41">
      <c r="A23" s="4">
        <f>'1ST'!A24</f>
        <v>14</v>
      </c>
      <c r="B23" s="4" t="str">
        <f>'1ST'!B24</f>
        <v>ST0800463</v>
      </c>
      <c r="C23" s="4">
        <f>'1ST'!C24</f>
        <v>200214</v>
      </c>
      <c r="D23" s="4" t="str">
        <f>'1ST'!D24</f>
        <v>PRAJWAL TAMANG</v>
      </c>
      <c r="E23" s="14" t="str">
        <f>IF(E$5=0,"",IF(ISBLANK('1ST'!G24),"ABS",'1ST'!G24))</f>
        <v>EN</v>
      </c>
      <c r="F23" s="14">
        <f>IF(F$6=0,0,IF(ISBLANK('1ST'!H24),"ABS",ROUNDUP('1ST'!H24*(_xlfn.XLOOKUP(E$5,SCODE,THF,"ERROR",0,1))/'1ST'!H$9,0)))</f>
        <v>185</v>
      </c>
      <c r="G23" s="14">
        <f>IF(G$6=0,0,IF(ISBLANK('1ST'!I24),"ABS",ROUNDUP('1ST'!I24*(_xlfn.XLOOKUP(E$5,SCODE,INF,"ERROR",0,1))/'1ST'!I$9,0)))</f>
        <v>55</v>
      </c>
      <c r="H23" s="14">
        <f t="shared" si="0"/>
        <v>240</v>
      </c>
      <c r="I23" s="14" t="str">
        <f>'1ST'!K24</f>
        <v>NEP</v>
      </c>
      <c r="J23" s="14">
        <f>IF(J$6=0,0,IF(ISBLANK('1ST'!L24),"ABS",ROUNDUP('1ST'!L24*(_xlfn.XLOOKUP(I$5,SCODE,THF,"ERROR",0,1))/'1ST'!L$9,0)))</f>
        <v>150</v>
      </c>
      <c r="K23" s="14">
        <f>IF(K$6=0,0,IF(ISBLANK('1ST'!M24),"ABS",ROUNDUP('1ST'!M24*(_xlfn.XLOOKUP(I$5,SCODE,INF,"ERROR",0,1))/'1ST'!M$9,0)))</f>
        <v>55</v>
      </c>
      <c r="L23" s="14">
        <f t="shared" si="1"/>
        <v>205</v>
      </c>
      <c r="M23" s="14" t="str">
        <f>IF(ISBLANK('1ST'!O24),"ABS",'1ST'!O24)</f>
        <v>MATH</v>
      </c>
      <c r="N23" s="14">
        <f>IF(N$6=0,0,IF(ISBLANK('1ST'!P24),"ABS",ROUNDUP('1ST'!P24*(_xlfn.XLOOKUP(M$5,SCODE,THF,"ERROR",0,1))/'1ST'!P$9,0)))</f>
        <v>150</v>
      </c>
      <c r="O23" s="14">
        <f>IF(O$6=0,0,IF(ISBLANK('1ST'!Q24),"ABS",ROUNDUP('1ST'!Q24*(_xlfn.XLOOKUP(M$5,SCODE,INF,"ERROR",0,1))/'1ST'!Q$9,0)))</f>
        <v>57</v>
      </c>
      <c r="P23" s="14">
        <f t="shared" si="2"/>
        <v>207</v>
      </c>
      <c r="Q23" s="14" t="str">
        <f>IF(ISBLANK('1ST'!S24),"ABS",'1ST'!S24)</f>
        <v>SCI</v>
      </c>
      <c r="R23" s="14">
        <f>IF(R$6=0,0,IF(ISBLANK('1ST'!T24),"ABS",ROUNDUP('1ST'!T24*(_xlfn.XLOOKUP(Q$5,SCODE,THF,"ERROR",0,1))/'1ST'!T$9,0)))</f>
        <v>140</v>
      </c>
      <c r="S23" s="14">
        <f>IF(S$6=0,0,IF(ISBLANK('1ST'!U24),"ABS",ROUNDUP('1ST'!U24*(_xlfn.XLOOKUP(Q$5,SCODE,INF,"ERROR",0,1))/'1ST'!U$9,0)))</f>
        <v>58</v>
      </c>
      <c r="T23" s="14">
        <f t="shared" si="3"/>
        <v>198</v>
      </c>
      <c r="U23" s="14" t="str">
        <f>IF(ISBLANK('1ST'!W24),"ABS",'1ST'!W24)</f>
        <v>SOC</v>
      </c>
      <c r="V23" s="14">
        <f>IF(V$6=0,0,IF(ISBLANK('1ST'!X24),"ABS",ROUNDUP('1ST'!X24*(_xlfn.XLOOKUP(U$5,SCODE,THF,"ERROR",0,1))/'1ST'!X$9,0)))</f>
        <v>125</v>
      </c>
      <c r="W23" s="14">
        <f>IF(W$6=0,0,IF(ISBLANK('1ST'!Y24),"ABS",ROUNDUP('1ST'!Y24*(_xlfn.XLOOKUP(U$5,SCODE,INF,"ERROR",0,1))/'1ST'!Y$9,0)))</f>
        <v>55</v>
      </c>
      <c r="X23" s="14">
        <f t="shared" si="4"/>
        <v>180</v>
      </c>
      <c r="Y23" s="14" t="str">
        <f>IF(ISBLANK('1ST'!AA24),"ABS",'1ST'!AA24)</f>
        <v>GK</v>
      </c>
      <c r="Z23" s="14">
        <f>IF(Z$6=0,0,IF(ISBLANK('1ST'!AB24),"ABS",ROUNDUP('1ST'!AB24*(_xlfn.XLOOKUP(Y$5,SCODE,THF,"ERROR",0,1))/'1ST'!AB$9,0)))</f>
        <v>95</v>
      </c>
      <c r="AA23" s="14">
        <f>IF(AA$6=0,0,IF(ISBLANK('1ST'!AC24),"ABS",ROUNDUP('1ST'!AC24*(_xlfn.XLOOKUP(Y$5,SCODE,INF,"ERROR",0,1))/'1ST'!AC$9,0)))</f>
        <v>24</v>
      </c>
      <c r="AB23" s="14">
        <f t="shared" si="5"/>
        <v>119</v>
      </c>
      <c r="AC23" s="14" t="str">
        <f>IF(AC$5=0,"",IF(ISBLANK('1ST'!AE24),"ABS",'1ST'!AE24))</f>
        <v>ORA</v>
      </c>
      <c r="AD23" s="14">
        <f>IF(AD$6=0,0,IF(ISBLANK('1ST'!AF24),"ABS",ROUNDUP('1ST'!AF24*(_xlfn.XLOOKUP(AC$5,SCODE,THF,"ERROR",0,1))/'1ST'!AF$9,0)))</f>
        <v>115</v>
      </c>
      <c r="AE23" s="14">
        <f>IF(AE$6=0,0,IF(ISBLANK('1ST'!AG24),"ABS",ROUNDUP('1ST'!AG24*(_xlfn.XLOOKUP(AC$5,SCODE,INF,"ERROR",0,1))/'1ST'!AG$9,0)))</f>
        <v>24</v>
      </c>
      <c r="AF23" s="14">
        <f t="shared" si="6"/>
        <v>139</v>
      </c>
      <c r="AG23" s="14" t="str">
        <f>IF(AG$5=0,"",IF(ISBLANK('1ST'!AI24),"ABS",'1ST'!AI24))</f>
        <v>WS</v>
      </c>
      <c r="AH23" s="14">
        <f>IF(AH$6=0,0,IF(ISBLANK('1ST'!AJ24),"ABS",ROUNDUP('1ST'!AJ24*(_xlfn.XLOOKUP(AG$5,SCODE,THF,"ERROR",0,1))/'1ST'!AJ$9,0)))</f>
        <v>75</v>
      </c>
      <c r="AI23" s="14">
        <f>IF(AI$6=0,0,IF(ISBLANK('1ST'!AK24),"ABS",ROUNDUP('1ST'!AK24*(_xlfn.XLOOKUP(AG$5,SCODE,INF,"ERROR",0,1))/'1ST'!AK$9,0)))</f>
        <v>24</v>
      </c>
      <c r="AJ23" s="14">
        <f t="shared" si="7"/>
        <v>99</v>
      </c>
      <c r="AK23" s="14">
        <f t="shared" si="8"/>
        <v>1387</v>
      </c>
      <c r="AL23" s="14">
        <f t="shared" si="9"/>
        <v>213.38</v>
      </c>
      <c r="AM23" s="14" t="str">
        <f t="shared" si="10"/>
        <v>PASS</v>
      </c>
      <c r="AN23" s="4">
        <f t="shared" si="11"/>
        <v>17</v>
      </c>
      <c r="AO23" s="14">
        <f>'1ST'!AM24</f>
        <v>53</v>
      </c>
    </row>
    <row r="24" spans="1:41">
      <c r="A24" s="4">
        <f>'1ST'!A25</f>
        <v>15</v>
      </c>
      <c r="B24" s="4" t="str">
        <f>'1ST'!B25</f>
        <v>ST0790101</v>
      </c>
      <c r="C24" s="4">
        <f>'1ST'!C25</f>
        <v>200215</v>
      </c>
      <c r="D24" s="4" t="str">
        <f>'1ST'!D25</f>
        <v>PRAYUM JUNG GADTAULA</v>
      </c>
      <c r="E24" s="14" t="str">
        <f>IF(E$5=0,"",IF(ISBLANK('1ST'!G25),"ABS",'1ST'!G25))</f>
        <v>EN</v>
      </c>
      <c r="F24" s="14">
        <f>IF(F$6=0,0,IF(ISBLANK('1ST'!H25),"ABS",ROUNDUP('1ST'!H25*(_xlfn.XLOOKUP(E$5,SCODE,THF,"ERROR",0,1))/'1ST'!H$9,0)))</f>
        <v>245</v>
      </c>
      <c r="G24" s="14">
        <f>IF(G$6=0,0,IF(ISBLANK('1ST'!I25),"ABS",ROUNDUP('1ST'!I25*(_xlfn.XLOOKUP(E$5,SCODE,INF,"ERROR",0,1))/'1ST'!I$9,0)))</f>
        <v>63</v>
      </c>
      <c r="H24" s="14">
        <f t="shared" si="0"/>
        <v>308</v>
      </c>
      <c r="I24" s="14" t="str">
        <f>'1ST'!K25</f>
        <v>NEP</v>
      </c>
      <c r="J24" s="14">
        <f>IF(J$6=0,0,IF(ISBLANK('1ST'!L25),"ABS",ROUNDUP('1ST'!L25*(_xlfn.XLOOKUP(I$5,SCODE,THF,"ERROR",0,1))/'1ST'!L$9,0)))</f>
        <v>235</v>
      </c>
      <c r="K24" s="14">
        <f>IF(K$6=0,0,IF(ISBLANK('1ST'!M25),"ABS",ROUNDUP('1ST'!M25*(_xlfn.XLOOKUP(I$5,SCODE,INF,"ERROR",0,1))/'1ST'!M$9,0)))</f>
        <v>63</v>
      </c>
      <c r="L24" s="14">
        <f t="shared" si="1"/>
        <v>298</v>
      </c>
      <c r="M24" s="14" t="str">
        <f>IF(ISBLANK('1ST'!O25),"ABS",'1ST'!O25)</f>
        <v>MATH</v>
      </c>
      <c r="N24" s="14">
        <f>IF(N$6=0,0,IF(ISBLANK('1ST'!P25),"ABS",ROUNDUP('1ST'!P25*(_xlfn.XLOOKUP(M$5,SCODE,THF,"ERROR",0,1))/'1ST'!P$9,0)))</f>
        <v>245</v>
      </c>
      <c r="O24" s="14">
        <f>IF(O$6=0,0,IF(ISBLANK('1ST'!Q25),"ABS",ROUNDUP('1ST'!Q25*(_xlfn.XLOOKUP(M$5,SCODE,INF,"ERROR",0,1))/'1ST'!Q$9,0)))</f>
        <v>63</v>
      </c>
      <c r="P24" s="14">
        <f t="shared" si="2"/>
        <v>308</v>
      </c>
      <c r="Q24" s="14" t="str">
        <f>IF(ISBLANK('1ST'!S25),"ABS",'1ST'!S25)</f>
        <v>SCI</v>
      </c>
      <c r="R24" s="14">
        <f>IF(R$6=0,0,IF(ISBLANK('1ST'!T25),"ABS",ROUNDUP('1ST'!T25*(_xlfn.XLOOKUP(Q$5,SCODE,THF,"ERROR",0,1))/'1ST'!T$9,0)))</f>
        <v>245</v>
      </c>
      <c r="S24" s="14">
        <f>IF(S$6=0,0,IF(ISBLANK('1ST'!U25),"ABS",ROUNDUP('1ST'!U25*(_xlfn.XLOOKUP(Q$5,SCODE,INF,"ERROR",0,1))/'1ST'!U$9,0)))</f>
        <v>63</v>
      </c>
      <c r="T24" s="14">
        <f t="shared" si="3"/>
        <v>308</v>
      </c>
      <c r="U24" s="14" t="str">
        <f>IF(ISBLANK('1ST'!W25),"ABS",'1ST'!W25)</f>
        <v>SOC</v>
      </c>
      <c r="V24" s="14">
        <f>IF(V$6=0,0,IF(ISBLANK('1ST'!X25),"ABS",ROUNDUP('1ST'!X25*(_xlfn.XLOOKUP(U$5,SCODE,THF,"ERROR",0,1))/'1ST'!X$9,0)))</f>
        <v>245</v>
      </c>
      <c r="W24" s="14">
        <f>IF(W$6=0,0,IF(ISBLANK('1ST'!Y25),"ABS",ROUNDUP('1ST'!Y25*(_xlfn.XLOOKUP(U$5,SCODE,INF,"ERROR",0,1))/'1ST'!Y$9,0)))</f>
        <v>63</v>
      </c>
      <c r="X24" s="14">
        <f t="shared" si="4"/>
        <v>308</v>
      </c>
      <c r="Y24" s="14" t="str">
        <f>IF(ISBLANK('1ST'!AA25),"ABS",'1ST'!AA25)</f>
        <v>GK</v>
      </c>
      <c r="Z24" s="14">
        <f>IF(Z$6=0,0,IF(ISBLANK('1ST'!AB25),"ABS",ROUNDUP('1ST'!AB25*(_xlfn.XLOOKUP(Y$5,SCODE,THF,"ERROR",0,1))/'1ST'!AB$9,0)))</f>
        <v>125</v>
      </c>
      <c r="AA24" s="14">
        <f>IF(AA$6=0,0,IF(ISBLANK('1ST'!AC25),"ABS",ROUNDUP('1ST'!AC25*(_xlfn.XLOOKUP(Y$5,SCODE,INF,"ERROR",0,1))/'1ST'!AC$9,0)))</f>
        <v>32</v>
      </c>
      <c r="AB24" s="14">
        <f t="shared" si="5"/>
        <v>157</v>
      </c>
      <c r="AC24" s="14" t="str">
        <f>IF(AC$5=0,"",IF(ISBLANK('1ST'!AE25),"ABS",'1ST'!AE25))</f>
        <v>ORA</v>
      </c>
      <c r="AD24" s="14">
        <f>IF(AD$6=0,0,IF(ISBLANK('1ST'!AF25),"ABS",ROUNDUP('1ST'!AF25*(_xlfn.XLOOKUP(AC$5,SCODE,THF,"ERROR",0,1))/'1ST'!AF$9,0)))</f>
        <v>125</v>
      </c>
      <c r="AE24" s="14">
        <f>IF(AE$6=0,0,IF(ISBLANK('1ST'!AG25),"ABS",ROUNDUP('1ST'!AG25*(_xlfn.XLOOKUP(AC$5,SCODE,INF,"ERROR",0,1))/'1ST'!AG$9,0)))</f>
        <v>32</v>
      </c>
      <c r="AF24" s="14">
        <f t="shared" si="6"/>
        <v>157</v>
      </c>
      <c r="AG24" s="14" t="str">
        <f>IF(AG$5=0,"",IF(ISBLANK('1ST'!AI25),"ABS",'1ST'!AI25))</f>
        <v>WS</v>
      </c>
      <c r="AH24" s="14">
        <f>IF(AH$6=0,0,IF(ISBLANK('1ST'!AJ25),"ABS",ROUNDUP('1ST'!AJ25*(_xlfn.XLOOKUP(AG$5,SCODE,THF,"ERROR",0,1))/'1ST'!AJ$9,0)))</f>
        <v>125</v>
      </c>
      <c r="AI24" s="14">
        <f>IF(AI$6=0,0,IF(ISBLANK('1ST'!AK25),"ABS",ROUNDUP('1ST'!AK25*(_xlfn.XLOOKUP(AG$5,SCODE,INF,"ERROR",0,1))/'1ST'!AK$9,0)))</f>
        <v>32</v>
      </c>
      <c r="AJ24" s="14">
        <f t="shared" si="7"/>
        <v>157</v>
      </c>
      <c r="AK24" s="14">
        <f t="shared" si="8"/>
        <v>2001</v>
      </c>
      <c r="AL24" s="14">
        <f t="shared" si="9"/>
        <v>307.85000000000002</v>
      </c>
      <c r="AM24" s="14" t="str">
        <f t="shared" si="10"/>
        <v>PASS</v>
      </c>
      <c r="AN24" s="4">
        <f t="shared" si="11"/>
        <v>1</v>
      </c>
      <c r="AO24" s="14">
        <f>'1ST'!AM25</f>
        <v>58</v>
      </c>
    </row>
    <row r="25" spans="1:41">
      <c r="A25" s="4">
        <f>'1ST'!A26</f>
        <v>16</v>
      </c>
      <c r="B25" s="4" t="str">
        <f>'1ST'!B26</f>
        <v>ST0790114</v>
      </c>
      <c r="C25" s="4">
        <f>'1ST'!C26</f>
        <v>200216</v>
      </c>
      <c r="D25" s="4" t="str">
        <f>'1ST'!D26</f>
        <v>PRINSEK LIMBU</v>
      </c>
      <c r="E25" s="14" t="str">
        <f>IF(E$5=0,"",IF(ISBLANK('1ST'!G26),"ABS",'1ST'!G26))</f>
        <v>EN</v>
      </c>
      <c r="F25" s="14">
        <f>IF(F$6=0,0,IF(ISBLANK('1ST'!H26),"ABS",ROUNDUP('1ST'!H26*(_xlfn.XLOOKUP(E$5,SCODE,THF,"ERROR",0,1))/'1ST'!H$9,0)))</f>
        <v>225</v>
      </c>
      <c r="G25" s="14">
        <f>IF(G$6=0,0,IF(ISBLANK('1ST'!I26),"ABS",ROUNDUP('1ST'!I26*(_xlfn.XLOOKUP(E$5,SCODE,INF,"ERROR",0,1))/'1ST'!I$9,0)))</f>
        <v>60</v>
      </c>
      <c r="H25" s="14">
        <f t="shared" si="0"/>
        <v>285</v>
      </c>
      <c r="I25" s="14" t="str">
        <f>'1ST'!K26</f>
        <v>NEP</v>
      </c>
      <c r="J25" s="14">
        <f>IF(J$6=0,0,IF(ISBLANK('1ST'!L26),"ABS",ROUNDUP('1ST'!L26*(_xlfn.XLOOKUP(I$5,SCODE,THF,"ERROR",0,1))/'1ST'!L$9,0)))</f>
        <v>185</v>
      </c>
      <c r="K25" s="14">
        <f>IF(K$6=0,0,IF(ISBLANK('1ST'!M26),"ABS",ROUNDUP('1ST'!M26*(_xlfn.XLOOKUP(I$5,SCODE,INF,"ERROR",0,1))/'1ST'!M$9,0)))</f>
        <v>59</v>
      </c>
      <c r="L25" s="14">
        <f t="shared" si="1"/>
        <v>244</v>
      </c>
      <c r="M25" s="14" t="str">
        <f>IF(ISBLANK('1ST'!O26),"ABS",'1ST'!O26)</f>
        <v>MATH</v>
      </c>
      <c r="N25" s="14">
        <f>IF(N$6=0,0,IF(ISBLANK('1ST'!P26),"ABS",ROUNDUP('1ST'!P26*(_xlfn.XLOOKUP(M$5,SCODE,THF,"ERROR",0,1))/'1ST'!P$9,0)))</f>
        <v>215</v>
      </c>
      <c r="O25" s="14">
        <f>IF(O$6=0,0,IF(ISBLANK('1ST'!Q26),"ABS",ROUNDUP('1ST'!Q26*(_xlfn.XLOOKUP(M$5,SCODE,INF,"ERROR",0,1))/'1ST'!Q$9,0)))</f>
        <v>58</v>
      </c>
      <c r="P25" s="14">
        <f t="shared" si="2"/>
        <v>273</v>
      </c>
      <c r="Q25" s="14" t="str">
        <f>IF(ISBLANK('1ST'!S26),"ABS",'1ST'!S26)</f>
        <v>SCI</v>
      </c>
      <c r="R25" s="14">
        <f>IF(R$6=0,0,IF(ISBLANK('1ST'!T26),"ABS",ROUNDUP('1ST'!T26*(_xlfn.XLOOKUP(Q$5,SCODE,THF,"ERROR",0,1))/'1ST'!T$9,0)))</f>
        <v>200</v>
      </c>
      <c r="S25" s="14">
        <f>IF(S$6=0,0,IF(ISBLANK('1ST'!U26),"ABS",ROUNDUP('1ST'!U26*(_xlfn.XLOOKUP(Q$5,SCODE,INF,"ERROR",0,1))/'1ST'!U$9,0)))</f>
        <v>60</v>
      </c>
      <c r="T25" s="14">
        <f t="shared" si="3"/>
        <v>260</v>
      </c>
      <c r="U25" s="14" t="str">
        <f>IF(ISBLANK('1ST'!W26),"ABS",'1ST'!W26)</f>
        <v>SOC</v>
      </c>
      <c r="V25" s="14">
        <f>IF(V$6=0,0,IF(ISBLANK('1ST'!X26),"ABS",ROUNDUP('1ST'!X26*(_xlfn.XLOOKUP(U$5,SCODE,THF,"ERROR",0,1))/'1ST'!X$9,0)))</f>
        <v>195</v>
      </c>
      <c r="W25" s="14">
        <f>IF(W$6=0,0,IF(ISBLANK('1ST'!Y26),"ABS",ROUNDUP('1ST'!Y26*(_xlfn.XLOOKUP(U$5,SCODE,INF,"ERROR",0,1))/'1ST'!Y$9,0)))</f>
        <v>59</v>
      </c>
      <c r="X25" s="14">
        <f t="shared" si="4"/>
        <v>254</v>
      </c>
      <c r="Y25" s="14" t="str">
        <f>IF(ISBLANK('1ST'!AA26),"ABS",'1ST'!AA26)</f>
        <v>GK</v>
      </c>
      <c r="Z25" s="14">
        <f>IF(Z$6=0,0,IF(ISBLANK('1ST'!AB26),"ABS",ROUNDUP('1ST'!AB26*(_xlfn.XLOOKUP(Y$5,SCODE,THF,"ERROR",0,1))/'1ST'!AB$9,0)))</f>
        <v>110</v>
      </c>
      <c r="AA25" s="14">
        <f>IF(AA$6=0,0,IF(ISBLANK('1ST'!AC26),"ABS",ROUNDUP('1ST'!AC26*(_xlfn.XLOOKUP(Y$5,SCODE,INF,"ERROR",0,1))/'1ST'!AC$9,0)))</f>
        <v>28</v>
      </c>
      <c r="AB25" s="14">
        <f t="shared" si="5"/>
        <v>138</v>
      </c>
      <c r="AC25" s="14" t="str">
        <f>IF(AC$5=0,"",IF(ISBLANK('1ST'!AE26),"ABS",'1ST'!AE26))</f>
        <v>ORA</v>
      </c>
      <c r="AD25" s="14">
        <f>IF(AD$6=0,0,IF(ISBLANK('1ST'!AF26),"ABS",ROUNDUP('1ST'!AF26*(_xlfn.XLOOKUP(AC$5,SCODE,THF,"ERROR",0,1))/'1ST'!AF$9,0)))</f>
        <v>115</v>
      </c>
      <c r="AE25" s="14">
        <f>IF(AE$6=0,0,IF(ISBLANK('1ST'!AG26),"ABS",ROUNDUP('1ST'!AG26*(_xlfn.XLOOKUP(AC$5,SCODE,INF,"ERROR",0,1))/'1ST'!AG$9,0)))</f>
        <v>24</v>
      </c>
      <c r="AF25" s="14">
        <f t="shared" si="6"/>
        <v>139</v>
      </c>
      <c r="AG25" s="14" t="str">
        <f>IF(AG$5=0,"",IF(ISBLANK('1ST'!AI26),"ABS",'1ST'!AI26))</f>
        <v>WS</v>
      </c>
      <c r="AH25" s="14">
        <f>IF(AH$6=0,0,IF(ISBLANK('1ST'!AJ26),"ABS",ROUNDUP('1ST'!AJ26*(_xlfn.XLOOKUP(AG$5,SCODE,THF,"ERROR",0,1))/'1ST'!AJ$9,0)))</f>
        <v>110</v>
      </c>
      <c r="AI25" s="14">
        <f>IF(AI$6=0,0,IF(ISBLANK('1ST'!AK26),"ABS",ROUNDUP('1ST'!AK26*(_xlfn.XLOOKUP(AG$5,SCODE,INF,"ERROR",0,1))/'1ST'!AK$9,0)))</f>
        <v>28</v>
      </c>
      <c r="AJ25" s="14">
        <f t="shared" si="7"/>
        <v>138</v>
      </c>
      <c r="AK25" s="14">
        <f t="shared" si="8"/>
        <v>1731</v>
      </c>
      <c r="AL25" s="14">
        <f t="shared" si="9"/>
        <v>266.31</v>
      </c>
      <c r="AM25" s="14" t="str">
        <f t="shared" si="10"/>
        <v>PASS</v>
      </c>
      <c r="AN25" s="4">
        <f t="shared" si="11"/>
        <v>6</v>
      </c>
      <c r="AO25" s="14">
        <f>'1ST'!AM26</f>
        <v>39</v>
      </c>
    </row>
    <row r="26" spans="1:41">
      <c r="A26" s="4">
        <f>'1ST'!A27</f>
        <v>17</v>
      </c>
      <c r="B26" s="4" t="str">
        <f>'1ST'!B27</f>
        <v>ST0800219</v>
      </c>
      <c r="C26" s="4">
        <f>'1ST'!C27</f>
        <v>200217</v>
      </c>
      <c r="D26" s="4" t="str">
        <f>'1ST'!D27</f>
        <v>PRITISAN RAI</v>
      </c>
      <c r="E26" s="14" t="str">
        <f>IF(E$5=0,"",IF(ISBLANK('1ST'!G27),"ABS",'1ST'!G27))</f>
        <v>EN</v>
      </c>
      <c r="F26" s="14">
        <f>IF(F$6=0,0,IF(ISBLANK('1ST'!H27),"ABS",ROUNDUP('1ST'!H27*(_xlfn.XLOOKUP(E$5,SCODE,THF,"ERROR",0,1))/'1ST'!H$9,0)))</f>
        <v>220</v>
      </c>
      <c r="G26" s="14">
        <f>IF(G$6=0,0,IF(ISBLANK('1ST'!I27),"ABS",ROUNDUP('1ST'!I27*(_xlfn.XLOOKUP(E$5,SCODE,INF,"ERROR",0,1))/'1ST'!I$9,0)))</f>
        <v>58</v>
      </c>
      <c r="H26" s="14">
        <f t="shared" si="0"/>
        <v>278</v>
      </c>
      <c r="I26" s="14" t="str">
        <f>'1ST'!K27</f>
        <v>NEP</v>
      </c>
      <c r="J26" s="14">
        <f>IF(J$6=0,0,IF(ISBLANK('1ST'!L27),"ABS",ROUNDUP('1ST'!L27*(_xlfn.XLOOKUP(I$5,SCODE,THF,"ERROR",0,1))/'1ST'!L$9,0)))</f>
        <v>190</v>
      </c>
      <c r="K26" s="14">
        <f>IF(K$6=0,0,IF(ISBLANK('1ST'!M27),"ABS",ROUNDUP('1ST'!M27*(_xlfn.XLOOKUP(I$5,SCODE,INF,"ERROR",0,1))/'1ST'!M$9,0)))</f>
        <v>58</v>
      </c>
      <c r="L26" s="14">
        <f t="shared" si="1"/>
        <v>248</v>
      </c>
      <c r="M26" s="14" t="str">
        <f>IF(ISBLANK('1ST'!O27),"ABS",'1ST'!O27)</f>
        <v>MATH</v>
      </c>
      <c r="N26" s="14">
        <f>IF(N$6=0,0,IF(ISBLANK('1ST'!P27),"ABS",ROUNDUP('1ST'!P27*(_xlfn.XLOOKUP(M$5,SCODE,THF,"ERROR",0,1))/'1ST'!P$9,0)))</f>
        <v>185</v>
      </c>
      <c r="O26" s="14">
        <f>IF(O$6=0,0,IF(ISBLANK('1ST'!Q27),"ABS",ROUNDUP('1ST'!Q27*(_xlfn.XLOOKUP(M$5,SCODE,INF,"ERROR",0,1))/'1ST'!Q$9,0)))</f>
        <v>59</v>
      </c>
      <c r="P26" s="14">
        <f t="shared" si="2"/>
        <v>244</v>
      </c>
      <c r="Q26" s="14" t="str">
        <f>IF(ISBLANK('1ST'!S27),"ABS",'1ST'!S27)</f>
        <v>SCI</v>
      </c>
      <c r="R26" s="14">
        <f>IF(R$6=0,0,IF(ISBLANK('1ST'!T27),"ABS",ROUNDUP('1ST'!T27*(_xlfn.XLOOKUP(Q$5,SCODE,THF,"ERROR",0,1))/'1ST'!T$9,0)))</f>
        <v>175</v>
      </c>
      <c r="S26" s="14">
        <f>IF(S$6=0,0,IF(ISBLANK('1ST'!U27),"ABS",ROUNDUP('1ST'!U27*(_xlfn.XLOOKUP(Q$5,SCODE,INF,"ERROR",0,1))/'1ST'!U$9,0)))</f>
        <v>60</v>
      </c>
      <c r="T26" s="14">
        <f t="shared" si="3"/>
        <v>235</v>
      </c>
      <c r="U26" s="14" t="str">
        <f>IF(ISBLANK('1ST'!W27),"ABS",'1ST'!W27)</f>
        <v>SOC</v>
      </c>
      <c r="V26" s="14">
        <f>IF(V$6=0,0,IF(ISBLANK('1ST'!X27),"ABS",ROUNDUP('1ST'!X27*(_xlfn.XLOOKUP(U$5,SCODE,THF,"ERROR",0,1))/'1ST'!X$9,0)))</f>
        <v>135</v>
      </c>
      <c r="W26" s="14">
        <f>IF(W$6=0,0,IF(ISBLANK('1ST'!Y27),"ABS",ROUNDUP('1ST'!Y27*(_xlfn.XLOOKUP(U$5,SCODE,INF,"ERROR",0,1))/'1ST'!Y$9,0)))</f>
        <v>57</v>
      </c>
      <c r="X26" s="14">
        <f t="shared" si="4"/>
        <v>192</v>
      </c>
      <c r="Y26" s="14" t="str">
        <f>IF(ISBLANK('1ST'!AA27),"ABS",'1ST'!AA27)</f>
        <v>GK</v>
      </c>
      <c r="Z26" s="14">
        <f>IF(Z$6=0,0,IF(ISBLANK('1ST'!AB27),"ABS",ROUNDUP('1ST'!AB27*(_xlfn.XLOOKUP(Y$5,SCODE,THF,"ERROR",0,1))/'1ST'!AB$9,0)))</f>
        <v>100</v>
      </c>
      <c r="AA26" s="14">
        <f>IF(AA$6=0,0,IF(ISBLANK('1ST'!AC27),"ABS",ROUNDUP('1ST'!AC27*(_xlfn.XLOOKUP(Y$5,SCODE,INF,"ERROR",0,1))/'1ST'!AC$9,0)))</f>
        <v>27</v>
      </c>
      <c r="AB26" s="14">
        <f t="shared" si="5"/>
        <v>127</v>
      </c>
      <c r="AC26" s="14" t="str">
        <f>IF(AC$5=0,"",IF(ISBLANK('1ST'!AE27),"ABS",'1ST'!AE27))</f>
        <v>ORA</v>
      </c>
      <c r="AD26" s="14">
        <f>IF(AD$6=0,0,IF(ISBLANK('1ST'!AF27),"ABS",ROUNDUP('1ST'!AF27*(_xlfn.XLOOKUP(AC$5,SCODE,THF,"ERROR",0,1))/'1ST'!AF$9,0)))</f>
        <v>120</v>
      </c>
      <c r="AE26" s="14">
        <f>IF(AE$6=0,0,IF(ISBLANK('1ST'!AG27),"ABS",ROUNDUP('1ST'!AG27*(_xlfn.XLOOKUP(AC$5,SCODE,INF,"ERROR",0,1))/'1ST'!AG$9,0)))</f>
        <v>25</v>
      </c>
      <c r="AF26" s="14">
        <f t="shared" si="6"/>
        <v>145</v>
      </c>
      <c r="AG26" s="14" t="str">
        <f>IF(AG$5=0,"",IF(ISBLANK('1ST'!AI27),"ABS",'1ST'!AI27))</f>
        <v>WS</v>
      </c>
      <c r="AH26" s="14">
        <f>IF(AH$6=0,0,IF(ISBLANK('1ST'!AJ27),"ABS",ROUNDUP('1ST'!AJ27*(_xlfn.XLOOKUP(AG$5,SCODE,THF,"ERROR",0,1))/'1ST'!AJ$9,0)))</f>
        <v>100</v>
      </c>
      <c r="AI26" s="14">
        <f>IF(AI$6=0,0,IF(ISBLANK('1ST'!AK27),"ABS",ROUNDUP('1ST'!AK27*(_xlfn.XLOOKUP(AG$5,SCODE,INF,"ERROR",0,1))/'1ST'!AK$9,0)))</f>
        <v>27</v>
      </c>
      <c r="AJ26" s="14">
        <f t="shared" si="7"/>
        <v>127</v>
      </c>
      <c r="AK26" s="14">
        <f t="shared" si="8"/>
        <v>1596</v>
      </c>
      <c r="AL26" s="14">
        <f t="shared" si="9"/>
        <v>245.54</v>
      </c>
      <c r="AM26" s="14" t="str">
        <f t="shared" si="10"/>
        <v>PASS</v>
      </c>
      <c r="AN26" s="4">
        <f t="shared" si="11"/>
        <v>12</v>
      </c>
      <c r="AO26" s="14">
        <f>'1ST'!AM27</f>
        <v>54</v>
      </c>
    </row>
    <row r="27" spans="1:41">
      <c r="A27" s="4">
        <f>'1ST'!A28</f>
        <v>18</v>
      </c>
      <c r="B27" s="4" t="str">
        <f>'1ST'!B28</f>
        <v>ST0790182</v>
      </c>
      <c r="C27" s="4">
        <f>'1ST'!C28</f>
        <v>200218</v>
      </c>
      <c r="D27" s="4" t="str">
        <f>'1ST'!D28</f>
        <v>PURNIMA JAIRU</v>
      </c>
      <c r="E27" s="14" t="str">
        <f>IF(E$5=0,"",IF(ISBLANK('1ST'!G28),"ABS",'1ST'!G28))</f>
        <v>EN</v>
      </c>
      <c r="F27" s="14">
        <f>IF(F$6=0,0,IF(ISBLANK('1ST'!H28),"ABS",ROUNDUP('1ST'!H28*(_xlfn.XLOOKUP(E$5,SCODE,THF,"ERROR",0,1))/'1ST'!H$9,0)))</f>
        <v>235</v>
      </c>
      <c r="G27" s="14">
        <f>IF(G$6=0,0,IF(ISBLANK('1ST'!I28),"ABS",ROUNDUP('1ST'!I28*(_xlfn.XLOOKUP(E$5,SCODE,INF,"ERROR",0,1))/'1ST'!I$9,0)))</f>
        <v>60</v>
      </c>
      <c r="H27" s="14">
        <f t="shared" si="0"/>
        <v>295</v>
      </c>
      <c r="I27" s="14" t="str">
        <f>'1ST'!K28</f>
        <v>NEP</v>
      </c>
      <c r="J27" s="14">
        <f>IF(J$6=0,0,IF(ISBLANK('1ST'!L28),"ABS",ROUNDUP('1ST'!L28*(_xlfn.XLOOKUP(I$5,SCODE,THF,"ERROR",0,1))/'1ST'!L$9,0)))</f>
        <v>195</v>
      </c>
      <c r="K27" s="14">
        <f>IF(K$6=0,0,IF(ISBLANK('1ST'!M28),"ABS",ROUNDUP('1ST'!M28*(_xlfn.XLOOKUP(I$5,SCODE,INF,"ERROR",0,1))/'1ST'!M$9,0)))</f>
        <v>60</v>
      </c>
      <c r="L27" s="14">
        <f t="shared" si="1"/>
        <v>255</v>
      </c>
      <c r="M27" s="14" t="str">
        <f>IF(ISBLANK('1ST'!O28),"ABS",'1ST'!O28)</f>
        <v>MATH</v>
      </c>
      <c r="N27" s="14">
        <f>IF(N$6=0,0,IF(ISBLANK('1ST'!P28),"ABS",ROUNDUP('1ST'!P28*(_xlfn.XLOOKUP(M$5,SCODE,THF,"ERROR",0,1))/'1ST'!P$9,0)))</f>
        <v>220</v>
      </c>
      <c r="O27" s="14">
        <f>IF(O$6=0,0,IF(ISBLANK('1ST'!Q28),"ABS",ROUNDUP('1ST'!Q28*(_xlfn.XLOOKUP(M$5,SCODE,INF,"ERROR",0,1))/'1ST'!Q$9,0)))</f>
        <v>60</v>
      </c>
      <c r="P27" s="14">
        <f t="shared" si="2"/>
        <v>280</v>
      </c>
      <c r="Q27" s="14" t="str">
        <f>IF(ISBLANK('1ST'!S28),"ABS",'1ST'!S28)</f>
        <v>SCI</v>
      </c>
      <c r="R27" s="14">
        <f>IF(R$6=0,0,IF(ISBLANK('1ST'!T28),"ABS",ROUNDUP('1ST'!T28*(_xlfn.XLOOKUP(Q$5,SCODE,THF,"ERROR",0,1))/'1ST'!T$9,0)))</f>
        <v>240</v>
      </c>
      <c r="S27" s="14">
        <f>IF(S$6=0,0,IF(ISBLANK('1ST'!U28),"ABS",ROUNDUP('1ST'!U28*(_xlfn.XLOOKUP(Q$5,SCODE,INF,"ERROR",0,1))/'1ST'!U$9,0)))</f>
        <v>60</v>
      </c>
      <c r="T27" s="14">
        <f t="shared" si="3"/>
        <v>300</v>
      </c>
      <c r="U27" s="14" t="str">
        <f>IF(ISBLANK('1ST'!W28),"ABS",'1ST'!W28)</f>
        <v>SOC</v>
      </c>
      <c r="V27" s="14">
        <f>IF(V$6=0,0,IF(ISBLANK('1ST'!X28),"ABS",ROUNDUP('1ST'!X28*(_xlfn.XLOOKUP(U$5,SCODE,THF,"ERROR",0,1))/'1ST'!X$9,0)))</f>
        <v>230</v>
      </c>
      <c r="W27" s="14">
        <f>IF(W$6=0,0,IF(ISBLANK('1ST'!Y28),"ABS",ROUNDUP('1ST'!Y28*(_xlfn.XLOOKUP(U$5,SCODE,INF,"ERROR",0,1))/'1ST'!Y$9,0)))</f>
        <v>62</v>
      </c>
      <c r="X27" s="14">
        <f t="shared" si="4"/>
        <v>292</v>
      </c>
      <c r="Y27" s="14" t="str">
        <f>IF(ISBLANK('1ST'!AA28),"ABS",'1ST'!AA28)</f>
        <v>GK</v>
      </c>
      <c r="Z27" s="14">
        <f>IF(Z$6=0,0,IF(ISBLANK('1ST'!AB28),"ABS",ROUNDUP('1ST'!AB28*(_xlfn.XLOOKUP(Y$5,SCODE,THF,"ERROR",0,1))/'1ST'!AB$9,0)))</f>
        <v>115</v>
      </c>
      <c r="AA27" s="14">
        <f>IF(AA$6=0,0,IF(ISBLANK('1ST'!AC28),"ABS",ROUNDUP('1ST'!AC28*(_xlfn.XLOOKUP(Y$5,SCODE,INF,"ERROR",0,1))/'1ST'!AC$9,0)))</f>
        <v>30</v>
      </c>
      <c r="AB27" s="14">
        <f t="shared" si="5"/>
        <v>145</v>
      </c>
      <c r="AC27" s="14" t="str">
        <f>IF(AC$5=0,"",IF(ISBLANK('1ST'!AE28),"ABS",'1ST'!AE28))</f>
        <v>ORA</v>
      </c>
      <c r="AD27" s="14">
        <f>IF(AD$6=0,0,IF(ISBLANK('1ST'!AF28),"ABS",ROUNDUP('1ST'!AF28*(_xlfn.XLOOKUP(AC$5,SCODE,THF,"ERROR",0,1))/'1ST'!AF$9,0)))</f>
        <v>120</v>
      </c>
      <c r="AE27" s="14">
        <f>IF(AE$6=0,0,IF(ISBLANK('1ST'!AG28),"ABS",ROUNDUP('1ST'!AG28*(_xlfn.XLOOKUP(AC$5,SCODE,INF,"ERROR",0,1))/'1ST'!AG$9,0)))</f>
        <v>27</v>
      </c>
      <c r="AF27" s="14">
        <f t="shared" si="6"/>
        <v>147</v>
      </c>
      <c r="AG27" s="14" t="str">
        <f>IF(AG$5=0,"",IF(ISBLANK('1ST'!AI28),"ABS",'1ST'!AI28))</f>
        <v>WS</v>
      </c>
      <c r="AH27" s="14">
        <f>IF(AH$6=0,0,IF(ISBLANK('1ST'!AJ28),"ABS",ROUNDUP('1ST'!AJ28*(_xlfn.XLOOKUP(AG$5,SCODE,THF,"ERROR",0,1))/'1ST'!AJ$9,0)))</f>
        <v>125</v>
      </c>
      <c r="AI27" s="14">
        <f>IF(AI$6=0,0,IF(ISBLANK('1ST'!AK28),"ABS",ROUNDUP('1ST'!AK28*(_xlfn.XLOOKUP(AG$5,SCODE,INF,"ERROR",0,1))/'1ST'!AK$9,0)))</f>
        <v>30</v>
      </c>
      <c r="AJ27" s="14">
        <f t="shared" si="7"/>
        <v>155</v>
      </c>
      <c r="AK27" s="14">
        <f t="shared" si="8"/>
        <v>1869</v>
      </c>
      <c r="AL27" s="14">
        <f t="shared" si="9"/>
        <v>287.54000000000002</v>
      </c>
      <c r="AM27" s="14" t="str">
        <f t="shared" si="10"/>
        <v>PASS</v>
      </c>
      <c r="AN27" s="4">
        <f t="shared" si="11"/>
        <v>4</v>
      </c>
      <c r="AO27" s="14">
        <f>'1ST'!AM28</f>
        <v>59</v>
      </c>
    </row>
    <row r="28" spans="1:41">
      <c r="A28" s="4">
        <f>'1ST'!A29</f>
        <v>19</v>
      </c>
      <c r="B28" s="4" t="str">
        <f>'1ST'!B29</f>
        <v>ST0790113</v>
      </c>
      <c r="C28" s="4">
        <f>'1ST'!C29</f>
        <v>200219</v>
      </c>
      <c r="D28" s="4" t="str">
        <f>'1ST'!D29</f>
        <v>ROYAL TAMANG</v>
      </c>
      <c r="E28" s="14" t="str">
        <f>IF(E$5=0,"",IF(ISBLANK('1ST'!G29),"ABS",'1ST'!G29))</f>
        <v>EN</v>
      </c>
      <c r="F28" s="14">
        <f>IF(F$6=0,0,IF(ISBLANK('1ST'!H29),"ABS",ROUNDUP('1ST'!H29*(_xlfn.XLOOKUP(E$5,SCODE,THF,"ERROR",0,1))/'1ST'!H$9,0)))</f>
        <v>165</v>
      </c>
      <c r="G28" s="14">
        <f>IF(G$6=0,0,IF(ISBLANK('1ST'!I29),"ABS",ROUNDUP('1ST'!I29*(_xlfn.XLOOKUP(E$5,SCODE,INF,"ERROR",0,1))/'1ST'!I$9,0)))</f>
        <v>55</v>
      </c>
      <c r="H28" s="14">
        <f t="shared" si="0"/>
        <v>220</v>
      </c>
      <c r="I28" s="14" t="str">
        <f>'1ST'!K29</f>
        <v>NEP</v>
      </c>
      <c r="J28" s="14">
        <f>IF(J$6=0,0,IF(ISBLANK('1ST'!L29),"ABS",ROUNDUP('1ST'!L29*(_xlfn.XLOOKUP(I$5,SCODE,THF,"ERROR",0,1))/'1ST'!L$9,0)))</f>
        <v>185</v>
      </c>
      <c r="K28" s="14">
        <f>IF(K$6=0,0,IF(ISBLANK('1ST'!M29),"ABS",ROUNDUP('1ST'!M29*(_xlfn.XLOOKUP(I$5,SCODE,INF,"ERROR",0,1))/'1ST'!M$9,0)))</f>
        <v>57</v>
      </c>
      <c r="L28" s="14">
        <f t="shared" si="1"/>
        <v>242</v>
      </c>
      <c r="M28" s="14" t="str">
        <f>IF(ISBLANK('1ST'!O29),"ABS",'1ST'!O29)</f>
        <v>MATH</v>
      </c>
      <c r="N28" s="14">
        <f>IF(N$6=0,0,IF(ISBLANK('1ST'!P29),"ABS",ROUNDUP('1ST'!P29*(_xlfn.XLOOKUP(M$5,SCODE,THF,"ERROR",0,1))/'1ST'!P$9,0)))</f>
        <v>175</v>
      </c>
      <c r="O28" s="14">
        <f>IF(O$6=0,0,IF(ISBLANK('1ST'!Q29),"ABS",ROUNDUP('1ST'!Q29*(_xlfn.XLOOKUP(M$5,SCODE,INF,"ERROR",0,1))/'1ST'!Q$9,0)))</f>
        <v>58</v>
      </c>
      <c r="P28" s="14">
        <f t="shared" si="2"/>
        <v>233</v>
      </c>
      <c r="Q28" s="14" t="str">
        <f>IF(ISBLANK('1ST'!S29),"ABS",'1ST'!S29)</f>
        <v>SCI</v>
      </c>
      <c r="R28" s="14">
        <f>IF(R$6=0,0,IF(ISBLANK('1ST'!T29),"ABS",ROUNDUP('1ST'!T29*(_xlfn.XLOOKUP(Q$5,SCODE,THF,"ERROR",0,1))/'1ST'!T$9,0)))</f>
        <v>130</v>
      </c>
      <c r="S28" s="14">
        <f>IF(S$6=0,0,IF(ISBLANK('1ST'!U29),"ABS",ROUNDUP('1ST'!U29*(_xlfn.XLOOKUP(Q$5,SCODE,INF,"ERROR",0,1))/'1ST'!U$9,0)))</f>
        <v>57</v>
      </c>
      <c r="T28" s="14">
        <f t="shared" si="3"/>
        <v>187</v>
      </c>
      <c r="U28" s="14" t="str">
        <f>IF(ISBLANK('1ST'!W29),"ABS",'1ST'!W29)</f>
        <v>SOC</v>
      </c>
      <c r="V28" s="14">
        <f>IF(V$6=0,0,IF(ISBLANK('1ST'!X29),"ABS",ROUNDUP('1ST'!X29*(_xlfn.XLOOKUP(U$5,SCODE,THF,"ERROR",0,1))/'1ST'!X$9,0)))</f>
        <v>120</v>
      </c>
      <c r="W28" s="14">
        <f>IF(W$6=0,0,IF(ISBLANK('1ST'!Y29),"ABS",ROUNDUP('1ST'!Y29*(_xlfn.XLOOKUP(U$5,SCODE,INF,"ERROR",0,1))/'1ST'!Y$9,0)))</f>
        <v>55</v>
      </c>
      <c r="X28" s="14">
        <f t="shared" si="4"/>
        <v>175</v>
      </c>
      <c r="Y28" s="14" t="str">
        <f>IF(ISBLANK('1ST'!AA29),"ABS",'1ST'!AA29)</f>
        <v>GK</v>
      </c>
      <c r="Z28" s="14">
        <f>IF(Z$6=0,0,IF(ISBLANK('1ST'!AB29),"ABS",ROUNDUP('1ST'!AB29*(_xlfn.XLOOKUP(Y$5,SCODE,THF,"ERROR",0,1))/'1ST'!AB$9,0)))</f>
        <v>95</v>
      </c>
      <c r="AA28" s="14">
        <f>IF(AA$6=0,0,IF(ISBLANK('1ST'!AC29),"ABS",ROUNDUP('1ST'!AC29*(_xlfn.XLOOKUP(Y$5,SCODE,INF,"ERROR",0,1))/'1ST'!AC$9,0)))</f>
        <v>27</v>
      </c>
      <c r="AB28" s="14">
        <f t="shared" si="5"/>
        <v>122</v>
      </c>
      <c r="AC28" s="14" t="str">
        <f>IF(AC$5=0,"",IF(ISBLANK('1ST'!AE29),"ABS",'1ST'!AE29))</f>
        <v>ORA</v>
      </c>
      <c r="AD28" s="14">
        <f>IF(AD$6=0,0,IF(ISBLANK('1ST'!AF29),"ABS",ROUNDUP('1ST'!AF29*(_xlfn.XLOOKUP(AC$5,SCODE,THF,"ERROR",0,1))/'1ST'!AF$9,0)))</f>
        <v>115</v>
      </c>
      <c r="AE28" s="14">
        <f>IF(AE$6=0,0,IF(ISBLANK('1ST'!AG29),"ABS",ROUNDUP('1ST'!AG29*(_xlfn.XLOOKUP(AC$5,SCODE,INF,"ERROR",0,1))/'1ST'!AG$9,0)))</f>
        <v>23</v>
      </c>
      <c r="AF28" s="14">
        <f t="shared" si="6"/>
        <v>138</v>
      </c>
      <c r="AG28" s="14" t="str">
        <f>IF(AG$5=0,"",IF(ISBLANK('1ST'!AI29),"ABS",'1ST'!AI29))</f>
        <v>WS</v>
      </c>
      <c r="AH28" s="14">
        <f>IF(AH$6=0,0,IF(ISBLANK('1ST'!AJ29),"ABS",ROUNDUP('1ST'!AJ29*(_xlfn.XLOOKUP(AG$5,SCODE,THF,"ERROR",0,1))/'1ST'!AJ$9,0)))</f>
        <v>100</v>
      </c>
      <c r="AI28" s="14">
        <f>IF(AI$6=0,0,IF(ISBLANK('1ST'!AK29),"ABS",ROUNDUP('1ST'!AK29*(_xlfn.XLOOKUP(AG$5,SCODE,INF,"ERROR",0,1))/'1ST'!AK$9,0)))</f>
        <v>24</v>
      </c>
      <c r="AJ28" s="14">
        <f t="shared" si="7"/>
        <v>124</v>
      </c>
      <c r="AK28" s="14">
        <f t="shared" si="8"/>
        <v>1441</v>
      </c>
      <c r="AL28" s="14">
        <f t="shared" si="9"/>
        <v>221.69</v>
      </c>
      <c r="AM28" s="14" t="str">
        <f t="shared" si="10"/>
        <v>PASS</v>
      </c>
      <c r="AN28" s="4">
        <f t="shared" si="11"/>
        <v>16</v>
      </c>
      <c r="AO28" s="14">
        <f>'1ST'!AM29</f>
        <v>54</v>
      </c>
    </row>
    <row r="29" spans="1:41">
      <c r="A29" s="4">
        <f>'1ST'!A30</f>
        <v>20</v>
      </c>
      <c r="B29" s="4" t="str">
        <f>'1ST'!B30</f>
        <v>ST0790211</v>
      </c>
      <c r="C29" s="4">
        <f>'1ST'!C30</f>
        <v>200220</v>
      </c>
      <c r="D29" s="4" t="str">
        <f>'1ST'!D30</f>
        <v>SALUM BISHWAKARMA</v>
      </c>
      <c r="E29" s="14" t="str">
        <f>IF(E$5=0,"",IF(ISBLANK('1ST'!G30),"ABS",'1ST'!G30))</f>
        <v>EN</v>
      </c>
      <c r="F29" s="14">
        <f>IF(F$6=0,0,IF(ISBLANK('1ST'!H30),"ABS",ROUNDUP('1ST'!H30*(_xlfn.XLOOKUP(E$5,SCODE,THF,"ERROR",0,1))/'1ST'!H$9,0)))</f>
        <v>145</v>
      </c>
      <c r="G29" s="14">
        <f>IF(G$6=0,0,IF(ISBLANK('1ST'!I30),"ABS",ROUNDUP('1ST'!I30*(_xlfn.XLOOKUP(E$5,SCODE,INF,"ERROR",0,1))/'1ST'!I$9,0)))</f>
        <v>55</v>
      </c>
      <c r="H29" s="14">
        <f t="shared" si="0"/>
        <v>200</v>
      </c>
      <c r="I29" s="14" t="str">
        <f>'1ST'!K30</f>
        <v>NEP</v>
      </c>
      <c r="J29" s="14">
        <f>IF(J$6=0,0,IF(ISBLANK('1ST'!L30),"ABS",ROUNDUP('1ST'!L30*(_xlfn.XLOOKUP(I$5,SCODE,THF,"ERROR",0,1))/'1ST'!L$9,0)))</f>
        <v>170</v>
      </c>
      <c r="K29" s="14">
        <f>IF(K$6=0,0,IF(ISBLANK('1ST'!M30),"ABS",ROUNDUP('1ST'!M30*(_xlfn.XLOOKUP(I$5,SCODE,INF,"ERROR",0,1))/'1ST'!M$9,0)))</f>
        <v>55</v>
      </c>
      <c r="L29" s="14">
        <f t="shared" si="1"/>
        <v>225</v>
      </c>
      <c r="M29" s="14" t="str">
        <f>IF(ISBLANK('1ST'!O30),"ABS",'1ST'!O30)</f>
        <v>MATH</v>
      </c>
      <c r="N29" s="14">
        <f>IF(N$6=0,0,IF(ISBLANK('1ST'!P30),"ABS",ROUNDUP('1ST'!P30*(_xlfn.XLOOKUP(M$5,SCODE,THF,"ERROR",0,1))/'1ST'!P$9,0)))</f>
        <v>170</v>
      </c>
      <c r="O29" s="14">
        <f>IF(O$6=0,0,IF(ISBLANK('1ST'!Q30),"ABS",ROUNDUP('1ST'!Q30*(_xlfn.XLOOKUP(M$5,SCODE,INF,"ERROR",0,1))/'1ST'!Q$9,0)))</f>
        <v>55</v>
      </c>
      <c r="P29" s="14">
        <f t="shared" si="2"/>
        <v>225</v>
      </c>
      <c r="Q29" s="14" t="str">
        <f>IF(ISBLANK('1ST'!S30),"ABS",'1ST'!S30)</f>
        <v>SCI</v>
      </c>
      <c r="R29" s="14">
        <f>IF(R$6=0,0,IF(ISBLANK('1ST'!T30),"ABS",ROUNDUP('1ST'!T30*(_xlfn.XLOOKUP(Q$5,SCODE,THF,"ERROR",0,1))/'1ST'!T$9,0)))</f>
        <v>125</v>
      </c>
      <c r="S29" s="14">
        <f>IF(S$6=0,0,IF(ISBLANK('1ST'!U30),"ABS",ROUNDUP('1ST'!U30*(_xlfn.XLOOKUP(Q$5,SCODE,INF,"ERROR",0,1))/'1ST'!U$9,0)))</f>
        <v>57</v>
      </c>
      <c r="T29" s="14">
        <f t="shared" si="3"/>
        <v>182</v>
      </c>
      <c r="U29" s="14" t="str">
        <f>IF(ISBLANK('1ST'!W30),"ABS",'1ST'!W30)</f>
        <v>SOC</v>
      </c>
      <c r="V29" s="14">
        <f>IF(V$6=0,0,IF(ISBLANK('1ST'!X30),"ABS",ROUNDUP('1ST'!X30*(_xlfn.XLOOKUP(U$5,SCODE,THF,"ERROR",0,1))/'1ST'!X$9,0)))</f>
        <v>120</v>
      </c>
      <c r="W29" s="14">
        <f>IF(W$6=0,0,IF(ISBLANK('1ST'!Y30),"ABS",ROUNDUP('1ST'!Y30*(_xlfn.XLOOKUP(U$5,SCODE,INF,"ERROR",0,1))/'1ST'!Y$9,0)))</f>
        <v>55</v>
      </c>
      <c r="X29" s="14">
        <f t="shared" si="4"/>
        <v>175</v>
      </c>
      <c r="Y29" s="14" t="str">
        <f>IF(ISBLANK('1ST'!AA30),"ABS",'1ST'!AA30)</f>
        <v>GK</v>
      </c>
      <c r="Z29" s="14">
        <f>IF(Z$6=0,0,IF(ISBLANK('1ST'!AB30),"ABS",ROUNDUP('1ST'!AB30*(_xlfn.XLOOKUP(Y$5,SCODE,THF,"ERROR",0,1))/'1ST'!AB$9,0)))</f>
        <v>65</v>
      </c>
      <c r="AA29" s="14">
        <f>IF(AA$6=0,0,IF(ISBLANK('1ST'!AC30),"ABS",ROUNDUP('1ST'!AC30*(_xlfn.XLOOKUP(Y$5,SCODE,INF,"ERROR",0,1))/'1ST'!AC$9,0)))</f>
        <v>27</v>
      </c>
      <c r="AB29" s="14">
        <f t="shared" si="5"/>
        <v>92</v>
      </c>
      <c r="AC29" s="14" t="str">
        <f>IF(AC$5=0,"",IF(ISBLANK('1ST'!AE30),"ABS",'1ST'!AE30))</f>
        <v>ORA</v>
      </c>
      <c r="AD29" s="14">
        <f>IF(AD$6=0,0,IF(ISBLANK('1ST'!AF30),"ABS",ROUNDUP('1ST'!AF30*(_xlfn.XLOOKUP(AC$5,SCODE,THF,"ERROR",0,1))/'1ST'!AF$9,0)))</f>
        <v>110</v>
      </c>
      <c r="AE29" s="14">
        <f>IF(AE$6=0,0,IF(ISBLANK('1ST'!AG30),"ABS",ROUNDUP('1ST'!AG30*(_xlfn.XLOOKUP(AC$5,SCODE,INF,"ERROR",0,1))/'1ST'!AG$9,0)))</f>
        <v>22</v>
      </c>
      <c r="AF29" s="14">
        <f t="shared" si="6"/>
        <v>132</v>
      </c>
      <c r="AG29" s="14" t="str">
        <f>IF(AG$5=0,"",IF(ISBLANK('1ST'!AI30),"ABS",'1ST'!AI30))</f>
        <v>WS</v>
      </c>
      <c r="AH29" s="14">
        <f>IF(AH$6=0,0,IF(ISBLANK('1ST'!AJ30),"ABS",ROUNDUP('1ST'!AJ30*(_xlfn.XLOOKUP(AG$5,SCODE,THF,"ERROR",0,1))/'1ST'!AJ$9,0)))</f>
        <v>90</v>
      </c>
      <c r="AI29" s="14">
        <f>IF(AI$6=0,0,IF(ISBLANK('1ST'!AK30),"ABS",ROUNDUP('1ST'!AK30*(_xlfn.XLOOKUP(AG$5,SCODE,INF,"ERROR",0,1))/'1ST'!AK$9,0)))</f>
        <v>24</v>
      </c>
      <c r="AJ29" s="14">
        <f t="shared" si="7"/>
        <v>114</v>
      </c>
      <c r="AK29" s="14">
        <f t="shared" si="8"/>
        <v>1345</v>
      </c>
      <c r="AL29" s="14">
        <f t="shared" si="9"/>
        <v>206.92</v>
      </c>
      <c r="AM29" s="14" t="str">
        <f t="shared" si="10"/>
        <v>PASS</v>
      </c>
      <c r="AN29" s="4">
        <f t="shared" si="11"/>
        <v>20</v>
      </c>
      <c r="AO29" s="14">
        <f>'1ST'!AM30</f>
        <v>54</v>
      </c>
    </row>
    <row r="30" spans="1:41">
      <c r="A30" s="4">
        <f>'1ST'!A31</f>
        <v>21</v>
      </c>
      <c r="B30" s="4" t="str">
        <f>'1ST'!B31</f>
        <v>ST0800300</v>
      </c>
      <c r="C30" s="4">
        <f>'1ST'!C31</f>
        <v>200221</v>
      </c>
      <c r="D30" s="4" t="str">
        <f>'1ST'!D31</f>
        <v>SAMIKSHYA LAWATI</v>
      </c>
      <c r="E30" s="14" t="str">
        <f>IF(E$5=0,"",IF(ISBLANK('1ST'!G31),"ABS",'1ST'!G31))</f>
        <v>EN</v>
      </c>
      <c r="F30" s="14">
        <f>IF(F$6=0,0,IF(ISBLANK('1ST'!H31),"ABS",ROUNDUP('1ST'!H31*(_xlfn.XLOOKUP(E$5,SCODE,THF,"ERROR",0,1))/'1ST'!H$9,0)))</f>
        <v>95</v>
      </c>
      <c r="G30" s="14">
        <f>IF(G$6=0,0,IF(ISBLANK('1ST'!I31),"ABS",ROUNDUP('1ST'!I31*(_xlfn.XLOOKUP(E$5,SCODE,INF,"ERROR",0,1))/'1ST'!I$9,0)))</f>
        <v>53</v>
      </c>
      <c r="H30" s="14">
        <f t="shared" si="0"/>
        <v>148</v>
      </c>
      <c r="I30" s="14" t="str">
        <f>'1ST'!K31</f>
        <v>NEP</v>
      </c>
      <c r="J30" s="14">
        <f>IF(J$6=0,0,IF(ISBLANK('1ST'!L31),"ABS",ROUNDUP('1ST'!L31*(_xlfn.XLOOKUP(I$5,SCODE,THF,"ERROR",0,1))/'1ST'!L$9,0)))</f>
        <v>145</v>
      </c>
      <c r="K30" s="14">
        <f>IF(K$6=0,0,IF(ISBLANK('1ST'!M31),"ABS",ROUNDUP('1ST'!M31*(_xlfn.XLOOKUP(I$5,SCODE,INF,"ERROR",0,1))/'1ST'!M$9,0)))</f>
        <v>53</v>
      </c>
      <c r="L30" s="14">
        <f t="shared" si="1"/>
        <v>198</v>
      </c>
      <c r="M30" s="14" t="str">
        <f>IF(ISBLANK('1ST'!O31),"ABS",'1ST'!O31)</f>
        <v>MATH</v>
      </c>
      <c r="N30" s="14">
        <f>IF(N$6=0,0,IF(ISBLANK('1ST'!P31),"ABS",ROUNDUP('1ST'!P31*(_xlfn.XLOOKUP(M$5,SCODE,THF,"ERROR",0,1))/'1ST'!P$9,0)))</f>
        <v>95</v>
      </c>
      <c r="O30" s="14">
        <f>IF(O$6=0,0,IF(ISBLANK('1ST'!Q31),"ABS",ROUNDUP('1ST'!Q31*(_xlfn.XLOOKUP(M$5,SCODE,INF,"ERROR",0,1))/'1ST'!Q$9,0)))</f>
        <v>54</v>
      </c>
      <c r="P30" s="14">
        <f t="shared" si="2"/>
        <v>149</v>
      </c>
      <c r="Q30" s="14" t="str">
        <f>IF(ISBLANK('1ST'!S31),"ABS",'1ST'!S31)</f>
        <v>SCI</v>
      </c>
      <c r="R30" s="14">
        <f>IF(R$6=0,0,IF(ISBLANK('1ST'!T31),"ABS",ROUNDUP('1ST'!T31*(_xlfn.XLOOKUP(Q$5,SCODE,THF,"ERROR",0,1))/'1ST'!T$9,0)))</f>
        <v>95</v>
      </c>
      <c r="S30" s="14">
        <f>IF(S$6=0,0,IF(ISBLANK('1ST'!U31),"ABS",ROUNDUP('1ST'!U31*(_xlfn.XLOOKUP(Q$5,SCODE,INF,"ERROR",0,1))/'1ST'!U$9,0)))</f>
        <v>52</v>
      </c>
      <c r="T30" s="14">
        <f t="shared" si="3"/>
        <v>147</v>
      </c>
      <c r="U30" s="14" t="str">
        <f>IF(ISBLANK('1ST'!W31),"ABS",'1ST'!W31)</f>
        <v>SOC</v>
      </c>
      <c r="V30" s="14">
        <f>IF(V$6=0,0,IF(ISBLANK('1ST'!X31),"ABS",ROUNDUP('1ST'!X31*(_xlfn.XLOOKUP(U$5,SCODE,THF,"ERROR",0,1))/'1ST'!X$9,0)))</f>
        <v>120</v>
      </c>
      <c r="W30" s="14">
        <f>IF(W$6=0,0,IF(ISBLANK('1ST'!Y31),"ABS",ROUNDUP('1ST'!Y31*(_xlfn.XLOOKUP(U$5,SCODE,INF,"ERROR",0,1))/'1ST'!Y$9,0)))</f>
        <v>55</v>
      </c>
      <c r="X30" s="14">
        <f t="shared" si="4"/>
        <v>175</v>
      </c>
      <c r="Y30" s="14" t="str">
        <f>IF(ISBLANK('1ST'!AA31),"ABS",'1ST'!AA31)</f>
        <v>GK</v>
      </c>
      <c r="Z30" s="14">
        <f>IF(Z$6=0,0,IF(ISBLANK('1ST'!AB31),"ABS",ROUNDUP('1ST'!AB31*(_xlfn.XLOOKUP(Y$5,SCODE,THF,"ERROR",0,1))/'1ST'!AB$9,0)))</f>
        <v>65</v>
      </c>
      <c r="AA30" s="14">
        <f>IF(AA$6=0,0,IF(ISBLANK('1ST'!AC31),"ABS",ROUNDUP('1ST'!AC31*(_xlfn.XLOOKUP(Y$5,SCODE,INF,"ERROR",0,1))/'1ST'!AC$9,0)))</f>
        <v>24</v>
      </c>
      <c r="AB30" s="14">
        <f t="shared" si="5"/>
        <v>89</v>
      </c>
      <c r="AC30" s="14" t="str">
        <f>IF(AC$5=0,"",IF(ISBLANK('1ST'!AE31),"ABS",'1ST'!AE31))</f>
        <v>ORA</v>
      </c>
      <c r="AD30" s="14">
        <f>IF(AD$6=0,0,IF(ISBLANK('1ST'!AF31),"ABS",ROUNDUP('1ST'!AF31*(_xlfn.XLOOKUP(AC$5,SCODE,THF,"ERROR",0,1))/'1ST'!AF$9,0)))</f>
        <v>105</v>
      </c>
      <c r="AE30" s="14">
        <f>IF(AE$6=0,0,IF(ISBLANK('1ST'!AG31),"ABS",ROUNDUP('1ST'!AG31*(_xlfn.XLOOKUP(AC$5,SCODE,INF,"ERROR",0,1))/'1ST'!AG$9,0)))</f>
        <v>20</v>
      </c>
      <c r="AF30" s="14">
        <f t="shared" si="6"/>
        <v>125</v>
      </c>
      <c r="AG30" s="14" t="str">
        <f>IF(AG$5=0,"",IF(ISBLANK('1ST'!AI31),"ABS",'1ST'!AI31))</f>
        <v>WS</v>
      </c>
      <c r="AH30" s="14">
        <f>IF(AH$6=0,0,IF(ISBLANK('1ST'!AJ31),"ABS",ROUNDUP('1ST'!AJ31*(_xlfn.XLOOKUP(AG$5,SCODE,THF,"ERROR",0,1))/'1ST'!AJ$9,0)))</f>
        <v>60</v>
      </c>
      <c r="AI30" s="14">
        <f>IF(AI$6=0,0,IF(ISBLANK('1ST'!AK31),"ABS",ROUNDUP('1ST'!AK31*(_xlfn.XLOOKUP(AG$5,SCODE,INF,"ERROR",0,1))/'1ST'!AK$9,0)))</f>
        <v>23</v>
      </c>
      <c r="AJ30" s="14">
        <f t="shared" si="7"/>
        <v>83</v>
      </c>
      <c r="AK30" s="14">
        <f t="shared" si="8"/>
        <v>1114</v>
      </c>
      <c r="AL30" s="14">
        <f t="shared" si="9"/>
        <v>171.38</v>
      </c>
      <c r="AM30" s="14" t="str">
        <f t="shared" si="10"/>
        <v>PASS</v>
      </c>
      <c r="AN30" s="4">
        <f t="shared" si="11"/>
        <v>25</v>
      </c>
      <c r="AO30" s="14">
        <f>'1ST'!AM31</f>
        <v>42</v>
      </c>
    </row>
    <row r="31" spans="1:41">
      <c r="A31" s="4">
        <f>'1ST'!A32</f>
        <v>22</v>
      </c>
      <c r="B31" s="4" t="str">
        <f>'1ST'!B32</f>
        <v>ST0790111</v>
      </c>
      <c r="C31" s="4">
        <f>'1ST'!C32</f>
        <v>200222</v>
      </c>
      <c r="D31" s="4" t="str">
        <f>'1ST'!D32</f>
        <v>SHARAYAN BISHWAKARMA</v>
      </c>
      <c r="E31" s="14" t="str">
        <f>IF(E$5=0,"",IF(ISBLANK('1ST'!G32),"ABS",'1ST'!G32))</f>
        <v>EN</v>
      </c>
      <c r="F31" s="14">
        <f>IF(F$6=0,0,IF(ISBLANK('1ST'!H32),"ABS",ROUNDUP('1ST'!H32*(_xlfn.XLOOKUP(E$5,SCODE,THF,"ERROR",0,1))/'1ST'!H$9,0)))</f>
        <v>150</v>
      </c>
      <c r="G31" s="14">
        <f>IF(G$6=0,0,IF(ISBLANK('1ST'!I32),"ABS",ROUNDUP('1ST'!I32*(_xlfn.XLOOKUP(E$5,SCODE,INF,"ERROR",0,1))/'1ST'!I$9,0)))</f>
        <v>57</v>
      </c>
      <c r="H31" s="14">
        <f t="shared" si="0"/>
        <v>207</v>
      </c>
      <c r="I31" s="14" t="str">
        <f>'1ST'!K32</f>
        <v>NEP</v>
      </c>
      <c r="J31" s="14">
        <f>IF(J$6=0,0,IF(ISBLANK('1ST'!L32),"ABS",ROUNDUP('1ST'!L32*(_xlfn.XLOOKUP(I$5,SCODE,THF,"ERROR",0,1))/'1ST'!L$9,0)))</f>
        <v>200</v>
      </c>
      <c r="K31" s="14">
        <f>IF(K$6=0,0,IF(ISBLANK('1ST'!M32),"ABS",ROUNDUP('1ST'!M32*(_xlfn.XLOOKUP(I$5,SCODE,INF,"ERROR",0,1))/'1ST'!M$9,0)))</f>
        <v>58</v>
      </c>
      <c r="L31" s="14">
        <f t="shared" si="1"/>
        <v>258</v>
      </c>
      <c r="M31" s="14" t="str">
        <f>IF(ISBLANK('1ST'!O32),"ABS",'1ST'!O32)</f>
        <v>MATH</v>
      </c>
      <c r="N31" s="14">
        <f>IF(N$6=0,0,IF(ISBLANK('1ST'!P32),"ABS",ROUNDUP('1ST'!P32*(_xlfn.XLOOKUP(M$5,SCODE,THF,"ERROR",0,1))/'1ST'!P$9,0)))</f>
        <v>145</v>
      </c>
      <c r="O31" s="14">
        <f>IF(O$6=0,0,IF(ISBLANK('1ST'!Q32),"ABS",ROUNDUP('1ST'!Q32*(_xlfn.XLOOKUP(M$5,SCODE,INF,"ERROR",0,1))/'1ST'!Q$9,0)))</f>
        <v>58</v>
      </c>
      <c r="P31" s="14">
        <f t="shared" si="2"/>
        <v>203</v>
      </c>
      <c r="Q31" s="14" t="str">
        <f>IF(ISBLANK('1ST'!S32),"ABS",'1ST'!S32)</f>
        <v>SCI</v>
      </c>
      <c r="R31" s="14">
        <f>IF(R$6=0,0,IF(ISBLANK('1ST'!T32),"ABS",ROUNDUP('1ST'!T32*(_xlfn.XLOOKUP(Q$5,SCODE,THF,"ERROR",0,1))/'1ST'!T$9,0)))</f>
        <v>150</v>
      </c>
      <c r="S31" s="14">
        <f>IF(S$6=0,0,IF(ISBLANK('1ST'!U32),"ABS",ROUNDUP('1ST'!U32*(_xlfn.XLOOKUP(Q$5,SCODE,INF,"ERROR",0,1))/'1ST'!U$9,0)))</f>
        <v>55</v>
      </c>
      <c r="T31" s="14">
        <f t="shared" si="3"/>
        <v>205</v>
      </c>
      <c r="U31" s="14" t="str">
        <f>IF(ISBLANK('1ST'!W32),"ABS",'1ST'!W32)</f>
        <v>SOC</v>
      </c>
      <c r="V31" s="14">
        <f>IF(V$6=0,0,IF(ISBLANK('1ST'!X32),"ABS",ROUNDUP('1ST'!X32*(_xlfn.XLOOKUP(U$5,SCODE,THF,"ERROR",0,1))/'1ST'!X$9,0)))</f>
        <v>150</v>
      </c>
      <c r="W31" s="14">
        <f>IF(W$6=0,0,IF(ISBLANK('1ST'!Y32),"ABS",ROUNDUP('1ST'!Y32*(_xlfn.XLOOKUP(U$5,SCODE,INF,"ERROR",0,1))/'1ST'!Y$9,0)))</f>
        <v>59</v>
      </c>
      <c r="X31" s="14">
        <f t="shared" si="4"/>
        <v>209</v>
      </c>
      <c r="Y31" s="14" t="str">
        <f>IF(ISBLANK('1ST'!AA32),"ABS",'1ST'!AA32)</f>
        <v>GK</v>
      </c>
      <c r="Z31" s="14">
        <f>IF(Z$6=0,0,IF(ISBLANK('1ST'!AB32),"ABS",ROUNDUP('1ST'!AB32*(_xlfn.XLOOKUP(Y$5,SCODE,THF,"ERROR",0,1))/'1ST'!AB$9,0)))</f>
        <v>70</v>
      </c>
      <c r="AA31" s="14">
        <f>IF(AA$6=0,0,IF(ISBLANK('1ST'!AC32),"ABS",ROUNDUP('1ST'!AC32*(_xlfn.XLOOKUP(Y$5,SCODE,INF,"ERROR",0,1))/'1ST'!AC$9,0)))</f>
        <v>27</v>
      </c>
      <c r="AB31" s="14">
        <f t="shared" si="5"/>
        <v>97</v>
      </c>
      <c r="AC31" s="14" t="str">
        <f>IF(AC$5=0,"",IF(ISBLANK('1ST'!AE32),"ABS",'1ST'!AE32))</f>
        <v>ORA</v>
      </c>
      <c r="AD31" s="14">
        <f>IF(AD$6=0,0,IF(ISBLANK('1ST'!AF32),"ABS",ROUNDUP('1ST'!AF32*(_xlfn.XLOOKUP(AC$5,SCODE,THF,"ERROR",0,1))/'1ST'!AF$9,0)))</f>
        <v>115</v>
      </c>
      <c r="AE31" s="14">
        <f>IF(AE$6=0,0,IF(ISBLANK('1ST'!AG32),"ABS",ROUNDUP('1ST'!AG32*(_xlfn.XLOOKUP(AC$5,SCODE,INF,"ERROR",0,1))/'1ST'!AG$9,0)))</f>
        <v>25</v>
      </c>
      <c r="AF31" s="14">
        <f t="shared" si="6"/>
        <v>140</v>
      </c>
      <c r="AG31" s="14" t="str">
        <f>IF(AG$5=0,"",IF(ISBLANK('1ST'!AI32),"ABS",'1ST'!AI32))</f>
        <v>WS</v>
      </c>
      <c r="AH31" s="14">
        <f>IF(AH$6=0,0,IF(ISBLANK('1ST'!AJ32),"ABS",ROUNDUP('1ST'!AJ32*(_xlfn.XLOOKUP(AG$5,SCODE,THF,"ERROR",0,1))/'1ST'!AJ$9,0)))</f>
        <v>100</v>
      </c>
      <c r="AI31" s="14">
        <f>IF(AI$6=0,0,IF(ISBLANK('1ST'!AK32),"ABS",ROUNDUP('1ST'!AK32*(_xlfn.XLOOKUP(AG$5,SCODE,INF,"ERROR",0,1))/'1ST'!AK$9,0)))</f>
        <v>27</v>
      </c>
      <c r="AJ31" s="14">
        <f t="shared" si="7"/>
        <v>127</v>
      </c>
      <c r="AK31" s="14">
        <f t="shared" si="8"/>
        <v>1446</v>
      </c>
      <c r="AL31" s="14">
        <f t="shared" si="9"/>
        <v>222.46</v>
      </c>
      <c r="AM31" s="14" t="str">
        <f t="shared" si="10"/>
        <v>PASS</v>
      </c>
      <c r="AN31" s="4">
        <f t="shared" si="11"/>
        <v>15</v>
      </c>
      <c r="AO31" s="14">
        <f>'1ST'!AM32</f>
        <v>56</v>
      </c>
    </row>
    <row r="32" spans="1:41">
      <c r="A32" s="4">
        <f>'1ST'!A33</f>
        <v>23</v>
      </c>
      <c r="B32" s="4" t="str">
        <f>'1ST'!B33</f>
        <v>ST0790192</v>
      </c>
      <c r="C32" s="4">
        <f>'1ST'!C33</f>
        <v>200223</v>
      </c>
      <c r="D32" s="4" t="str">
        <f>'1ST'!D33</f>
        <v>SOING THAPA MAGAR</v>
      </c>
      <c r="E32" s="14" t="str">
        <f>IF(E$5=0,"",IF(ISBLANK('1ST'!G33),"ABS",'1ST'!G33))</f>
        <v>EN</v>
      </c>
      <c r="F32" s="14">
        <f>IF(F$6=0,0,IF(ISBLANK('1ST'!H33),"ABS",ROUNDUP('1ST'!H33*(_xlfn.XLOOKUP(E$5,SCODE,THF,"ERROR",0,1))/'1ST'!H$9,0)))</f>
        <v>190</v>
      </c>
      <c r="G32" s="14">
        <f>IF(G$6=0,0,IF(ISBLANK('1ST'!I33),"ABS",ROUNDUP('1ST'!I33*(_xlfn.XLOOKUP(E$5,SCODE,INF,"ERROR",0,1))/'1ST'!I$9,0)))</f>
        <v>59</v>
      </c>
      <c r="H32" s="14">
        <f t="shared" si="0"/>
        <v>249</v>
      </c>
      <c r="I32" s="14" t="str">
        <f>'1ST'!K33</f>
        <v>NEP</v>
      </c>
      <c r="J32" s="14">
        <f>IF(J$6=0,0,IF(ISBLANK('1ST'!L33),"ABS",ROUNDUP('1ST'!L33*(_xlfn.XLOOKUP(I$5,SCODE,THF,"ERROR",0,1))/'1ST'!L$9,0)))</f>
        <v>215</v>
      </c>
      <c r="K32" s="14">
        <f>IF(K$6=0,0,IF(ISBLANK('1ST'!M33),"ABS",ROUNDUP('1ST'!M33*(_xlfn.XLOOKUP(I$5,SCODE,INF,"ERROR",0,1))/'1ST'!M$9,0)))</f>
        <v>59</v>
      </c>
      <c r="L32" s="14">
        <f t="shared" si="1"/>
        <v>274</v>
      </c>
      <c r="M32" s="14" t="str">
        <f>IF(ISBLANK('1ST'!O33),"ABS",'1ST'!O33)</f>
        <v>MATH</v>
      </c>
      <c r="N32" s="14">
        <f>IF(N$6=0,0,IF(ISBLANK('1ST'!P33),"ABS",ROUNDUP('1ST'!P33*(_xlfn.XLOOKUP(M$5,SCODE,THF,"ERROR",0,1))/'1ST'!P$9,0)))</f>
        <v>170</v>
      </c>
      <c r="O32" s="14">
        <f>IF(O$6=0,0,IF(ISBLANK('1ST'!Q33),"ABS",ROUNDUP('1ST'!Q33*(_xlfn.XLOOKUP(M$5,SCODE,INF,"ERROR",0,1))/'1ST'!Q$9,0)))</f>
        <v>58</v>
      </c>
      <c r="P32" s="14">
        <f t="shared" si="2"/>
        <v>228</v>
      </c>
      <c r="Q32" s="14" t="str">
        <f>IF(ISBLANK('1ST'!S33),"ABS",'1ST'!S33)</f>
        <v>SCI</v>
      </c>
      <c r="R32" s="14">
        <f>IF(R$6=0,0,IF(ISBLANK('1ST'!T33),"ABS",ROUNDUP('1ST'!T33*(_xlfn.XLOOKUP(Q$5,SCODE,THF,"ERROR",0,1))/'1ST'!T$9,0)))</f>
        <v>175</v>
      </c>
      <c r="S32" s="14">
        <f>IF(S$6=0,0,IF(ISBLANK('1ST'!U33),"ABS",ROUNDUP('1ST'!U33*(_xlfn.XLOOKUP(Q$5,SCODE,INF,"ERROR",0,1))/'1ST'!U$9,0)))</f>
        <v>60</v>
      </c>
      <c r="T32" s="14">
        <f t="shared" si="3"/>
        <v>235</v>
      </c>
      <c r="U32" s="14" t="str">
        <f>IF(ISBLANK('1ST'!W33),"ABS",'1ST'!W33)</f>
        <v>SOC</v>
      </c>
      <c r="V32" s="14">
        <f>IF(V$6=0,0,IF(ISBLANK('1ST'!X33),"ABS",ROUNDUP('1ST'!X33*(_xlfn.XLOOKUP(U$5,SCODE,THF,"ERROR",0,1))/'1ST'!X$9,0)))</f>
        <v>215</v>
      </c>
      <c r="W32" s="14">
        <f>IF(W$6=0,0,IF(ISBLANK('1ST'!Y33),"ABS",ROUNDUP('1ST'!Y33*(_xlfn.XLOOKUP(U$5,SCODE,INF,"ERROR",0,1))/'1ST'!Y$9,0)))</f>
        <v>60</v>
      </c>
      <c r="X32" s="14">
        <f t="shared" si="4"/>
        <v>275</v>
      </c>
      <c r="Y32" s="14" t="str">
        <f>IF(ISBLANK('1ST'!AA33),"ABS",'1ST'!AA33)</f>
        <v>GK</v>
      </c>
      <c r="Z32" s="14">
        <f>IF(Z$6=0,0,IF(ISBLANK('1ST'!AB33),"ABS",ROUNDUP('1ST'!AB33*(_xlfn.XLOOKUP(Y$5,SCODE,THF,"ERROR",0,1))/'1ST'!AB$9,0)))</f>
        <v>105</v>
      </c>
      <c r="AA32" s="14">
        <f>IF(AA$6=0,0,IF(ISBLANK('1ST'!AC33),"ABS",ROUNDUP('1ST'!AC33*(_xlfn.XLOOKUP(Y$5,SCODE,INF,"ERROR",0,1))/'1ST'!AC$9,0)))</f>
        <v>29</v>
      </c>
      <c r="AB32" s="14">
        <f t="shared" si="5"/>
        <v>134</v>
      </c>
      <c r="AC32" s="14" t="str">
        <f>IF(AC$5=0,"",IF(ISBLANK('1ST'!AE33),"ABS",'1ST'!AE33))</f>
        <v>ORA</v>
      </c>
      <c r="AD32" s="14">
        <f>IF(AD$6=0,0,IF(ISBLANK('1ST'!AF33),"ABS",ROUNDUP('1ST'!AF33*(_xlfn.XLOOKUP(AC$5,SCODE,THF,"ERROR",0,1))/'1ST'!AF$9,0)))</f>
        <v>120</v>
      </c>
      <c r="AE32" s="14">
        <f>IF(AE$6=0,0,IF(ISBLANK('1ST'!AG33),"ABS",ROUNDUP('1ST'!AG33*(_xlfn.XLOOKUP(AC$5,SCODE,INF,"ERROR",0,1))/'1ST'!AG$9,0)))</f>
        <v>25</v>
      </c>
      <c r="AF32" s="14">
        <f t="shared" si="6"/>
        <v>145</v>
      </c>
      <c r="AG32" s="14" t="str">
        <f>IF(AG$5=0,"",IF(ISBLANK('1ST'!AI33),"ABS",'1ST'!AI33))</f>
        <v>WS</v>
      </c>
      <c r="AH32" s="14">
        <f>IF(AH$6=0,0,IF(ISBLANK('1ST'!AJ33),"ABS",ROUNDUP('1ST'!AJ33*(_xlfn.XLOOKUP(AG$5,SCODE,THF,"ERROR",0,1))/'1ST'!AJ$9,0)))</f>
        <v>115</v>
      </c>
      <c r="AI32" s="14">
        <f>IF(AI$6=0,0,IF(ISBLANK('1ST'!AK33),"ABS",ROUNDUP('1ST'!AK33*(_xlfn.XLOOKUP(AG$5,SCODE,INF,"ERROR",0,1))/'1ST'!AK$9,0)))</f>
        <v>29</v>
      </c>
      <c r="AJ32" s="14">
        <f t="shared" si="7"/>
        <v>144</v>
      </c>
      <c r="AK32" s="14">
        <f t="shared" si="8"/>
        <v>1684</v>
      </c>
      <c r="AL32" s="14">
        <f t="shared" si="9"/>
        <v>259.08</v>
      </c>
      <c r="AM32" s="14" t="str">
        <f t="shared" si="10"/>
        <v>PASS</v>
      </c>
      <c r="AN32" s="4">
        <f t="shared" si="11"/>
        <v>10</v>
      </c>
      <c r="AO32" s="14">
        <f>'1ST'!AM33</f>
        <v>33</v>
      </c>
    </row>
    <row r="33" spans="1:41">
      <c r="A33" s="4">
        <f>'1ST'!A34</f>
        <v>24</v>
      </c>
      <c r="B33" s="4" t="str">
        <f>'1ST'!B34</f>
        <v>ST0790125</v>
      </c>
      <c r="C33" s="4">
        <f>'1ST'!C34</f>
        <v>200224</v>
      </c>
      <c r="D33" s="4" t="str">
        <f>'1ST'!D34</f>
        <v>SUHANG LIMBU</v>
      </c>
      <c r="E33" s="14" t="str">
        <f>IF(E$5=0,"",IF(ISBLANK('1ST'!G34),"ABS",'1ST'!G34))</f>
        <v>EN</v>
      </c>
      <c r="F33" s="14">
        <f>IF(F$6=0,0,IF(ISBLANK('1ST'!H34),"ABS",ROUNDUP('1ST'!H34*(_xlfn.XLOOKUP(E$5,SCODE,THF,"ERROR",0,1))/'1ST'!H$9,0)))</f>
        <v>145</v>
      </c>
      <c r="G33" s="14">
        <f>IF(G$6=0,0,IF(ISBLANK('1ST'!I34),"ABS",ROUNDUP('1ST'!I34*(_xlfn.XLOOKUP(E$5,SCODE,INF,"ERROR",0,1))/'1ST'!I$9,0)))</f>
        <v>54</v>
      </c>
      <c r="H33" s="14">
        <f t="shared" si="0"/>
        <v>199</v>
      </c>
      <c r="I33" s="14" t="str">
        <f>'1ST'!K34</f>
        <v>NEP</v>
      </c>
      <c r="J33" s="14">
        <f>IF(J$6=0,0,IF(ISBLANK('1ST'!L34),"ABS",ROUNDUP('1ST'!L34*(_xlfn.XLOOKUP(I$5,SCODE,THF,"ERROR",0,1))/'1ST'!L$9,0)))</f>
        <v>140</v>
      </c>
      <c r="K33" s="14">
        <f>IF(K$6=0,0,IF(ISBLANK('1ST'!M34),"ABS",ROUNDUP('1ST'!M34*(_xlfn.XLOOKUP(I$5,SCODE,INF,"ERROR",0,1))/'1ST'!M$9,0)))</f>
        <v>55</v>
      </c>
      <c r="L33" s="14">
        <f t="shared" si="1"/>
        <v>195</v>
      </c>
      <c r="M33" s="14" t="str">
        <f>IF(ISBLANK('1ST'!O34),"ABS",'1ST'!O34)</f>
        <v>MATH</v>
      </c>
      <c r="N33" s="14">
        <f>IF(N$6=0,0,IF(ISBLANK('1ST'!P34),"ABS",ROUNDUP('1ST'!P34*(_xlfn.XLOOKUP(M$5,SCODE,THF,"ERROR",0,1))/'1ST'!P$9,0)))</f>
        <v>140</v>
      </c>
      <c r="O33" s="14">
        <f>IF(O$6=0,0,IF(ISBLANK('1ST'!Q34),"ABS",ROUNDUP('1ST'!Q34*(_xlfn.XLOOKUP(M$5,SCODE,INF,"ERROR",0,1))/'1ST'!Q$9,0)))</f>
        <v>55</v>
      </c>
      <c r="P33" s="14">
        <f t="shared" si="2"/>
        <v>195</v>
      </c>
      <c r="Q33" s="14" t="str">
        <f>IF(ISBLANK('1ST'!S34),"ABS",'1ST'!S34)</f>
        <v>SCI</v>
      </c>
      <c r="R33" s="14">
        <f>IF(R$6=0,0,IF(ISBLANK('1ST'!T34),"ABS",ROUNDUP('1ST'!T34*(_xlfn.XLOOKUP(Q$5,SCODE,THF,"ERROR",0,1))/'1ST'!T$9,0)))</f>
        <v>185</v>
      </c>
      <c r="S33" s="14">
        <f>IF(S$6=0,0,IF(ISBLANK('1ST'!U34),"ABS",ROUNDUP('1ST'!U34*(_xlfn.XLOOKUP(Q$5,SCODE,INF,"ERROR",0,1))/'1ST'!U$9,0)))</f>
        <v>57</v>
      </c>
      <c r="T33" s="14">
        <f t="shared" si="3"/>
        <v>242</v>
      </c>
      <c r="U33" s="14" t="str">
        <f>IF(ISBLANK('1ST'!W34),"ABS",'1ST'!W34)</f>
        <v>SOC</v>
      </c>
      <c r="V33" s="14">
        <f>IF(V$6=0,0,IF(ISBLANK('1ST'!X34),"ABS",ROUNDUP('1ST'!X34*(_xlfn.XLOOKUP(U$5,SCODE,THF,"ERROR",0,1))/'1ST'!X$9,0)))</f>
        <v>140</v>
      </c>
      <c r="W33" s="14">
        <f>IF(W$6=0,0,IF(ISBLANK('1ST'!Y34),"ABS",ROUNDUP('1ST'!Y34*(_xlfn.XLOOKUP(U$5,SCODE,INF,"ERROR",0,1))/'1ST'!Y$9,0)))</f>
        <v>57</v>
      </c>
      <c r="X33" s="14">
        <f t="shared" si="4"/>
        <v>197</v>
      </c>
      <c r="Y33" s="14" t="str">
        <f>IF(ISBLANK('1ST'!AA34),"ABS",'1ST'!AA34)</f>
        <v>GK</v>
      </c>
      <c r="Z33" s="14">
        <f>IF(Z$6=0,0,IF(ISBLANK('1ST'!AB34),"ABS",ROUNDUP('1ST'!AB34*(_xlfn.XLOOKUP(Y$5,SCODE,THF,"ERROR",0,1))/'1ST'!AB$9,0)))</f>
        <v>80</v>
      </c>
      <c r="AA33" s="14">
        <f>IF(AA$6=0,0,IF(ISBLANK('1ST'!AC34),"ABS",ROUNDUP('1ST'!AC34*(_xlfn.XLOOKUP(Y$5,SCODE,INF,"ERROR",0,1))/'1ST'!AC$9,0)))</f>
        <v>25</v>
      </c>
      <c r="AB33" s="14">
        <f t="shared" si="5"/>
        <v>105</v>
      </c>
      <c r="AC33" s="14" t="str">
        <f>IF(AC$5=0,"",IF(ISBLANK('1ST'!AE34),"ABS",'1ST'!AE34))</f>
        <v>ORA</v>
      </c>
      <c r="AD33" s="14">
        <f>IF(AD$6=0,0,IF(ISBLANK('1ST'!AF34),"ABS",ROUNDUP('1ST'!AF34*(_xlfn.XLOOKUP(AC$5,SCODE,THF,"ERROR",0,1))/'1ST'!AF$9,0)))</f>
        <v>110</v>
      </c>
      <c r="AE33" s="14">
        <f>IF(AE$6=0,0,IF(ISBLANK('1ST'!AG34),"ABS",ROUNDUP('1ST'!AG34*(_xlfn.XLOOKUP(AC$5,SCODE,INF,"ERROR",0,1))/'1ST'!AG$9,0)))</f>
        <v>22</v>
      </c>
      <c r="AF33" s="14">
        <f t="shared" si="6"/>
        <v>132</v>
      </c>
      <c r="AG33" s="14" t="str">
        <f>IF(AG$5=0,"",IF(ISBLANK('1ST'!AI34),"ABS",'1ST'!AI34))</f>
        <v>WS</v>
      </c>
      <c r="AH33" s="14">
        <f>IF(AH$6=0,0,IF(ISBLANK('1ST'!AJ34),"ABS",ROUNDUP('1ST'!AJ34*(_xlfn.XLOOKUP(AG$5,SCODE,THF,"ERROR",0,1))/'1ST'!AJ$9,0)))</f>
        <v>85</v>
      </c>
      <c r="AI33" s="14">
        <f>IF(AI$6=0,0,IF(ISBLANK('1ST'!AK34),"ABS",ROUNDUP('1ST'!AK34*(_xlfn.XLOOKUP(AG$5,SCODE,INF,"ERROR",0,1))/'1ST'!AK$9,0)))</f>
        <v>28</v>
      </c>
      <c r="AJ33" s="14">
        <f t="shared" si="7"/>
        <v>113</v>
      </c>
      <c r="AK33" s="14">
        <f t="shared" si="8"/>
        <v>1378</v>
      </c>
      <c r="AL33" s="14">
        <f t="shared" si="9"/>
        <v>212</v>
      </c>
      <c r="AM33" s="14" t="str">
        <f t="shared" si="10"/>
        <v>PASS</v>
      </c>
      <c r="AN33" s="4">
        <f t="shared" si="11"/>
        <v>18</v>
      </c>
      <c r="AO33" s="14">
        <f>'1ST'!AM34</f>
        <v>49</v>
      </c>
    </row>
    <row r="34" spans="1:41">
      <c r="A34" s="4">
        <f>'1ST'!A35</f>
        <v>25</v>
      </c>
      <c r="B34" s="4" t="str">
        <f>'1ST'!B35</f>
        <v>ST0790184</v>
      </c>
      <c r="C34" s="4">
        <f>'1ST'!C35</f>
        <v>200225</v>
      </c>
      <c r="D34" s="4" t="str">
        <f>'1ST'!D35</f>
        <v>SULAP DARJI</v>
      </c>
      <c r="E34" s="14" t="str">
        <f>IF(E$5=0,"",IF(ISBLANK('1ST'!G35),"ABS",'1ST'!G35))</f>
        <v>EN</v>
      </c>
      <c r="F34" s="14">
        <f>IF(F$6=0,0,IF(ISBLANK('1ST'!H35),"ABS",ROUNDUP('1ST'!H35*(_xlfn.XLOOKUP(E$5,SCODE,THF,"ERROR",0,1))/'1ST'!H$9,0)))</f>
        <v>240</v>
      </c>
      <c r="G34" s="14">
        <f>IF(G$6=0,0,IF(ISBLANK('1ST'!I35),"ABS",ROUNDUP('1ST'!I35*(_xlfn.XLOOKUP(E$5,SCODE,INF,"ERROR",0,1))/'1ST'!I$9,0)))</f>
        <v>59</v>
      </c>
      <c r="H34" s="14">
        <f t="shared" si="0"/>
        <v>299</v>
      </c>
      <c r="I34" s="14" t="str">
        <f>'1ST'!K35</f>
        <v>NEP</v>
      </c>
      <c r="J34" s="14">
        <f>IF(J$6=0,0,IF(ISBLANK('1ST'!L35),"ABS",ROUNDUP('1ST'!L35*(_xlfn.XLOOKUP(I$5,SCODE,THF,"ERROR",0,1))/'1ST'!L$9,0)))</f>
        <v>170</v>
      </c>
      <c r="K34" s="14">
        <f>IF(K$6=0,0,IF(ISBLANK('1ST'!M35),"ABS",ROUNDUP('1ST'!M35*(_xlfn.XLOOKUP(I$5,SCODE,INF,"ERROR",0,1))/'1ST'!M$9,0)))</f>
        <v>59</v>
      </c>
      <c r="L34" s="14">
        <f t="shared" si="1"/>
        <v>229</v>
      </c>
      <c r="M34" s="14" t="str">
        <f>IF(ISBLANK('1ST'!O35),"ABS",'1ST'!O35)</f>
        <v>MATH</v>
      </c>
      <c r="N34" s="14">
        <f>IF(N$6=0,0,IF(ISBLANK('1ST'!P35),"ABS",ROUNDUP('1ST'!P35*(_xlfn.XLOOKUP(M$5,SCODE,THF,"ERROR",0,1))/'1ST'!P$9,0)))</f>
        <v>200</v>
      </c>
      <c r="O34" s="14">
        <f>IF(O$6=0,0,IF(ISBLANK('1ST'!Q35),"ABS",ROUNDUP('1ST'!Q35*(_xlfn.XLOOKUP(M$5,SCODE,INF,"ERROR",0,1))/'1ST'!Q$9,0)))</f>
        <v>59</v>
      </c>
      <c r="P34" s="14">
        <f t="shared" si="2"/>
        <v>259</v>
      </c>
      <c r="Q34" s="14" t="str">
        <f>IF(ISBLANK('1ST'!S35),"ABS",'1ST'!S35)</f>
        <v>SCI</v>
      </c>
      <c r="R34" s="14">
        <f>IF(R$6=0,0,IF(ISBLANK('1ST'!T35),"ABS",ROUNDUP('1ST'!T35*(_xlfn.XLOOKUP(Q$5,SCODE,THF,"ERROR",0,1))/'1ST'!T$9,0)))</f>
        <v>195</v>
      </c>
      <c r="S34" s="14">
        <f>IF(S$6=0,0,IF(ISBLANK('1ST'!U35),"ABS",ROUNDUP('1ST'!U35*(_xlfn.XLOOKUP(Q$5,SCODE,INF,"ERROR",0,1))/'1ST'!U$9,0)))</f>
        <v>60</v>
      </c>
      <c r="T34" s="14">
        <f t="shared" si="3"/>
        <v>255</v>
      </c>
      <c r="U34" s="14" t="str">
        <f>IF(ISBLANK('1ST'!W35),"ABS",'1ST'!W35)</f>
        <v>SOC</v>
      </c>
      <c r="V34" s="14">
        <f>IF(V$6=0,0,IF(ISBLANK('1ST'!X35),"ABS",ROUNDUP('1ST'!X35*(_xlfn.XLOOKUP(U$5,SCODE,THF,"ERROR",0,1))/'1ST'!X$9,0)))</f>
        <v>180</v>
      </c>
      <c r="W34" s="14">
        <f>IF(W$6=0,0,IF(ISBLANK('1ST'!Y35),"ABS",ROUNDUP('1ST'!Y35*(_xlfn.XLOOKUP(U$5,SCODE,INF,"ERROR",0,1))/'1ST'!Y$9,0)))</f>
        <v>59</v>
      </c>
      <c r="X34" s="14">
        <f t="shared" si="4"/>
        <v>239</v>
      </c>
      <c r="Y34" s="14" t="str">
        <f>IF(ISBLANK('1ST'!AA35),"ABS",'1ST'!AA35)</f>
        <v>GK</v>
      </c>
      <c r="Z34" s="14">
        <f>IF(Z$6=0,0,IF(ISBLANK('1ST'!AB35),"ABS",ROUNDUP('1ST'!AB35*(_xlfn.XLOOKUP(Y$5,SCODE,THF,"ERROR",0,1))/'1ST'!AB$9,0)))</f>
        <v>120</v>
      </c>
      <c r="AA34" s="14">
        <f>IF(AA$6=0,0,IF(ISBLANK('1ST'!AC35),"ABS",ROUNDUP('1ST'!AC35*(_xlfn.XLOOKUP(Y$5,SCODE,INF,"ERROR",0,1))/'1ST'!AC$9,0)))</f>
        <v>29</v>
      </c>
      <c r="AB34" s="14">
        <f t="shared" si="5"/>
        <v>149</v>
      </c>
      <c r="AC34" s="14" t="str">
        <f>IF(AC$5=0,"",IF(ISBLANK('1ST'!AE35),"ABS",'1ST'!AE35))</f>
        <v>ORA</v>
      </c>
      <c r="AD34" s="14">
        <f>IF(AD$6=0,0,IF(ISBLANK('1ST'!AF35),"ABS",ROUNDUP('1ST'!AF35*(_xlfn.XLOOKUP(AC$5,SCODE,THF,"ERROR",0,1))/'1ST'!AF$9,0)))</f>
        <v>115</v>
      </c>
      <c r="AE34" s="14">
        <f>IF(AE$6=0,0,IF(ISBLANK('1ST'!AG35),"ABS",ROUNDUP('1ST'!AG35*(_xlfn.XLOOKUP(AC$5,SCODE,INF,"ERROR",0,1))/'1ST'!AG$9,0)))</f>
        <v>27</v>
      </c>
      <c r="AF34" s="14">
        <f t="shared" si="6"/>
        <v>142</v>
      </c>
      <c r="AG34" s="14" t="str">
        <f>IF(AG$5=0,"",IF(ISBLANK('1ST'!AI35),"ABS",'1ST'!AI35))</f>
        <v>WS</v>
      </c>
      <c r="AH34" s="14">
        <f>IF(AH$6=0,0,IF(ISBLANK('1ST'!AJ35),"ABS",ROUNDUP('1ST'!AJ35*(_xlfn.XLOOKUP(AG$5,SCODE,THF,"ERROR",0,1))/'1ST'!AJ$9,0)))</f>
        <v>105</v>
      </c>
      <c r="AI34" s="14">
        <f>IF(AI$6=0,0,IF(ISBLANK('1ST'!AK35),"ABS",ROUNDUP('1ST'!AK35*(_xlfn.XLOOKUP(AG$5,SCODE,INF,"ERROR",0,1))/'1ST'!AK$9,0)))</f>
        <v>29</v>
      </c>
      <c r="AJ34" s="14">
        <f t="shared" si="7"/>
        <v>134</v>
      </c>
      <c r="AK34" s="14">
        <f t="shared" si="8"/>
        <v>1706</v>
      </c>
      <c r="AL34" s="14">
        <f t="shared" si="9"/>
        <v>262.45999999999998</v>
      </c>
      <c r="AM34" s="14" t="str">
        <f t="shared" si="10"/>
        <v>PASS</v>
      </c>
      <c r="AN34" s="4">
        <f t="shared" si="11"/>
        <v>8</v>
      </c>
      <c r="AO34" s="14">
        <f>'1ST'!AM35</f>
        <v>56</v>
      </c>
    </row>
    <row r="35" spans="1:41">
      <c r="A35" s="4">
        <f>'1ST'!A36</f>
        <v>26</v>
      </c>
      <c r="B35" s="4" t="str">
        <f>'1ST'!B36</f>
        <v>ST0790180</v>
      </c>
      <c r="C35" s="4">
        <f>'1ST'!C36</f>
        <v>200226</v>
      </c>
      <c r="D35" s="4" t="str">
        <f>'1ST'!D36</f>
        <v>SWARNIM HANG RAI</v>
      </c>
      <c r="E35" s="14" t="str">
        <f>IF(E$5=0,"",IF(ISBLANK('1ST'!G36),"ABS",'1ST'!G36))</f>
        <v>EN</v>
      </c>
      <c r="F35" s="14">
        <f>IF(F$6=0,0,IF(ISBLANK('1ST'!H36),"ABS",ROUNDUP('1ST'!H36*(_xlfn.XLOOKUP(E$5,SCODE,THF,"ERROR",0,1))/'1ST'!H$9,0)))</f>
        <v>170</v>
      </c>
      <c r="G35" s="14">
        <f>IF(G$6=0,0,IF(ISBLANK('1ST'!I36),"ABS",ROUNDUP('1ST'!I36*(_xlfn.XLOOKUP(E$5,SCODE,INF,"ERROR",0,1))/'1ST'!I$9,0)))</f>
        <v>54</v>
      </c>
      <c r="H35" s="14">
        <f t="shared" si="0"/>
        <v>224</v>
      </c>
      <c r="I35" s="14" t="str">
        <f>'1ST'!K36</f>
        <v>NEP</v>
      </c>
      <c r="J35" s="14">
        <f>IF(J$6=0,0,IF(ISBLANK('1ST'!L36),"ABS",ROUNDUP('1ST'!L36*(_xlfn.XLOOKUP(I$5,SCODE,THF,"ERROR",0,1))/'1ST'!L$9,0)))</f>
        <v>180</v>
      </c>
      <c r="K35" s="14">
        <f>IF(K$6=0,0,IF(ISBLANK('1ST'!M36),"ABS",ROUNDUP('1ST'!M36*(_xlfn.XLOOKUP(I$5,SCODE,INF,"ERROR",0,1))/'1ST'!M$9,0)))</f>
        <v>55</v>
      </c>
      <c r="L35" s="14">
        <f t="shared" si="1"/>
        <v>235</v>
      </c>
      <c r="M35" s="14" t="str">
        <f>IF(ISBLANK('1ST'!O36),"ABS",'1ST'!O36)</f>
        <v>MATH</v>
      </c>
      <c r="N35" s="14">
        <f>IF(N$6=0,0,IF(ISBLANK('1ST'!P36),"ABS",ROUNDUP('1ST'!P36*(_xlfn.XLOOKUP(M$5,SCODE,THF,"ERROR",0,1))/'1ST'!P$9,0)))</f>
        <v>150</v>
      </c>
      <c r="O35" s="14">
        <f>IF(O$6=0,0,IF(ISBLANK('1ST'!Q36),"ABS",ROUNDUP('1ST'!Q36*(_xlfn.XLOOKUP(M$5,SCODE,INF,"ERROR",0,1))/'1ST'!Q$9,0)))</f>
        <v>54</v>
      </c>
      <c r="P35" s="14">
        <f t="shared" si="2"/>
        <v>204</v>
      </c>
      <c r="Q35" s="14" t="str">
        <f>IF(ISBLANK('1ST'!S36),"ABS",'1ST'!S36)</f>
        <v>SCI</v>
      </c>
      <c r="R35" s="14">
        <f>IF(R$6=0,0,IF(ISBLANK('1ST'!T36),"ABS",ROUNDUP('1ST'!T36*(_xlfn.XLOOKUP(Q$5,SCODE,THF,"ERROR",0,1))/'1ST'!T$9,0)))</f>
        <v>160</v>
      </c>
      <c r="S35" s="14">
        <f>IF(S$6=0,0,IF(ISBLANK('1ST'!U36),"ABS",ROUNDUP('1ST'!U36*(_xlfn.XLOOKUP(Q$5,SCODE,INF,"ERROR",0,1))/'1ST'!U$9,0)))</f>
        <v>55</v>
      </c>
      <c r="T35" s="14">
        <f t="shared" si="3"/>
        <v>215</v>
      </c>
      <c r="U35" s="14" t="str">
        <f>IF(ISBLANK('1ST'!W36),"ABS",'1ST'!W36)</f>
        <v>SOC</v>
      </c>
      <c r="V35" s="14">
        <f>IF(V$6=0,0,IF(ISBLANK('1ST'!X36),"ABS",ROUNDUP('1ST'!X36*(_xlfn.XLOOKUP(U$5,SCODE,THF,"ERROR",0,1))/'1ST'!X$9,0)))</f>
        <v>165</v>
      </c>
      <c r="W35" s="14">
        <f>IF(W$6=0,0,IF(ISBLANK('1ST'!Y36),"ABS",ROUNDUP('1ST'!Y36*(_xlfn.XLOOKUP(U$5,SCODE,INF,"ERROR",0,1))/'1ST'!Y$9,0)))</f>
        <v>55</v>
      </c>
      <c r="X35" s="14">
        <f t="shared" si="4"/>
        <v>220</v>
      </c>
      <c r="Y35" s="14" t="str">
        <f>IF(ISBLANK('1ST'!AA36),"ABS",'1ST'!AA36)</f>
        <v>GK</v>
      </c>
      <c r="Z35" s="14">
        <f>IF(Z$6=0,0,IF(ISBLANK('1ST'!AB36),"ABS",ROUNDUP('1ST'!AB36*(_xlfn.XLOOKUP(Y$5,SCODE,THF,"ERROR",0,1))/'1ST'!AB$9,0)))</f>
        <v>100</v>
      </c>
      <c r="AA35" s="14">
        <f>IF(AA$6=0,0,IF(ISBLANK('1ST'!AC36),"ABS",ROUNDUP('1ST'!AC36*(_xlfn.XLOOKUP(Y$5,SCODE,INF,"ERROR",0,1))/'1ST'!AC$9,0)))</f>
        <v>24</v>
      </c>
      <c r="AB35" s="14">
        <f t="shared" si="5"/>
        <v>124</v>
      </c>
      <c r="AC35" s="14" t="str">
        <f>IF(AC$5=0,"",IF(ISBLANK('1ST'!AE36),"ABS",'1ST'!AE36))</f>
        <v>ORA</v>
      </c>
      <c r="AD35" s="14">
        <f>IF(AD$6=0,0,IF(ISBLANK('1ST'!AF36),"ABS",ROUNDUP('1ST'!AF36*(_xlfn.XLOOKUP(AC$5,SCODE,THF,"ERROR",0,1))/'1ST'!AF$9,0)))</f>
        <v>110</v>
      </c>
      <c r="AE35" s="14">
        <f>IF(AE$6=0,0,IF(ISBLANK('1ST'!AG36),"ABS",ROUNDUP('1ST'!AG36*(_xlfn.XLOOKUP(AC$5,SCODE,INF,"ERROR",0,1))/'1ST'!AG$9,0)))</f>
        <v>22</v>
      </c>
      <c r="AF35" s="14">
        <f t="shared" si="6"/>
        <v>132</v>
      </c>
      <c r="AG35" s="14" t="str">
        <f>IF(AG$5=0,"",IF(ISBLANK('1ST'!AI36),"ABS",'1ST'!AI36))</f>
        <v>WS</v>
      </c>
      <c r="AH35" s="14">
        <f>IF(AH$6=0,0,IF(ISBLANK('1ST'!AJ36),"ABS",ROUNDUP('1ST'!AJ36*(_xlfn.XLOOKUP(AG$5,SCODE,THF,"ERROR",0,1))/'1ST'!AJ$9,0)))</f>
        <v>110</v>
      </c>
      <c r="AI35" s="14">
        <f>IF(AI$6=0,0,IF(ISBLANK('1ST'!AK36),"ABS",ROUNDUP('1ST'!AK36*(_xlfn.XLOOKUP(AG$5,SCODE,INF,"ERROR",0,1))/'1ST'!AK$9,0)))</f>
        <v>24</v>
      </c>
      <c r="AJ35" s="14">
        <f t="shared" si="7"/>
        <v>134</v>
      </c>
      <c r="AK35" s="14">
        <f t="shared" si="8"/>
        <v>1488</v>
      </c>
      <c r="AL35" s="14">
        <f t="shared" si="9"/>
        <v>228.92</v>
      </c>
      <c r="AM35" s="14" t="str">
        <f t="shared" si="10"/>
        <v>PASS</v>
      </c>
      <c r="AN35" s="4">
        <f t="shared" si="11"/>
        <v>14</v>
      </c>
      <c r="AO35" s="14">
        <f>'1ST'!AM36</f>
        <v>54</v>
      </c>
    </row>
    <row r="36" spans="1:41">
      <c r="A36" s="4">
        <f>'1ST'!A37</f>
        <v>27</v>
      </c>
      <c r="B36" s="4" t="str">
        <f>'1ST'!B37</f>
        <v>ST0800299</v>
      </c>
      <c r="C36" s="4">
        <f>'1ST'!C37</f>
        <v>200227</v>
      </c>
      <c r="D36" s="4" t="str">
        <f>'1ST'!D37</f>
        <v>TILAK LAWATI</v>
      </c>
      <c r="E36" s="14" t="str">
        <f>IF(E$5=0,"",IF(ISBLANK('1ST'!G37),"ABS",'1ST'!G37))</f>
        <v>EN</v>
      </c>
      <c r="F36" s="14">
        <f>IF(F$6=0,0,IF(ISBLANK('1ST'!H37),"ABS",ROUNDUP('1ST'!H37*(_xlfn.XLOOKUP(E$5,SCODE,THF,"ERROR",0,1))/'1ST'!H$9,0)))</f>
        <v>210</v>
      </c>
      <c r="G36" s="14">
        <f>IF(G$6=0,0,IF(ISBLANK('1ST'!I37),"ABS",ROUNDUP('1ST'!I37*(_xlfn.XLOOKUP(E$5,SCODE,INF,"ERROR",0,1))/'1ST'!I$9,0)))</f>
        <v>59</v>
      </c>
      <c r="H36" s="14">
        <f t="shared" si="0"/>
        <v>269</v>
      </c>
      <c r="I36" s="14" t="str">
        <f>'1ST'!K37</f>
        <v>NEP</v>
      </c>
      <c r="J36" s="14">
        <f>IF(J$6=0,0,IF(ISBLANK('1ST'!L37),"ABS",ROUNDUP('1ST'!L37*(_xlfn.XLOOKUP(I$5,SCODE,THF,"ERROR",0,1))/'1ST'!L$9,0)))</f>
        <v>175</v>
      </c>
      <c r="K36" s="14">
        <f>IF(K$6=0,0,IF(ISBLANK('1ST'!M37),"ABS",ROUNDUP('1ST'!M37*(_xlfn.XLOOKUP(I$5,SCODE,INF,"ERROR",0,1))/'1ST'!M$9,0)))</f>
        <v>59</v>
      </c>
      <c r="L36" s="14">
        <f t="shared" si="1"/>
        <v>234</v>
      </c>
      <c r="M36" s="14" t="str">
        <f>IF(ISBLANK('1ST'!O37),"ABS",'1ST'!O37)</f>
        <v>MATH</v>
      </c>
      <c r="N36" s="14">
        <f>IF(N$6=0,0,IF(ISBLANK('1ST'!P37),"ABS",ROUNDUP('1ST'!P37*(_xlfn.XLOOKUP(M$5,SCODE,THF,"ERROR",0,1))/'1ST'!P$9,0)))</f>
        <v>230</v>
      </c>
      <c r="O36" s="14">
        <f>IF(O$6=0,0,IF(ISBLANK('1ST'!Q37),"ABS",ROUNDUP('1ST'!Q37*(_xlfn.XLOOKUP(M$5,SCODE,INF,"ERROR",0,1))/'1ST'!Q$9,0)))</f>
        <v>59</v>
      </c>
      <c r="P36" s="14">
        <f t="shared" si="2"/>
        <v>289</v>
      </c>
      <c r="Q36" s="14" t="str">
        <f>IF(ISBLANK('1ST'!S37),"ABS",'1ST'!S37)</f>
        <v>SCI</v>
      </c>
      <c r="R36" s="14">
        <f>IF(R$6=0,0,IF(ISBLANK('1ST'!T37),"ABS",ROUNDUP('1ST'!T37*(_xlfn.XLOOKUP(Q$5,SCODE,THF,"ERROR",0,1))/'1ST'!T$9,0)))</f>
        <v>205</v>
      </c>
      <c r="S36" s="14">
        <f>IF(S$6=0,0,IF(ISBLANK('1ST'!U37),"ABS",ROUNDUP('1ST'!U37*(_xlfn.XLOOKUP(Q$5,SCODE,INF,"ERROR",0,1))/'1ST'!U$9,0)))</f>
        <v>58</v>
      </c>
      <c r="T36" s="14">
        <f t="shared" si="3"/>
        <v>263</v>
      </c>
      <c r="U36" s="14" t="str">
        <f>IF(ISBLANK('1ST'!W37),"ABS",'1ST'!W37)</f>
        <v>SOC</v>
      </c>
      <c r="V36" s="14">
        <f>IF(V$6=0,0,IF(ISBLANK('1ST'!X37),"ABS",ROUNDUP('1ST'!X37*(_xlfn.XLOOKUP(U$5,SCODE,THF,"ERROR",0,1))/'1ST'!X$9,0)))</f>
        <v>145</v>
      </c>
      <c r="W36" s="14">
        <f>IF(W$6=0,0,IF(ISBLANK('1ST'!Y37),"ABS",ROUNDUP('1ST'!Y37*(_xlfn.XLOOKUP(U$5,SCODE,INF,"ERROR",0,1))/'1ST'!Y$9,0)))</f>
        <v>57</v>
      </c>
      <c r="X36" s="14">
        <f t="shared" si="4"/>
        <v>202</v>
      </c>
      <c r="Y36" s="14" t="str">
        <f>IF(ISBLANK('1ST'!AA37),"ABS",'1ST'!AA37)</f>
        <v>GK</v>
      </c>
      <c r="Z36" s="14">
        <f>IF(Z$6=0,0,IF(ISBLANK('1ST'!AB37),"ABS",ROUNDUP('1ST'!AB37*(_xlfn.XLOOKUP(Y$5,SCODE,THF,"ERROR",0,1))/'1ST'!AB$9,0)))</f>
        <v>115</v>
      </c>
      <c r="AA36" s="14">
        <f>IF(AA$6=0,0,IF(ISBLANK('1ST'!AC37),"ABS",ROUNDUP('1ST'!AC37*(_xlfn.XLOOKUP(Y$5,SCODE,INF,"ERROR",0,1))/'1ST'!AC$9,0)))</f>
        <v>28</v>
      </c>
      <c r="AB36" s="14">
        <f t="shared" si="5"/>
        <v>143</v>
      </c>
      <c r="AC36" s="14" t="str">
        <f>IF(AC$5=0,"",IF(ISBLANK('1ST'!AE37),"ABS",'1ST'!AE37))</f>
        <v>ORA</v>
      </c>
      <c r="AD36" s="14">
        <f>IF(AD$6=0,0,IF(ISBLANK('1ST'!AF37),"ABS",ROUNDUP('1ST'!AF37*(_xlfn.XLOOKUP(AC$5,SCODE,THF,"ERROR",0,1))/'1ST'!AF$9,0)))</f>
        <v>115</v>
      </c>
      <c r="AE36" s="14">
        <f>IF(AE$6=0,0,IF(ISBLANK('1ST'!AG37),"ABS",ROUNDUP('1ST'!AG37*(_xlfn.XLOOKUP(AC$5,SCODE,INF,"ERROR",0,1))/'1ST'!AG$9,0)))</f>
        <v>25</v>
      </c>
      <c r="AF36" s="14">
        <f t="shared" si="6"/>
        <v>140</v>
      </c>
      <c r="AG36" s="14" t="str">
        <f>IF(AG$5=0,"",IF(ISBLANK('1ST'!AI37),"ABS",'1ST'!AI37))</f>
        <v>WS</v>
      </c>
      <c r="AH36" s="14">
        <f>IF(AH$6=0,0,IF(ISBLANK('1ST'!AJ37),"ABS",ROUNDUP('1ST'!AJ37*(_xlfn.XLOOKUP(AG$5,SCODE,THF,"ERROR",0,1))/'1ST'!AJ$9,0)))</f>
        <v>115</v>
      </c>
      <c r="AI36" s="14">
        <f>IF(AI$6=0,0,IF(ISBLANK('1ST'!AK37),"ABS",ROUNDUP('1ST'!AK37*(_xlfn.XLOOKUP(AG$5,SCODE,INF,"ERROR",0,1))/'1ST'!AK$9,0)))</f>
        <v>28</v>
      </c>
      <c r="AJ36" s="14">
        <f t="shared" si="7"/>
        <v>143</v>
      </c>
      <c r="AK36" s="14">
        <f t="shared" si="8"/>
        <v>1683</v>
      </c>
      <c r="AL36" s="14">
        <f t="shared" si="9"/>
        <v>258.92</v>
      </c>
      <c r="AM36" s="14" t="str">
        <f t="shared" si="10"/>
        <v>PASS</v>
      </c>
      <c r="AN36" s="4">
        <f t="shared" si="11"/>
        <v>11</v>
      </c>
      <c r="AO36" s="14">
        <f>'1ST'!AM37</f>
        <v>53</v>
      </c>
    </row>
    <row r="37" spans="1:41">
      <c r="A37" s="4">
        <f>'1ST'!A38</f>
        <v>0</v>
      </c>
      <c r="B37" s="4">
        <f>'1ST'!B38</f>
        <v>0</v>
      </c>
      <c r="C37" s="4">
        <f>'1ST'!C38</f>
        <v>0</v>
      </c>
      <c r="D37" s="4">
        <f>'1ST'!D38</f>
        <v>0</v>
      </c>
      <c r="E37" s="14" t="str">
        <f>IF(E$5=0,"",IF(ISBLANK('1ST'!G38),"ABS",'1ST'!G38))</f>
        <v>ABS</v>
      </c>
      <c r="F37" s="14" t="str">
        <f>IF(F$6=0,0,IF(ISBLANK('1ST'!H38),"ABS",ROUNDUP('1ST'!H38*(_xlfn.XLOOKUP(E$5,SCODE,THF,"ERROR",0,1))/'1ST'!H$9,0)))</f>
        <v>ABS</v>
      </c>
      <c r="G37" s="14" t="str">
        <f>IF(G$6=0,0,IF(ISBLANK('1ST'!I38),"ABS",ROUNDUP('1ST'!I38*(_xlfn.XLOOKUP(E$5,SCODE,INF,"ERROR",0,1))/'1ST'!I$9,0)))</f>
        <v>ABS</v>
      </c>
      <c r="H37" s="14">
        <f t="shared" si="0"/>
        <v>0</v>
      </c>
      <c r="I37" s="14">
        <f>'1ST'!K38</f>
        <v>0</v>
      </c>
      <c r="J37" s="14" t="str">
        <f>IF(J$6=0,0,IF(ISBLANK('1ST'!L38),"ABS",ROUNDUP('1ST'!L38*(_xlfn.XLOOKUP(I$5,SCODE,THF,"ERROR",0,1))/'1ST'!L$9,0)))</f>
        <v>ABS</v>
      </c>
      <c r="K37" s="14" t="str">
        <f>IF(K$6=0,0,IF(ISBLANK('1ST'!M38),"ABS",ROUNDUP('1ST'!M38*(_xlfn.XLOOKUP(I$5,SCODE,INF,"ERROR",0,1))/'1ST'!M$9,0)))</f>
        <v>ABS</v>
      </c>
      <c r="L37" s="14">
        <f t="shared" si="1"/>
        <v>0</v>
      </c>
      <c r="M37" s="14" t="str">
        <f>IF(ISBLANK('1ST'!O38),"ABS",'1ST'!O38)</f>
        <v>ABS</v>
      </c>
      <c r="N37" s="14" t="str">
        <f>IF(N$6=0,0,IF(ISBLANK('1ST'!P38),"ABS",ROUNDUP('1ST'!P38*(_xlfn.XLOOKUP(M$5,SCODE,THF,"ERROR",0,1))/'1ST'!P$9,0)))</f>
        <v>ABS</v>
      </c>
      <c r="O37" s="14" t="str">
        <f>IF(O$6=0,0,IF(ISBLANK('1ST'!Q38),"ABS",ROUNDUP('1ST'!Q38*(_xlfn.XLOOKUP(M$5,SCODE,INF,"ERROR",0,1))/'1ST'!Q$9,0)))</f>
        <v>ABS</v>
      </c>
      <c r="P37" s="14">
        <f t="shared" si="2"/>
        <v>0</v>
      </c>
      <c r="Q37" s="14" t="str">
        <f>IF(ISBLANK('1ST'!S38),"ABS",'1ST'!S38)</f>
        <v>ABS</v>
      </c>
      <c r="R37" s="14" t="str">
        <f>IF(R$6=0,0,IF(ISBLANK('1ST'!T38),"ABS",ROUNDUP('1ST'!T38*(_xlfn.XLOOKUP(Q$5,SCODE,THF,"ERROR",0,1))/'1ST'!T$9,0)))</f>
        <v>ABS</v>
      </c>
      <c r="S37" s="14" t="str">
        <f>IF(S$6=0,0,IF(ISBLANK('1ST'!U38),"ABS",ROUNDUP('1ST'!U38*(_xlfn.XLOOKUP(Q$5,SCODE,INF,"ERROR",0,1))/'1ST'!U$9,0)))</f>
        <v>ABS</v>
      </c>
      <c r="T37" s="14">
        <f t="shared" si="3"/>
        <v>0</v>
      </c>
      <c r="U37" s="14" t="str">
        <f>IF(ISBLANK('1ST'!W38),"ABS",'1ST'!W38)</f>
        <v>ABS</v>
      </c>
      <c r="V37" s="14" t="str">
        <f>IF(V$6=0,0,IF(ISBLANK('1ST'!X38),"ABS",ROUNDUP('1ST'!X38*(_xlfn.XLOOKUP(U$5,SCODE,THF,"ERROR",0,1))/'1ST'!X$9,0)))</f>
        <v>ABS</v>
      </c>
      <c r="W37" s="14" t="str">
        <f>IF(W$6=0,0,IF(ISBLANK('1ST'!Y38),"ABS",ROUNDUP('1ST'!Y38*(_xlfn.XLOOKUP(U$5,SCODE,INF,"ERROR",0,1))/'1ST'!Y$9,0)))</f>
        <v>ABS</v>
      </c>
      <c r="X37" s="14">
        <f t="shared" si="4"/>
        <v>0</v>
      </c>
      <c r="Y37" s="14" t="str">
        <f>IF(ISBLANK('1ST'!AA38),"ABS",'1ST'!AA38)</f>
        <v>ABS</v>
      </c>
      <c r="Z37" s="14" t="str">
        <f>IF(Z$6=0,0,IF(ISBLANK('1ST'!AB38),"ABS",ROUNDUP('1ST'!AB38*(_xlfn.XLOOKUP(Y$5,SCODE,THF,"ERROR",0,1))/'1ST'!AB$9,0)))</f>
        <v>ABS</v>
      </c>
      <c r="AA37" s="14" t="str">
        <f>IF(AA$6=0,0,IF(ISBLANK('1ST'!AC38),"ABS",ROUNDUP('1ST'!AC38*(_xlfn.XLOOKUP(Y$5,SCODE,INF,"ERROR",0,1))/'1ST'!AC$9,0)))</f>
        <v>ABS</v>
      </c>
      <c r="AB37" s="14">
        <f t="shared" si="5"/>
        <v>0</v>
      </c>
      <c r="AC37" s="14" t="str">
        <f>IF(AC$5=0,"",IF(ISBLANK('1ST'!AE38),"ABS",'1ST'!AE38))</f>
        <v>ABS</v>
      </c>
      <c r="AD37" s="14" t="str">
        <f>IF(AD$6=0,0,IF(ISBLANK('1ST'!AF38),"ABS",ROUNDUP('1ST'!AF38*(_xlfn.XLOOKUP(AC$5,SCODE,THF,"ERROR",0,1))/'1ST'!AF$9,0)))</f>
        <v>ABS</v>
      </c>
      <c r="AE37" s="14" t="str">
        <f>IF(AE$6=0,0,IF(ISBLANK('1ST'!AG38),"ABS",ROUNDUP('1ST'!AG38*(_xlfn.XLOOKUP(AC$5,SCODE,INF,"ERROR",0,1))/'1ST'!AG$9,0)))</f>
        <v>ABS</v>
      </c>
      <c r="AF37" s="14">
        <f t="shared" si="6"/>
        <v>0</v>
      </c>
      <c r="AG37" s="14" t="str">
        <f>IF(AG$5=0,"",IF(ISBLANK('1ST'!AI38),"ABS",'1ST'!AI38))</f>
        <v>ABS</v>
      </c>
      <c r="AH37" s="14" t="str">
        <f>IF(AH$6=0,0,IF(ISBLANK('1ST'!AJ38),"ABS",ROUNDUP('1ST'!AJ38*(_xlfn.XLOOKUP(AG$5,SCODE,THF,"ERROR",0,1))/'1ST'!AJ$9,0)))</f>
        <v>ABS</v>
      </c>
      <c r="AI37" s="14" t="str">
        <f>IF(AI$6=0,0,IF(ISBLANK('1ST'!AK38),"ABS",ROUNDUP('1ST'!AK38*(_xlfn.XLOOKUP(AG$5,SCODE,INF,"ERROR",0,1))/'1ST'!AK$9,0)))</f>
        <v>ABS</v>
      </c>
      <c r="AJ37" s="14">
        <f t="shared" si="7"/>
        <v>0</v>
      </c>
      <c r="AK37" s="14">
        <f t="shared" si="8"/>
        <v>0</v>
      </c>
      <c r="AL37" s="14">
        <f t="shared" si="9"/>
        <v>0</v>
      </c>
      <c r="AM37" s="14" t="str">
        <f t="shared" si="10"/>
        <v>ABS</v>
      </c>
      <c r="AN37" s="4">
        <f t="shared" si="11"/>
        <v>28</v>
      </c>
      <c r="AO37" s="14">
        <f>'1ST'!AM38</f>
        <v>0</v>
      </c>
    </row>
    <row r="38" spans="1:41">
      <c r="A38" s="4">
        <f>'1ST'!A39</f>
        <v>0</v>
      </c>
      <c r="B38" s="4">
        <f>'1ST'!B39</f>
        <v>0</v>
      </c>
      <c r="C38" s="4">
        <f>'1ST'!C39</f>
        <v>0</v>
      </c>
      <c r="D38" s="4">
        <f>'1ST'!D39</f>
        <v>0</v>
      </c>
      <c r="E38" s="14" t="str">
        <f>IF(E$5=0,"",IF(ISBLANK('1ST'!G39),"ABS",'1ST'!G39))</f>
        <v>ABS</v>
      </c>
      <c r="F38" s="14" t="str">
        <f>IF(F$6=0,0,IF(ISBLANK('1ST'!H39),"ABS",ROUNDUP('1ST'!H39*(_xlfn.XLOOKUP(E$5,SCODE,THF,"ERROR",0,1))/'1ST'!H$9,0)))</f>
        <v>ABS</v>
      </c>
      <c r="G38" s="14" t="str">
        <f>IF(G$6=0,0,IF(ISBLANK('1ST'!I39),"ABS",ROUNDUP('1ST'!I39*(_xlfn.XLOOKUP(E$5,SCODE,INF,"ERROR",0,1))/'1ST'!I$9,0)))</f>
        <v>ABS</v>
      </c>
      <c r="H38" s="14">
        <f t="shared" si="0"/>
        <v>0</v>
      </c>
      <c r="I38" s="14">
        <f>'1ST'!K39</f>
        <v>0</v>
      </c>
      <c r="J38" s="14" t="str">
        <f>IF(J$6=0,0,IF(ISBLANK('1ST'!L39),"ABS",ROUNDUP('1ST'!L39*(_xlfn.XLOOKUP(I$5,SCODE,THF,"ERROR",0,1))/'1ST'!L$9,0)))</f>
        <v>ABS</v>
      </c>
      <c r="K38" s="14" t="str">
        <f>IF(K$6=0,0,IF(ISBLANK('1ST'!M39),"ABS",ROUNDUP('1ST'!M39*(_xlfn.XLOOKUP(I$5,SCODE,INF,"ERROR",0,1))/'1ST'!M$9,0)))</f>
        <v>ABS</v>
      </c>
      <c r="L38" s="14">
        <f t="shared" si="1"/>
        <v>0</v>
      </c>
      <c r="M38" s="14" t="str">
        <f>IF(ISBLANK('1ST'!O39),"ABS",'1ST'!O39)</f>
        <v>ABS</v>
      </c>
      <c r="N38" s="14" t="str">
        <f>IF(N$6=0,0,IF(ISBLANK('1ST'!P39),"ABS",ROUNDUP('1ST'!P39*(_xlfn.XLOOKUP(M$5,SCODE,THF,"ERROR",0,1))/'1ST'!P$9,0)))</f>
        <v>ABS</v>
      </c>
      <c r="O38" s="14" t="str">
        <f>IF(O$6=0,0,IF(ISBLANK('1ST'!Q39),"ABS",ROUNDUP('1ST'!Q39*(_xlfn.XLOOKUP(M$5,SCODE,INF,"ERROR",0,1))/'1ST'!Q$9,0)))</f>
        <v>ABS</v>
      </c>
      <c r="P38" s="14">
        <f t="shared" si="2"/>
        <v>0</v>
      </c>
      <c r="Q38" s="14" t="str">
        <f>IF(ISBLANK('1ST'!S39),"ABS",'1ST'!S39)</f>
        <v>ABS</v>
      </c>
      <c r="R38" s="14" t="str">
        <f>IF(R$6=0,0,IF(ISBLANK('1ST'!T39),"ABS",ROUNDUP('1ST'!T39*(_xlfn.XLOOKUP(Q$5,SCODE,THF,"ERROR",0,1))/'1ST'!T$9,0)))</f>
        <v>ABS</v>
      </c>
      <c r="S38" s="14" t="str">
        <f>IF(S$6=0,0,IF(ISBLANK('1ST'!U39),"ABS",ROUNDUP('1ST'!U39*(_xlfn.XLOOKUP(Q$5,SCODE,INF,"ERROR",0,1))/'1ST'!U$9,0)))</f>
        <v>ABS</v>
      </c>
      <c r="T38" s="14">
        <f t="shared" si="3"/>
        <v>0</v>
      </c>
      <c r="U38" s="14" t="str">
        <f>IF(ISBLANK('1ST'!W39),"ABS",'1ST'!W39)</f>
        <v>ABS</v>
      </c>
      <c r="V38" s="14" t="str">
        <f>IF(V$6=0,0,IF(ISBLANK('1ST'!X39),"ABS",ROUNDUP('1ST'!X39*(_xlfn.XLOOKUP(U$5,SCODE,THF,"ERROR",0,1))/'1ST'!X$9,0)))</f>
        <v>ABS</v>
      </c>
      <c r="W38" s="14" t="str">
        <f>IF(W$6=0,0,IF(ISBLANK('1ST'!Y39),"ABS",ROUNDUP('1ST'!Y39*(_xlfn.XLOOKUP(U$5,SCODE,INF,"ERROR",0,1))/'1ST'!Y$9,0)))</f>
        <v>ABS</v>
      </c>
      <c r="X38" s="14">
        <f t="shared" si="4"/>
        <v>0</v>
      </c>
      <c r="Y38" s="14" t="str">
        <f>IF(ISBLANK('1ST'!AA39),"ABS",'1ST'!AA39)</f>
        <v>ABS</v>
      </c>
      <c r="Z38" s="14" t="str">
        <f>IF(Z$6=0,0,IF(ISBLANK('1ST'!AB39),"ABS",ROUNDUP('1ST'!AB39*(_xlfn.XLOOKUP(Y$5,SCODE,THF,"ERROR",0,1))/'1ST'!AB$9,0)))</f>
        <v>ABS</v>
      </c>
      <c r="AA38" s="14" t="str">
        <f>IF(AA$6=0,0,IF(ISBLANK('1ST'!AC39),"ABS",ROUNDUP('1ST'!AC39*(_xlfn.XLOOKUP(Y$5,SCODE,INF,"ERROR",0,1))/'1ST'!AC$9,0)))</f>
        <v>ABS</v>
      </c>
      <c r="AB38" s="14">
        <f t="shared" si="5"/>
        <v>0</v>
      </c>
      <c r="AC38" s="14" t="str">
        <f>IF(AC$5=0,"",IF(ISBLANK('1ST'!AE39),"ABS",'1ST'!AE39))</f>
        <v>ABS</v>
      </c>
      <c r="AD38" s="14" t="str">
        <f>IF(AD$6=0,0,IF(ISBLANK('1ST'!AF39),"ABS",ROUNDUP('1ST'!AF39*(_xlfn.XLOOKUP(AC$5,SCODE,THF,"ERROR",0,1))/'1ST'!AF$9,0)))</f>
        <v>ABS</v>
      </c>
      <c r="AE38" s="14" t="str">
        <f>IF(AE$6=0,0,IF(ISBLANK('1ST'!AG39),"ABS",ROUNDUP('1ST'!AG39*(_xlfn.XLOOKUP(AC$5,SCODE,INF,"ERROR",0,1))/'1ST'!AG$9,0)))</f>
        <v>ABS</v>
      </c>
      <c r="AF38" s="14">
        <f t="shared" si="6"/>
        <v>0</v>
      </c>
      <c r="AG38" s="14" t="str">
        <f>IF(AG$5=0,"",IF(ISBLANK('1ST'!AI39),"ABS",'1ST'!AI39))</f>
        <v>ABS</v>
      </c>
      <c r="AH38" s="14" t="str">
        <f>IF(AH$6=0,0,IF(ISBLANK('1ST'!AJ39),"ABS",ROUNDUP('1ST'!AJ39*(_xlfn.XLOOKUP(AG$5,SCODE,THF,"ERROR",0,1))/'1ST'!AJ$9,0)))</f>
        <v>ABS</v>
      </c>
      <c r="AI38" s="14" t="str">
        <f>IF(AI$6=0,0,IF(ISBLANK('1ST'!AK39),"ABS",ROUNDUP('1ST'!AK39*(_xlfn.XLOOKUP(AG$5,SCODE,INF,"ERROR",0,1))/'1ST'!AK$9,0)))</f>
        <v>ABS</v>
      </c>
      <c r="AJ38" s="14">
        <f t="shared" si="7"/>
        <v>0</v>
      </c>
      <c r="AK38" s="14">
        <f t="shared" si="8"/>
        <v>0</v>
      </c>
      <c r="AL38" s="14">
        <f t="shared" si="9"/>
        <v>0</v>
      </c>
      <c r="AM38" s="14" t="str">
        <f t="shared" si="10"/>
        <v>ABS</v>
      </c>
      <c r="AN38" s="4">
        <f t="shared" si="11"/>
        <v>28</v>
      </c>
      <c r="AO38" s="14">
        <f>'1ST'!AM39</f>
        <v>0</v>
      </c>
    </row>
    <row r="39" spans="1:41">
      <c r="A39" s="4">
        <f>'1ST'!A40</f>
        <v>30</v>
      </c>
      <c r="B39" s="4" t="str">
        <f>'1ST'!B40</f>
        <v>ST0800034</v>
      </c>
      <c r="C39" s="4">
        <f>'1ST'!C40</f>
        <v>200301</v>
      </c>
      <c r="D39" s="4" t="str">
        <f>'1ST'!D40</f>
        <v>AALIYA LIMBU</v>
      </c>
      <c r="E39" s="14" t="str">
        <f>IF(E$5=0,"",IF(ISBLANK('1ST'!G40),"ABS",'1ST'!G40))</f>
        <v>EN</v>
      </c>
      <c r="F39" s="14">
        <f>IF(F$6=0,0,IF(ISBLANK('1ST'!H40),"ABS",ROUNDUP('1ST'!H40*(_xlfn.XLOOKUP(E$5,SCODE,THF,"ERROR",0,1))/'1ST'!H$9,0)))</f>
        <v>240</v>
      </c>
      <c r="G39" s="14">
        <f>IF(G$6=0,0,IF(ISBLANK('1ST'!I40),"ABS",ROUNDUP('1ST'!I40*(_xlfn.XLOOKUP(E$5,SCODE,INF,"ERROR",0,1))/'1ST'!I$9,0)))</f>
        <v>58</v>
      </c>
      <c r="H39" s="14">
        <f t="shared" si="0"/>
        <v>298</v>
      </c>
      <c r="I39" s="14" t="str">
        <f>'1ST'!K40</f>
        <v>NEP</v>
      </c>
      <c r="J39" s="14">
        <f>IF(J$6=0,0,IF(ISBLANK('1ST'!L40),"ABS",ROUNDUP('1ST'!L40*(_xlfn.XLOOKUP(I$5,SCODE,THF,"ERROR",0,1))/'1ST'!L$9,0)))</f>
        <v>220</v>
      </c>
      <c r="K39" s="14">
        <f>IF(K$6=0,0,IF(ISBLANK('1ST'!M40),"ABS",ROUNDUP('1ST'!M40*(_xlfn.XLOOKUP(I$5,SCODE,INF,"ERROR",0,1))/'1ST'!M$9,0)))</f>
        <v>60</v>
      </c>
      <c r="L39" s="14">
        <f t="shared" si="1"/>
        <v>280</v>
      </c>
      <c r="M39" s="14" t="str">
        <f>IF(ISBLANK('1ST'!O40),"ABS",'1ST'!O40)</f>
        <v>MATH</v>
      </c>
      <c r="N39" s="14">
        <f>IF(N$6=0,0,IF(ISBLANK('1ST'!P40),"ABS",ROUNDUP('1ST'!P40*(_xlfn.XLOOKUP(M$5,SCODE,THF,"ERROR",0,1))/'1ST'!P$9,0)))</f>
        <v>235</v>
      </c>
      <c r="O39" s="14">
        <f>IF(O$6=0,0,IF(ISBLANK('1ST'!Q40),"ABS",ROUNDUP('1ST'!Q40*(_xlfn.XLOOKUP(M$5,SCODE,INF,"ERROR",0,1))/'1ST'!Q$9,0)))</f>
        <v>58</v>
      </c>
      <c r="P39" s="14">
        <f t="shared" si="2"/>
        <v>293</v>
      </c>
      <c r="Q39" s="14" t="str">
        <f>IF(ISBLANK('1ST'!S40),"ABS",'1ST'!S40)</f>
        <v>SCI</v>
      </c>
      <c r="R39" s="14">
        <f>IF(R$6=0,0,IF(ISBLANK('1ST'!T40),"ABS",ROUNDUP('1ST'!T40*(_xlfn.XLOOKUP(Q$5,SCODE,THF,"ERROR",0,1))/'1ST'!T$9,0)))</f>
        <v>250</v>
      </c>
      <c r="S39" s="14">
        <f>IF(S$6=0,0,IF(ISBLANK('1ST'!U40),"ABS",ROUNDUP('1ST'!U40*(_xlfn.XLOOKUP(Q$5,SCODE,INF,"ERROR",0,1))/'1ST'!U$9,0)))</f>
        <v>60</v>
      </c>
      <c r="T39" s="14">
        <f t="shared" si="3"/>
        <v>310</v>
      </c>
      <c r="U39" s="14" t="str">
        <f>IF(ISBLANK('1ST'!W40),"ABS",'1ST'!W40)</f>
        <v>SOC</v>
      </c>
      <c r="V39" s="14">
        <f>IF(V$6=0,0,IF(ISBLANK('1ST'!X40),"ABS",ROUNDUP('1ST'!X40*(_xlfn.XLOOKUP(U$5,SCODE,THF,"ERROR",0,1))/'1ST'!X$9,0)))</f>
        <v>220</v>
      </c>
      <c r="W39" s="14">
        <f>IF(W$6=0,0,IF(ISBLANK('1ST'!Y40),"ABS",ROUNDUP('1ST'!Y40*(_xlfn.XLOOKUP(U$5,SCODE,INF,"ERROR",0,1))/'1ST'!Y$9,0)))</f>
        <v>55</v>
      </c>
      <c r="X39" s="14">
        <f t="shared" si="4"/>
        <v>275</v>
      </c>
      <c r="Y39" s="14" t="str">
        <f>IF(ISBLANK('1ST'!AA40),"ABS",'1ST'!AA40)</f>
        <v>GK</v>
      </c>
      <c r="Z39" s="14">
        <f>IF(Z$6=0,0,IF(ISBLANK('1ST'!AB40),"ABS",ROUNDUP('1ST'!AB40*(_xlfn.XLOOKUP(Y$5,SCODE,THF,"ERROR",0,1))/'1ST'!AB$9,0)))</f>
        <v>125</v>
      </c>
      <c r="AA39" s="14">
        <f>IF(AA$6=0,0,IF(ISBLANK('1ST'!AC40),"ABS",ROUNDUP('1ST'!AC40*(_xlfn.XLOOKUP(Y$5,SCODE,INF,"ERROR",0,1))/'1ST'!AC$9,0)))</f>
        <v>29</v>
      </c>
      <c r="AB39" s="14">
        <f t="shared" si="5"/>
        <v>154</v>
      </c>
      <c r="AC39" s="14" t="str">
        <f>IF(AC$5=0,"",IF(ISBLANK('1ST'!AE40),"ABS",'1ST'!AE40))</f>
        <v>ORA</v>
      </c>
      <c r="AD39" s="14">
        <f>IF(AD$6=0,0,IF(ISBLANK('1ST'!AF40),"ABS",ROUNDUP('1ST'!AF40*(_xlfn.XLOOKUP(AC$5,SCODE,THF,"ERROR",0,1))/'1ST'!AF$9,0)))</f>
        <v>125</v>
      </c>
      <c r="AE39" s="14">
        <f>IF(AE$6=0,0,IF(ISBLANK('1ST'!AG40),"ABS",ROUNDUP('1ST'!AG40*(_xlfn.XLOOKUP(AC$5,SCODE,INF,"ERROR",0,1))/'1ST'!AG$9,0)))</f>
        <v>29</v>
      </c>
      <c r="AF39" s="14">
        <f t="shared" si="6"/>
        <v>154</v>
      </c>
      <c r="AG39" s="14" t="str">
        <f>IF(AG$5=0,"",IF(ISBLANK('1ST'!AI40),"ABS",'1ST'!AI40))</f>
        <v>WS</v>
      </c>
      <c r="AH39" s="14">
        <f>IF(AH$6=0,0,IF(ISBLANK('1ST'!AJ40),"ABS",ROUNDUP('1ST'!AJ40*(_xlfn.XLOOKUP(AG$5,SCODE,THF,"ERROR",0,1))/'1ST'!AJ$9,0)))</f>
        <v>120</v>
      </c>
      <c r="AI39" s="14">
        <f>IF(AI$6=0,0,IF(ISBLANK('1ST'!AK40),"ABS",ROUNDUP('1ST'!AK40*(_xlfn.XLOOKUP(AG$5,SCODE,INF,"ERROR",0,1))/'1ST'!AK$9,0)))</f>
        <v>29</v>
      </c>
      <c r="AJ39" s="14">
        <f t="shared" si="7"/>
        <v>149</v>
      </c>
      <c r="AK39" s="14">
        <f t="shared" si="8"/>
        <v>1913</v>
      </c>
      <c r="AL39" s="14">
        <f t="shared" si="9"/>
        <v>294.31</v>
      </c>
      <c r="AM39" s="14" t="str">
        <f t="shared" si="10"/>
        <v>PASS</v>
      </c>
      <c r="AN39" s="4">
        <f>RANK(AL39,$AL$39:$AL$67,0)</f>
        <v>2</v>
      </c>
      <c r="AO39" s="14">
        <f>'1ST'!AM40</f>
        <v>48</v>
      </c>
    </row>
    <row r="40" spans="1:41">
      <c r="A40" s="4">
        <f>'1ST'!A41</f>
        <v>31</v>
      </c>
      <c r="B40" s="4" t="str">
        <f>'1ST'!B41</f>
        <v>ST0790099</v>
      </c>
      <c r="C40" s="4">
        <f>'1ST'!C41</f>
        <v>200302</v>
      </c>
      <c r="D40" s="4" t="str">
        <f>'1ST'!D41</f>
        <v>AAYUB B.K.</v>
      </c>
      <c r="E40" s="14" t="str">
        <f>IF(E$5=0,"",IF(ISBLANK('1ST'!G41),"ABS",'1ST'!G41))</f>
        <v>EN</v>
      </c>
      <c r="F40" s="14">
        <f>IF(F$6=0,0,IF(ISBLANK('1ST'!H41),"ABS",ROUNDUP('1ST'!H41*(_xlfn.XLOOKUP(E$5,SCODE,THF,"ERROR",0,1))/'1ST'!H$9,0)))</f>
        <v>130</v>
      </c>
      <c r="G40" s="14">
        <f>IF(G$6=0,0,IF(ISBLANK('1ST'!I41),"ABS",ROUNDUP('1ST'!I41*(_xlfn.XLOOKUP(E$5,SCODE,INF,"ERROR",0,1))/'1ST'!I$9,0)))</f>
        <v>53</v>
      </c>
      <c r="H40" s="14">
        <f t="shared" si="0"/>
        <v>183</v>
      </c>
      <c r="I40" s="14" t="str">
        <f>'1ST'!K41</f>
        <v>NEP</v>
      </c>
      <c r="J40" s="14">
        <f>IF(J$6=0,0,IF(ISBLANK('1ST'!L41),"ABS",ROUNDUP('1ST'!L41*(_xlfn.XLOOKUP(I$5,SCODE,THF,"ERROR",0,1))/'1ST'!L$9,0)))</f>
        <v>220</v>
      </c>
      <c r="K40" s="14">
        <f>IF(K$6=0,0,IF(ISBLANK('1ST'!M41),"ABS",ROUNDUP('1ST'!M41*(_xlfn.XLOOKUP(I$5,SCODE,INF,"ERROR",0,1))/'1ST'!M$9,0)))</f>
        <v>55</v>
      </c>
      <c r="L40" s="14">
        <f t="shared" si="1"/>
        <v>275</v>
      </c>
      <c r="M40" s="14" t="str">
        <f>IF(ISBLANK('1ST'!O41),"ABS",'1ST'!O41)</f>
        <v>MATH</v>
      </c>
      <c r="N40" s="14">
        <f>IF(N$6=0,0,IF(ISBLANK('1ST'!P41),"ABS",ROUNDUP('1ST'!P41*(_xlfn.XLOOKUP(M$5,SCODE,THF,"ERROR",0,1))/'1ST'!P$9,0)))</f>
        <v>215</v>
      </c>
      <c r="O40" s="14">
        <f>IF(O$6=0,0,IF(ISBLANK('1ST'!Q41),"ABS",ROUNDUP('1ST'!Q41*(_xlfn.XLOOKUP(M$5,SCODE,INF,"ERROR",0,1))/'1ST'!Q$9,0)))</f>
        <v>53</v>
      </c>
      <c r="P40" s="14">
        <f t="shared" si="2"/>
        <v>268</v>
      </c>
      <c r="Q40" s="14" t="str">
        <f>IF(ISBLANK('1ST'!S41),"ABS",'1ST'!S41)</f>
        <v>SCI</v>
      </c>
      <c r="R40" s="14">
        <f>IF(R$6=0,0,IF(ISBLANK('1ST'!T41),"ABS",ROUNDUP('1ST'!T41*(_xlfn.XLOOKUP(Q$5,SCODE,THF,"ERROR",0,1))/'1ST'!T$9,0)))</f>
        <v>225</v>
      </c>
      <c r="S40" s="14">
        <f>IF(S$6=0,0,IF(ISBLANK('1ST'!U41),"ABS",ROUNDUP('1ST'!U41*(_xlfn.XLOOKUP(Q$5,SCODE,INF,"ERROR",0,1))/'1ST'!U$9,0)))</f>
        <v>55</v>
      </c>
      <c r="T40" s="14">
        <f t="shared" si="3"/>
        <v>280</v>
      </c>
      <c r="U40" s="14" t="str">
        <f>IF(ISBLANK('1ST'!W41),"ABS",'1ST'!W41)</f>
        <v>SOC</v>
      </c>
      <c r="V40" s="14">
        <f>IF(V$6=0,0,IF(ISBLANK('1ST'!X41),"ABS",ROUNDUP('1ST'!X41*(_xlfn.XLOOKUP(U$5,SCODE,THF,"ERROR",0,1))/'1ST'!X$9,0)))</f>
        <v>150</v>
      </c>
      <c r="W40" s="14">
        <f>IF(W$6=0,0,IF(ISBLANK('1ST'!Y41),"ABS",ROUNDUP('1ST'!Y41*(_xlfn.XLOOKUP(U$5,SCODE,INF,"ERROR",0,1))/'1ST'!Y$9,0)))</f>
        <v>52</v>
      </c>
      <c r="X40" s="14">
        <f t="shared" si="4"/>
        <v>202</v>
      </c>
      <c r="Y40" s="14" t="str">
        <f>IF(ISBLANK('1ST'!AA41),"ABS",'1ST'!AA41)</f>
        <v>GK</v>
      </c>
      <c r="Z40" s="14">
        <f>IF(Z$6=0,0,IF(ISBLANK('1ST'!AB41),"ABS",ROUNDUP('1ST'!AB41*(_xlfn.XLOOKUP(Y$5,SCODE,THF,"ERROR",0,1))/'1ST'!AB$9,0)))</f>
        <v>110</v>
      </c>
      <c r="AA40" s="14">
        <f>IF(AA$6=0,0,IF(ISBLANK('1ST'!AC41),"ABS",ROUNDUP('1ST'!AC41*(_xlfn.XLOOKUP(Y$5,SCODE,INF,"ERROR",0,1))/'1ST'!AC$9,0)))</f>
        <v>27</v>
      </c>
      <c r="AB40" s="14">
        <f t="shared" si="5"/>
        <v>137</v>
      </c>
      <c r="AC40" s="14" t="str">
        <f>IF(AC$5=0,"",IF(ISBLANK('1ST'!AE41),"ABS",'1ST'!AE41))</f>
        <v>ORA</v>
      </c>
      <c r="AD40" s="14">
        <f>IF(AD$6=0,0,IF(ISBLANK('1ST'!AF41),"ABS",ROUNDUP('1ST'!AF41*(_xlfn.XLOOKUP(AC$5,SCODE,THF,"ERROR",0,1))/'1ST'!AF$9,0)))</f>
        <v>85</v>
      </c>
      <c r="AE40" s="14">
        <f>IF(AE$6=0,0,IF(ISBLANK('1ST'!AG41),"ABS",ROUNDUP('1ST'!AG41*(_xlfn.XLOOKUP(AC$5,SCODE,INF,"ERROR",0,1))/'1ST'!AG$9,0)))</f>
        <v>25</v>
      </c>
      <c r="AF40" s="14">
        <f t="shared" si="6"/>
        <v>110</v>
      </c>
      <c r="AG40" s="14" t="str">
        <f>IF(AG$5=0,"",IF(ISBLANK('1ST'!AI41),"ABS",'1ST'!AI41))</f>
        <v>WS</v>
      </c>
      <c r="AH40" s="14">
        <f>IF(AH$6=0,0,IF(ISBLANK('1ST'!AJ41),"ABS",ROUNDUP('1ST'!AJ41*(_xlfn.XLOOKUP(AG$5,SCODE,THF,"ERROR",0,1))/'1ST'!AJ$9,0)))</f>
        <v>90</v>
      </c>
      <c r="AI40" s="14">
        <f>IF(AI$6=0,0,IF(ISBLANK('1ST'!AK41),"ABS",ROUNDUP('1ST'!AK41*(_xlfn.XLOOKUP(AG$5,SCODE,INF,"ERROR",0,1))/'1ST'!AK$9,0)))</f>
        <v>27</v>
      </c>
      <c r="AJ40" s="14">
        <f t="shared" si="7"/>
        <v>117</v>
      </c>
      <c r="AK40" s="14">
        <f t="shared" si="8"/>
        <v>1572</v>
      </c>
      <c r="AL40" s="14">
        <f t="shared" si="9"/>
        <v>241.85</v>
      </c>
      <c r="AM40" s="14" t="str">
        <f t="shared" si="10"/>
        <v>PASS</v>
      </c>
      <c r="AN40" s="4">
        <f t="shared" ref="AN40:AN65" si="12">RANK(AL40,$AL$39:$AL$67,0)</f>
        <v>16</v>
      </c>
      <c r="AO40" s="14">
        <f>'1ST'!AM41</f>
        <v>41</v>
      </c>
    </row>
    <row r="41" spans="1:41">
      <c r="A41" s="4">
        <f>'1ST'!A42</f>
        <v>32</v>
      </c>
      <c r="B41" s="4" t="str">
        <f>'1ST'!B42</f>
        <v>ST0800303</v>
      </c>
      <c r="C41" s="4">
        <f>'1ST'!C42</f>
        <v>200303</v>
      </c>
      <c r="D41" s="4" t="str">
        <f>'1ST'!D42</f>
        <v>ALIYA LIMBU</v>
      </c>
      <c r="E41" s="14" t="str">
        <f>IF(E$5=0,"",IF(ISBLANK('1ST'!G42),"ABS",'1ST'!G42))</f>
        <v>EN</v>
      </c>
      <c r="F41" s="14">
        <f>IF(F$6=0,0,IF(ISBLANK('1ST'!H42),"ABS",ROUNDUP('1ST'!H42*(_xlfn.XLOOKUP(E$5,SCODE,THF,"ERROR",0,1))/'1ST'!H$9,0)))</f>
        <v>120</v>
      </c>
      <c r="G41" s="14">
        <f>IF(G$6=0,0,IF(ISBLANK('1ST'!I42),"ABS",ROUNDUP('1ST'!I42*(_xlfn.XLOOKUP(E$5,SCODE,INF,"ERROR",0,1))/'1ST'!I$9,0)))</f>
        <v>44</v>
      </c>
      <c r="H41" s="14">
        <f t="shared" si="0"/>
        <v>164</v>
      </c>
      <c r="I41" s="14" t="str">
        <f>'1ST'!K42</f>
        <v>NEP</v>
      </c>
      <c r="J41" s="14">
        <f>IF(J$6=0,0,IF(ISBLANK('1ST'!L42),"ABS",ROUNDUP('1ST'!L42*(_xlfn.XLOOKUP(I$5,SCODE,THF,"ERROR",0,1))/'1ST'!L$9,0)))</f>
        <v>105</v>
      </c>
      <c r="K41" s="14">
        <f>IF(K$6=0,0,IF(ISBLANK('1ST'!M42),"ABS",ROUNDUP('1ST'!M42*(_xlfn.XLOOKUP(I$5,SCODE,INF,"ERROR",0,1))/'1ST'!M$9,0)))</f>
        <v>52</v>
      </c>
      <c r="L41" s="14">
        <f t="shared" si="1"/>
        <v>157</v>
      </c>
      <c r="M41" s="14" t="str">
        <f>IF(ISBLANK('1ST'!O42),"ABS",'1ST'!O42)</f>
        <v>MATH</v>
      </c>
      <c r="N41" s="14">
        <f>IF(N$6=0,0,IF(ISBLANK('1ST'!P42),"ABS",ROUNDUP('1ST'!P42*(_xlfn.XLOOKUP(M$5,SCODE,THF,"ERROR",0,1))/'1ST'!P$9,0)))</f>
        <v>110</v>
      </c>
      <c r="O41" s="14">
        <f>IF(O$6=0,0,IF(ISBLANK('1ST'!Q42),"ABS",ROUNDUP('1ST'!Q42*(_xlfn.XLOOKUP(M$5,SCODE,INF,"ERROR",0,1))/'1ST'!Q$9,0)))</f>
        <v>44</v>
      </c>
      <c r="P41" s="14">
        <f t="shared" si="2"/>
        <v>154</v>
      </c>
      <c r="Q41" s="14" t="str">
        <f>IF(ISBLANK('1ST'!S42),"ABS",'1ST'!S42)</f>
        <v>SCI</v>
      </c>
      <c r="R41" s="14">
        <f>IF(R$6=0,0,IF(ISBLANK('1ST'!T42),"ABS",ROUNDUP('1ST'!T42*(_xlfn.XLOOKUP(Q$5,SCODE,THF,"ERROR",0,1))/'1ST'!T$9,0)))</f>
        <v>105</v>
      </c>
      <c r="S41" s="14">
        <f>IF(S$6=0,0,IF(ISBLANK('1ST'!U42),"ABS",ROUNDUP('1ST'!U42*(_xlfn.XLOOKUP(Q$5,SCODE,INF,"ERROR",0,1))/'1ST'!U$9,0)))</f>
        <v>52</v>
      </c>
      <c r="T41" s="14">
        <f t="shared" si="3"/>
        <v>157</v>
      </c>
      <c r="U41" s="14" t="str">
        <f>IF(ISBLANK('1ST'!W42),"ABS",'1ST'!W42)</f>
        <v>SOC</v>
      </c>
      <c r="V41" s="14">
        <f>IF(V$6=0,0,IF(ISBLANK('1ST'!X42),"ABS",ROUNDUP('1ST'!X42*(_xlfn.XLOOKUP(U$5,SCODE,THF,"ERROR",0,1))/'1ST'!X$9,0)))</f>
        <v>105</v>
      </c>
      <c r="W41" s="14">
        <f>IF(W$6=0,0,IF(ISBLANK('1ST'!Y42),"ABS",ROUNDUP('1ST'!Y42*(_xlfn.XLOOKUP(U$5,SCODE,INF,"ERROR",0,1))/'1ST'!Y$9,0)))</f>
        <v>38</v>
      </c>
      <c r="X41" s="14">
        <f t="shared" si="4"/>
        <v>143</v>
      </c>
      <c r="Y41" s="14" t="str">
        <f>IF(ISBLANK('1ST'!AA42),"ABS",'1ST'!AA42)</f>
        <v>GK</v>
      </c>
      <c r="Z41" s="14">
        <f>IF(Z$6=0,0,IF(ISBLANK('1ST'!AB42),"ABS",ROUNDUP('1ST'!AB42*(_xlfn.XLOOKUP(Y$5,SCODE,THF,"ERROR",0,1))/'1ST'!AB$9,0)))</f>
        <v>80</v>
      </c>
      <c r="AA41" s="14">
        <f>IF(AA$6=0,0,IF(ISBLANK('1ST'!AC42),"ABS",ROUNDUP('1ST'!AC42*(_xlfn.XLOOKUP(Y$5,SCODE,INF,"ERROR",0,1))/'1ST'!AC$9,0)))</f>
        <v>25</v>
      </c>
      <c r="AB41" s="14">
        <f t="shared" si="5"/>
        <v>105</v>
      </c>
      <c r="AC41" s="14" t="str">
        <f>IF(AC$5=0,"",IF(ISBLANK('1ST'!AE42),"ABS",'1ST'!AE42))</f>
        <v>ORA</v>
      </c>
      <c r="AD41" s="14">
        <f>IF(AD$6=0,0,IF(ISBLANK('1ST'!AF42),"ABS",ROUNDUP('1ST'!AF42*(_xlfn.XLOOKUP(AC$5,SCODE,THF,"ERROR",0,1))/'1ST'!AF$9,0)))</f>
        <v>90</v>
      </c>
      <c r="AE41" s="14">
        <f>IF(AE$6=0,0,IF(ISBLANK('1ST'!AG42),"ABS",ROUNDUP('1ST'!AG42*(_xlfn.XLOOKUP(AC$5,SCODE,INF,"ERROR",0,1))/'1ST'!AG$9,0)))</f>
        <v>24</v>
      </c>
      <c r="AF41" s="14">
        <f t="shared" si="6"/>
        <v>114</v>
      </c>
      <c r="AG41" s="14" t="str">
        <f>IF(AG$5=0,"",IF(ISBLANK('1ST'!AI42),"ABS",'1ST'!AI42))</f>
        <v>WS</v>
      </c>
      <c r="AH41" s="14">
        <f>IF(AH$6=0,0,IF(ISBLANK('1ST'!AJ42),"ABS",ROUNDUP('1ST'!AJ42*(_xlfn.XLOOKUP(AG$5,SCODE,THF,"ERROR",0,1))/'1ST'!AJ$9,0)))</f>
        <v>50</v>
      </c>
      <c r="AI41" s="14">
        <f>IF(AI$6=0,0,IF(ISBLANK('1ST'!AK42),"ABS",ROUNDUP('1ST'!AK42*(_xlfn.XLOOKUP(AG$5,SCODE,INF,"ERROR",0,1))/'1ST'!AK$9,0)))</f>
        <v>25</v>
      </c>
      <c r="AJ41" s="14">
        <f t="shared" si="7"/>
        <v>75</v>
      </c>
      <c r="AK41" s="14">
        <f t="shared" si="8"/>
        <v>1069</v>
      </c>
      <c r="AL41" s="14">
        <f t="shared" si="9"/>
        <v>164.46</v>
      </c>
      <c r="AM41" s="14" t="str">
        <f t="shared" si="10"/>
        <v>PASS</v>
      </c>
      <c r="AN41" s="4">
        <f t="shared" si="12"/>
        <v>25</v>
      </c>
      <c r="AO41" s="14">
        <f>'1ST'!AM42</f>
        <v>53</v>
      </c>
    </row>
    <row r="42" spans="1:41">
      <c r="A42" s="4">
        <f>'1ST'!A43</f>
        <v>33</v>
      </c>
      <c r="B42" s="4" t="str">
        <f>'1ST'!B43</f>
        <v>ST0790116</v>
      </c>
      <c r="C42" s="4">
        <f>'1ST'!C43</f>
        <v>200304</v>
      </c>
      <c r="D42" s="4" t="str">
        <f>'1ST'!D43</f>
        <v>ANUSHKA BHUJEL</v>
      </c>
      <c r="E42" s="14" t="str">
        <f>IF(E$5=0,"",IF(ISBLANK('1ST'!G43),"ABS",'1ST'!G43))</f>
        <v>EN</v>
      </c>
      <c r="F42" s="14">
        <f>IF(F$6=0,0,IF(ISBLANK('1ST'!H43),"ABS",ROUNDUP('1ST'!H43*(_xlfn.XLOOKUP(E$5,SCODE,THF,"ERROR",0,1))/'1ST'!H$9,0)))</f>
        <v>230</v>
      </c>
      <c r="G42" s="14">
        <f>IF(G$6=0,0,IF(ISBLANK('1ST'!I43),"ABS",ROUNDUP('1ST'!I43*(_xlfn.XLOOKUP(E$5,SCODE,INF,"ERROR",0,1))/'1ST'!I$9,0)))</f>
        <v>55</v>
      </c>
      <c r="H42" s="14">
        <f t="shared" si="0"/>
        <v>285</v>
      </c>
      <c r="I42" s="14" t="str">
        <f>'1ST'!K43</f>
        <v>NEP</v>
      </c>
      <c r="J42" s="14">
        <f>IF(J$6=0,0,IF(ISBLANK('1ST'!L43),"ABS",ROUNDUP('1ST'!L43*(_xlfn.XLOOKUP(I$5,SCODE,THF,"ERROR",0,1))/'1ST'!L$9,0)))</f>
        <v>200</v>
      </c>
      <c r="K42" s="14">
        <f>IF(K$6=0,0,IF(ISBLANK('1ST'!M43),"ABS",ROUNDUP('1ST'!M43*(_xlfn.XLOOKUP(I$5,SCODE,INF,"ERROR",0,1))/'1ST'!M$9,0)))</f>
        <v>55</v>
      </c>
      <c r="L42" s="14">
        <f t="shared" si="1"/>
        <v>255</v>
      </c>
      <c r="M42" s="14" t="str">
        <f>IF(ISBLANK('1ST'!O43),"ABS",'1ST'!O43)</f>
        <v>MATH</v>
      </c>
      <c r="N42" s="14">
        <f>IF(N$6=0,0,IF(ISBLANK('1ST'!P43),"ABS",ROUNDUP('1ST'!P43*(_xlfn.XLOOKUP(M$5,SCODE,THF,"ERROR",0,1))/'1ST'!P$9,0)))</f>
        <v>190</v>
      </c>
      <c r="O42" s="14">
        <f>IF(O$6=0,0,IF(ISBLANK('1ST'!Q43),"ABS",ROUNDUP('1ST'!Q43*(_xlfn.XLOOKUP(M$5,SCODE,INF,"ERROR",0,1))/'1ST'!Q$9,0)))</f>
        <v>55</v>
      </c>
      <c r="P42" s="14">
        <f t="shared" si="2"/>
        <v>245</v>
      </c>
      <c r="Q42" s="14" t="str">
        <f>IF(ISBLANK('1ST'!S43),"ABS",'1ST'!S43)</f>
        <v>SCI</v>
      </c>
      <c r="R42" s="14">
        <f>IF(R$6=0,0,IF(ISBLANK('1ST'!T43),"ABS",ROUNDUP('1ST'!T43*(_xlfn.XLOOKUP(Q$5,SCODE,THF,"ERROR",0,1))/'1ST'!T$9,0)))</f>
        <v>230</v>
      </c>
      <c r="S42" s="14">
        <f>IF(S$6=0,0,IF(ISBLANK('1ST'!U43),"ABS",ROUNDUP('1ST'!U43*(_xlfn.XLOOKUP(Q$5,SCODE,INF,"ERROR",0,1))/'1ST'!U$9,0)))</f>
        <v>55</v>
      </c>
      <c r="T42" s="14">
        <f t="shared" si="3"/>
        <v>285</v>
      </c>
      <c r="U42" s="14" t="str">
        <f>IF(ISBLANK('1ST'!W43),"ABS",'1ST'!W43)</f>
        <v>SOC</v>
      </c>
      <c r="V42" s="14">
        <f>IF(V$6=0,0,IF(ISBLANK('1ST'!X43),"ABS",ROUNDUP('1ST'!X43*(_xlfn.XLOOKUP(U$5,SCODE,THF,"ERROR",0,1))/'1ST'!X$9,0)))</f>
        <v>200</v>
      </c>
      <c r="W42" s="14">
        <f>IF(W$6=0,0,IF(ISBLANK('1ST'!Y43),"ABS",ROUNDUP('1ST'!Y43*(_xlfn.XLOOKUP(U$5,SCODE,INF,"ERROR",0,1))/'1ST'!Y$9,0)))</f>
        <v>55</v>
      </c>
      <c r="X42" s="14">
        <f t="shared" si="4"/>
        <v>255</v>
      </c>
      <c r="Y42" s="14" t="str">
        <f>IF(ISBLANK('1ST'!AA43),"ABS",'1ST'!AA43)</f>
        <v>GK</v>
      </c>
      <c r="Z42" s="14">
        <f>IF(Z$6=0,0,IF(ISBLANK('1ST'!AB43),"ABS",ROUNDUP('1ST'!AB43*(_xlfn.XLOOKUP(Y$5,SCODE,THF,"ERROR",0,1))/'1ST'!AB$9,0)))</f>
        <v>115</v>
      </c>
      <c r="AA42" s="14">
        <f>IF(AA$6=0,0,IF(ISBLANK('1ST'!AC43),"ABS",ROUNDUP('1ST'!AC43*(_xlfn.XLOOKUP(Y$5,SCODE,INF,"ERROR",0,1))/'1ST'!AC$9,0)))</f>
        <v>28</v>
      </c>
      <c r="AB42" s="14">
        <f t="shared" si="5"/>
        <v>143</v>
      </c>
      <c r="AC42" s="14" t="str">
        <f>IF(AC$5=0,"",IF(ISBLANK('1ST'!AE43),"ABS",'1ST'!AE43))</f>
        <v>ORA</v>
      </c>
      <c r="AD42" s="14">
        <f>IF(AD$6=0,0,IF(ISBLANK('1ST'!AF43),"ABS",ROUNDUP('1ST'!AF43*(_xlfn.XLOOKUP(AC$5,SCODE,THF,"ERROR",0,1))/'1ST'!AF$9,0)))</f>
        <v>115</v>
      </c>
      <c r="AE42" s="14">
        <f>IF(AE$6=0,0,IF(ISBLANK('1ST'!AG43),"ABS",ROUNDUP('1ST'!AG43*(_xlfn.XLOOKUP(AC$5,SCODE,INF,"ERROR",0,1))/'1ST'!AG$9,0)))</f>
        <v>28</v>
      </c>
      <c r="AF42" s="14">
        <f t="shared" si="6"/>
        <v>143</v>
      </c>
      <c r="AG42" s="14" t="str">
        <f>IF(AG$5=0,"",IF(ISBLANK('1ST'!AI43),"ABS",'1ST'!AI43))</f>
        <v>WS</v>
      </c>
      <c r="AH42" s="14">
        <f>IF(AH$6=0,0,IF(ISBLANK('1ST'!AJ43),"ABS",ROUNDUP('1ST'!AJ43*(_xlfn.XLOOKUP(AG$5,SCODE,THF,"ERROR",0,1))/'1ST'!AJ$9,0)))</f>
        <v>85</v>
      </c>
      <c r="AI42" s="14">
        <f>IF(AI$6=0,0,IF(ISBLANK('1ST'!AK43),"ABS",ROUNDUP('1ST'!AK43*(_xlfn.XLOOKUP(AG$5,SCODE,INF,"ERROR",0,1))/'1ST'!AK$9,0)))</f>
        <v>28</v>
      </c>
      <c r="AJ42" s="14">
        <f t="shared" si="7"/>
        <v>113</v>
      </c>
      <c r="AK42" s="14">
        <f t="shared" si="8"/>
        <v>1724</v>
      </c>
      <c r="AL42" s="14">
        <f t="shared" si="9"/>
        <v>265.23</v>
      </c>
      <c r="AM42" s="14" t="str">
        <f t="shared" si="10"/>
        <v>PASS</v>
      </c>
      <c r="AN42" s="4">
        <f t="shared" si="12"/>
        <v>12</v>
      </c>
      <c r="AO42" s="14">
        <f>'1ST'!AM43</f>
        <v>51</v>
      </c>
    </row>
    <row r="43" spans="1:41">
      <c r="A43" s="4">
        <f>'1ST'!A44</f>
        <v>34</v>
      </c>
      <c r="B43" s="4" t="str">
        <f>'1ST'!B44</f>
        <v>ST0800033</v>
      </c>
      <c r="C43" s="4">
        <f>'1ST'!C44</f>
        <v>200305</v>
      </c>
      <c r="D43" s="4" t="str">
        <f>'1ST'!D44</f>
        <v>ANUSKA RAI</v>
      </c>
      <c r="E43" s="14" t="str">
        <f>IF(E$5=0,"",IF(ISBLANK('1ST'!G44),"ABS",'1ST'!G44))</f>
        <v>EN</v>
      </c>
      <c r="F43" s="14">
        <f>IF(F$6=0,0,IF(ISBLANK('1ST'!H44),"ABS",ROUNDUP('1ST'!H44*(_xlfn.XLOOKUP(E$5,SCODE,THF,"ERROR",0,1))/'1ST'!H$9,0)))</f>
        <v>210</v>
      </c>
      <c r="G43" s="14">
        <f>IF(G$6=0,0,IF(ISBLANK('1ST'!I44),"ABS",ROUNDUP('1ST'!I44*(_xlfn.XLOOKUP(E$5,SCODE,INF,"ERROR",0,1))/'1ST'!I$9,0)))</f>
        <v>58</v>
      </c>
      <c r="H43" s="14">
        <f t="shared" si="0"/>
        <v>268</v>
      </c>
      <c r="I43" s="14" t="str">
        <f>'1ST'!K44</f>
        <v>NEP</v>
      </c>
      <c r="J43" s="14">
        <f>IF(J$6=0,0,IF(ISBLANK('1ST'!L44),"ABS",ROUNDUP('1ST'!L44*(_xlfn.XLOOKUP(I$5,SCODE,THF,"ERROR",0,1))/'1ST'!L$9,0)))</f>
        <v>225</v>
      </c>
      <c r="K43" s="14">
        <f>IF(K$6=0,0,IF(ISBLANK('1ST'!M44),"ABS",ROUNDUP('1ST'!M44*(_xlfn.XLOOKUP(I$5,SCODE,INF,"ERROR",0,1))/'1ST'!M$9,0)))</f>
        <v>55</v>
      </c>
      <c r="L43" s="14">
        <f t="shared" si="1"/>
        <v>280</v>
      </c>
      <c r="M43" s="14" t="str">
        <f>IF(ISBLANK('1ST'!O44),"ABS",'1ST'!O44)</f>
        <v>MATH</v>
      </c>
      <c r="N43" s="14">
        <f>IF(N$6=0,0,IF(ISBLANK('1ST'!P44),"ABS",ROUNDUP('1ST'!P44*(_xlfn.XLOOKUP(M$5,SCODE,THF,"ERROR",0,1))/'1ST'!P$9,0)))</f>
        <v>240</v>
      </c>
      <c r="O43" s="14">
        <f>IF(O$6=0,0,IF(ISBLANK('1ST'!Q44),"ABS",ROUNDUP('1ST'!Q44*(_xlfn.XLOOKUP(M$5,SCODE,INF,"ERROR",0,1))/'1ST'!Q$9,0)))</f>
        <v>58</v>
      </c>
      <c r="P43" s="14">
        <f t="shared" si="2"/>
        <v>298</v>
      </c>
      <c r="Q43" s="14" t="str">
        <f>IF(ISBLANK('1ST'!S44),"ABS",'1ST'!S44)</f>
        <v>SCI</v>
      </c>
      <c r="R43" s="14">
        <f>IF(R$6=0,0,IF(ISBLANK('1ST'!T44),"ABS",ROUNDUP('1ST'!T44*(_xlfn.XLOOKUP(Q$5,SCODE,THF,"ERROR",0,1))/'1ST'!T$9,0)))</f>
        <v>230</v>
      </c>
      <c r="S43" s="14">
        <f>IF(S$6=0,0,IF(ISBLANK('1ST'!U44),"ABS",ROUNDUP('1ST'!U44*(_xlfn.XLOOKUP(Q$5,SCODE,INF,"ERROR",0,1))/'1ST'!U$9,0)))</f>
        <v>55</v>
      </c>
      <c r="T43" s="14">
        <f t="shared" si="3"/>
        <v>285</v>
      </c>
      <c r="U43" s="14" t="str">
        <f>IF(ISBLANK('1ST'!W44),"ABS",'1ST'!W44)</f>
        <v>SOC</v>
      </c>
      <c r="V43" s="14">
        <f>IF(V$6=0,0,IF(ISBLANK('1ST'!X44),"ABS",ROUNDUP('1ST'!X44*(_xlfn.XLOOKUP(U$5,SCODE,THF,"ERROR",0,1))/'1ST'!X$9,0)))</f>
        <v>230</v>
      </c>
      <c r="W43" s="14">
        <f>IF(W$6=0,0,IF(ISBLANK('1ST'!Y44),"ABS",ROUNDUP('1ST'!Y44*(_xlfn.XLOOKUP(U$5,SCODE,INF,"ERROR",0,1))/'1ST'!Y$9,0)))</f>
        <v>58</v>
      </c>
      <c r="X43" s="14">
        <f t="shared" si="4"/>
        <v>288</v>
      </c>
      <c r="Y43" s="14" t="str">
        <f>IF(ISBLANK('1ST'!AA44),"ABS",'1ST'!AA44)</f>
        <v>GK</v>
      </c>
      <c r="Z43" s="14">
        <f>IF(Z$6=0,0,IF(ISBLANK('1ST'!AB44),"ABS",ROUNDUP('1ST'!AB44*(_xlfn.XLOOKUP(Y$5,SCODE,THF,"ERROR",0,1))/'1ST'!AB$9,0)))</f>
        <v>115</v>
      </c>
      <c r="AA43" s="14">
        <f>IF(AA$6=0,0,IF(ISBLANK('1ST'!AC44),"ABS",ROUNDUP('1ST'!AC44*(_xlfn.XLOOKUP(Y$5,SCODE,INF,"ERROR",0,1))/'1ST'!AC$9,0)))</f>
        <v>28</v>
      </c>
      <c r="AB43" s="14">
        <f t="shared" si="5"/>
        <v>143</v>
      </c>
      <c r="AC43" s="14" t="str">
        <f>IF(AC$5=0,"",IF(ISBLANK('1ST'!AE44),"ABS",'1ST'!AE44))</f>
        <v>ORA</v>
      </c>
      <c r="AD43" s="14">
        <f>IF(AD$6=0,0,IF(ISBLANK('1ST'!AF44),"ABS",ROUNDUP('1ST'!AF44*(_xlfn.XLOOKUP(AC$5,SCODE,THF,"ERROR",0,1))/'1ST'!AF$9,0)))</f>
        <v>115</v>
      </c>
      <c r="AE43" s="14">
        <f>IF(AE$6=0,0,IF(ISBLANK('1ST'!AG44),"ABS",ROUNDUP('1ST'!AG44*(_xlfn.XLOOKUP(AC$5,SCODE,INF,"ERROR",0,1))/'1ST'!AG$9,0)))</f>
        <v>28</v>
      </c>
      <c r="AF43" s="14">
        <f t="shared" si="6"/>
        <v>143</v>
      </c>
      <c r="AG43" s="14" t="str">
        <f>IF(AG$5=0,"",IF(ISBLANK('1ST'!AI44),"ABS",'1ST'!AI44))</f>
        <v>WS</v>
      </c>
      <c r="AH43" s="14">
        <f>IF(AH$6=0,0,IF(ISBLANK('1ST'!AJ44),"ABS",ROUNDUP('1ST'!AJ44*(_xlfn.XLOOKUP(AG$5,SCODE,THF,"ERROR",0,1))/'1ST'!AJ$9,0)))</f>
        <v>115</v>
      </c>
      <c r="AI43" s="14">
        <f>IF(AI$6=0,0,IF(ISBLANK('1ST'!AK44),"ABS",ROUNDUP('1ST'!AK44*(_xlfn.XLOOKUP(AG$5,SCODE,INF,"ERROR",0,1))/'1ST'!AK$9,0)))</f>
        <v>28</v>
      </c>
      <c r="AJ43" s="14">
        <f t="shared" si="7"/>
        <v>143</v>
      </c>
      <c r="AK43" s="14">
        <f t="shared" si="8"/>
        <v>1848</v>
      </c>
      <c r="AL43" s="14">
        <f t="shared" si="9"/>
        <v>284.31</v>
      </c>
      <c r="AM43" s="14" t="str">
        <f t="shared" si="10"/>
        <v>PASS</v>
      </c>
      <c r="AN43" s="4">
        <f t="shared" si="12"/>
        <v>5</v>
      </c>
      <c r="AO43" s="14">
        <f>'1ST'!AM44</f>
        <v>54</v>
      </c>
    </row>
    <row r="44" spans="1:41">
      <c r="A44" s="4">
        <f>'1ST'!A45</f>
        <v>35</v>
      </c>
      <c r="B44" s="4" t="str">
        <f>'1ST'!B45</f>
        <v>ST0790123</v>
      </c>
      <c r="C44" s="4">
        <f>'1ST'!C45</f>
        <v>200306</v>
      </c>
      <c r="D44" s="4" t="str">
        <f>'1ST'!D45</f>
        <v>BHASKAR KATWAL</v>
      </c>
      <c r="E44" s="14" t="str">
        <f>IF(E$5=0,"",IF(ISBLANK('1ST'!G45),"ABS",'1ST'!G45))</f>
        <v>EN</v>
      </c>
      <c r="F44" s="14">
        <f>IF(F$6=0,0,IF(ISBLANK('1ST'!H45),"ABS",ROUNDUP('1ST'!H45*(_xlfn.XLOOKUP(E$5,SCODE,THF,"ERROR",0,1))/'1ST'!H$9,0)))</f>
        <v>175</v>
      </c>
      <c r="G44" s="14">
        <f>IF(G$6=0,0,IF(ISBLANK('1ST'!I45),"ABS",ROUNDUP('1ST'!I45*(_xlfn.XLOOKUP(E$5,SCODE,INF,"ERROR",0,1))/'1ST'!I$9,0)))</f>
        <v>57</v>
      </c>
      <c r="H44" s="14">
        <f t="shared" ref="H44:H51" si="13">SUM(F44:G44)</f>
        <v>232</v>
      </c>
      <c r="I44" s="14" t="str">
        <f>'1ST'!K45</f>
        <v>NEP</v>
      </c>
      <c r="J44" s="14">
        <f>IF(J$6=0,0,IF(ISBLANK('1ST'!L45),"ABS",ROUNDUP('1ST'!L45*(_xlfn.XLOOKUP(I$5,SCODE,THF,"ERROR",0,1))/'1ST'!L$9,0)))</f>
        <v>185</v>
      </c>
      <c r="K44" s="14">
        <f>IF(K$6=0,0,IF(ISBLANK('1ST'!M45),"ABS",ROUNDUP('1ST'!M45*(_xlfn.XLOOKUP(I$5,SCODE,INF,"ERROR",0,1))/'1ST'!M$9,0)))</f>
        <v>52</v>
      </c>
      <c r="L44" s="14">
        <f t="shared" ref="L44:L51" si="14">SUM(J44:K44)</f>
        <v>237</v>
      </c>
      <c r="M44" s="14" t="str">
        <f>IF(ISBLANK('1ST'!O45),"ABS",'1ST'!O45)</f>
        <v>MATH</v>
      </c>
      <c r="N44" s="14">
        <f>IF(N$6=0,0,IF(ISBLANK('1ST'!P45),"ABS",ROUNDUP('1ST'!P45*(_xlfn.XLOOKUP(M$5,SCODE,THF,"ERROR",0,1))/'1ST'!P$9,0)))</f>
        <v>185</v>
      </c>
      <c r="O44" s="14">
        <f>IF(O$6=0,0,IF(ISBLANK('1ST'!Q45),"ABS",ROUNDUP('1ST'!Q45*(_xlfn.XLOOKUP(M$5,SCODE,INF,"ERROR",0,1))/'1ST'!Q$9,0)))</f>
        <v>57</v>
      </c>
      <c r="P44" s="14">
        <f t="shared" ref="P44:P51" si="15">SUM(N44:O44)</f>
        <v>242</v>
      </c>
      <c r="Q44" s="14" t="str">
        <f>IF(ISBLANK('1ST'!S45),"ABS",'1ST'!S45)</f>
        <v>SCI</v>
      </c>
      <c r="R44" s="14">
        <f>IF(R$6=0,0,IF(ISBLANK('1ST'!T45),"ABS",ROUNDUP('1ST'!T45*(_xlfn.XLOOKUP(Q$5,SCODE,THF,"ERROR",0,1))/'1ST'!T$9,0)))</f>
        <v>125</v>
      </c>
      <c r="S44" s="14">
        <f>IF(S$6=0,0,IF(ISBLANK('1ST'!U45),"ABS",ROUNDUP('1ST'!U45*(_xlfn.XLOOKUP(Q$5,SCODE,INF,"ERROR",0,1))/'1ST'!U$9,0)))</f>
        <v>52</v>
      </c>
      <c r="T44" s="14">
        <f t="shared" ref="T44:T51" si="16">SUM(R44:S44)</f>
        <v>177</v>
      </c>
      <c r="U44" s="14" t="str">
        <f>IF(ISBLANK('1ST'!W45),"ABS",'1ST'!W45)</f>
        <v>SOC</v>
      </c>
      <c r="V44" s="14">
        <f>IF(V$6=0,0,IF(ISBLANK('1ST'!X45),"ABS",ROUNDUP('1ST'!X45*(_xlfn.XLOOKUP(U$5,SCODE,THF,"ERROR",0,1))/'1ST'!X$9,0)))</f>
        <v>115</v>
      </c>
      <c r="W44" s="14">
        <f>IF(W$6=0,0,IF(ISBLANK('1ST'!Y45),"ABS",ROUNDUP('1ST'!Y45*(_xlfn.XLOOKUP(U$5,SCODE,INF,"ERROR",0,1))/'1ST'!Y$9,0)))</f>
        <v>38</v>
      </c>
      <c r="X44" s="14">
        <f t="shared" ref="X44:X51" si="17">SUM(V44:W44)</f>
        <v>153</v>
      </c>
      <c r="Y44" s="14" t="str">
        <f>IF(ISBLANK('1ST'!AA45),"ABS",'1ST'!AA45)</f>
        <v>GK</v>
      </c>
      <c r="Z44" s="14">
        <f>IF(Z$6=0,0,IF(ISBLANK('1ST'!AB45),"ABS",ROUNDUP('1ST'!AB45*(_xlfn.XLOOKUP(Y$5,SCODE,THF,"ERROR",0,1))/'1ST'!AB$9,0)))</f>
        <v>105</v>
      </c>
      <c r="AA44" s="14">
        <f>IF(AA$6=0,0,IF(ISBLANK('1ST'!AC45),"ABS",ROUNDUP('1ST'!AC45*(_xlfn.XLOOKUP(Y$5,SCODE,INF,"ERROR",0,1))/'1ST'!AC$9,0)))</f>
        <v>25</v>
      </c>
      <c r="AB44" s="14">
        <f t="shared" ref="AB44:AB51" si="18">SUM(Z44:AA44)</f>
        <v>130</v>
      </c>
      <c r="AC44" s="14" t="str">
        <f>IF(AC$5=0,"",IF(ISBLANK('1ST'!AE45),"ABS",'1ST'!AE45))</f>
        <v>ORA</v>
      </c>
      <c r="AD44" s="14">
        <f>IF(AD$6=0,0,IF(ISBLANK('1ST'!AF45),"ABS",ROUNDUP('1ST'!AF45*(_xlfn.XLOOKUP(AC$5,SCODE,THF,"ERROR",0,1))/'1ST'!AF$9,0)))</f>
        <v>100</v>
      </c>
      <c r="AE44" s="14">
        <f>IF(AE$6=0,0,IF(ISBLANK('1ST'!AG45),"ABS",ROUNDUP('1ST'!AG45*(_xlfn.XLOOKUP(AC$5,SCODE,INF,"ERROR",0,1))/'1ST'!AG$9,0)))</f>
        <v>25</v>
      </c>
      <c r="AF44" s="14">
        <f t="shared" ref="AF44:AF51" si="19">SUM(AD44:AE44)</f>
        <v>125</v>
      </c>
      <c r="AG44" s="14" t="str">
        <f>IF(AG$5=0,"",IF(ISBLANK('1ST'!AI45),"ABS",'1ST'!AI45))</f>
        <v>WS</v>
      </c>
      <c r="AH44" s="14">
        <f>IF(AH$6=0,0,IF(ISBLANK('1ST'!AJ45),"ABS",ROUNDUP('1ST'!AJ45*(_xlfn.XLOOKUP(AG$5,SCODE,THF,"ERROR",0,1))/'1ST'!AJ$9,0)))</f>
        <v>95</v>
      </c>
      <c r="AI44" s="14">
        <f>IF(AI$6=0,0,IF(ISBLANK('1ST'!AK45),"ABS",ROUNDUP('1ST'!AK45*(_xlfn.XLOOKUP(AG$5,SCODE,INF,"ERROR",0,1))/'1ST'!AK$9,0)))</f>
        <v>25</v>
      </c>
      <c r="AJ44" s="14">
        <f t="shared" ref="AJ44:AJ51" si="20">SUM(AH44:AI44)</f>
        <v>120</v>
      </c>
      <c r="AK44" s="14">
        <f t="shared" si="8"/>
        <v>1416</v>
      </c>
      <c r="AL44" s="14">
        <f t="shared" ref="AL44:AL51" si="21">ROUND(AK44*100/$AK$6,2)</f>
        <v>217.85</v>
      </c>
      <c r="AM44" s="14" t="str">
        <f t="shared" ref="AM44:AM51" si="22">IF(OR(F44="ABS",G44="ABS",J44="ABS",K44="ABS",N44="ABS",O44="ABS",R44="ABS",S44="ABS",V44="ABS",W44="ABS",Z44="ABS",AA44="ABS",AD44="ABS",AE44="ABS"),"ABS",IF(AND(F44&gt;=$F$7,G44&gt;=$G$7,J44&gt;=$J$7,K44&gt;=$K$7,N44&gt;=$N$7,O44&gt;=$O$7,R44&gt;=$R$7,S44&gt;=$S$7,V44&gt;=$V$7,W44&gt;=$W$7,Z44&gt;=$Z$7,AA44&gt;=$AA$7,AD44&gt;=$AD$7,AE44&gt;=$AE$7, AH44&gt;=$AH$7,AI44&gt;=$AI$7),"PASS"," "))</f>
        <v>PASS</v>
      </c>
      <c r="AN44" s="4">
        <f t="shared" si="12"/>
        <v>21</v>
      </c>
      <c r="AO44" s="14">
        <f>'1ST'!AM45</f>
        <v>57</v>
      </c>
    </row>
    <row r="45" spans="1:41">
      <c r="A45" s="4">
        <f>'1ST'!A46</f>
        <v>36</v>
      </c>
      <c r="B45" s="4" t="str">
        <f>'1ST'!B46</f>
        <v>ST0800446</v>
      </c>
      <c r="C45" s="4">
        <f>'1ST'!C46</f>
        <v>200307</v>
      </c>
      <c r="D45" s="4" t="str">
        <f>'1ST'!D46</f>
        <v>DESAN RAI</v>
      </c>
      <c r="E45" s="14" t="str">
        <f>IF(E$5=0,"",IF(ISBLANK('1ST'!G46),"ABS",'1ST'!G46))</f>
        <v>EN</v>
      </c>
      <c r="F45" s="14" t="str">
        <f>IF(F$6=0,0,IF(ISBLANK('1ST'!H46),"ABS",ROUNDUP('1ST'!H46*(_xlfn.XLOOKUP(E$5,SCODE,THF,"ERROR",0,1))/'1ST'!H$9,0)))</f>
        <v>ABS</v>
      </c>
      <c r="G45" s="14" t="str">
        <f>IF(G$6=0,0,IF(ISBLANK('1ST'!I46),"ABS",ROUNDUP('1ST'!I46*(_xlfn.XLOOKUP(E$5,SCODE,INF,"ERROR",0,1))/'1ST'!I$9,0)))</f>
        <v>ABS</v>
      </c>
      <c r="H45" s="14">
        <f t="shared" si="13"/>
        <v>0</v>
      </c>
      <c r="I45" s="14" t="str">
        <f>'1ST'!K46</f>
        <v>NEP</v>
      </c>
      <c r="J45" s="14" t="str">
        <f>IF(J$6=0,0,IF(ISBLANK('1ST'!L46),"ABS",ROUNDUP('1ST'!L46*(_xlfn.XLOOKUP(I$5,SCODE,THF,"ERROR",0,1))/'1ST'!L$9,0)))</f>
        <v>ABS</v>
      </c>
      <c r="K45" s="14" t="str">
        <f>IF(K$6=0,0,IF(ISBLANK('1ST'!M46),"ABS",ROUNDUP('1ST'!M46*(_xlfn.XLOOKUP(I$5,SCODE,INF,"ERROR",0,1))/'1ST'!M$9,0)))</f>
        <v>ABS</v>
      </c>
      <c r="L45" s="14">
        <f t="shared" si="14"/>
        <v>0</v>
      </c>
      <c r="M45" s="14" t="str">
        <f>IF(ISBLANK('1ST'!O46),"ABS",'1ST'!O46)</f>
        <v>MATH</v>
      </c>
      <c r="N45" s="14" t="str">
        <f>IF(N$6=0,0,IF(ISBLANK('1ST'!P46),"ABS",ROUNDUP('1ST'!P46*(_xlfn.XLOOKUP(M$5,SCODE,THF,"ERROR",0,1))/'1ST'!P$9,0)))</f>
        <v>ABS</v>
      </c>
      <c r="O45" s="14" t="str">
        <f>IF(O$6=0,0,IF(ISBLANK('1ST'!Q46),"ABS",ROUNDUP('1ST'!Q46*(_xlfn.XLOOKUP(M$5,SCODE,INF,"ERROR",0,1))/'1ST'!Q$9,0)))</f>
        <v>ABS</v>
      </c>
      <c r="P45" s="14">
        <f t="shared" si="15"/>
        <v>0</v>
      </c>
      <c r="Q45" s="14" t="str">
        <f>IF(ISBLANK('1ST'!S46),"ABS",'1ST'!S46)</f>
        <v>SCI</v>
      </c>
      <c r="R45" s="14" t="str">
        <f>IF(R$6=0,0,IF(ISBLANK('1ST'!T46),"ABS",ROUNDUP('1ST'!T46*(_xlfn.XLOOKUP(Q$5,SCODE,THF,"ERROR",0,1))/'1ST'!T$9,0)))</f>
        <v>ABS</v>
      </c>
      <c r="S45" s="14" t="str">
        <f>IF(S$6=0,0,IF(ISBLANK('1ST'!U46),"ABS",ROUNDUP('1ST'!U46*(_xlfn.XLOOKUP(Q$5,SCODE,INF,"ERROR",0,1))/'1ST'!U$9,0)))</f>
        <v>ABS</v>
      </c>
      <c r="T45" s="14">
        <f t="shared" si="16"/>
        <v>0</v>
      </c>
      <c r="U45" s="14" t="str">
        <f>IF(ISBLANK('1ST'!W46),"ABS",'1ST'!W46)</f>
        <v>SOC</v>
      </c>
      <c r="V45" s="14" t="str">
        <f>IF(V$6=0,0,IF(ISBLANK('1ST'!X46),"ABS",ROUNDUP('1ST'!X46*(_xlfn.XLOOKUP(U$5,SCODE,THF,"ERROR",0,1))/'1ST'!X$9,0)))</f>
        <v>ABS</v>
      </c>
      <c r="W45" s="14" t="str">
        <f>IF(W$6=0,0,IF(ISBLANK('1ST'!Y46),"ABS",ROUNDUP('1ST'!Y46*(_xlfn.XLOOKUP(U$5,SCODE,INF,"ERROR",0,1))/'1ST'!Y$9,0)))</f>
        <v>ABS</v>
      </c>
      <c r="X45" s="14">
        <f t="shared" si="17"/>
        <v>0</v>
      </c>
      <c r="Y45" s="14" t="str">
        <f>IF(ISBLANK('1ST'!AA46),"ABS",'1ST'!AA46)</f>
        <v>GK</v>
      </c>
      <c r="Z45" s="14" t="str">
        <f>IF(Z$6=0,0,IF(ISBLANK('1ST'!AB46),"ABS",ROUNDUP('1ST'!AB46*(_xlfn.XLOOKUP(Y$5,SCODE,THF,"ERROR",0,1))/'1ST'!AB$9,0)))</f>
        <v>ABS</v>
      </c>
      <c r="AA45" s="14" t="str">
        <f>IF(AA$6=0,0,IF(ISBLANK('1ST'!AC46),"ABS",ROUNDUP('1ST'!AC46*(_xlfn.XLOOKUP(Y$5,SCODE,INF,"ERROR",0,1))/'1ST'!AC$9,0)))</f>
        <v>ABS</v>
      </c>
      <c r="AB45" s="14">
        <f t="shared" si="18"/>
        <v>0</v>
      </c>
      <c r="AC45" s="14" t="str">
        <f>IF(AC$5=0,"",IF(ISBLANK('1ST'!AE46),"ABS",'1ST'!AE46))</f>
        <v>ORA</v>
      </c>
      <c r="AD45" s="14" t="str">
        <f>IF(AD$6=0,0,IF(ISBLANK('1ST'!AF46),"ABS",ROUNDUP('1ST'!AF46*(_xlfn.XLOOKUP(AC$5,SCODE,THF,"ERROR",0,1))/'1ST'!AF$9,0)))</f>
        <v>ABS</v>
      </c>
      <c r="AE45" s="14" t="str">
        <f>IF(AE$6=0,0,IF(ISBLANK('1ST'!AG46),"ABS",ROUNDUP('1ST'!AG46*(_xlfn.XLOOKUP(AC$5,SCODE,INF,"ERROR",0,1))/'1ST'!AG$9,0)))</f>
        <v>ABS</v>
      </c>
      <c r="AF45" s="14">
        <f t="shared" si="19"/>
        <v>0</v>
      </c>
      <c r="AG45" s="14" t="str">
        <f>IF(AG$5=0,"",IF(ISBLANK('1ST'!AI46),"ABS",'1ST'!AI46))</f>
        <v>WS</v>
      </c>
      <c r="AH45" s="14" t="str">
        <f>IF(AH$6=0,0,IF(ISBLANK('1ST'!AJ46),"ABS",ROUNDUP('1ST'!AJ46*(_xlfn.XLOOKUP(AG$5,SCODE,THF,"ERROR",0,1))/'1ST'!AJ$9,0)))</f>
        <v>ABS</v>
      </c>
      <c r="AI45" s="14" t="str">
        <f>IF(AI$6=0,0,IF(ISBLANK('1ST'!AK46),"ABS",ROUNDUP('1ST'!AK46*(_xlfn.XLOOKUP(AG$5,SCODE,INF,"ERROR",0,1))/'1ST'!AK$9,0)))</f>
        <v>ABS</v>
      </c>
      <c r="AJ45" s="14">
        <f t="shared" si="20"/>
        <v>0</v>
      </c>
      <c r="AK45" s="14">
        <f t="shared" si="8"/>
        <v>0</v>
      </c>
      <c r="AL45" s="14">
        <f t="shared" si="21"/>
        <v>0</v>
      </c>
      <c r="AM45" s="14" t="str">
        <f t="shared" si="22"/>
        <v>ABS</v>
      </c>
      <c r="AN45" s="4">
        <f t="shared" si="12"/>
        <v>26</v>
      </c>
      <c r="AO45" s="14">
        <f>'1ST'!AM46</f>
        <v>0</v>
      </c>
    </row>
    <row r="46" spans="1:41">
      <c r="A46" s="4">
        <f>'1ST'!A47</f>
        <v>37</v>
      </c>
      <c r="B46" s="4" t="str">
        <f>'1ST'!B47</f>
        <v>ST0790102</v>
      </c>
      <c r="C46" s="4">
        <f>'1ST'!C47</f>
        <v>200308</v>
      </c>
      <c r="D46" s="4" t="str">
        <f>'1ST'!D47</f>
        <v>DIPESH LIMBU</v>
      </c>
      <c r="E46" s="14" t="str">
        <f>IF(E$5=0,"",IF(ISBLANK('1ST'!G47),"ABS",'1ST'!G47))</f>
        <v>EN</v>
      </c>
      <c r="F46" s="14">
        <f>IF(F$6=0,0,IF(ISBLANK('1ST'!H47),"ABS",ROUNDUP('1ST'!H47*(_xlfn.XLOOKUP(E$5,SCODE,THF,"ERROR",0,1))/'1ST'!H$9,0)))</f>
        <v>230</v>
      </c>
      <c r="G46" s="14">
        <f>IF(G$6=0,0,IF(ISBLANK('1ST'!I47),"ABS",ROUNDUP('1ST'!I47*(_xlfn.XLOOKUP(E$5,SCODE,INF,"ERROR",0,1))/'1ST'!I$9,0)))</f>
        <v>57</v>
      </c>
      <c r="H46" s="14">
        <f t="shared" si="13"/>
        <v>287</v>
      </c>
      <c r="I46" s="14" t="str">
        <f>'1ST'!K47</f>
        <v>NEP</v>
      </c>
      <c r="J46" s="14">
        <f>IF(J$6=0,0,IF(ISBLANK('1ST'!L47),"ABS",ROUNDUP('1ST'!L47*(_xlfn.XLOOKUP(I$5,SCODE,THF,"ERROR",0,1))/'1ST'!L$9,0)))</f>
        <v>240</v>
      </c>
      <c r="K46" s="14">
        <f>IF(K$6=0,0,IF(ISBLANK('1ST'!M47),"ABS",ROUNDUP('1ST'!M47*(_xlfn.XLOOKUP(I$5,SCODE,INF,"ERROR",0,1))/'1ST'!M$9,0)))</f>
        <v>58</v>
      </c>
      <c r="L46" s="14">
        <f t="shared" si="14"/>
        <v>298</v>
      </c>
      <c r="M46" s="14" t="str">
        <f>IF(ISBLANK('1ST'!O47),"ABS",'1ST'!O47)</f>
        <v>MATH</v>
      </c>
      <c r="N46" s="14">
        <f>IF(N$6=0,0,IF(ISBLANK('1ST'!P47),"ABS",ROUNDUP('1ST'!P47*(_xlfn.XLOOKUP(M$5,SCODE,THF,"ERROR",0,1))/'1ST'!P$9,0)))</f>
        <v>225</v>
      </c>
      <c r="O46" s="14">
        <f>IF(O$6=0,0,IF(ISBLANK('1ST'!Q47),"ABS",ROUNDUP('1ST'!Q47*(_xlfn.XLOOKUP(M$5,SCODE,INF,"ERROR",0,1))/'1ST'!Q$9,0)))</f>
        <v>57</v>
      </c>
      <c r="P46" s="14">
        <f t="shared" si="15"/>
        <v>282</v>
      </c>
      <c r="Q46" s="14" t="str">
        <f>IF(ISBLANK('1ST'!S47),"ABS",'1ST'!S47)</f>
        <v>SCI</v>
      </c>
      <c r="R46" s="14">
        <f>IF(R$6=0,0,IF(ISBLANK('1ST'!T47),"ABS",ROUNDUP('1ST'!T47*(_xlfn.XLOOKUP(Q$5,SCODE,THF,"ERROR",0,1))/'1ST'!T$9,0)))</f>
        <v>230</v>
      </c>
      <c r="S46" s="14">
        <f>IF(S$6=0,0,IF(ISBLANK('1ST'!U47),"ABS",ROUNDUP('1ST'!U47*(_xlfn.XLOOKUP(Q$5,SCODE,INF,"ERROR",0,1))/'1ST'!U$9,0)))</f>
        <v>58</v>
      </c>
      <c r="T46" s="14">
        <f t="shared" si="16"/>
        <v>288</v>
      </c>
      <c r="U46" s="14" t="str">
        <f>IF(ISBLANK('1ST'!W47),"ABS",'1ST'!W47)</f>
        <v>SOC</v>
      </c>
      <c r="V46" s="14">
        <f>IF(V$6=0,0,IF(ISBLANK('1ST'!X47),"ABS",ROUNDUP('1ST'!X47*(_xlfn.XLOOKUP(U$5,SCODE,THF,"ERROR",0,1))/'1ST'!X$9,0)))</f>
        <v>140</v>
      </c>
      <c r="W46" s="14">
        <f>IF(W$6=0,0,IF(ISBLANK('1ST'!Y47),"ABS",ROUNDUP('1ST'!Y47*(_xlfn.XLOOKUP(U$5,SCODE,INF,"ERROR",0,1))/'1ST'!Y$9,0)))</f>
        <v>53</v>
      </c>
      <c r="X46" s="14">
        <f t="shared" si="17"/>
        <v>193</v>
      </c>
      <c r="Y46" s="14" t="str">
        <f>IF(ISBLANK('1ST'!AA47),"ABS",'1ST'!AA47)</f>
        <v>GK</v>
      </c>
      <c r="Z46" s="14">
        <f>IF(Z$6=0,0,IF(ISBLANK('1ST'!AB47),"ABS",ROUNDUP('1ST'!AB47*(_xlfn.XLOOKUP(Y$5,SCODE,THF,"ERROR",0,1))/'1ST'!AB$9,0)))</f>
        <v>120</v>
      </c>
      <c r="AA46" s="14">
        <f>IF(AA$6=0,0,IF(ISBLANK('1ST'!AC47),"ABS",ROUNDUP('1ST'!AC47*(_xlfn.XLOOKUP(Y$5,SCODE,INF,"ERROR",0,1))/'1ST'!AC$9,0)))</f>
        <v>30</v>
      </c>
      <c r="AB46" s="14">
        <f t="shared" si="18"/>
        <v>150</v>
      </c>
      <c r="AC46" s="14" t="str">
        <f>IF(AC$5=0,"",IF(ISBLANK('1ST'!AE47),"ABS",'1ST'!AE47))</f>
        <v>ORA</v>
      </c>
      <c r="AD46" s="14">
        <f>IF(AD$6=0,0,IF(ISBLANK('1ST'!AF47),"ABS",ROUNDUP('1ST'!AF47*(_xlfn.XLOOKUP(AC$5,SCODE,THF,"ERROR",0,1))/'1ST'!AF$9,0)))</f>
        <v>120</v>
      </c>
      <c r="AE46" s="14">
        <f>IF(AE$6=0,0,IF(ISBLANK('1ST'!AG47),"ABS",ROUNDUP('1ST'!AG47*(_xlfn.XLOOKUP(AC$5,SCODE,INF,"ERROR",0,1))/'1ST'!AG$9,0)))</f>
        <v>29</v>
      </c>
      <c r="AF46" s="14">
        <f t="shared" si="19"/>
        <v>149</v>
      </c>
      <c r="AG46" s="14" t="str">
        <f>IF(AG$5=0,"",IF(ISBLANK('1ST'!AI47),"ABS",'1ST'!AI47))</f>
        <v>WS</v>
      </c>
      <c r="AH46" s="14">
        <f>IF(AH$6=0,0,IF(ISBLANK('1ST'!AJ47),"ABS",ROUNDUP('1ST'!AJ47*(_xlfn.XLOOKUP(AG$5,SCODE,THF,"ERROR",0,1))/'1ST'!AJ$9,0)))</f>
        <v>115</v>
      </c>
      <c r="AI46" s="14">
        <f>IF(AI$6=0,0,IF(ISBLANK('1ST'!AK47),"ABS",ROUNDUP('1ST'!AK47*(_xlfn.XLOOKUP(AG$5,SCODE,INF,"ERROR",0,1))/'1ST'!AK$9,0)))</f>
        <v>30</v>
      </c>
      <c r="AJ46" s="14">
        <f t="shared" si="20"/>
        <v>145</v>
      </c>
      <c r="AK46" s="14">
        <f t="shared" si="8"/>
        <v>1792</v>
      </c>
      <c r="AL46" s="14">
        <f t="shared" si="21"/>
        <v>275.69</v>
      </c>
      <c r="AM46" s="14" t="str">
        <f t="shared" si="22"/>
        <v>PASS</v>
      </c>
      <c r="AN46" s="4">
        <f t="shared" si="12"/>
        <v>8</v>
      </c>
      <c r="AO46" s="14">
        <f>'1ST'!AM47</f>
        <v>59</v>
      </c>
    </row>
    <row r="47" spans="1:41">
      <c r="A47" s="4">
        <f>'1ST'!A48</f>
        <v>38</v>
      </c>
      <c r="B47" s="4" t="str">
        <f>'1ST'!B48</f>
        <v>ST0790197</v>
      </c>
      <c r="C47" s="4">
        <f>'1ST'!C48</f>
        <v>200309</v>
      </c>
      <c r="D47" s="4" t="str">
        <f>'1ST'!D48</f>
        <v>DONISH TAMANG</v>
      </c>
      <c r="E47" s="14" t="str">
        <f>IF(E$5=0,"",IF(ISBLANK('1ST'!G48),"ABS",'1ST'!G48))</f>
        <v>EN</v>
      </c>
      <c r="F47" s="14">
        <f>IF(F$6=0,0,IF(ISBLANK('1ST'!H48),"ABS",ROUNDUP('1ST'!H48*(_xlfn.XLOOKUP(E$5,SCODE,THF,"ERROR",0,1))/'1ST'!H$9,0)))</f>
        <v>230</v>
      </c>
      <c r="G47" s="14">
        <f>IF(G$6=0,0,IF(ISBLANK('1ST'!I48),"ABS",ROUNDUP('1ST'!I48*(_xlfn.XLOOKUP(E$5,SCODE,INF,"ERROR",0,1))/'1ST'!I$9,0)))</f>
        <v>59</v>
      </c>
      <c r="H47" s="14">
        <f t="shared" si="13"/>
        <v>289</v>
      </c>
      <c r="I47" s="14" t="str">
        <f>'1ST'!K48</f>
        <v>NEP</v>
      </c>
      <c r="J47" s="14">
        <f>IF(J$6=0,0,IF(ISBLANK('1ST'!L48),"ABS",ROUNDUP('1ST'!L48*(_xlfn.XLOOKUP(I$5,SCODE,THF,"ERROR",0,1))/'1ST'!L$9,0)))</f>
        <v>225</v>
      </c>
      <c r="K47" s="14">
        <f>IF(K$6=0,0,IF(ISBLANK('1ST'!M48),"ABS",ROUNDUP('1ST'!M48*(_xlfn.XLOOKUP(I$5,SCODE,INF,"ERROR",0,1))/'1ST'!M$9,0)))</f>
        <v>53</v>
      </c>
      <c r="L47" s="14">
        <f t="shared" si="14"/>
        <v>278</v>
      </c>
      <c r="M47" s="14" t="str">
        <f>IF(ISBLANK('1ST'!O48),"ABS",'1ST'!O48)</f>
        <v>MATH</v>
      </c>
      <c r="N47" s="14">
        <f>IF(N$6=0,0,IF(ISBLANK('1ST'!P48),"ABS",ROUNDUP('1ST'!P48*(_xlfn.XLOOKUP(M$5,SCODE,THF,"ERROR",0,1))/'1ST'!P$9,0)))</f>
        <v>215</v>
      </c>
      <c r="O47" s="14">
        <f>IF(O$6=0,0,IF(ISBLANK('1ST'!Q48),"ABS",ROUNDUP('1ST'!Q48*(_xlfn.XLOOKUP(M$5,SCODE,INF,"ERROR",0,1))/'1ST'!Q$9,0)))</f>
        <v>59</v>
      </c>
      <c r="P47" s="14">
        <f t="shared" si="15"/>
        <v>274</v>
      </c>
      <c r="Q47" s="14" t="str">
        <f>IF(ISBLANK('1ST'!S48),"ABS",'1ST'!S48)</f>
        <v>SCI</v>
      </c>
      <c r="R47" s="14">
        <f>IF(R$6=0,0,IF(ISBLANK('1ST'!T48),"ABS",ROUNDUP('1ST'!T48*(_xlfn.XLOOKUP(Q$5,SCODE,THF,"ERROR",0,1))/'1ST'!T$9,0)))</f>
        <v>210</v>
      </c>
      <c r="S47" s="14">
        <f>IF(S$6=0,0,IF(ISBLANK('1ST'!U48),"ABS",ROUNDUP('1ST'!U48*(_xlfn.XLOOKUP(Q$5,SCODE,INF,"ERROR",0,1))/'1ST'!U$9,0)))</f>
        <v>53</v>
      </c>
      <c r="T47" s="14">
        <f t="shared" si="16"/>
        <v>263</v>
      </c>
      <c r="U47" s="14" t="str">
        <f>IF(ISBLANK('1ST'!W48),"ABS",'1ST'!W48)</f>
        <v>SOC</v>
      </c>
      <c r="V47" s="14">
        <f>IF(V$6=0,0,IF(ISBLANK('1ST'!X48),"ABS",ROUNDUP('1ST'!X48*(_xlfn.XLOOKUP(U$5,SCODE,THF,"ERROR",0,1))/'1ST'!X$9,0)))</f>
        <v>240</v>
      </c>
      <c r="W47" s="14">
        <f>IF(W$6=0,0,IF(ISBLANK('1ST'!Y48),"ABS",ROUNDUP('1ST'!Y48*(_xlfn.XLOOKUP(U$5,SCODE,INF,"ERROR",0,1))/'1ST'!Y$9,0)))</f>
        <v>57</v>
      </c>
      <c r="X47" s="14">
        <f t="shared" si="17"/>
        <v>297</v>
      </c>
      <c r="Y47" s="14" t="str">
        <f>IF(ISBLANK('1ST'!AA48),"ABS",'1ST'!AA48)</f>
        <v>GK</v>
      </c>
      <c r="Z47" s="14">
        <f>IF(Z$6=0,0,IF(ISBLANK('1ST'!AB48),"ABS",ROUNDUP('1ST'!AB48*(_xlfn.XLOOKUP(Y$5,SCODE,THF,"ERROR",0,1))/'1ST'!AB$9,0)))</f>
        <v>115</v>
      </c>
      <c r="AA47" s="14">
        <f>IF(AA$6=0,0,IF(ISBLANK('1ST'!AC48),"ABS",ROUNDUP('1ST'!AC48*(_xlfn.XLOOKUP(Y$5,SCODE,INF,"ERROR",0,1))/'1ST'!AC$9,0)))</f>
        <v>29</v>
      </c>
      <c r="AB47" s="14">
        <f t="shared" si="18"/>
        <v>144</v>
      </c>
      <c r="AC47" s="14" t="str">
        <f>IF(AC$5=0,"",IF(ISBLANK('1ST'!AE48),"ABS",'1ST'!AE48))</f>
        <v>ORA</v>
      </c>
      <c r="AD47" s="14">
        <f>IF(AD$6=0,0,IF(ISBLANK('1ST'!AF48),"ABS",ROUNDUP('1ST'!AF48*(_xlfn.XLOOKUP(AC$5,SCODE,THF,"ERROR",0,1))/'1ST'!AF$9,0)))</f>
        <v>115</v>
      </c>
      <c r="AE47" s="14">
        <f>IF(AE$6=0,0,IF(ISBLANK('1ST'!AG48),"ABS",ROUNDUP('1ST'!AG48*(_xlfn.XLOOKUP(AC$5,SCODE,INF,"ERROR",0,1))/'1ST'!AG$9,0)))</f>
        <v>28</v>
      </c>
      <c r="AF47" s="14">
        <f t="shared" si="19"/>
        <v>143</v>
      </c>
      <c r="AG47" s="14" t="str">
        <f>IF(AG$5=0,"",IF(ISBLANK('1ST'!AI48),"ABS",'1ST'!AI48))</f>
        <v>WS</v>
      </c>
      <c r="AH47" s="14">
        <f>IF(AH$6=0,0,IF(ISBLANK('1ST'!AJ48),"ABS",ROUNDUP('1ST'!AJ48*(_xlfn.XLOOKUP(AG$5,SCODE,THF,"ERROR",0,1))/'1ST'!AJ$9,0)))</f>
        <v>95</v>
      </c>
      <c r="AI47" s="14">
        <f>IF(AI$6=0,0,IF(ISBLANK('1ST'!AK48),"ABS",ROUNDUP('1ST'!AK48*(_xlfn.XLOOKUP(AG$5,SCODE,INF,"ERROR",0,1))/'1ST'!AK$9,0)))</f>
        <v>29</v>
      </c>
      <c r="AJ47" s="14">
        <f t="shared" si="20"/>
        <v>124</v>
      </c>
      <c r="AK47" s="14">
        <f t="shared" si="8"/>
        <v>1812</v>
      </c>
      <c r="AL47" s="14">
        <f t="shared" si="21"/>
        <v>278.77</v>
      </c>
      <c r="AM47" s="14" t="str">
        <f t="shared" si="22"/>
        <v>PASS</v>
      </c>
      <c r="AN47" s="4">
        <f t="shared" si="12"/>
        <v>6</v>
      </c>
      <c r="AO47" s="14">
        <f>'1ST'!AM48</f>
        <v>59</v>
      </c>
    </row>
    <row r="48" spans="1:41">
      <c r="A48" s="4">
        <f>'1ST'!A49</f>
        <v>39</v>
      </c>
      <c r="B48" s="4" t="str">
        <f>'1ST'!B49</f>
        <v>ST0790098</v>
      </c>
      <c r="C48" s="4">
        <f>'1ST'!C49</f>
        <v>200310</v>
      </c>
      <c r="D48" s="4" t="str">
        <f>'1ST'!D49</f>
        <v>DORKASH LIMBU</v>
      </c>
      <c r="E48" s="14" t="str">
        <f>IF(E$5=0,"",IF(ISBLANK('1ST'!G49),"ABS",'1ST'!G49))</f>
        <v>EN</v>
      </c>
      <c r="F48" s="14">
        <f>IF(F$6=0,0,IF(ISBLANK('1ST'!H49),"ABS",ROUNDUP('1ST'!H49*(_xlfn.XLOOKUP(E$5,SCODE,THF,"ERROR",0,1))/'1ST'!H$9,0)))</f>
        <v>140</v>
      </c>
      <c r="G48" s="14">
        <f>IF(G$6=0,0,IF(ISBLANK('1ST'!I49),"ABS",ROUNDUP('1ST'!I49*(_xlfn.XLOOKUP(E$5,SCODE,INF,"ERROR",0,1))/'1ST'!I$9,0)))</f>
        <v>52</v>
      </c>
      <c r="H48" s="14">
        <f t="shared" si="13"/>
        <v>192</v>
      </c>
      <c r="I48" s="14" t="str">
        <f>'1ST'!K49</f>
        <v>NEP</v>
      </c>
      <c r="J48" s="14">
        <f>IF(J$6=0,0,IF(ISBLANK('1ST'!L49),"ABS",ROUNDUP('1ST'!L49*(_xlfn.XLOOKUP(I$5,SCODE,THF,"ERROR",0,1))/'1ST'!L$9,0)))</f>
        <v>115</v>
      </c>
      <c r="K48" s="14">
        <f>IF(K$6=0,0,IF(ISBLANK('1ST'!M49),"ABS",ROUNDUP('1ST'!M49*(_xlfn.XLOOKUP(I$5,SCODE,INF,"ERROR",0,1))/'1ST'!M$9,0)))</f>
        <v>48</v>
      </c>
      <c r="L48" s="14">
        <f t="shared" si="14"/>
        <v>163</v>
      </c>
      <c r="M48" s="14" t="str">
        <f>IF(ISBLANK('1ST'!O49),"ABS",'1ST'!O49)</f>
        <v>MATH</v>
      </c>
      <c r="N48" s="14">
        <f>IF(N$6=0,0,IF(ISBLANK('1ST'!P49),"ABS",ROUNDUP('1ST'!P49*(_xlfn.XLOOKUP(M$5,SCODE,THF,"ERROR",0,1))/'1ST'!P$9,0)))</f>
        <v>110</v>
      </c>
      <c r="O48" s="14">
        <f>IF(O$6=0,0,IF(ISBLANK('1ST'!Q49),"ABS",ROUNDUP('1ST'!Q49*(_xlfn.XLOOKUP(M$5,SCODE,INF,"ERROR",0,1))/'1ST'!Q$9,0)))</f>
        <v>52</v>
      </c>
      <c r="P48" s="14">
        <f t="shared" si="15"/>
        <v>162</v>
      </c>
      <c r="Q48" s="14" t="str">
        <f>IF(ISBLANK('1ST'!S49),"ABS",'1ST'!S49)</f>
        <v>SCI</v>
      </c>
      <c r="R48" s="14">
        <f>IF(R$6=0,0,IF(ISBLANK('1ST'!T49),"ABS",ROUNDUP('1ST'!T49*(_xlfn.XLOOKUP(Q$5,SCODE,THF,"ERROR",0,1))/'1ST'!T$9,0)))</f>
        <v>180</v>
      </c>
      <c r="S48" s="14">
        <f>IF(S$6=0,0,IF(ISBLANK('1ST'!U49),"ABS",ROUNDUP('1ST'!U49*(_xlfn.XLOOKUP(Q$5,SCODE,INF,"ERROR",0,1))/'1ST'!U$9,0)))</f>
        <v>48</v>
      </c>
      <c r="T48" s="14">
        <f t="shared" si="16"/>
        <v>228</v>
      </c>
      <c r="U48" s="14" t="str">
        <f>IF(ISBLANK('1ST'!W49),"ABS",'1ST'!W49)</f>
        <v>SOC</v>
      </c>
      <c r="V48" s="14">
        <f>IF(V$6=0,0,IF(ISBLANK('1ST'!X49),"ABS",ROUNDUP('1ST'!X49*(_xlfn.XLOOKUP(U$5,SCODE,THF,"ERROR",0,1))/'1ST'!X$9,0)))</f>
        <v>125</v>
      </c>
      <c r="W48" s="14">
        <f>IF(W$6=0,0,IF(ISBLANK('1ST'!Y49),"ABS",ROUNDUP('1ST'!Y49*(_xlfn.XLOOKUP(U$5,SCODE,INF,"ERROR",0,1))/'1ST'!Y$9,0)))</f>
        <v>38</v>
      </c>
      <c r="X48" s="14">
        <f t="shared" si="17"/>
        <v>163</v>
      </c>
      <c r="Y48" s="14" t="str">
        <f>IF(ISBLANK('1ST'!AA49),"ABS",'1ST'!AA49)</f>
        <v>GK</v>
      </c>
      <c r="Z48" s="14">
        <f>IF(Z$6=0,0,IF(ISBLANK('1ST'!AB49),"ABS",ROUNDUP('1ST'!AB49*(_xlfn.XLOOKUP(Y$5,SCODE,THF,"ERROR",0,1))/'1ST'!AB$9,0)))</f>
        <v>105</v>
      </c>
      <c r="AA48" s="14">
        <f>IF(AA$6=0,0,IF(ISBLANK('1ST'!AC49),"ABS",ROUNDUP('1ST'!AC49*(_xlfn.XLOOKUP(Y$5,SCODE,INF,"ERROR",0,1))/'1ST'!AC$9,0)))</f>
        <v>24</v>
      </c>
      <c r="AB48" s="14">
        <f t="shared" si="18"/>
        <v>129</v>
      </c>
      <c r="AC48" s="14" t="str">
        <f>IF(AC$5=0,"",IF(ISBLANK('1ST'!AE49),"ABS",'1ST'!AE49))</f>
        <v>ORA</v>
      </c>
      <c r="AD48" s="14">
        <f>IF(AD$6=0,0,IF(ISBLANK('1ST'!AF49),"ABS",ROUNDUP('1ST'!AF49*(_xlfn.XLOOKUP(AC$5,SCODE,THF,"ERROR",0,1))/'1ST'!AF$9,0)))</f>
        <v>115</v>
      </c>
      <c r="AE48" s="14">
        <f>IF(AE$6=0,0,IF(ISBLANK('1ST'!AG49),"ABS",ROUNDUP('1ST'!AG49*(_xlfn.XLOOKUP(AC$5,SCODE,INF,"ERROR",0,1))/'1ST'!AG$9,0)))</f>
        <v>24</v>
      </c>
      <c r="AF48" s="14">
        <f t="shared" si="19"/>
        <v>139</v>
      </c>
      <c r="AG48" s="14" t="str">
        <f>IF(AG$5=0,"",IF(ISBLANK('1ST'!AI49),"ABS",'1ST'!AI49))</f>
        <v>WS</v>
      </c>
      <c r="AH48" s="14">
        <f>IF(AH$6=0,0,IF(ISBLANK('1ST'!AJ49),"ABS",ROUNDUP('1ST'!AJ49*(_xlfn.XLOOKUP(AG$5,SCODE,THF,"ERROR",0,1))/'1ST'!AJ$9,0)))</f>
        <v>90</v>
      </c>
      <c r="AI48" s="14">
        <f>IF(AI$6=0,0,IF(ISBLANK('1ST'!AK49),"ABS",ROUNDUP('1ST'!AK49*(_xlfn.XLOOKUP(AG$5,SCODE,INF,"ERROR",0,1))/'1ST'!AK$9,0)))</f>
        <v>24</v>
      </c>
      <c r="AJ48" s="14">
        <f t="shared" si="20"/>
        <v>114</v>
      </c>
      <c r="AK48" s="14">
        <f t="shared" si="8"/>
        <v>1290</v>
      </c>
      <c r="AL48" s="14">
        <f t="shared" si="21"/>
        <v>198.46</v>
      </c>
      <c r="AM48" s="14" t="str">
        <f t="shared" si="22"/>
        <v>PASS</v>
      </c>
      <c r="AN48" s="4">
        <f t="shared" si="12"/>
        <v>23</v>
      </c>
      <c r="AO48" s="14">
        <f>'1ST'!AM49</f>
        <v>55</v>
      </c>
    </row>
    <row r="49" spans="1:41">
      <c r="A49" s="4">
        <f>'1ST'!A50</f>
        <v>40</v>
      </c>
      <c r="B49" s="4" t="str">
        <f>'1ST'!B50</f>
        <v>ST0800304</v>
      </c>
      <c r="C49" s="4">
        <f>'1ST'!C50</f>
        <v>200311</v>
      </c>
      <c r="D49" s="4" t="str">
        <f>'1ST'!D50</f>
        <v>HINA RAI</v>
      </c>
      <c r="E49" s="14" t="str">
        <f>IF(E$5=0,"",IF(ISBLANK('1ST'!G50),"ABS",'1ST'!G50))</f>
        <v>EN</v>
      </c>
      <c r="F49" s="14">
        <f>IF(F$6=0,0,IF(ISBLANK('1ST'!H50),"ABS",ROUNDUP('1ST'!H50*(_xlfn.XLOOKUP(E$5,SCODE,THF,"ERROR",0,1))/'1ST'!H$9,0)))</f>
        <v>205</v>
      </c>
      <c r="G49" s="14">
        <f>IF(G$6=0,0,IF(ISBLANK('1ST'!I50),"ABS",ROUNDUP('1ST'!I50*(_xlfn.XLOOKUP(E$5,SCODE,INF,"ERROR",0,1))/'1ST'!I$9,0)))</f>
        <v>58</v>
      </c>
      <c r="H49" s="14">
        <f>SUM(F49:G49)</f>
        <v>263</v>
      </c>
      <c r="I49" s="14" t="str">
        <f>'1ST'!K50</f>
        <v>NEP</v>
      </c>
      <c r="J49" s="14">
        <f>IF(J$6=0,0,IF(ISBLANK('1ST'!L50),"ABS",ROUNDUP('1ST'!L50*(_xlfn.XLOOKUP(I$5,SCODE,THF,"ERROR",0,1))/'1ST'!L$9,0)))</f>
        <v>165</v>
      </c>
      <c r="K49" s="14">
        <f>IF(K$6=0,0,IF(ISBLANK('1ST'!M50),"ABS",ROUNDUP('1ST'!M50*(_xlfn.XLOOKUP(I$5,SCODE,INF,"ERROR",0,1))/'1ST'!M$9,0)))</f>
        <v>57</v>
      </c>
      <c r="L49" s="14">
        <f>SUM(J49:K49)</f>
        <v>222</v>
      </c>
      <c r="M49" s="14" t="str">
        <f>IF(ISBLANK('1ST'!O50),"ABS",'1ST'!O50)</f>
        <v>MATH</v>
      </c>
      <c r="N49" s="14">
        <f>IF(N$6=0,0,IF(ISBLANK('1ST'!P50),"ABS",ROUNDUP('1ST'!P50*(_xlfn.XLOOKUP(M$5,SCODE,THF,"ERROR",0,1))/'1ST'!P$9,0)))</f>
        <v>235</v>
      </c>
      <c r="O49" s="14">
        <f>IF(O$6=0,0,IF(ISBLANK('1ST'!Q50),"ABS",ROUNDUP('1ST'!Q50*(_xlfn.XLOOKUP(M$5,SCODE,INF,"ERROR",0,1))/'1ST'!Q$9,0)))</f>
        <v>58</v>
      </c>
      <c r="P49" s="14">
        <f>SUM(N49:O49)</f>
        <v>293</v>
      </c>
      <c r="Q49" s="14" t="str">
        <f>IF(ISBLANK('1ST'!S50),"ABS",'1ST'!S50)</f>
        <v>SCI</v>
      </c>
      <c r="R49" s="14">
        <f>IF(R$6=0,0,IF(ISBLANK('1ST'!T50),"ABS",ROUNDUP('1ST'!T50*(_xlfn.XLOOKUP(Q$5,SCODE,THF,"ERROR",0,1))/'1ST'!T$9,0)))</f>
        <v>150</v>
      </c>
      <c r="S49" s="14">
        <f>IF(S$6=0,0,IF(ISBLANK('1ST'!U50),"ABS",ROUNDUP('1ST'!U50*(_xlfn.XLOOKUP(Q$5,SCODE,INF,"ERROR",0,1))/'1ST'!U$9,0)))</f>
        <v>57</v>
      </c>
      <c r="T49" s="14">
        <f>SUM(R49:S49)</f>
        <v>207</v>
      </c>
      <c r="U49" s="14" t="str">
        <f>IF(ISBLANK('1ST'!W50),"ABS",'1ST'!W50)</f>
        <v>SOC</v>
      </c>
      <c r="V49" s="14">
        <f>IF(V$6=0,0,IF(ISBLANK('1ST'!X50),"ABS",ROUNDUP('1ST'!X50*(_xlfn.XLOOKUP(U$5,SCODE,THF,"ERROR",0,1))/'1ST'!X$9,0)))</f>
        <v>135</v>
      </c>
      <c r="W49" s="14">
        <f>IF(W$6=0,0,IF(ISBLANK('1ST'!Y50),"ABS",ROUNDUP('1ST'!Y50*(_xlfn.XLOOKUP(U$5,SCODE,INF,"ERROR",0,1))/'1ST'!Y$9,0)))</f>
        <v>54</v>
      </c>
      <c r="X49" s="14">
        <f>SUM(V49:W49)</f>
        <v>189</v>
      </c>
      <c r="Y49" s="14" t="str">
        <f>IF(ISBLANK('1ST'!AA50),"ABS",'1ST'!AA50)</f>
        <v>GK</v>
      </c>
      <c r="Z49" s="14">
        <f>IF(Z$6=0,0,IF(ISBLANK('1ST'!AB50),"ABS",ROUNDUP('1ST'!AB50*(_xlfn.XLOOKUP(Y$5,SCODE,THF,"ERROR",0,1))/'1ST'!AB$9,0)))</f>
        <v>115</v>
      </c>
      <c r="AA49" s="14">
        <f>IF(AA$6=0,0,IF(ISBLANK('1ST'!AC50),"ABS",ROUNDUP('1ST'!AC50*(_xlfn.XLOOKUP(Y$5,SCODE,INF,"ERROR",0,1))/'1ST'!AC$9,0)))</f>
        <v>30</v>
      </c>
      <c r="AB49" s="14">
        <f>SUM(Z49:AA49)</f>
        <v>145</v>
      </c>
      <c r="AC49" s="14" t="str">
        <f>IF(AC$5=0,"",IF(ISBLANK('1ST'!AE50),"ABS",'1ST'!AE50))</f>
        <v>ORA</v>
      </c>
      <c r="AD49" s="14">
        <f>IF(AD$6=0,0,IF(ISBLANK('1ST'!AF50),"ABS",ROUNDUP('1ST'!AF50*(_xlfn.XLOOKUP(AC$5,SCODE,THF,"ERROR",0,1))/'1ST'!AF$9,0)))</f>
        <v>125</v>
      </c>
      <c r="AE49" s="14">
        <f>IF(AE$6=0,0,IF(ISBLANK('1ST'!AG50),"ABS",ROUNDUP('1ST'!AG50*(_xlfn.XLOOKUP(AC$5,SCODE,INF,"ERROR",0,1))/'1ST'!AG$9,0)))</f>
        <v>29</v>
      </c>
      <c r="AF49" s="14">
        <f>SUM(AD49:AE49)</f>
        <v>154</v>
      </c>
      <c r="AG49" s="14" t="str">
        <f>IF(AG$5=0,"",IF(ISBLANK('1ST'!AI50),"ABS",'1ST'!AI50))</f>
        <v>WS</v>
      </c>
      <c r="AH49" s="14">
        <f>IF(AH$6=0,0,IF(ISBLANK('1ST'!AJ50),"ABS",ROUNDUP('1ST'!AJ50*(_xlfn.XLOOKUP(AG$5,SCODE,THF,"ERROR",0,1))/'1ST'!AJ$9,0)))</f>
        <v>110</v>
      </c>
      <c r="AI49" s="14">
        <f>IF(AI$6=0,0,IF(ISBLANK('1ST'!AK50),"ABS",ROUNDUP('1ST'!AK50*(_xlfn.XLOOKUP(AG$5,SCODE,INF,"ERROR",0,1))/'1ST'!AK$9,0)))</f>
        <v>30</v>
      </c>
      <c r="AJ49" s="14">
        <f>SUM(AH49:AI49)</f>
        <v>140</v>
      </c>
      <c r="AK49" s="14">
        <f>IF($E$6="C",H49,0)+IF($I$6="C",L49,0)+IF($M$6="C",P49,0)+IF($Q$6="C",T49,0)+IF($U$6="C",X49,0)+IF($Y$6="C",AB49,0)+IF($AC$6="C",AF49,0)+IF($AG$6="C",AJ49,0)</f>
        <v>1613</v>
      </c>
      <c r="AL49" s="14">
        <f>ROUND(AK49*100/$AK$6,2)</f>
        <v>248.15</v>
      </c>
      <c r="AM49" s="14" t="str">
        <f>IF(OR(F49="ABS",G49="ABS",J49="ABS",K49="ABS",N49="ABS",O49="ABS",R49="ABS",S49="ABS",V49="ABS",W49="ABS",Z49="ABS",AA49="ABS",AD49="ABS",AE49="ABS"),"ABS",IF(AND(F49&gt;=$F$7,G49&gt;=$G$7,J49&gt;=$J$7,K49&gt;=$K$7,N49&gt;=$N$7,O49&gt;=$O$7,R49&gt;=$R$7,S49&gt;=$S$7,V49&gt;=$V$7,W49&gt;=$W$7,Z49&gt;=$Z$7,AA49&gt;=$AA$7,AD49&gt;=$AD$7,AE49&gt;=$AE$7, AH49&gt;=$AH$7,AI49&gt;=$AI$7),"PASS"," "))</f>
        <v>PASS</v>
      </c>
      <c r="AN49" s="4">
        <f t="shared" si="12"/>
        <v>13</v>
      </c>
      <c r="AO49" s="14">
        <f>'1ST'!AM50</f>
        <v>55</v>
      </c>
    </row>
    <row r="50" spans="1:41">
      <c r="A50" s="4">
        <f>'1ST'!A51</f>
        <v>41</v>
      </c>
      <c r="B50" s="4" t="str">
        <f>'1ST'!B51</f>
        <v>ST0790124</v>
      </c>
      <c r="C50" s="4">
        <f>'1ST'!C51</f>
        <v>200312</v>
      </c>
      <c r="D50" s="4" t="str">
        <f>'1ST'!D51</f>
        <v>JENSON THAPA MAGAR</v>
      </c>
      <c r="E50" s="14" t="str">
        <f>IF(E$5=0,"",IF(ISBLANK('1ST'!G51),"ABS",'1ST'!G51))</f>
        <v>EN</v>
      </c>
      <c r="F50" s="14">
        <f>IF(F$6=0,0,IF(ISBLANK('1ST'!H51),"ABS",ROUNDUP('1ST'!H51*(_xlfn.XLOOKUP(E$5,SCODE,THF,"ERROR",0,1))/'1ST'!H$9,0)))</f>
        <v>165</v>
      </c>
      <c r="G50" s="14">
        <f>IF(G$6=0,0,IF(ISBLANK('1ST'!I51),"ABS",ROUNDUP('1ST'!I51*(_xlfn.XLOOKUP(E$5,SCODE,INF,"ERROR",0,1))/'1ST'!I$9,0)))</f>
        <v>55</v>
      </c>
      <c r="H50" s="14">
        <f t="shared" si="13"/>
        <v>220</v>
      </c>
      <c r="I50" s="14" t="str">
        <f>'1ST'!K51</f>
        <v>NEP</v>
      </c>
      <c r="J50" s="14">
        <f>IF(J$6=0,0,IF(ISBLANK('1ST'!L51),"ABS",ROUNDUP('1ST'!L51*(_xlfn.XLOOKUP(I$5,SCODE,THF,"ERROR",0,1))/'1ST'!L$9,0)))</f>
        <v>130</v>
      </c>
      <c r="K50" s="14">
        <f>IF(K$6=0,0,IF(ISBLANK('1ST'!M51),"ABS",ROUNDUP('1ST'!M51*(_xlfn.XLOOKUP(I$5,SCODE,INF,"ERROR",0,1))/'1ST'!M$9,0)))</f>
        <v>52</v>
      </c>
      <c r="L50" s="14">
        <f t="shared" si="14"/>
        <v>182</v>
      </c>
      <c r="M50" s="14" t="str">
        <f>IF(ISBLANK('1ST'!O51),"ABS",'1ST'!O51)</f>
        <v>MATH</v>
      </c>
      <c r="N50" s="14">
        <f>IF(N$6=0,0,IF(ISBLANK('1ST'!P51),"ABS",ROUNDUP('1ST'!P51*(_xlfn.XLOOKUP(M$5,SCODE,THF,"ERROR",0,1))/'1ST'!P$9,0)))</f>
        <v>195</v>
      </c>
      <c r="O50" s="14">
        <f>IF(O$6=0,0,IF(ISBLANK('1ST'!Q51),"ABS",ROUNDUP('1ST'!Q51*(_xlfn.XLOOKUP(M$5,SCODE,INF,"ERROR",0,1))/'1ST'!Q$9,0)))</f>
        <v>55</v>
      </c>
      <c r="P50" s="14">
        <f t="shared" si="15"/>
        <v>250</v>
      </c>
      <c r="Q50" s="14" t="str">
        <f>IF(ISBLANK('1ST'!S51),"ABS",'1ST'!S51)</f>
        <v>SCI</v>
      </c>
      <c r="R50" s="14">
        <f>IF(R$6=0,0,IF(ISBLANK('1ST'!T51),"ABS",ROUNDUP('1ST'!T51*(_xlfn.XLOOKUP(Q$5,SCODE,THF,"ERROR",0,1))/'1ST'!T$9,0)))</f>
        <v>140</v>
      </c>
      <c r="S50" s="14">
        <f>IF(S$6=0,0,IF(ISBLANK('1ST'!U51),"ABS",ROUNDUP('1ST'!U51*(_xlfn.XLOOKUP(Q$5,SCODE,INF,"ERROR",0,1))/'1ST'!U$9,0)))</f>
        <v>52</v>
      </c>
      <c r="T50" s="14">
        <f t="shared" si="16"/>
        <v>192</v>
      </c>
      <c r="U50" s="14" t="str">
        <f>IF(ISBLANK('1ST'!W51),"ABS",'1ST'!W51)</f>
        <v>SOC</v>
      </c>
      <c r="V50" s="14">
        <f>IF(V$6=0,0,IF(ISBLANK('1ST'!X51),"ABS",ROUNDUP('1ST'!X51*(_xlfn.XLOOKUP(U$5,SCODE,THF,"ERROR",0,1))/'1ST'!X$9,0)))</f>
        <v>155</v>
      </c>
      <c r="W50" s="14">
        <f>IF(W$6=0,0,IF(ISBLANK('1ST'!Y51),"ABS",ROUNDUP('1ST'!Y51*(_xlfn.XLOOKUP(U$5,SCODE,INF,"ERROR",0,1))/'1ST'!Y$9,0)))</f>
        <v>54</v>
      </c>
      <c r="X50" s="14">
        <f t="shared" si="17"/>
        <v>209</v>
      </c>
      <c r="Y50" s="14" t="str">
        <f>IF(ISBLANK('1ST'!AA51),"ABS",'1ST'!AA51)</f>
        <v>GK</v>
      </c>
      <c r="Z50" s="14">
        <f>IF(Z$6=0,0,IF(ISBLANK('1ST'!AB51),"ABS",ROUNDUP('1ST'!AB51*(_xlfn.XLOOKUP(Y$5,SCODE,THF,"ERROR",0,1))/'1ST'!AB$9,0)))</f>
        <v>105</v>
      </c>
      <c r="AA50" s="14">
        <f>IF(AA$6=0,0,IF(ISBLANK('1ST'!AC51),"ABS",ROUNDUP('1ST'!AC51*(_xlfn.XLOOKUP(Y$5,SCODE,INF,"ERROR",0,1))/'1ST'!AC$9,0)))</f>
        <v>25</v>
      </c>
      <c r="AB50" s="14">
        <f t="shared" si="18"/>
        <v>130</v>
      </c>
      <c r="AC50" s="14" t="str">
        <f>IF(AC$5=0,"",IF(ISBLANK('1ST'!AE51),"ABS",'1ST'!AE51))</f>
        <v>ORA</v>
      </c>
      <c r="AD50" s="14">
        <f>IF(AD$6=0,0,IF(ISBLANK('1ST'!AF51),"ABS",ROUNDUP('1ST'!AF51*(_xlfn.XLOOKUP(AC$5,SCODE,THF,"ERROR",0,1))/'1ST'!AF$9,0)))</f>
        <v>100</v>
      </c>
      <c r="AE50" s="14">
        <f>IF(AE$6=0,0,IF(ISBLANK('1ST'!AG51),"ABS",ROUNDUP('1ST'!AG51*(_xlfn.XLOOKUP(AC$5,SCODE,INF,"ERROR",0,1))/'1ST'!AG$9,0)))</f>
        <v>24</v>
      </c>
      <c r="AF50" s="14">
        <f t="shared" si="19"/>
        <v>124</v>
      </c>
      <c r="AG50" s="14" t="str">
        <f>IF(AG$5=0,"",IF(ISBLANK('1ST'!AI51),"ABS",'1ST'!AI51))</f>
        <v>WS</v>
      </c>
      <c r="AH50" s="14">
        <f>IF(AH$6=0,0,IF(ISBLANK('1ST'!AJ51),"ABS",ROUNDUP('1ST'!AJ51*(_xlfn.XLOOKUP(AG$5,SCODE,THF,"ERROR",0,1))/'1ST'!AJ$9,0)))</f>
        <v>115</v>
      </c>
      <c r="AI50" s="14">
        <f>IF(AI$6=0,0,IF(ISBLANK('1ST'!AK51),"ABS",ROUNDUP('1ST'!AK51*(_xlfn.XLOOKUP(AG$5,SCODE,INF,"ERROR",0,1))/'1ST'!AK$9,0)))</f>
        <v>25</v>
      </c>
      <c r="AJ50" s="14">
        <f t="shared" si="20"/>
        <v>140</v>
      </c>
      <c r="AK50" s="14">
        <f t="shared" si="8"/>
        <v>1447</v>
      </c>
      <c r="AL50" s="14">
        <f t="shared" si="21"/>
        <v>222.62</v>
      </c>
      <c r="AM50" s="14" t="str">
        <f t="shared" si="22"/>
        <v>PASS</v>
      </c>
      <c r="AN50" s="4">
        <f t="shared" si="12"/>
        <v>20</v>
      </c>
      <c r="AO50" s="14">
        <f>'1ST'!AM51</f>
        <v>52</v>
      </c>
    </row>
    <row r="51" spans="1:41">
      <c r="A51" s="4">
        <f>'1ST'!A52</f>
        <v>42</v>
      </c>
      <c r="B51" s="4" t="str">
        <f>'1ST'!B52</f>
        <v>ST0790193</v>
      </c>
      <c r="C51" s="4">
        <f>'1ST'!C52</f>
        <v>200313</v>
      </c>
      <c r="D51" s="4" t="str">
        <f>'1ST'!D52</f>
        <v>JERMIYA RAI</v>
      </c>
      <c r="E51" s="14" t="str">
        <f>IF(E$5=0,"",IF(ISBLANK('1ST'!G52),"ABS",'1ST'!G52))</f>
        <v>EN</v>
      </c>
      <c r="F51" s="14">
        <f>IF(F$6=0,0,IF(ISBLANK('1ST'!H52),"ABS",ROUNDUP('1ST'!H52*(_xlfn.XLOOKUP(E$5,SCODE,THF,"ERROR",0,1))/'1ST'!H$9,0)))</f>
        <v>240</v>
      </c>
      <c r="G51" s="14">
        <f>IF(G$6=0,0,IF(ISBLANK('1ST'!I52),"ABS",ROUNDUP('1ST'!I52*(_xlfn.XLOOKUP(E$5,SCODE,INF,"ERROR",0,1))/'1ST'!I$9,0)))</f>
        <v>62</v>
      </c>
      <c r="H51" s="14">
        <f t="shared" si="13"/>
        <v>302</v>
      </c>
      <c r="I51" s="14" t="str">
        <f>'1ST'!K52</f>
        <v>NEP</v>
      </c>
      <c r="J51" s="14">
        <f>IF(J$6=0,0,IF(ISBLANK('1ST'!L52),"ABS",ROUNDUP('1ST'!L52*(_xlfn.XLOOKUP(I$5,SCODE,THF,"ERROR",0,1))/'1ST'!L$9,0)))</f>
        <v>245</v>
      </c>
      <c r="K51" s="14">
        <f>IF(K$6=0,0,IF(ISBLANK('1ST'!M52),"ABS",ROUNDUP('1ST'!M52*(_xlfn.XLOOKUP(I$5,SCODE,INF,"ERROR",0,1))/'1ST'!M$9,0)))</f>
        <v>59</v>
      </c>
      <c r="L51" s="14">
        <f t="shared" si="14"/>
        <v>304</v>
      </c>
      <c r="M51" s="14" t="str">
        <f>IF(ISBLANK('1ST'!O52),"ABS",'1ST'!O52)</f>
        <v>MATH</v>
      </c>
      <c r="N51" s="14">
        <f>IF(N$6=0,0,IF(ISBLANK('1ST'!P52),"ABS",ROUNDUP('1ST'!P52*(_xlfn.XLOOKUP(M$5,SCODE,THF,"ERROR",0,1))/'1ST'!P$9,0)))</f>
        <v>240</v>
      </c>
      <c r="O51" s="14">
        <f>IF(O$6=0,0,IF(ISBLANK('1ST'!Q52),"ABS",ROUNDUP('1ST'!Q52*(_xlfn.XLOOKUP(M$5,SCODE,INF,"ERROR",0,1))/'1ST'!Q$9,0)))</f>
        <v>62</v>
      </c>
      <c r="P51" s="14">
        <f t="shared" si="15"/>
        <v>302</v>
      </c>
      <c r="Q51" s="14" t="str">
        <f>IF(ISBLANK('1ST'!S52),"ABS",'1ST'!S52)</f>
        <v>SCI</v>
      </c>
      <c r="R51" s="14">
        <f>IF(R$6=0,0,IF(ISBLANK('1ST'!T52),"ABS",ROUNDUP('1ST'!T52*(_xlfn.XLOOKUP(Q$5,SCODE,THF,"ERROR",0,1))/'1ST'!T$9,0)))</f>
        <v>250</v>
      </c>
      <c r="S51" s="14">
        <f>IF(S$6=0,0,IF(ISBLANK('1ST'!U52),"ABS",ROUNDUP('1ST'!U52*(_xlfn.XLOOKUP(Q$5,SCODE,INF,"ERROR",0,1))/'1ST'!U$9,0)))</f>
        <v>59</v>
      </c>
      <c r="T51" s="14">
        <f t="shared" si="16"/>
        <v>309</v>
      </c>
      <c r="U51" s="14" t="str">
        <f>IF(ISBLANK('1ST'!W52),"ABS",'1ST'!W52)</f>
        <v>SOC</v>
      </c>
      <c r="V51" s="14">
        <f>IF(V$6=0,0,IF(ISBLANK('1ST'!X52),"ABS",ROUNDUP('1ST'!X52*(_xlfn.XLOOKUP(U$5,SCODE,THF,"ERROR",0,1))/'1ST'!X$9,0)))</f>
        <v>245</v>
      </c>
      <c r="W51" s="14">
        <f>IF(W$6=0,0,IF(ISBLANK('1ST'!Y52),"ABS",ROUNDUP('1ST'!Y52*(_xlfn.XLOOKUP(U$5,SCODE,INF,"ERROR",0,1))/'1ST'!Y$9,0)))</f>
        <v>57</v>
      </c>
      <c r="X51" s="14">
        <f t="shared" si="17"/>
        <v>302</v>
      </c>
      <c r="Y51" s="14" t="str">
        <f>IF(ISBLANK('1ST'!AA52),"ABS",'1ST'!AA52)</f>
        <v>GK</v>
      </c>
      <c r="Z51" s="14">
        <f>IF(Z$6=0,0,IF(ISBLANK('1ST'!AB52),"ABS",ROUNDUP('1ST'!AB52*(_xlfn.XLOOKUP(Y$5,SCODE,THF,"ERROR",0,1))/'1ST'!AB$9,0)))</f>
        <v>120</v>
      </c>
      <c r="AA51" s="14">
        <f>IF(AA$6=0,0,IF(ISBLANK('1ST'!AC52),"ABS",ROUNDUP('1ST'!AC52*(_xlfn.XLOOKUP(Y$5,SCODE,INF,"ERROR",0,1))/'1ST'!AC$9,0)))</f>
        <v>30</v>
      </c>
      <c r="AB51" s="14">
        <f t="shared" si="18"/>
        <v>150</v>
      </c>
      <c r="AC51" s="14" t="str">
        <f>IF(AC$5=0,"",IF(ISBLANK('1ST'!AE52),"ABS",'1ST'!AE52))</f>
        <v>ORA</v>
      </c>
      <c r="AD51" s="14">
        <f>IF(AD$6=0,0,IF(ISBLANK('1ST'!AF52),"ABS",ROUNDUP('1ST'!AF52*(_xlfn.XLOOKUP(AC$5,SCODE,THF,"ERROR",0,1))/'1ST'!AF$9,0)))</f>
        <v>125</v>
      </c>
      <c r="AE51" s="14">
        <f>IF(AE$6=0,0,IF(ISBLANK('1ST'!AG52),"ABS",ROUNDUP('1ST'!AG52*(_xlfn.XLOOKUP(AC$5,SCODE,INF,"ERROR",0,1))/'1ST'!AG$9,0)))</f>
        <v>30</v>
      </c>
      <c r="AF51" s="14">
        <f t="shared" si="19"/>
        <v>155</v>
      </c>
      <c r="AG51" s="14" t="str">
        <f>IF(AG$5=0,"",IF(ISBLANK('1ST'!AI52),"ABS",'1ST'!AI52))</f>
        <v>WS</v>
      </c>
      <c r="AH51" s="14">
        <f>IF(AH$6=0,0,IF(ISBLANK('1ST'!AJ52),"ABS",ROUNDUP('1ST'!AJ52*(_xlfn.XLOOKUP(AG$5,SCODE,THF,"ERROR",0,1))/'1ST'!AJ$9,0)))</f>
        <v>120</v>
      </c>
      <c r="AI51" s="14">
        <f>IF(AI$6=0,0,IF(ISBLANK('1ST'!AK52),"ABS",ROUNDUP('1ST'!AK52*(_xlfn.XLOOKUP(AG$5,SCODE,INF,"ERROR",0,1))/'1ST'!AK$9,0)))</f>
        <v>30</v>
      </c>
      <c r="AJ51" s="14">
        <f t="shared" si="20"/>
        <v>150</v>
      </c>
      <c r="AK51" s="14">
        <f t="shared" si="8"/>
        <v>1974</v>
      </c>
      <c r="AL51" s="14">
        <f t="shared" si="21"/>
        <v>303.69</v>
      </c>
      <c r="AM51" s="14" t="str">
        <f t="shared" si="22"/>
        <v>PASS</v>
      </c>
      <c r="AN51" s="4">
        <f t="shared" si="12"/>
        <v>1</v>
      </c>
      <c r="AO51" s="14">
        <f>'1ST'!AM52</f>
        <v>57</v>
      </c>
    </row>
    <row r="52" spans="1:41">
      <c r="A52" s="4">
        <f>'1ST'!A53</f>
        <v>43</v>
      </c>
      <c r="B52" s="4" t="str">
        <f>'1ST'!B53</f>
        <v>ST0790185</v>
      </c>
      <c r="C52" s="4">
        <f>'1ST'!C53</f>
        <v>200314</v>
      </c>
      <c r="D52" s="4" t="str">
        <f>'1ST'!D53</f>
        <v>JESHAB RAI</v>
      </c>
      <c r="E52" s="14" t="str">
        <f>IF(E$5=0,"",IF(ISBLANK('1ST'!G53),"ABS",'1ST'!G53))</f>
        <v>EN</v>
      </c>
      <c r="F52" s="14">
        <f>IF(F$6=0,0,IF(ISBLANK('1ST'!H53),"ABS",ROUNDUP('1ST'!H53*(_xlfn.XLOOKUP(E$5,SCODE,THF,"ERROR",0,1))/'1ST'!H$9,0)))</f>
        <v>175</v>
      </c>
      <c r="G52" s="14">
        <f>IF(G$6=0,0,IF(ISBLANK('1ST'!I53),"ABS",ROUNDUP('1ST'!I53*(_xlfn.XLOOKUP(E$5,SCODE,INF,"ERROR",0,1))/'1ST'!I$9,0)))</f>
        <v>54</v>
      </c>
      <c r="H52" s="14">
        <f>SUM(F52:G52)</f>
        <v>229</v>
      </c>
      <c r="I52" s="14" t="str">
        <f>'1ST'!K53</f>
        <v>NEP</v>
      </c>
      <c r="J52" s="14">
        <f>IF(J$6=0,0,IF(ISBLANK('1ST'!L53),"ABS",ROUNDUP('1ST'!L53*(_xlfn.XLOOKUP(I$5,SCODE,THF,"ERROR",0,1))/'1ST'!L$9,0)))</f>
        <v>150</v>
      </c>
      <c r="K52" s="14">
        <f>IF(K$6=0,0,IF(ISBLANK('1ST'!M53),"ABS",ROUNDUP('1ST'!M53*(_xlfn.XLOOKUP(I$5,SCODE,INF,"ERROR",0,1))/'1ST'!M$9,0)))</f>
        <v>55</v>
      </c>
      <c r="L52" s="14">
        <f>SUM(J52:K52)</f>
        <v>205</v>
      </c>
      <c r="M52" s="14" t="str">
        <f>IF(ISBLANK('1ST'!O53),"ABS",'1ST'!O53)</f>
        <v>MATH</v>
      </c>
      <c r="N52" s="14">
        <f>IF(N$6=0,0,IF(ISBLANK('1ST'!P53),"ABS",ROUNDUP('1ST'!P53*(_xlfn.XLOOKUP(M$5,SCODE,THF,"ERROR",0,1))/'1ST'!P$9,0)))</f>
        <v>215</v>
      </c>
      <c r="O52" s="14">
        <f>IF(O$6=0,0,IF(ISBLANK('1ST'!Q53),"ABS",ROUNDUP('1ST'!Q53*(_xlfn.XLOOKUP(M$5,SCODE,INF,"ERROR",0,1))/'1ST'!Q$9,0)))</f>
        <v>54</v>
      </c>
      <c r="P52" s="14">
        <f>SUM(N52:O52)</f>
        <v>269</v>
      </c>
      <c r="Q52" s="14" t="str">
        <f>IF(ISBLANK('1ST'!S53),"ABS",'1ST'!S53)</f>
        <v>SCI</v>
      </c>
      <c r="R52" s="14">
        <f>IF(R$6=0,0,IF(ISBLANK('1ST'!T53),"ABS",ROUNDUP('1ST'!T53*(_xlfn.XLOOKUP(Q$5,SCODE,THF,"ERROR",0,1))/'1ST'!T$9,0)))</f>
        <v>210</v>
      </c>
      <c r="S52" s="14">
        <f>IF(S$6=0,0,IF(ISBLANK('1ST'!U53),"ABS",ROUNDUP('1ST'!U53*(_xlfn.XLOOKUP(Q$5,SCODE,INF,"ERROR",0,1))/'1ST'!U$9,0)))</f>
        <v>55</v>
      </c>
      <c r="T52" s="14">
        <f>SUM(R52:S52)</f>
        <v>265</v>
      </c>
      <c r="U52" s="14" t="str">
        <f>IF(ISBLANK('1ST'!W53),"ABS",'1ST'!W53)</f>
        <v>SOC</v>
      </c>
      <c r="V52" s="14">
        <f>IF(V$6=0,0,IF(ISBLANK('1ST'!X53),"ABS",ROUNDUP('1ST'!X53*(_xlfn.XLOOKUP(U$5,SCODE,THF,"ERROR",0,1))/'1ST'!X$9,0)))</f>
        <v>140</v>
      </c>
      <c r="W52" s="14">
        <f>IF(W$6=0,0,IF(ISBLANK('1ST'!Y53),"ABS",ROUNDUP('1ST'!Y53*(_xlfn.XLOOKUP(U$5,SCODE,INF,"ERROR",0,1))/'1ST'!Y$9,0)))</f>
        <v>50</v>
      </c>
      <c r="X52" s="14">
        <f>SUM(V52:W52)</f>
        <v>190</v>
      </c>
      <c r="Y52" s="14" t="str">
        <f>IF(ISBLANK('1ST'!AA53),"ABS",'1ST'!AA53)</f>
        <v>GK</v>
      </c>
      <c r="Z52" s="14">
        <f>IF(Z$6=0,0,IF(ISBLANK('1ST'!AB53),"ABS",ROUNDUP('1ST'!AB53*(_xlfn.XLOOKUP(Y$5,SCODE,THF,"ERROR",0,1))/'1ST'!AB$9,0)))</f>
        <v>105</v>
      </c>
      <c r="AA52" s="14">
        <f>IF(AA$6=0,0,IF(ISBLANK('1ST'!AC53),"ABS",ROUNDUP('1ST'!AC53*(_xlfn.XLOOKUP(Y$5,SCODE,INF,"ERROR",0,1))/'1ST'!AC$9,0)))</f>
        <v>25</v>
      </c>
      <c r="AB52" s="14">
        <f>SUM(Z52:AA52)</f>
        <v>130</v>
      </c>
      <c r="AC52" s="14" t="str">
        <f>IF(AC$5=0,"",IF(ISBLANK('1ST'!AE53),"ABS",'1ST'!AE53))</f>
        <v>ORA</v>
      </c>
      <c r="AD52" s="14">
        <f>IF(AD$6=0,0,IF(ISBLANK('1ST'!AF53),"ABS",ROUNDUP('1ST'!AF53*(_xlfn.XLOOKUP(AC$5,SCODE,THF,"ERROR",0,1))/'1ST'!AF$9,0)))</f>
        <v>100</v>
      </c>
      <c r="AE52" s="14">
        <f>IF(AE$6=0,0,IF(ISBLANK('1ST'!AG53),"ABS",ROUNDUP('1ST'!AG53*(_xlfn.XLOOKUP(AC$5,SCODE,INF,"ERROR",0,1))/'1ST'!AG$9,0)))</f>
        <v>24</v>
      </c>
      <c r="AF52" s="14">
        <f>SUM(AD52:AE52)</f>
        <v>124</v>
      </c>
      <c r="AG52" s="14" t="str">
        <f>IF(AG$5=0,"",IF(ISBLANK('1ST'!AI53),"ABS",'1ST'!AI53))</f>
        <v>WS</v>
      </c>
      <c r="AH52" s="14">
        <f>IF(AH$6=0,0,IF(ISBLANK('1ST'!AJ53),"ABS",ROUNDUP('1ST'!AJ53*(_xlfn.XLOOKUP(AG$5,SCODE,THF,"ERROR",0,1))/'1ST'!AJ$9,0)))</f>
        <v>105</v>
      </c>
      <c r="AI52" s="14">
        <f>IF(AI$6=0,0,IF(ISBLANK('1ST'!AK53),"ABS",ROUNDUP('1ST'!AK53*(_xlfn.XLOOKUP(AG$5,SCODE,INF,"ERROR",0,1))/'1ST'!AK$9,0)))</f>
        <v>25</v>
      </c>
      <c r="AJ52" s="14">
        <f>SUM(AH52:AI52)</f>
        <v>130</v>
      </c>
      <c r="AK52" s="14">
        <f>IF($E$6="C",H52,0)+IF($I$6="C",L52,0)+IF($M$6="C",P52,0)+IF($Q$6="C",T52,0)+IF($U$6="C",X52,0)+IF($Y$6="C",AB52,0)+IF($AC$6="C",AF52,0)+IF($AG$6="C",AJ52,0)</f>
        <v>1542</v>
      </c>
      <c r="AL52" s="14">
        <f>ROUND(AK52*100/$AK$6,2)</f>
        <v>237.23</v>
      </c>
      <c r="AM52" s="14" t="str">
        <f>IF(OR(F52="ABS",G52="ABS",J52="ABS",K52="ABS",N52="ABS",O52="ABS",R52="ABS",S52="ABS",V52="ABS",W52="ABS",Z52="ABS",AA52="ABS",AD52="ABS",AE52="ABS"),"ABS",IF(AND(F52&gt;=$F$7,G52&gt;=$G$7,J52&gt;=$J$7,K52&gt;=$K$7,N52&gt;=$N$7,O52&gt;=$O$7,R52&gt;=$R$7,S52&gt;=$S$7,V52&gt;=$V$7,W52&gt;=$W$7,Z52&gt;=$Z$7,AA52&gt;=$AA$7,AD52&gt;=$AD$7,AE52&gt;=$AE$7, AH52&gt;=$AH$7,AI52&gt;=$AI$7),"PASS"," "))</f>
        <v>PASS</v>
      </c>
      <c r="AN52" s="4">
        <f t="shared" si="12"/>
        <v>17</v>
      </c>
      <c r="AO52" s="14">
        <f>'1ST'!AM53</f>
        <v>51</v>
      </c>
    </row>
    <row r="53" spans="1:41">
      <c r="A53" s="4">
        <f>'1ST'!A54</f>
        <v>44</v>
      </c>
      <c r="B53" s="4" t="str">
        <f>'1ST'!B54</f>
        <v>ST0800199</v>
      </c>
      <c r="C53" s="4">
        <f>'1ST'!C54</f>
        <v>200315</v>
      </c>
      <c r="D53" s="4" t="str">
        <f>'1ST'!D54</f>
        <v>LIJA RANA MAGAR</v>
      </c>
      <c r="E53" s="14" t="str">
        <f>IF(E$5=0,"",IF(ISBLANK('1ST'!G54),"ABS",'1ST'!G54))</f>
        <v>EN</v>
      </c>
      <c r="F53" s="14">
        <f>IF(F$6=0,0,IF(ISBLANK('1ST'!H54),"ABS",ROUNDUP('1ST'!H54*(_xlfn.XLOOKUP(E$5,SCODE,THF,"ERROR",0,1))/'1ST'!H$9,0)))</f>
        <v>215</v>
      </c>
      <c r="G53" s="14">
        <f>IF(G$6=0,0,IF(ISBLANK('1ST'!I54),"ABS",ROUNDUP('1ST'!I54*(_xlfn.XLOOKUP(E$5,SCODE,INF,"ERROR",0,1))/'1ST'!I$9,0)))</f>
        <v>55</v>
      </c>
      <c r="H53" s="14">
        <f>SUM(F53:G53)</f>
        <v>270</v>
      </c>
      <c r="I53" s="14" t="str">
        <f>'1ST'!K54</f>
        <v>NEP</v>
      </c>
      <c r="J53" s="14">
        <f>IF(J$6=0,0,IF(ISBLANK('1ST'!L54),"ABS",ROUNDUP('1ST'!L54*(_xlfn.XLOOKUP(I$5,SCODE,THF,"ERROR",0,1))/'1ST'!L$9,0)))</f>
        <v>180</v>
      </c>
      <c r="K53" s="14">
        <f>IF(K$6=0,0,IF(ISBLANK('1ST'!M54),"ABS",ROUNDUP('1ST'!M54*(_xlfn.XLOOKUP(I$5,SCODE,INF,"ERROR",0,1))/'1ST'!M$9,0)))</f>
        <v>53</v>
      </c>
      <c r="L53" s="14">
        <f>SUM(J53:K53)</f>
        <v>233</v>
      </c>
      <c r="M53" s="14" t="str">
        <f>IF(ISBLANK('1ST'!O54),"ABS",'1ST'!O54)</f>
        <v>MATH</v>
      </c>
      <c r="N53" s="14">
        <f>IF(N$6=0,0,IF(ISBLANK('1ST'!P54),"ABS",ROUNDUP('1ST'!P54*(_xlfn.XLOOKUP(M$5,SCODE,THF,"ERROR",0,1))/'1ST'!P$9,0)))</f>
        <v>210</v>
      </c>
      <c r="O53" s="14">
        <f>IF(O$6=0,0,IF(ISBLANK('1ST'!Q54),"ABS",ROUNDUP('1ST'!Q54*(_xlfn.XLOOKUP(M$5,SCODE,INF,"ERROR",0,1))/'1ST'!Q$9,0)))</f>
        <v>55</v>
      </c>
      <c r="P53" s="14">
        <f>SUM(N53:O53)</f>
        <v>265</v>
      </c>
      <c r="Q53" s="14" t="str">
        <f>IF(ISBLANK('1ST'!S54),"ABS",'1ST'!S54)</f>
        <v>SCI</v>
      </c>
      <c r="R53" s="14">
        <f>IF(R$6=0,0,IF(ISBLANK('1ST'!T54),"ABS",ROUNDUP('1ST'!T54*(_xlfn.XLOOKUP(Q$5,SCODE,THF,"ERROR",0,1))/'1ST'!T$9,0)))</f>
        <v>195</v>
      </c>
      <c r="S53" s="14">
        <f>IF(S$6=0,0,IF(ISBLANK('1ST'!U54),"ABS",ROUNDUP('1ST'!U54*(_xlfn.XLOOKUP(Q$5,SCODE,INF,"ERROR",0,1))/'1ST'!U$9,0)))</f>
        <v>53</v>
      </c>
      <c r="T53" s="14">
        <f>SUM(R53:S53)</f>
        <v>248</v>
      </c>
      <c r="U53" s="14" t="str">
        <f>IF(ISBLANK('1ST'!W54),"ABS",'1ST'!W54)</f>
        <v>SOC</v>
      </c>
      <c r="V53" s="14">
        <f>IF(V$6=0,0,IF(ISBLANK('1ST'!X54),"ABS",ROUNDUP('1ST'!X54*(_xlfn.XLOOKUP(U$5,SCODE,THF,"ERROR",0,1))/'1ST'!X$9,0)))</f>
        <v>175</v>
      </c>
      <c r="W53" s="14">
        <f>IF(W$6=0,0,IF(ISBLANK('1ST'!Y54),"ABS",ROUNDUP('1ST'!Y54*(_xlfn.XLOOKUP(U$5,SCODE,INF,"ERROR",0,1))/'1ST'!Y$9,0)))</f>
        <v>49</v>
      </c>
      <c r="X53" s="14">
        <f>SUM(V53:W53)</f>
        <v>224</v>
      </c>
      <c r="Y53" s="14" t="str">
        <f>IF(ISBLANK('1ST'!AA54),"ABS",'1ST'!AA54)</f>
        <v>GK</v>
      </c>
      <c r="Z53" s="14">
        <f>IF(Z$6=0,0,IF(ISBLANK('1ST'!AB54),"ABS",ROUNDUP('1ST'!AB54*(_xlfn.XLOOKUP(Y$5,SCODE,THF,"ERROR",0,1))/'1ST'!AB$9,0)))</f>
        <v>110</v>
      </c>
      <c r="AA53" s="14">
        <f>IF(AA$6=0,0,IF(ISBLANK('1ST'!AC54),"ABS",ROUNDUP('1ST'!AC54*(_xlfn.XLOOKUP(Y$5,SCODE,INF,"ERROR",0,1))/'1ST'!AC$9,0)))</f>
        <v>24</v>
      </c>
      <c r="AB53" s="14">
        <f>SUM(Z53:AA53)</f>
        <v>134</v>
      </c>
      <c r="AC53" s="14" t="str">
        <f>IF(AC$5=0,"",IF(ISBLANK('1ST'!AE54),"ABS",'1ST'!AE54))</f>
        <v>ORA</v>
      </c>
      <c r="AD53" s="14">
        <f>IF(AD$6=0,0,IF(ISBLANK('1ST'!AF54),"ABS",ROUNDUP('1ST'!AF54*(_xlfn.XLOOKUP(AC$5,SCODE,THF,"ERROR",0,1))/'1ST'!AF$9,0)))</f>
        <v>100</v>
      </c>
      <c r="AE53" s="14">
        <f>IF(AE$6=0,0,IF(ISBLANK('1ST'!AG54),"ABS",ROUNDUP('1ST'!AG54*(_xlfn.XLOOKUP(AC$5,SCODE,INF,"ERROR",0,1))/'1ST'!AG$9,0)))</f>
        <v>25</v>
      </c>
      <c r="AF53" s="14">
        <f>SUM(AD53:AE53)</f>
        <v>125</v>
      </c>
      <c r="AG53" s="14" t="str">
        <f>IF(AG$5=0,"",IF(ISBLANK('1ST'!AI54),"ABS",'1ST'!AI54))</f>
        <v>WS</v>
      </c>
      <c r="AH53" s="14">
        <f>IF(AH$6=0,0,IF(ISBLANK('1ST'!AJ54),"ABS",ROUNDUP('1ST'!AJ54*(_xlfn.XLOOKUP(AG$5,SCODE,THF,"ERROR",0,1))/'1ST'!AJ$9,0)))</f>
        <v>85</v>
      </c>
      <c r="AI53" s="14">
        <f>IF(AI$6=0,0,IF(ISBLANK('1ST'!AK54),"ABS",ROUNDUP('1ST'!AK54*(_xlfn.XLOOKUP(AG$5,SCODE,INF,"ERROR",0,1))/'1ST'!AK$9,0)))</f>
        <v>24</v>
      </c>
      <c r="AJ53" s="14">
        <f>SUM(AH53:AI53)</f>
        <v>109</v>
      </c>
      <c r="AK53" s="14">
        <f>IF($E$6="C",H53,0)+IF($I$6="C",L53,0)+IF($M$6="C",P53,0)+IF($Q$6="C",T53,0)+IF($U$6="C",X53,0)+IF($Y$6="C",AB53,0)+IF($AC$6="C",AF53,0)+IF($AG$6="C",AJ53,0)</f>
        <v>1608</v>
      </c>
      <c r="AL53" s="14">
        <f>ROUND(AK53*100/$AK$6,2)</f>
        <v>247.38</v>
      </c>
      <c r="AM53" s="14" t="str">
        <f>IF(OR(F53="ABS",G53="ABS",J53="ABS",K53="ABS",N53="ABS",O53="ABS",R53="ABS",S53="ABS",V53="ABS",W53="ABS",Z53="ABS",AA53="ABS",AD53="ABS",AE53="ABS"),"ABS",IF(AND(F53&gt;=$F$7,G53&gt;=$G$7,J53&gt;=$J$7,K53&gt;=$K$7,N53&gt;=$N$7,O53&gt;=$O$7,R53&gt;=$R$7,S53&gt;=$S$7,V53&gt;=$V$7,W53&gt;=$W$7,Z53&gt;=$Z$7,AA53&gt;=$AA$7,AD53&gt;=$AD$7,AE53&gt;=$AE$7, AH53&gt;=$AH$7,AI53&gt;=$AI$7),"PASS"," "))</f>
        <v>PASS</v>
      </c>
      <c r="AN53" s="4">
        <f t="shared" si="12"/>
        <v>14</v>
      </c>
      <c r="AO53" s="14">
        <f>'1ST'!AM54</f>
        <v>51</v>
      </c>
    </row>
    <row r="54" spans="1:41">
      <c r="A54" s="4">
        <f>'1ST'!A55</f>
        <v>45</v>
      </c>
      <c r="B54" s="4" t="str">
        <f>'1ST'!B55</f>
        <v>ST0790103</v>
      </c>
      <c r="C54" s="4">
        <f>'1ST'!C55</f>
        <v>200316</v>
      </c>
      <c r="D54" s="4" t="str">
        <f>'1ST'!D55</f>
        <v>NAYUNGMA LIMBU</v>
      </c>
      <c r="E54" s="14" t="str">
        <f>IF(E$5=0,"",IF(ISBLANK('1ST'!G55),"ABS",'1ST'!G55))</f>
        <v>EN</v>
      </c>
      <c r="F54" s="14">
        <f>IF(F$6=0,0,IF(ISBLANK('1ST'!H55),"ABS",ROUNDUP('1ST'!H55*(_xlfn.XLOOKUP(E$5,SCODE,THF,"ERROR",0,1))/'1ST'!H$9,0)))</f>
        <v>125</v>
      </c>
      <c r="G54" s="14">
        <f>IF(G$6=0,0,IF(ISBLANK('1ST'!I55),"ABS",ROUNDUP('1ST'!I55*(_xlfn.XLOOKUP(E$5,SCODE,INF,"ERROR",0,1))/'1ST'!I$9,0)))</f>
        <v>52</v>
      </c>
      <c r="H54" s="14">
        <f t="shared" ref="H54:H65" si="23">SUM(F54:G54)</f>
        <v>177</v>
      </c>
      <c r="I54" s="14" t="str">
        <f>'1ST'!K55</f>
        <v>NEP</v>
      </c>
      <c r="J54" s="14">
        <f>IF(J$6=0,0,IF(ISBLANK('1ST'!L55),"ABS",ROUNDUP('1ST'!L55*(_xlfn.XLOOKUP(I$5,SCODE,THF,"ERROR",0,1))/'1ST'!L$9,0)))</f>
        <v>105</v>
      </c>
      <c r="K54" s="14">
        <f>IF(K$6=0,0,IF(ISBLANK('1ST'!M55),"ABS",ROUNDUP('1ST'!M55*(_xlfn.XLOOKUP(I$5,SCODE,INF,"ERROR",0,1))/'1ST'!M$9,0)))</f>
        <v>49</v>
      </c>
      <c r="L54" s="14">
        <f t="shared" ref="L54:L65" si="24">SUM(J54:K54)</f>
        <v>154</v>
      </c>
      <c r="M54" s="14" t="str">
        <f>IF(ISBLANK('1ST'!O55),"ABS",'1ST'!O55)</f>
        <v>MATH</v>
      </c>
      <c r="N54" s="14">
        <f>IF(N$6=0,0,IF(ISBLANK('1ST'!P55),"ABS",ROUNDUP('1ST'!P55*(_xlfn.XLOOKUP(M$5,SCODE,THF,"ERROR",0,1))/'1ST'!P$9,0)))</f>
        <v>190</v>
      </c>
      <c r="O54" s="14">
        <f>IF(O$6=0,0,IF(ISBLANK('1ST'!Q55),"ABS",ROUNDUP('1ST'!Q55*(_xlfn.XLOOKUP(M$5,SCODE,INF,"ERROR",0,1))/'1ST'!Q$9,0)))</f>
        <v>52</v>
      </c>
      <c r="P54" s="14">
        <f t="shared" ref="P54:P65" si="25">SUM(N54:O54)</f>
        <v>242</v>
      </c>
      <c r="Q54" s="14" t="str">
        <f>IF(ISBLANK('1ST'!S55),"ABS",'1ST'!S55)</f>
        <v>SCI</v>
      </c>
      <c r="R54" s="14">
        <f>IF(R$6=0,0,IF(ISBLANK('1ST'!T55),"ABS",ROUNDUP('1ST'!T55*(_xlfn.XLOOKUP(Q$5,SCODE,THF,"ERROR",0,1))/'1ST'!T$9,0)))</f>
        <v>90</v>
      </c>
      <c r="S54" s="14">
        <f>IF(S$6=0,0,IF(ISBLANK('1ST'!U55),"ABS",ROUNDUP('1ST'!U55*(_xlfn.XLOOKUP(Q$5,SCODE,INF,"ERROR",0,1))/'1ST'!U$9,0)))</f>
        <v>49</v>
      </c>
      <c r="T54" s="14">
        <f t="shared" ref="T54:T65" si="26">SUM(R54:S54)</f>
        <v>139</v>
      </c>
      <c r="U54" s="14" t="str">
        <f>IF(ISBLANK('1ST'!W55),"ABS",'1ST'!W55)</f>
        <v>SOC</v>
      </c>
      <c r="V54" s="14">
        <f>IF(V$6=0,0,IF(ISBLANK('1ST'!X55),"ABS",ROUNDUP('1ST'!X55*(_xlfn.XLOOKUP(U$5,SCODE,THF,"ERROR",0,1))/'1ST'!X$9,0)))</f>
        <v>140</v>
      </c>
      <c r="W54" s="14">
        <f>IF(W$6=0,0,IF(ISBLANK('1ST'!Y55),"ABS",ROUNDUP('1ST'!Y55*(_xlfn.XLOOKUP(U$5,SCODE,INF,"ERROR",0,1))/'1ST'!Y$9,0)))</f>
        <v>49</v>
      </c>
      <c r="X54" s="14">
        <f t="shared" ref="X54:X65" si="27">SUM(V54:W54)</f>
        <v>189</v>
      </c>
      <c r="Y54" s="14" t="str">
        <f>IF(ISBLANK('1ST'!AA55),"ABS",'1ST'!AA55)</f>
        <v>GK</v>
      </c>
      <c r="Z54" s="14">
        <f>IF(Z$6=0,0,IF(ISBLANK('1ST'!AB55),"ABS",ROUNDUP('1ST'!AB55*(_xlfn.XLOOKUP(Y$5,SCODE,THF,"ERROR",0,1))/'1ST'!AB$9,0)))</f>
        <v>90</v>
      </c>
      <c r="AA54" s="14">
        <f>IF(AA$6=0,0,IF(ISBLANK('1ST'!AC55),"ABS",ROUNDUP('1ST'!AC55*(_xlfn.XLOOKUP(Y$5,SCODE,INF,"ERROR",0,1))/'1ST'!AC$9,0)))</f>
        <v>24</v>
      </c>
      <c r="AB54" s="14">
        <f t="shared" ref="AB54:AB65" si="28">SUM(Z54:AA54)</f>
        <v>114</v>
      </c>
      <c r="AC54" s="14" t="str">
        <f>IF(AC$5=0,"",IF(ISBLANK('1ST'!AE55),"ABS",'1ST'!AE55))</f>
        <v>ORA</v>
      </c>
      <c r="AD54" s="14">
        <f>IF(AD$6=0,0,IF(ISBLANK('1ST'!AF55),"ABS",ROUNDUP('1ST'!AF55*(_xlfn.XLOOKUP(AC$5,SCODE,THF,"ERROR",0,1))/'1ST'!AF$9,0)))</f>
        <v>90</v>
      </c>
      <c r="AE54" s="14">
        <f>IF(AE$6=0,0,IF(ISBLANK('1ST'!AG55),"ABS",ROUNDUP('1ST'!AG55*(_xlfn.XLOOKUP(AC$5,SCODE,INF,"ERROR",0,1))/'1ST'!AG$9,0)))</f>
        <v>24</v>
      </c>
      <c r="AF54" s="14">
        <f t="shared" ref="AF54:AF65" si="29">SUM(AD54:AE54)</f>
        <v>114</v>
      </c>
      <c r="AG54" s="14" t="str">
        <f>IF(AG$5=0,"",IF(ISBLANK('1ST'!AI55),"ABS",'1ST'!AI55))</f>
        <v>WS</v>
      </c>
      <c r="AH54" s="14">
        <f>IF(AH$6=0,0,IF(ISBLANK('1ST'!AJ55),"ABS",ROUNDUP('1ST'!AJ55*(_xlfn.XLOOKUP(AG$5,SCODE,THF,"ERROR",0,1))/'1ST'!AJ$9,0)))</f>
        <v>90</v>
      </c>
      <c r="AI54" s="14">
        <f>IF(AI$6=0,0,IF(ISBLANK('1ST'!AK55),"ABS",ROUNDUP('1ST'!AK55*(_xlfn.XLOOKUP(AG$5,SCODE,INF,"ERROR",0,1))/'1ST'!AK$9,0)))</f>
        <v>24</v>
      </c>
      <c r="AJ54" s="14">
        <f t="shared" ref="AJ54:AJ65" si="30">SUM(AH54:AI54)</f>
        <v>114</v>
      </c>
      <c r="AK54" s="14">
        <f t="shared" ref="AK54:AK65" si="31">IF($E$6="C",H54,0)+IF($I$6="C",L54,0)+IF($M$6="C",P54,0)+IF($Q$6="C",T54,0)+IF($U$6="C",X54,0)+IF($Y$6="C",AB54,0)+IF($AC$6="C",AF54,0)+IF($AG$6="C",AJ54,0)</f>
        <v>1243</v>
      </c>
      <c r="AL54" s="14">
        <f t="shared" ref="AL54:AL65" si="32">ROUND(AK54*100/$AK$6,2)</f>
        <v>191.23</v>
      </c>
      <c r="AM54" s="14" t="str">
        <f t="shared" ref="AM54:AM65" si="33">IF(OR(F54="ABS",G54="ABS",J54="ABS",K54="ABS",N54="ABS",O54="ABS",R54="ABS",S54="ABS",V54="ABS",W54="ABS",Z54="ABS",AA54="ABS",AD54="ABS",AE54="ABS"),"ABS",IF(AND(F54&gt;=$F$7,G54&gt;=$G$7,J54&gt;=$J$7,K54&gt;=$K$7,N54&gt;=$N$7,O54&gt;=$O$7,R54&gt;=$R$7,S54&gt;=$S$7,V54&gt;=$V$7,W54&gt;=$W$7,Z54&gt;=$Z$7,AA54&gt;=$AA$7,AD54&gt;=$AD$7,AE54&gt;=$AE$7, AH54&gt;=$AH$7,AI54&gt;=$AI$7),"PASS"," "))</f>
        <v>PASS</v>
      </c>
      <c r="AN54" s="4">
        <f t="shared" si="12"/>
        <v>24</v>
      </c>
      <c r="AO54" s="14">
        <f>'1ST'!AM55</f>
        <v>51</v>
      </c>
    </row>
    <row r="55" spans="1:41">
      <c r="A55" s="4">
        <f>'1ST'!A56</f>
        <v>46</v>
      </c>
      <c r="B55" s="4" t="str">
        <f>'1ST'!B56</f>
        <v>ST0790095</v>
      </c>
      <c r="C55" s="4">
        <f>'1ST'!C56</f>
        <v>200317</v>
      </c>
      <c r="D55" s="4" t="str">
        <f>'1ST'!D56</f>
        <v>PAYUJA RAI</v>
      </c>
      <c r="E55" s="14" t="str">
        <f>IF(E$5=0,"",IF(ISBLANK('1ST'!G56),"ABS",'1ST'!G56))</f>
        <v>EN</v>
      </c>
      <c r="F55" s="14">
        <f>IF(F$6=0,0,IF(ISBLANK('1ST'!H56),"ABS",ROUNDUP('1ST'!H56*(_xlfn.XLOOKUP(E$5,SCODE,THF,"ERROR",0,1))/'1ST'!H$9,0)))</f>
        <v>245</v>
      </c>
      <c r="G55" s="14">
        <f>IF(G$6=0,0,IF(ISBLANK('1ST'!I56),"ABS",ROUNDUP('1ST'!I56*(_xlfn.XLOOKUP(E$5,SCODE,INF,"ERROR",0,1))/'1ST'!I$9,0)))</f>
        <v>59</v>
      </c>
      <c r="H55" s="14">
        <f t="shared" si="23"/>
        <v>304</v>
      </c>
      <c r="I55" s="14" t="str">
        <f>'1ST'!K56</f>
        <v>NEP</v>
      </c>
      <c r="J55" s="14">
        <f>IF(J$6=0,0,IF(ISBLANK('1ST'!L56),"ABS",ROUNDUP('1ST'!L56*(_xlfn.XLOOKUP(I$5,SCODE,THF,"ERROR",0,1))/'1ST'!L$9,0)))</f>
        <v>240</v>
      </c>
      <c r="K55" s="14">
        <f>IF(K$6=0,0,IF(ISBLANK('1ST'!M56),"ABS",ROUNDUP('1ST'!M56*(_xlfn.XLOOKUP(I$5,SCODE,INF,"ERROR",0,1))/'1ST'!M$9,0)))</f>
        <v>59</v>
      </c>
      <c r="L55" s="14">
        <f t="shared" si="24"/>
        <v>299</v>
      </c>
      <c r="M55" s="14" t="str">
        <f>IF(ISBLANK('1ST'!O56),"ABS",'1ST'!O56)</f>
        <v>MATH</v>
      </c>
      <c r="N55" s="14">
        <f>IF(N$6=0,0,IF(ISBLANK('1ST'!P56),"ABS",ROUNDUP('1ST'!P56*(_xlfn.XLOOKUP(M$5,SCODE,THF,"ERROR",0,1))/'1ST'!P$9,0)))</f>
        <v>240</v>
      </c>
      <c r="O55" s="14">
        <f>IF(O$6=0,0,IF(ISBLANK('1ST'!Q56),"ABS",ROUNDUP('1ST'!Q56*(_xlfn.XLOOKUP(M$5,SCODE,INF,"ERROR",0,1))/'1ST'!Q$9,0)))</f>
        <v>59</v>
      </c>
      <c r="P55" s="14">
        <f t="shared" si="25"/>
        <v>299</v>
      </c>
      <c r="Q55" s="14" t="str">
        <f>IF(ISBLANK('1ST'!S56),"ABS",'1ST'!S56)</f>
        <v>SCI</v>
      </c>
      <c r="R55" s="14">
        <f>IF(R$6=0,0,IF(ISBLANK('1ST'!T56),"ABS",ROUNDUP('1ST'!T56*(_xlfn.XLOOKUP(Q$5,SCODE,THF,"ERROR",0,1))/'1ST'!T$9,0)))</f>
        <v>245</v>
      </c>
      <c r="S55" s="14">
        <f>IF(S$6=0,0,IF(ISBLANK('1ST'!U56),"ABS",ROUNDUP('1ST'!U56*(_xlfn.XLOOKUP(Q$5,SCODE,INF,"ERROR",0,1))/'1ST'!U$9,0)))</f>
        <v>59</v>
      </c>
      <c r="T55" s="14">
        <f t="shared" si="26"/>
        <v>304</v>
      </c>
      <c r="U55" s="14" t="str">
        <f>IF(ISBLANK('1ST'!W56),"ABS",'1ST'!W56)</f>
        <v>SOC</v>
      </c>
      <c r="V55" s="14">
        <f>IF(V$6=0,0,IF(ISBLANK('1ST'!X56),"ABS",ROUNDUP('1ST'!X56*(_xlfn.XLOOKUP(U$5,SCODE,THF,"ERROR",0,1))/'1ST'!X$9,0)))</f>
        <v>180</v>
      </c>
      <c r="W55" s="14">
        <f>IF(W$6=0,0,IF(ISBLANK('1ST'!Y56),"ABS",ROUNDUP('1ST'!Y56*(_xlfn.XLOOKUP(U$5,SCODE,INF,"ERROR",0,1))/'1ST'!Y$9,0)))</f>
        <v>57</v>
      </c>
      <c r="X55" s="14">
        <f t="shared" si="27"/>
        <v>237</v>
      </c>
      <c r="Y55" s="14" t="str">
        <f>IF(ISBLANK('1ST'!AA56),"ABS",'1ST'!AA56)</f>
        <v>GK</v>
      </c>
      <c r="Z55" s="14">
        <f>IF(Z$6=0,0,IF(ISBLANK('1ST'!AB56),"ABS",ROUNDUP('1ST'!AB56*(_xlfn.XLOOKUP(Y$5,SCODE,THF,"ERROR",0,1))/'1ST'!AB$9,0)))</f>
        <v>125</v>
      </c>
      <c r="AA55" s="14">
        <f>IF(AA$6=0,0,IF(ISBLANK('1ST'!AC56),"ABS",ROUNDUP('1ST'!AC56*(_xlfn.XLOOKUP(Y$5,SCODE,INF,"ERROR",0,1))/'1ST'!AC$9,0)))</f>
        <v>30</v>
      </c>
      <c r="AB55" s="14">
        <f t="shared" si="28"/>
        <v>155</v>
      </c>
      <c r="AC55" s="14" t="str">
        <f>IF(AC$5=0,"",IF(ISBLANK('1ST'!AE56),"ABS",'1ST'!AE56))</f>
        <v>ORA</v>
      </c>
      <c r="AD55" s="14">
        <f>IF(AD$6=0,0,IF(ISBLANK('1ST'!AF56),"ABS",ROUNDUP('1ST'!AF56*(_xlfn.XLOOKUP(AC$5,SCODE,THF,"ERROR",0,1))/'1ST'!AF$9,0)))</f>
        <v>125</v>
      </c>
      <c r="AE55" s="14">
        <f>IF(AE$6=0,0,IF(ISBLANK('1ST'!AG56),"ABS",ROUNDUP('1ST'!AG56*(_xlfn.XLOOKUP(AC$5,SCODE,INF,"ERROR",0,1))/'1ST'!AG$9,0)))</f>
        <v>30</v>
      </c>
      <c r="AF55" s="14">
        <f t="shared" si="29"/>
        <v>155</v>
      </c>
      <c r="AG55" s="14" t="str">
        <f>IF(AG$5=0,"",IF(ISBLANK('1ST'!AI56),"ABS",'1ST'!AI56))</f>
        <v>WS</v>
      </c>
      <c r="AH55" s="14">
        <f>IF(AH$6=0,0,IF(ISBLANK('1ST'!AJ56),"ABS",ROUNDUP('1ST'!AJ56*(_xlfn.XLOOKUP(AG$5,SCODE,THF,"ERROR",0,1))/'1ST'!AJ$9,0)))</f>
        <v>115</v>
      </c>
      <c r="AI55" s="14">
        <f>IF(AI$6=0,0,IF(ISBLANK('1ST'!AK56),"ABS",ROUNDUP('1ST'!AK56*(_xlfn.XLOOKUP(AG$5,SCODE,INF,"ERROR",0,1))/'1ST'!AK$9,0)))</f>
        <v>30</v>
      </c>
      <c r="AJ55" s="14">
        <f t="shared" si="30"/>
        <v>145</v>
      </c>
      <c r="AK55" s="14">
        <f t="shared" si="31"/>
        <v>1898</v>
      </c>
      <c r="AL55" s="14">
        <f t="shared" si="32"/>
        <v>292</v>
      </c>
      <c r="AM55" s="14" t="str">
        <f t="shared" si="33"/>
        <v>PASS</v>
      </c>
      <c r="AN55" s="4">
        <f t="shared" si="12"/>
        <v>4</v>
      </c>
      <c r="AO55" s="14">
        <f>'1ST'!AM56</f>
        <v>57</v>
      </c>
    </row>
    <row r="56" spans="1:41">
      <c r="A56" s="4">
        <f>'1ST'!A57</f>
        <v>47</v>
      </c>
      <c r="B56" s="4" t="str">
        <f>'1ST'!B57</f>
        <v>ST0790107</v>
      </c>
      <c r="C56" s="4">
        <f>'1ST'!C57</f>
        <v>200318</v>
      </c>
      <c r="D56" s="4" t="str">
        <f>'1ST'!D57</f>
        <v>REBIKA BISHWOKARMA</v>
      </c>
      <c r="E56" s="14" t="str">
        <f>IF(E$5=0,"",IF(ISBLANK('1ST'!G57),"ABS",'1ST'!G57))</f>
        <v>EN</v>
      </c>
      <c r="F56" s="14" t="str">
        <f>IF(F$6=0,0,IF(ISBLANK('1ST'!H57),"ABS",ROUNDUP('1ST'!H57*(_xlfn.XLOOKUP(E$5,SCODE,THF,"ERROR",0,1))/'1ST'!H$9,0)))</f>
        <v>ABS</v>
      </c>
      <c r="G56" s="14" t="str">
        <f>IF(G$6=0,0,IF(ISBLANK('1ST'!I57),"ABS",ROUNDUP('1ST'!I57*(_xlfn.XLOOKUP(E$5,SCODE,INF,"ERROR",0,1))/'1ST'!I$9,0)))</f>
        <v>ABS</v>
      </c>
      <c r="H56" s="14">
        <f t="shared" si="23"/>
        <v>0</v>
      </c>
      <c r="I56" s="14" t="str">
        <f>'1ST'!K57</f>
        <v>NEP</v>
      </c>
      <c r="J56" s="14" t="str">
        <f>IF(J$6=0,0,IF(ISBLANK('1ST'!L57),"ABS",ROUNDUP('1ST'!L57*(_xlfn.XLOOKUP(I$5,SCODE,THF,"ERROR",0,1))/'1ST'!L$9,0)))</f>
        <v>ABS</v>
      </c>
      <c r="K56" s="14" t="str">
        <f>IF(K$6=0,0,IF(ISBLANK('1ST'!M57),"ABS",ROUNDUP('1ST'!M57*(_xlfn.XLOOKUP(I$5,SCODE,INF,"ERROR",0,1))/'1ST'!M$9,0)))</f>
        <v>ABS</v>
      </c>
      <c r="L56" s="14">
        <f t="shared" si="24"/>
        <v>0</v>
      </c>
      <c r="M56" s="14" t="str">
        <f>IF(ISBLANK('1ST'!O57),"ABS",'1ST'!O57)</f>
        <v>MATH</v>
      </c>
      <c r="N56" s="14" t="str">
        <f>IF(N$6=0,0,IF(ISBLANK('1ST'!P57),"ABS",ROUNDUP('1ST'!P57*(_xlfn.XLOOKUP(M$5,SCODE,THF,"ERROR",0,1))/'1ST'!P$9,0)))</f>
        <v>ABS</v>
      </c>
      <c r="O56" s="14" t="str">
        <f>IF(O$6=0,0,IF(ISBLANK('1ST'!Q57),"ABS",ROUNDUP('1ST'!Q57*(_xlfn.XLOOKUP(M$5,SCODE,INF,"ERROR",0,1))/'1ST'!Q$9,0)))</f>
        <v>ABS</v>
      </c>
      <c r="P56" s="14">
        <f t="shared" si="25"/>
        <v>0</v>
      </c>
      <c r="Q56" s="14" t="str">
        <f>IF(ISBLANK('1ST'!S57),"ABS",'1ST'!S57)</f>
        <v>SCI</v>
      </c>
      <c r="R56" s="14" t="str">
        <f>IF(R$6=0,0,IF(ISBLANK('1ST'!T57),"ABS",ROUNDUP('1ST'!T57*(_xlfn.XLOOKUP(Q$5,SCODE,THF,"ERROR",0,1))/'1ST'!T$9,0)))</f>
        <v>ABS</v>
      </c>
      <c r="S56" s="14" t="str">
        <f>IF(S$6=0,0,IF(ISBLANK('1ST'!U57),"ABS",ROUNDUP('1ST'!U57*(_xlfn.XLOOKUP(Q$5,SCODE,INF,"ERROR",0,1))/'1ST'!U$9,0)))</f>
        <v>ABS</v>
      </c>
      <c r="T56" s="14">
        <f t="shared" si="26"/>
        <v>0</v>
      </c>
      <c r="U56" s="14" t="str">
        <f>IF(ISBLANK('1ST'!W57),"ABS",'1ST'!W57)</f>
        <v>SOC</v>
      </c>
      <c r="V56" s="14" t="str">
        <f>IF(V$6=0,0,IF(ISBLANK('1ST'!X57),"ABS",ROUNDUP('1ST'!X57*(_xlfn.XLOOKUP(U$5,SCODE,THF,"ERROR",0,1))/'1ST'!X$9,0)))</f>
        <v>ABS</v>
      </c>
      <c r="W56" s="14" t="str">
        <f>IF(W$6=0,0,IF(ISBLANK('1ST'!Y57),"ABS",ROUNDUP('1ST'!Y57*(_xlfn.XLOOKUP(U$5,SCODE,INF,"ERROR",0,1))/'1ST'!Y$9,0)))</f>
        <v>ABS</v>
      </c>
      <c r="X56" s="14">
        <f t="shared" si="27"/>
        <v>0</v>
      </c>
      <c r="Y56" s="14" t="str">
        <f>IF(ISBLANK('1ST'!AA57),"ABS",'1ST'!AA57)</f>
        <v>GK</v>
      </c>
      <c r="Z56" s="14" t="str">
        <f>IF(Z$6=0,0,IF(ISBLANK('1ST'!AB57),"ABS",ROUNDUP('1ST'!AB57*(_xlfn.XLOOKUP(Y$5,SCODE,THF,"ERROR",0,1))/'1ST'!AB$9,0)))</f>
        <v>ABS</v>
      </c>
      <c r="AA56" s="14" t="str">
        <f>IF(AA$6=0,0,IF(ISBLANK('1ST'!AC57),"ABS",ROUNDUP('1ST'!AC57*(_xlfn.XLOOKUP(Y$5,SCODE,INF,"ERROR",0,1))/'1ST'!AC$9,0)))</f>
        <v>ABS</v>
      </c>
      <c r="AB56" s="14">
        <f t="shared" si="28"/>
        <v>0</v>
      </c>
      <c r="AC56" s="14" t="str">
        <f>IF(AC$5=0,"",IF(ISBLANK('1ST'!AE57),"ABS",'1ST'!AE57))</f>
        <v>ORA</v>
      </c>
      <c r="AD56" s="14" t="str">
        <f>IF(AD$6=0,0,IF(ISBLANK('1ST'!AF57),"ABS",ROUNDUP('1ST'!AF57*(_xlfn.XLOOKUP(AC$5,SCODE,THF,"ERROR",0,1))/'1ST'!AF$9,0)))</f>
        <v>ABS</v>
      </c>
      <c r="AE56" s="14" t="str">
        <f>IF(AE$6=0,0,IF(ISBLANK('1ST'!AG57),"ABS",ROUNDUP('1ST'!AG57*(_xlfn.XLOOKUP(AC$5,SCODE,INF,"ERROR",0,1))/'1ST'!AG$9,0)))</f>
        <v>ABS</v>
      </c>
      <c r="AF56" s="14">
        <f t="shared" si="29"/>
        <v>0</v>
      </c>
      <c r="AG56" s="14" t="str">
        <f>IF(AG$5=0,"",IF(ISBLANK('1ST'!AI57),"ABS",'1ST'!AI57))</f>
        <v>WS</v>
      </c>
      <c r="AH56" s="14" t="str">
        <f>IF(AH$6=0,0,IF(ISBLANK('1ST'!AJ57),"ABS",ROUNDUP('1ST'!AJ57*(_xlfn.XLOOKUP(AG$5,SCODE,THF,"ERROR",0,1))/'1ST'!AJ$9,0)))</f>
        <v>ABS</v>
      </c>
      <c r="AI56" s="14" t="str">
        <f>IF(AI$6=0,0,IF(ISBLANK('1ST'!AK57),"ABS",ROUNDUP('1ST'!AK57*(_xlfn.XLOOKUP(AG$5,SCODE,INF,"ERROR",0,1))/'1ST'!AK$9,0)))</f>
        <v>ABS</v>
      </c>
      <c r="AJ56" s="14">
        <f t="shared" si="30"/>
        <v>0</v>
      </c>
      <c r="AK56" s="14">
        <f t="shared" si="31"/>
        <v>0</v>
      </c>
      <c r="AL56" s="14">
        <f t="shared" si="32"/>
        <v>0</v>
      </c>
      <c r="AM56" s="14" t="str">
        <f t="shared" si="33"/>
        <v>ABS</v>
      </c>
      <c r="AN56" s="4">
        <f t="shared" si="12"/>
        <v>26</v>
      </c>
      <c r="AO56" s="14">
        <f>'1ST'!AM57</f>
        <v>0</v>
      </c>
    </row>
    <row r="57" spans="1:41">
      <c r="A57" s="4">
        <f>'1ST'!A58</f>
        <v>48</v>
      </c>
      <c r="B57" s="4" t="str">
        <f>'1ST'!B58</f>
        <v>ST0800305</v>
      </c>
      <c r="C57" s="4">
        <f>'1ST'!C58</f>
        <v>200319</v>
      </c>
      <c r="D57" s="4" t="str">
        <f>'1ST'!D58</f>
        <v>SAKSHAM RAI</v>
      </c>
      <c r="E57" s="14" t="str">
        <f>IF(E$5=0,"",IF(ISBLANK('1ST'!G58),"ABS",'1ST'!G58))</f>
        <v>EN</v>
      </c>
      <c r="F57" s="14">
        <f>IF(F$6=0,0,IF(ISBLANK('1ST'!H58),"ABS",ROUNDUP('1ST'!H58*(_xlfn.XLOOKUP(E$5,SCODE,THF,"ERROR",0,1))/'1ST'!H$9,0)))</f>
        <v>205</v>
      </c>
      <c r="G57" s="14">
        <f>IF(G$6=0,0,IF(ISBLANK('1ST'!I58),"ABS",ROUNDUP('1ST'!I58*(_xlfn.XLOOKUP(E$5,SCODE,INF,"ERROR",0,1))/'1ST'!I$9,0)))</f>
        <v>55</v>
      </c>
      <c r="H57" s="14">
        <f t="shared" si="23"/>
        <v>260</v>
      </c>
      <c r="I57" s="14" t="str">
        <f>'1ST'!K58</f>
        <v>NEP</v>
      </c>
      <c r="J57" s="14">
        <f>IF(J$6=0,0,IF(ISBLANK('1ST'!L58),"ABS",ROUNDUP('1ST'!L58*(_xlfn.XLOOKUP(I$5,SCODE,THF,"ERROR",0,1))/'1ST'!L$9,0)))</f>
        <v>200</v>
      </c>
      <c r="K57" s="14">
        <f>IF(K$6=0,0,IF(ISBLANK('1ST'!M58),"ABS",ROUNDUP('1ST'!M58*(_xlfn.XLOOKUP(I$5,SCODE,INF,"ERROR",0,1))/'1ST'!M$9,0)))</f>
        <v>55</v>
      </c>
      <c r="L57" s="14">
        <f t="shared" si="24"/>
        <v>255</v>
      </c>
      <c r="M57" s="14" t="str">
        <f>IF(ISBLANK('1ST'!O58),"ABS",'1ST'!O58)</f>
        <v>MATH</v>
      </c>
      <c r="N57" s="14">
        <f>IF(N$6=0,0,IF(ISBLANK('1ST'!P58),"ABS",ROUNDUP('1ST'!P58*(_xlfn.XLOOKUP(M$5,SCODE,THF,"ERROR",0,1))/'1ST'!P$9,0)))</f>
        <v>190</v>
      </c>
      <c r="O57" s="14">
        <f>IF(O$6=0,0,IF(ISBLANK('1ST'!Q58),"ABS",ROUNDUP('1ST'!Q58*(_xlfn.XLOOKUP(M$5,SCODE,INF,"ERROR",0,1))/'1ST'!Q$9,0)))</f>
        <v>55</v>
      </c>
      <c r="P57" s="14">
        <f t="shared" si="25"/>
        <v>245</v>
      </c>
      <c r="Q57" s="14" t="str">
        <f>IF(ISBLANK('1ST'!S58),"ABS",'1ST'!S58)</f>
        <v>SCI</v>
      </c>
      <c r="R57" s="14">
        <f>IF(R$6=0,0,IF(ISBLANK('1ST'!T58),"ABS",ROUNDUP('1ST'!T58*(_xlfn.XLOOKUP(Q$5,SCODE,THF,"ERROR",0,1))/'1ST'!T$9,0)))</f>
        <v>100</v>
      </c>
      <c r="S57" s="14">
        <f>IF(S$6=0,0,IF(ISBLANK('1ST'!U58),"ABS",ROUNDUP('1ST'!U58*(_xlfn.XLOOKUP(Q$5,SCODE,INF,"ERROR",0,1))/'1ST'!U$9,0)))</f>
        <v>55</v>
      </c>
      <c r="T57" s="14">
        <f t="shared" si="26"/>
        <v>155</v>
      </c>
      <c r="U57" s="14" t="str">
        <f>IF(ISBLANK('1ST'!W58),"ABS",'1ST'!W58)</f>
        <v>SOC</v>
      </c>
      <c r="V57" s="14">
        <f>IF(V$6=0,0,IF(ISBLANK('1ST'!X58),"ABS",ROUNDUP('1ST'!X58*(_xlfn.XLOOKUP(U$5,SCODE,THF,"ERROR",0,1))/'1ST'!X$9,0)))</f>
        <v>190</v>
      </c>
      <c r="W57" s="14">
        <f>IF(W$6=0,0,IF(ISBLANK('1ST'!Y58),"ABS",ROUNDUP('1ST'!Y58*(_xlfn.XLOOKUP(U$5,SCODE,INF,"ERROR",0,1))/'1ST'!Y$9,0)))</f>
        <v>54</v>
      </c>
      <c r="X57" s="14">
        <f t="shared" si="27"/>
        <v>244</v>
      </c>
      <c r="Y57" s="14" t="str">
        <f>IF(ISBLANK('1ST'!AA58),"ABS",'1ST'!AA58)</f>
        <v>GK</v>
      </c>
      <c r="Z57" s="14">
        <f>IF(Z$6=0,0,IF(ISBLANK('1ST'!AB58),"ABS",ROUNDUP('1ST'!AB58*(_xlfn.XLOOKUP(Y$5,SCODE,THF,"ERROR",0,1))/'1ST'!AB$9,0)))</f>
        <v>90</v>
      </c>
      <c r="AA57" s="14">
        <f>IF(AA$6=0,0,IF(ISBLANK('1ST'!AC58),"ABS",ROUNDUP('1ST'!AC58*(_xlfn.XLOOKUP(Y$5,SCODE,INF,"ERROR",0,1))/'1ST'!AC$9,0)))</f>
        <v>27</v>
      </c>
      <c r="AB57" s="14">
        <f t="shared" si="28"/>
        <v>117</v>
      </c>
      <c r="AC57" s="14" t="str">
        <f>IF(AC$5=0,"",IF(ISBLANK('1ST'!AE58),"ABS",'1ST'!AE58))</f>
        <v>ORA</v>
      </c>
      <c r="AD57" s="14">
        <f>IF(AD$6=0,0,IF(ISBLANK('1ST'!AF58),"ABS",ROUNDUP('1ST'!AF58*(_xlfn.XLOOKUP(AC$5,SCODE,THF,"ERROR",0,1))/'1ST'!AF$9,0)))</f>
        <v>100</v>
      </c>
      <c r="AE57" s="14">
        <f>IF(AE$6=0,0,IF(ISBLANK('1ST'!AG58),"ABS",ROUNDUP('1ST'!AG58*(_xlfn.XLOOKUP(AC$5,SCODE,INF,"ERROR",0,1))/'1ST'!AG$9,0)))</f>
        <v>24</v>
      </c>
      <c r="AF57" s="14">
        <f t="shared" si="29"/>
        <v>124</v>
      </c>
      <c r="AG57" s="14" t="str">
        <f>IF(AG$5=0,"",IF(ISBLANK('1ST'!AI58),"ABS",'1ST'!AI58))</f>
        <v>WS</v>
      </c>
      <c r="AH57" s="14">
        <f>IF(AH$6=0,0,IF(ISBLANK('1ST'!AJ58),"ABS",ROUNDUP('1ST'!AJ58*(_xlfn.XLOOKUP(AG$5,SCODE,THF,"ERROR",0,1))/'1ST'!AJ$9,0)))</f>
        <v>90</v>
      </c>
      <c r="AI57" s="14">
        <f>IF(AI$6=0,0,IF(ISBLANK('1ST'!AK58),"ABS",ROUNDUP('1ST'!AK58*(_xlfn.XLOOKUP(AG$5,SCODE,INF,"ERROR",0,1))/'1ST'!AK$9,0)))</f>
        <v>27</v>
      </c>
      <c r="AJ57" s="14">
        <f t="shared" si="30"/>
        <v>117</v>
      </c>
      <c r="AK57" s="14">
        <f t="shared" si="31"/>
        <v>1517</v>
      </c>
      <c r="AL57" s="14">
        <f t="shared" si="32"/>
        <v>233.38</v>
      </c>
      <c r="AM57" s="14" t="str">
        <f t="shared" si="33"/>
        <v>PASS</v>
      </c>
      <c r="AN57" s="4">
        <f t="shared" si="12"/>
        <v>18</v>
      </c>
      <c r="AO57" s="14">
        <f>'1ST'!AM58</f>
        <v>56</v>
      </c>
    </row>
    <row r="58" spans="1:41">
      <c r="A58" s="4">
        <f>'1ST'!A59</f>
        <v>49</v>
      </c>
      <c r="B58" s="4" t="str">
        <f>'1ST'!B59</f>
        <v>ST0790189</v>
      </c>
      <c r="C58" s="4">
        <f>'1ST'!C59</f>
        <v>200320</v>
      </c>
      <c r="D58" s="4" t="str">
        <f>'1ST'!D59</f>
        <v>SANDIP SUNDASH</v>
      </c>
      <c r="E58" s="14" t="str">
        <f>IF(E$5=0,"",IF(ISBLANK('1ST'!G59),"ABS",'1ST'!G59))</f>
        <v>EN</v>
      </c>
      <c r="F58" s="14">
        <f>IF(F$6=0,0,IF(ISBLANK('1ST'!H59),"ABS",ROUNDUP('1ST'!H59*(_xlfn.XLOOKUP(E$5,SCODE,THF,"ERROR",0,1))/'1ST'!H$9,0)))</f>
        <v>110</v>
      </c>
      <c r="G58" s="14">
        <f>IF(G$6=0,0,IF(ISBLANK('1ST'!I59),"ABS",ROUNDUP('1ST'!I59*(_xlfn.XLOOKUP(E$5,SCODE,INF,"ERROR",0,1))/'1ST'!I$9,0)))</f>
        <v>57</v>
      </c>
      <c r="H58" s="14">
        <f t="shared" si="23"/>
        <v>167</v>
      </c>
      <c r="I58" s="14" t="str">
        <f>'1ST'!K59</f>
        <v>NEP</v>
      </c>
      <c r="J58" s="14">
        <f>IF(J$6=0,0,IF(ISBLANK('1ST'!L59),"ABS",ROUNDUP('1ST'!L59*(_xlfn.XLOOKUP(I$5,SCODE,THF,"ERROR",0,1))/'1ST'!L$9,0)))</f>
        <v>180</v>
      </c>
      <c r="K58" s="14">
        <f>IF(K$6=0,0,IF(ISBLANK('1ST'!M59),"ABS",ROUNDUP('1ST'!M59*(_xlfn.XLOOKUP(I$5,SCODE,INF,"ERROR",0,1))/'1ST'!M$9,0)))</f>
        <v>58</v>
      </c>
      <c r="L58" s="14">
        <f t="shared" si="24"/>
        <v>238</v>
      </c>
      <c r="M58" s="14" t="str">
        <f>IF(ISBLANK('1ST'!O59),"ABS",'1ST'!O59)</f>
        <v>MATH</v>
      </c>
      <c r="N58" s="14">
        <f>IF(N$6=0,0,IF(ISBLANK('1ST'!P59),"ABS",ROUNDUP('1ST'!P59*(_xlfn.XLOOKUP(M$5,SCODE,THF,"ERROR",0,1))/'1ST'!P$9,0)))</f>
        <v>165</v>
      </c>
      <c r="O58" s="14">
        <f>IF(O$6=0,0,IF(ISBLANK('1ST'!Q59),"ABS",ROUNDUP('1ST'!Q59*(_xlfn.XLOOKUP(M$5,SCODE,INF,"ERROR",0,1))/'1ST'!Q$9,0)))</f>
        <v>57</v>
      </c>
      <c r="P58" s="14">
        <f t="shared" si="25"/>
        <v>222</v>
      </c>
      <c r="Q58" s="14" t="str">
        <f>IF(ISBLANK('1ST'!S59),"ABS",'1ST'!S59)</f>
        <v>SCI</v>
      </c>
      <c r="R58" s="14">
        <f>IF(R$6=0,0,IF(ISBLANK('1ST'!T59),"ABS",ROUNDUP('1ST'!T59*(_xlfn.XLOOKUP(Q$5,SCODE,THF,"ERROR",0,1))/'1ST'!T$9,0)))</f>
        <v>160</v>
      </c>
      <c r="S58" s="14">
        <f>IF(S$6=0,0,IF(ISBLANK('1ST'!U59),"ABS",ROUNDUP('1ST'!U59*(_xlfn.XLOOKUP(Q$5,SCODE,INF,"ERROR",0,1))/'1ST'!U$9,0)))</f>
        <v>58</v>
      </c>
      <c r="T58" s="14">
        <f t="shared" si="26"/>
        <v>218</v>
      </c>
      <c r="U58" s="14" t="str">
        <f>IF(ISBLANK('1ST'!W59),"ABS",'1ST'!W59)</f>
        <v>SOC</v>
      </c>
      <c r="V58" s="14">
        <f>IF(V$6=0,0,IF(ISBLANK('1ST'!X59),"ABS",ROUNDUP('1ST'!X59*(_xlfn.XLOOKUP(U$5,SCODE,THF,"ERROR",0,1))/'1ST'!X$9,0)))</f>
        <v>190</v>
      </c>
      <c r="W58" s="14">
        <f>IF(W$6=0,0,IF(ISBLANK('1ST'!Y59),"ABS",ROUNDUP('1ST'!Y59*(_xlfn.XLOOKUP(U$5,SCODE,INF,"ERROR",0,1))/'1ST'!Y$9,0)))</f>
        <v>54</v>
      </c>
      <c r="X58" s="14">
        <f t="shared" si="27"/>
        <v>244</v>
      </c>
      <c r="Y58" s="14" t="str">
        <f>IF(ISBLANK('1ST'!AA59),"ABS",'1ST'!AA59)</f>
        <v>GK</v>
      </c>
      <c r="Z58" s="14">
        <f>IF(Z$6=0,0,IF(ISBLANK('1ST'!AB59),"ABS",ROUNDUP('1ST'!AB59*(_xlfn.XLOOKUP(Y$5,SCODE,THF,"ERROR",0,1))/'1ST'!AB$9,0)))</f>
        <v>110</v>
      </c>
      <c r="AA58" s="14">
        <f>IF(AA$6=0,0,IF(ISBLANK('1ST'!AC59),"ABS",ROUNDUP('1ST'!AC59*(_xlfn.XLOOKUP(Y$5,SCODE,INF,"ERROR",0,1))/'1ST'!AC$9,0)))</f>
        <v>27</v>
      </c>
      <c r="AB58" s="14">
        <f t="shared" si="28"/>
        <v>137</v>
      </c>
      <c r="AC58" s="14" t="str">
        <f>IF(AC$5=0,"",IF(ISBLANK('1ST'!AE59),"ABS",'1ST'!AE59))</f>
        <v>ORA</v>
      </c>
      <c r="AD58" s="14">
        <f>IF(AD$6=0,0,IF(ISBLANK('1ST'!AF59),"ABS",ROUNDUP('1ST'!AF59*(_xlfn.XLOOKUP(AC$5,SCODE,THF,"ERROR",0,1))/'1ST'!AF$9,0)))</f>
        <v>100</v>
      </c>
      <c r="AE58" s="14">
        <f>IF(AE$6=0,0,IF(ISBLANK('1ST'!AG59),"ABS",ROUNDUP('1ST'!AG59*(_xlfn.XLOOKUP(AC$5,SCODE,INF,"ERROR",0,1))/'1ST'!AG$9,0)))</f>
        <v>28</v>
      </c>
      <c r="AF58" s="14">
        <f t="shared" si="29"/>
        <v>128</v>
      </c>
      <c r="AG58" s="14" t="str">
        <f>IF(AG$5=0,"",IF(ISBLANK('1ST'!AI59),"ABS",'1ST'!AI59))</f>
        <v>WS</v>
      </c>
      <c r="AH58" s="14">
        <f>IF(AH$6=0,0,IF(ISBLANK('1ST'!AJ59),"ABS",ROUNDUP('1ST'!AJ59*(_xlfn.XLOOKUP(AG$5,SCODE,THF,"ERROR",0,1))/'1ST'!AJ$9,0)))</f>
        <v>120</v>
      </c>
      <c r="AI58" s="14">
        <f>IF(AI$6=0,0,IF(ISBLANK('1ST'!AK59),"ABS",ROUNDUP('1ST'!AK59*(_xlfn.XLOOKUP(AG$5,SCODE,INF,"ERROR",0,1))/'1ST'!AK$9,0)))</f>
        <v>27</v>
      </c>
      <c r="AJ58" s="14">
        <f t="shared" si="30"/>
        <v>147</v>
      </c>
      <c r="AK58" s="14">
        <f t="shared" si="31"/>
        <v>1501</v>
      </c>
      <c r="AL58" s="14">
        <f t="shared" si="32"/>
        <v>230.92</v>
      </c>
      <c r="AM58" s="14" t="str">
        <f t="shared" si="33"/>
        <v>PASS</v>
      </c>
      <c r="AN58" s="4">
        <f t="shared" si="12"/>
        <v>19</v>
      </c>
      <c r="AO58" s="14">
        <f>'1ST'!AM59</f>
        <v>59</v>
      </c>
    </row>
    <row r="59" spans="1:41">
      <c r="A59" s="4">
        <f>'1ST'!A60</f>
        <v>50</v>
      </c>
      <c r="B59" s="4" t="str">
        <f>'1ST'!B60</f>
        <v>ST0790188</v>
      </c>
      <c r="C59" s="4">
        <f>'1ST'!C60</f>
        <v>200321</v>
      </c>
      <c r="D59" s="4" t="str">
        <f>'1ST'!D60</f>
        <v>SESEMA LIMBU</v>
      </c>
      <c r="E59" s="14" t="str">
        <f>IF(E$5=0,"",IF(ISBLANK('1ST'!G60),"ABS",'1ST'!G60))</f>
        <v>EN</v>
      </c>
      <c r="F59" s="14">
        <f>IF(F$6=0,0,IF(ISBLANK('1ST'!H60),"ABS",ROUNDUP('1ST'!H60*(_xlfn.XLOOKUP(E$5,SCODE,THF,"ERROR",0,1))/'1ST'!H$9,0)))</f>
        <v>160</v>
      </c>
      <c r="G59" s="14">
        <f>IF(G$6=0,0,IF(ISBLANK('1ST'!I60),"ABS",ROUNDUP('1ST'!I60*(_xlfn.XLOOKUP(E$5,SCODE,INF,"ERROR",0,1))/'1ST'!I$9,0)))</f>
        <v>55</v>
      </c>
      <c r="H59" s="14">
        <f t="shared" si="23"/>
        <v>215</v>
      </c>
      <c r="I59" s="14" t="str">
        <f>'1ST'!K60</f>
        <v>NEP</v>
      </c>
      <c r="J59" s="14">
        <f>IF(J$6=0,0,IF(ISBLANK('1ST'!L60),"ABS",ROUNDUP('1ST'!L60*(_xlfn.XLOOKUP(I$5,SCODE,THF,"ERROR",0,1))/'1ST'!L$9,0)))</f>
        <v>145</v>
      </c>
      <c r="K59" s="14">
        <f>IF(K$6=0,0,IF(ISBLANK('1ST'!M60),"ABS",ROUNDUP('1ST'!M60*(_xlfn.XLOOKUP(I$5,SCODE,INF,"ERROR",0,1))/'1ST'!M$9,0)))</f>
        <v>54</v>
      </c>
      <c r="L59" s="14">
        <f t="shared" si="24"/>
        <v>199</v>
      </c>
      <c r="M59" s="14" t="str">
        <f>IF(ISBLANK('1ST'!O60),"ABS",'1ST'!O60)</f>
        <v>MATH</v>
      </c>
      <c r="N59" s="14">
        <f>IF(N$6=0,0,IF(ISBLANK('1ST'!P60),"ABS",ROUNDUP('1ST'!P60*(_xlfn.XLOOKUP(M$5,SCODE,THF,"ERROR",0,1))/'1ST'!P$9,0)))</f>
        <v>150</v>
      </c>
      <c r="O59" s="14">
        <f>IF(O$6=0,0,IF(ISBLANK('1ST'!Q60),"ABS",ROUNDUP('1ST'!Q60*(_xlfn.XLOOKUP(M$5,SCODE,INF,"ERROR",0,1))/'1ST'!Q$9,0)))</f>
        <v>55</v>
      </c>
      <c r="P59" s="14">
        <f t="shared" si="25"/>
        <v>205</v>
      </c>
      <c r="Q59" s="14" t="str">
        <f>IF(ISBLANK('1ST'!S60),"ABS",'1ST'!S60)</f>
        <v>SCI</v>
      </c>
      <c r="R59" s="14">
        <f>IF(R$6=0,0,IF(ISBLANK('1ST'!T60),"ABS",ROUNDUP('1ST'!T60*(_xlfn.XLOOKUP(Q$5,SCODE,THF,"ERROR",0,1))/'1ST'!T$9,0)))</f>
        <v>95</v>
      </c>
      <c r="S59" s="14">
        <f>IF(S$6=0,0,IF(ISBLANK('1ST'!U60),"ABS",ROUNDUP('1ST'!U60*(_xlfn.XLOOKUP(Q$5,SCODE,INF,"ERROR",0,1))/'1ST'!U$9,0)))</f>
        <v>54</v>
      </c>
      <c r="T59" s="14">
        <f t="shared" si="26"/>
        <v>149</v>
      </c>
      <c r="U59" s="14" t="str">
        <f>IF(ISBLANK('1ST'!W60),"ABS",'1ST'!W60)</f>
        <v>SOC</v>
      </c>
      <c r="V59" s="14">
        <f>IF(V$6=0,0,IF(ISBLANK('1ST'!X60),"ABS",ROUNDUP('1ST'!X60*(_xlfn.XLOOKUP(U$5,SCODE,THF,"ERROR",0,1))/'1ST'!X$9,0)))</f>
        <v>185</v>
      </c>
      <c r="W59" s="14">
        <f>IF(W$6=0,0,IF(ISBLANK('1ST'!Y60),"ABS",ROUNDUP('1ST'!Y60*(_xlfn.XLOOKUP(U$5,SCODE,INF,"ERROR",0,1))/'1ST'!Y$9,0)))</f>
        <v>50</v>
      </c>
      <c r="X59" s="14">
        <f t="shared" si="27"/>
        <v>235</v>
      </c>
      <c r="Y59" s="14" t="str">
        <f>IF(ISBLANK('1ST'!AA60),"ABS",'1ST'!AA60)</f>
        <v>GK</v>
      </c>
      <c r="Z59" s="14">
        <f>IF(Z$6=0,0,IF(ISBLANK('1ST'!AB60),"ABS",ROUNDUP('1ST'!AB60*(_xlfn.XLOOKUP(Y$5,SCODE,THF,"ERROR",0,1))/'1ST'!AB$9,0)))</f>
        <v>110</v>
      </c>
      <c r="AA59" s="14">
        <f>IF(AA$6=0,0,IF(ISBLANK('1ST'!AC60),"ABS",ROUNDUP('1ST'!AC60*(_xlfn.XLOOKUP(Y$5,SCODE,INF,"ERROR",0,1))/'1ST'!AC$9,0)))</f>
        <v>27</v>
      </c>
      <c r="AB59" s="14">
        <f t="shared" si="28"/>
        <v>137</v>
      </c>
      <c r="AC59" s="14" t="str">
        <f>IF(AC$5=0,"",IF(ISBLANK('1ST'!AE60),"ABS",'1ST'!AE60))</f>
        <v>ORA</v>
      </c>
      <c r="AD59" s="14">
        <f>IF(AD$6=0,0,IF(ISBLANK('1ST'!AF60),"ABS",ROUNDUP('1ST'!AF60*(_xlfn.XLOOKUP(AC$5,SCODE,THF,"ERROR",0,1))/'1ST'!AF$9,0)))</f>
        <v>100</v>
      </c>
      <c r="AE59" s="14">
        <f>IF(AE$6=0,0,IF(ISBLANK('1ST'!AG60),"ABS",ROUNDUP('1ST'!AG60*(_xlfn.XLOOKUP(AC$5,SCODE,INF,"ERROR",0,1))/'1ST'!AG$9,0)))</f>
        <v>14</v>
      </c>
      <c r="AF59" s="14">
        <f t="shared" si="29"/>
        <v>114</v>
      </c>
      <c r="AG59" s="14" t="str">
        <f>IF(AG$5=0,"",IF(ISBLANK('1ST'!AI60),"ABS",'1ST'!AI60))</f>
        <v>WS</v>
      </c>
      <c r="AH59" s="14">
        <f>IF(AH$6=0,0,IF(ISBLANK('1ST'!AJ60),"ABS",ROUNDUP('1ST'!AJ60*(_xlfn.XLOOKUP(AG$5,SCODE,THF,"ERROR",0,1))/'1ST'!AJ$9,0)))</f>
        <v>100</v>
      </c>
      <c r="AI59" s="14">
        <f>IF(AI$6=0,0,IF(ISBLANK('1ST'!AK60),"ABS",ROUNDUP('1ST'!AK60*(_xlfn.XLOOKUP(AG$5,SCODE,INF,"ERROR",0,1))/'1ST'!AK$9,0)))</f>
        <v>27</v>
      </c>
      <c r="AJ59" s="14">
        <f t="shared" si="30"/>
        <v>127</v>
      </c>
      <c r="AK59" s="14">
        <f t="shared" si="31"/>
        <v>1381</v>
      </c>
      <c r="AL59" s="14">
        <f t="shared" si="32"/>
        <v>212.46</v>
      </c>
      <c r="AM59" s="14" t="str">
        <f t="shared" si="33"/>
        <v>PASS</v>
      </c>
      <c r="AN59" s="4">
        <f t="shared" si="12"/>
        <v>22</v>
      </c>
      <c r="AO59" s="14">
        <f>'1ST'!AM60</f>
        <v>51</v>
      </c>
    </row>
    <row r="60" spans="1:41">
      <c r="A60" s="4">
        <f>'1ST'!A61</f>
        <v>51</v>
      </c>
      <c r="B60" s="4" t="str">
        <f>'1ST'!B61</f>
        <v>ST0790195</v>
      </c>
      <c r="C60" s="4">
        <f>'1ST'!C61</f>
        <v>200322</v>
      </c>
      <c r="D60" s="4" t="str">
        <f>'1ST'!D61</f>
        <v>SHONI HANG LIMBU</v>
      </c>
      <c r="E60" s="14" t="str">
        <f>IF(E$5=0,"",IF(ISBLANK('1ST'!G61),"ABS",'1ST'!G61))</f>
        <v>EN</v>
      </c>
      <c r="F60" s="14">
        <f>IF(F$6=0,0,IF(ISBLANK('1ST'!H61),"ABS",ROUNDUP('1ST'!H61*(_xlfn.XLOOKUP(E$5,SCODE,THF,"ERROR",0,1))/'1ST'!H$9,0)))</f>
        <v>240</v>
      </c>
      <c r="G60" s="14">
        <f>IF(G$6=0,0,IF(ISBLANK('1ST'!I61),"ABS",ROUNDUP('1ST'!I61*(_xlfn.XLOOKUP(E$5,SCODE,INF,"ERROR",0,1))/'1ST'!I$9,0)))</f>
        <v>57</v>
      </c>
      <c r="H60" s="14">
        <f t="shared" si="23"/>
        <v>297</v>
      </c>
      <c r="I60" s="14" t="str">
        <f>'1ST'!K61</f>
        <v>NEP</v>
      </c>
      <c r="J60" s="14">
        <f>IF(J$6=0,0,IF(ISBLANK('1ST'!L61),"ABS",ROUNDUP('1ST'!L61*(_xlfn.XLOOKUP(I$5,SCODE,THF,"ERROR",0,1))/'1ST'!L$9,0)))</f>
        <v>210</v>
      </c>
      <c r="K60" s="14">
        <f>IF(K$6=0,0,IF(ISBLANK('1ST'!M61),"ABS",ROUNDUP('1ST'!M61*(_xlfn.XLOOKUP(I$5,SCODE,INF,"ERROR",0,1))/'1ST'!M$9,0)))</f>
        <v>55</v>
      </c>
      <c r="L60" s="14">
        <f t="shared" si="24"/>
        <v>265</v>
      </c>
      <c r="M60" s="14" t="str">
        <f>IF(ISBLANK('1ST'!O61),"ABS",'1ST'!O61)</f>
        <v>MATH</v>
      </c>
      <c r="N60" s="14">
        <f>IF(N$6=0,0,IF(ISBLANK('1ST'!P61),"ABS",ROUNDUP('1ST'!P61*(_xlfn.XLOOKUP(M$5,SCODE,THF,"ERROR",0,1))/'1ST'!P$9,0)))</f>
        <v>200</v>
      </c>
      <c r="O60" s="14">
        <f>IF(O$6=0,0,IF(ISBLANK('1ST'!Q61),"ABS",ROUNDUP('1ST'!Q61*(_xlfn.XLOOKUP(M$5,SCODE,INF,"ERROR",0,1))/'1ST'!Q$9,0)))</f>
        <v>57</v>
      </c>
      <c r="P60" s="14">
        <f t="shared" si="25"/>
        <v>257</v>
      </c>
      <c r="Q60" s="14" t="str">
        <f>IF(ISBLANK('1ST'!S61),"ABS",'1ST'!S61)</f>
        <v>SCI</v>
      </c>
      <c r="R60" s="14">
        <f>IF(R$6=0,0,IF(ISBLANK('1ST'!T61),"ABS",ROUNDUP('1ST'!T61*(_xlfn.XLOOKUP(Q$5,SCODE,THF,"ERROR",0,1))/'1ST'!T$9,0)))</f>
        <v>220</v>
      </c>
      <c r="S60" s="14">
        <f>IF(S$6=0,0,IF(ISBLANK('1ST'!U61),"ABS",ROUNDUP('1ST'!U61*(_xlfn.XLOOKUP(Q$5,SCODE,INF,"ERROR",0,1))/'1ST'!U$9,0)))</f>
        <v>55</v>
      </c>
      <c r="T60" s="14">
        <f t="shared" si="26"/>
        <v>275</v>
      </c>
      <c r="U60" s="14" t="str">
        <f>IF(ISBLANK('1ST'!W61),"ABS",'1ST'!W61)</f>
        <v>SOC</v>
      </c>
      <c r="V60" s="14">
        <f>IF(V$6=0,0,IF(ISBLANK('1ST'!X61),"ABS",ROUNDUP('1ST'!X61*(_xlfn.XLOOKUP(U$5,SCODE,THF,"ERROR",0,1))/'1ST'!X$9,0)))</f>
        <v>220</v>
      </c>
      <c r="W60" s="14">
        <f>IF(W$6=0,0,IF(ISBLANK('1ST'!Y61),"ABS",ROUNDUP('1ST'!Y61*(_xlfn.XLOOKUP(U$5,SCODE,INF,"ERROR",0,1))/'1ST'!Y$9,0)))</f>
        <v>57</v>
      </c>
      <c r="X60" s="14">
        <f t="shared" si="27"/>
        <v>277</v>
      </c>
      <c r="Y60" s="14" t="str">
        <f>IF(ISBLANK('1ST'!AA61),"ABS",'1ST'!AA61)</f>
        <v>GK</v>
      </c>
      <c r="Z60" s="14">
        <f>IF(Z$6=0,0,IF(ISBLANK('1ST'!AB61),"ABS",ROUNDUP('1ST'!AB61*(_xlfn.XLOOKUP(Y$5,SCODE,THF,"ERROR",0,1))/'1ST'!AB$9,0)))</f>
        <v>115</v>
      </c>
      <c r="AA60" s="14">
        <f>IF(AA$6=0,0,IF(ISBLANK('1ST'!AC61),"ABS",ROUNDUP('1ST'!AC61*(_xlfn.XLOOKUP(Y$5,SCODE,INF,"ERROR",0,1))/'1ST'!AC$9,0)))</f>
        <v>28</v>
      </c>
      <c r="AB60" s="14">
        <f t="shared" si="28"/>
        <v>143</v>
      </c>
      <c r="AC60" s="14" t="str">
        <f>IF(AC$5=0,"",IF(ISBLANK('1ST'!AE61),"ABS",'1ST'!AE61))</f>
        <v>ORA</v>
      </c>
      <c r="AD60" s="14">
        <f>IF(AD$6=0,0,IF(ISBLANK('1ST'!AF61),"ABS",ROUNDUP('1ST'!AF61*(_xlfn.XLOOKUP(AC$5,SCODE,THF,"ERROR",0,1))/'1ST'!AF$9,0)))</f>
        <v>100</v>
      </c>
      <c r="AE60" s="14">
        <f>IF(AE$6=0,0,IF(ISBLANK('1ST'!AG61),"ABS",ROUNDUP('1ST'!AG61*(_xlfn.XLOOKUP(AC$5,SCODE,INF,"ERROR",0,1))/'1ST'!AG$9,0)))</f>
        <v>27</v>
      </c>
      <c r="AF60" s="14">
        <f t="shared" si="29"/>
        <v>127</v>
      </c>
      <c r="AG60" s="14" t="str">
        <f>IF(AG$5=0,"",IF(ISBLANK('1ST'!AI61),"ABS",'1ST'!AI61))</f>
        <v>WS</v>
      </c>
      <c r="AH60" s="14">
        <f>IF(AH$6=0,0,IF(ISBLANK('1ST'!AJ61),"ABS",ROUNDUP('1ST'!AJ61*(_xlfn.XLOOKUP(AG$5,SCODE,THF,"ERROR",0,1))/'1ST'!AJ$9,0)))</f>
        <v>110</v>
      </c>
      <c r="AI60" s="14">
        <f>IF(AI$6=0,0,IF(ISBLANK('1ST'!AK61),"ABS",ROUNDUP('1ST'!AK61*(_xlfn.XLOOKUP(AG$5,SCODE,INF,"ERROR",0,1))/'1ST'!AK$9,0)))</f>
        <v>28</v>
      </c>
      <c r="AJ60" s="14">
        <f t="shared" si="30"/>
        <v>138</v>
      </c>
      <c r="AK60" s="14">
        <f t="shared" si="31"/>
        <v>1779</v>
      </c>
      <c r="AL60" s="14">
        <f t="shared" si="32"/>
        <v>273.69</v>
      </c>
      <c r="AM60" s="14" t="str">
        <f t="shared" si="33"/>
        <v>PASS</v>
      </c>
      <c r="AN60" s="4">
        <f t="shared" si="12"/>
        <v>9</v>
      </c>
      <c r="AO60" s="14">
        <f>'1ST'!AM61</f>
        <v>59</v>
      </c>
    </row>
    <row r="61" spans="1:41">
      <c r="A61" s="4">
        <f>'1ST'!A62</f>
        <v>52</v>
      </c>
      <c r="B61" s="4" t="str">
        <f>'1ST'!B62</f>
        <v>ST0800462</v>
      </c>
      <c r="C61" s="4">
        <f>'1ST'!C62</f>
        <v>200323</v>
      </c>
      <c r="D61" s="4" t="str">
        <f>'1ST'!D62</f>
        <v>SIMANYA KUMAL</v>
      </c>
      <c r="E61" s="14" t="str">
        <f>IF(E$5=0,"",IF(ISBLANK('1ST'!G62),"ABS",'1ST'!G62))</f>
        <v>EN</v>
      </c>
      <c r="F61" s="14">
        <f>IF(F$6=0,0,IF(ISBLANK('1ST'!H62),"ABS",ROUNDUP('1ST'!H62*(_xlfn.XLOOKUP(E$5,SCODE,THF,"ERROR",0,1))/'1ST'!H$9,0)))</f>
        <v>135</v>
      </c>
      <c r="G61" s="14">
        <f>IF(G$6=0,0,IF(ISBLANK('1ST'!I62),"ABS",ROUNDUP('1ST'!I62*(_xlfn.XLOOKUP(E$5,SCODE,INF,"ERROR",0,1))/'1ST'!I$9,0)))</f>
        <v>52</v>
      </c>
      <c r="H61" s="14">
        <f t="shared" si="23"/>
        <v>187</v>
      </c>
      <c r="I61" s="14" t="str">
        <f>'1ST'!K62</f>
        <v>NEP</v>
      </c>
      <c r="J61" s="14">
        <f>IF(J$6=0,0,IF(ISBLANK('1ST'!L62),"ABS",ROUNDUP('1ST'!L62*(_xlfn.XLOOKUP(I$5,SCODE,THF,"ERROR",0,1))/'1ST'!L$9,0)))</f>
        <v>235</v>
      </c>
      <c r="K61" s="14">
        <f>IF(K$6=0,0,IF(ISBLANK('1ST'!M62),"ABS",ROUNDUP('1ST'!M62*(_xlfn.XLOOKUP(I$5,SCODE,INF,"ERROR",0,1))/'1ST'!M$9,0)))</f>
        <v>54</v>
      </c>
      <c r="L61" s="14">
        <f t="shared" si="24"/>
        <v>289</v>
      </c>
      <c r="M61" s="14" t="str">
        <f>IF(ISBLANK('1ST'!O62),"ABS",'1ST'!O62)</f>
        <v>MATH</v>
      </c>
      <c r="N61" s="14">
        <f>IF(N$6=0,0,IF(ISBLANK('1ST'!P62),"ABS",ROUNDUP('1ST'!P62*(_xlfn.XLOOKUP(M$5,SCODE,THF,"ERROR",0,1))/'1ST'!P$9,0)))</f>
        <v>190</v>
      </c>
      <c r="O61" s="14">
        <f>IF(O$6=0,0,IF(ISBLANK('1ST'!Q62),"ABS",ROUNDUP('1ST'!Q62*(_xlfn.XLOOKUP(M$5,SCODE,INF,"ERROR",0,1))/'1ST'!Q$9,0)))</f>
        <v>52</v>
      </c>
      <c r="P61" s="14">
        <f t="shared" si="25"/>
        <v>242</v>
      </c>
      <c r="Q61" s="14" t="str">
        <f>IF(ISBLANK('1ST'!S62),"ABS",'1ST'!S62)</f>
        <v>SCI</v>
      </c>
      <c r="R61" s="14">
        <f>IF(R$6=0,0,IF(ISBLANK('1ST'!T62),"ABS",ROUNDUP('1ST'!T62*(_xlfn.XLOOKUP(Q$5,SCODE,THF,"ERROR",0,1))/'1ST'!T$9,0)))</f>
        <v>190</v>
      </c>
      <c r="S61" s="14">
        <f>IF(S$6=0,0,IF(ISBLANK('1ST'!U62),"ABS",ROUNDUP('1ST'!U62*(_xlfn.XLOOKUP(Q$5,SCODE,INF,"ERROR",0,1))/'1ST'!U$9,0)))</f>
        <v>54</v>
      </c>
      <c r="T61" s="14">
        <f t="shared" si="26"/>
        <v>244</v>
      </c>
      <c r="U61" s="14" t="str">
        <f>IF(ISBLANK('1ST'!W62),"ABS",'1ST'!W62)</f>
        <v>SOC</v>
      </c>
      <c r="V61" s="14">
        <f>IF(V$6=0,0,IF(ISBLANK('1ST'!X62),"ABS",ROUNDUP('1ST'!X62*(_xlfn.XLOOKUP(U$5,SCODE,THF,"ERROR",0,1))/'1ST'!X$9,0)))</f>
        <v>195</v>
      </c>
      <c r="W61" s="14">
        <f>IF(W$6=0,0,IF(ISBLANK('1ST'!Y62),"ABS",ROUNDUP('1ST'!Y62*(_xlfn.XLOOKUP(U$5,SCODE,INF,"ERROR",0,1))/'1ST'!Y$9,0)))</f>
        <v>53</v>
      </c>
      <c r="X61" s="14">
        <f t="shared" si="27"/>
        <v>248</v>
      </c>
      <c r="Y61" s="14" t="str">
        <f>IF(ISBLANK('1ST'!AA62),"ABS",'1ST'!AA62)</f>
        <v>GK</v>
      </c>
      <c r="Z61" s="14">
        <f>IF(Z$6=0,0,IF(ISBLANK('1ST'!AB62),"ABS",ROUNDUP('1ST'!AB62*(_xlfn.XLOOKUP(Y$5,SCODE,THF,"ERROR",0,1))/'1ST'!AB$9,0)))</f>
        <v>120</v>
      </c>
      <c r="AA61" s="14">
        <f>IF(AA$6=0,0,IF(ISBLANK('1ST'!AC62),"ABS",ROUNDUP('1ST'!AC62*(_xlfn.XLOOKUP(Y$5,SCODE,INF,"ERROR",0,1))/'1ST'!AC$9,0)))</f>
        <v>25</v>
      </c>
      <c r="AB61" s="14">
        <f t="shared" si="28"/>
        <v>145</v>
      </c>
      <c r="AC61" s="14" t="str">
        <f>IF(AC$5=0,"",IF(ISBLANK('1ST'!AE62),"ABS",'1ST'!AE62))</f>
        <v>ORA</v>
      </c>
      <c r="AD61" s="14">
        <f>IF(AD$6=0,0,IF(ISBLANK('1ST'!AF62),"ABS",ROUNDUP('1ST'!AF62*(_xlfn.XLOOKUP(AC$5,SCODE,THF,"ERROR",0,1))/'1ST'!AF$9,0)))</f>
        <v>100</v>
      </c>
      <c r="AE61" s="14">
        <f>IF(AE$6=0,0,IF(ISBLANK('1ST'!AG62),"ABS",ROUNDUP('1ST'!AG62*(_xlfn.XLOOKUP(AC$5,SCODE,INF,"ERROR",0,1))/'1ST'!AG$9,0)))</f>
        <v>24</v>
      </c>
      <c r="AF61" s="14">
        <f t="shared" si="29"/>
        <v>124</v>
      </c>
      <c r="AG61" s="14" t="str">
        <f>IF(AG$5=0,"",IF(ISBLANK('1ST'!AI62),"ABS",'1ST'!AI62))</f>
        <v>WS</v>
      </c>
      <c r="AH61" s="14">
        <f>IF(AH$6=0,0,IF(ISBLANK('1ST'!AJ62),"ABS",ROUNDUP('1ST'!AJ62*(_xlfn.XLOOKUP(AG$5,SCODE,THF,"ERROR",0,1))/'1ST'!AJ$9,0)))</f>
        <v>100</v>
      </c>
      <c r="AI61" s="14">
        <f>IF(AI$6=0,0,IF(ISBLANK('1ST'!AK62),"ABS",ROUNDUP('1ST'!AK62*(_xlfn.XLOOKUP(AG$5,SCODE,INF,"ERROR",0,1))/'1ST'!AK$9,0)))</f>
        <v>25</v>
      </c>
      <c r="AJ61" s="14">
        <f t="shared" si="30"/>
        <v>125</v>
      </c>
      <c r="AK61" s="14">
        <f t="shared" si="31"/>
        <v>1604</v>
      </c>
      <c r="AL61" s="14">
        <f t="shared" si="32"/>
        <v>246.77</v>
      </c>
      <c r="AM61" s="14" t="str">
        <f t="shared" si="33"/>
        <v>PASS</v>
      </c>
      <c r="AN61" s="4">
        <f t="shared" si="12"/>
        <v>15</v>
      </c>
      <c r="AO61" s="14">
        <f>'1ST'!AM62</f>
        <v>44</v>
      </c>
    </row>
    <row r="62" spans="1:41">
      <c r="A62" s="4">
        <f>'1ST'!A63</f>
        <v>53</v>
      </c>
      <c r="B62" s="4" t="str">
        <f>'1ST'!B63</f>
        <v>ST0790118</v>
      </c>
      <c r="C62" s="4">
        <f>'1ST'!C63</f>
        <v>200324</v>
      </c>
      <c r="D62" s="4" t="str">
        <f>'1ST'!D63</f>
        <v>SIMSON LIMBU</v>
      </c>
      <c r="E62" s="14" t="str">
        <f>IF(E$5=0,"",IF(ISBLANK('1ST'!G63),"ABS",'1ST'!G63))</f>
        <v>EN</v>
      </c>
      <c r="F62" s="14">
        <f>IF(F$6=0,0,IF(ISBLANK('1ST'!H63),"ABS",ROUNDUP('1ST'!H63*(_xlfn.XLOOKUP(E$5,SCODE,THF,"ERROR",0,1))/'1ST'!H$9,0)))</f>
        <v>225</v>
      </c>
      <c r="G62" s="14">
        <f>IF(G$6=0,0,IF(ISBLANK('1ST'!I63),"ABS",ROUNDUP('1ST'!I63*(_xlfn.XLOOKUP(E$5,SCODE,INF,"ERROR",0,1))/'1ST'!I$9,0)))</f>
        <v>55</v>
      </c>
      <c r="H62" s="14">
        <f t="shared" si="23"/>
        <v>280</v>
      </c>
      <c r="I62" s="14" t="str">
        <f>'1ST'!K63</f>
        <v>NEP</v>
      </c>
      <c r="J62" s="14">
        <f>IF(J$6=0,0,IF(ISBLANK('1ST'!L63),"ABS",ROUNDUP('1ST'!L63*(_xlfn.XLOOKUP(I$5,SCODE,THF,"ERROR",0,1))/'1ST'!L$9,0)))</f>
        <v>235</v>
      </c>
      <c r="K62" s="14">
        <f>IF(K$6=0,0,IF(ISBLANK('1ST'!M63),"ABS",ROUNDUP('1ST'!M63*(_xlfn.XLOOKUP(I$5,SCODE,INF,"ERROR",0,1))/'1ST'!M$9,0)))</f>
        <v>55</v>
      </c>
      <c r="L62" s="14">
        <f t="shared" si="24"/>
        <v>290</v>
      </c>
      <c r="M62" s="14" t="str">
        <f>IF(ISBLANK('1ST'!O63),"ABS",'1ST'!O63)</f>
        <v>MATH</v>
      </c>
      <c r="N62" s="14">
        <f>IF(N$6=0,0,IF(ISBLANK('1ST'!P63),"ABS",ROUNDUP('1ST'!P63*(_xlfn.XLOOKUP(M$5,SCODE,THF,"ERROR",0,1))/'1ST'!P$9,0)))</f>
        <v>200</v>
      </c>
      <c r="O62" s="14">
        <f>IF(O$6=0,0,IF(ISBLANK('1ST'!Q63),"ABS",ROUNDUP('1ST'!Q63*(_xlfn.XLOOKUP(M$5,SCODE,INF,"ERROR",0,1))/'1ST'!Q$9,0)))</f>
        <v>55</v>
      </c>
      <c r="P62" s="14">
        <f t="shared" si="25"/>
        <v>255</v>
      </c>
      <c r="Q62" s="14" t="str">
        <f>IF(ISBLANK('1ST'!S63),"ABS",'1ST'!S63)</f>
        <v>SCI</v>
      </c>
      <c r="R62" s="14">
        <f>IF(R$6=0,0,IF(ISBLANK('1ST'!T63),"ABS",ROUNDUP('1ST'!T63*(_xlfn.XLOOKUP(Q$5,SCODE,THF,"ERROR",0,1))/'1ST'!T$9,0)))</f>
        <v>230</v>
      </c>
      <c r="S62" s="14">
        <f>IF(S$6=0,0,IF(ISBLANK('1ST'!U63),"ABS",ROUNDUP('1ST'!U63*(_xlfn.XLOOKUP(Q$5,SCODE,INF,"ERROR",0,1))/'1ST'!U$9,0)))</f>
        <v>55</v>
      </c>
      <c r="T62" s="14">
        <f t="shared" si="26"/>
        <v>285</v>
      </c>
      <c r="U62" s="14" t="str">
        <f>IF(ISBLANK('1ST'!W63),"ABS",'1ST'!W63)</f>
        <v>SOC</v>
      </c>
      <c r="V62" s="14">
        <f>IF(V$6=0,0,IF(ISBLANK('1ST'!X63),"ABS",ROUNDUP('1ST'!X63*(_xlfn.XLOOKUP(U$5,SCODE,THF,"ERROR",0,1))/'1ST'!X$9,0)))</f>
        <v>215</v>
      </c>
      <c r="W62" s="14">
        <f>IF(W$6=0,0,IF(ISBLANK('1ST'!Y63),"ABS",ROUNDUP('1ST'!Y63*(_xlfn.XLOOKUP(U$5,SCODE,INF,"ERROR",0,1))/'1ST'!Y$9,0)))</f>
        <v>52</v>
      </c>
      <c r="X62" s="14">
        <f t="shared" si="27"/>
        <v>267</v>
      </c>
      <c r="Y62" s="14" t="str">
        <f>IF(ISBLANK('1ST'!AA63),"ABS",'1ST'!AA63)</f>
        <v>GK</v>
      </c>
      <c r="Z62" s="14">
        <f>IF(Z$6=0,0,IF(ISBLANK('1ST'!AB63),"ABS",ROUNDUP('1ST'!AB63*(_xlfn.XLOOKUP(Y$5,SCODE,THF,"ERROR",0,1))/'1ST'!AB$9,0)))</f>
        <v>120</v>
      </c>
      <c r="AA62" s="14">
        <f>IF(AA$6=0,0,IF(ISBLANK('1ST'!AC63),"ABS",ROUNDUP('1ST'!AC63*(_xlfn.XLOOKUP(Y$5,SCODE,INF,"ERROR",0,1))/'1ST'!AC$9,0)))</f>
        <v>27</v>
      </c>
      <c r="AB62" s="14">
        <f t="shared" si="28"/>
        <v>147</v>
      </c>
      <c r="AC62" s="14" t="str">
        <f>IF(AC$5=0,"",IF(ISBLANK('1ST'!AE63),"ABS",'1ST'!AE63))</f>
        <v>ORA</v>
      </c>
      <c r="AD62" s="14">
        <f>IF(AD$6=0,0,IF(ISBLANK('1ST'!AF63),"ABS",ROUNDUP('1ST'!AF63*(_xlfn.XLOOKUP(AC$5,SCODE,THF,"ERROR",0,1))/'1ST'!AF$9,0)))</f>
        <v>105</v>
      </c>
      <c r="AE62" s="14">
        <f>IF(AE$6=0,0,IF(ISBLANK('1ST'!AG63),"ABS",ROUNDUP('1ST'!AG63*(_xlfn.XLOOKUP(AC$5,SCODE,INF,"ERROR",0,1))/'1ST'!AG$9,0)))</f>
        <v>24</v>
      </c>
      <c r="AF62" s="14">
        <f t="shared" si="29"/>
        <v>129</v>
      </c>
      <c r="AG62" s="14" t="str">
        <f>IF(AG$5=0,"",IF(ISBLANK('1ST'!AI63),"ABS",'1ST'!AI63))</f>
        <v>WS</v>
      </c>
      <c r="AH62" s="14">
        <f>IF(AH$6=0,0,IF(ISBLANK('1ST'!AJ63),"ABS",ROUNDUP('1ST'!AJ63*(_xlfn.XLOOKUP(AG$5,SCODE,THF,"ERROR",0,1))/'1ST'!AJ$9,0)))</f>
        <v>115</v>
      </c>
      <c r="AI62" s="14">
        <f>IF(AI$6=0,0,IF(ISBLANK('1ST'!AK63),"ABS",ROUNDUP('1ST'!AK63*(_xlfn.XLOOKUP(AG$5,SCODE,INF,"ERROR",0,1))/'1ST'!AK$9,0)))</f>
        <v>27</v>
      </c>
      <c r="AJ62" s="14">
        <f t="shared" si="30"/>
        <v>142</v>
      </c>
      <c r="AK62" s="14">
        <f t="shared" si="31"/>
        <v>1795</v>
      </c>
      <c r="AL62" s="14">
        <f t="shared" si="32"/>
        <v>276.14999999999998</v>
      </c>
      <c r="AM62" s="14" t="str">
        <f t="shared" si="33"/>
        <v>PASS</v>
      </c>
      <c r="AN62" s="4">
        <f t="shared" si="12"/>
        <v>7</v>
      </c>
      <c r="AO62" s="14">
        <f>'1ST'!AM63</f>
        <v>53</v>
      </c>
    </row>
    <row r="63" spans="1:41">
      <c r="A63" s="4">
        <f>'1ST'!A64</f>
        <v>54</v>
      </c>
      <c r="B63" s="4" t="str">
        <f>'1ST'!B64</f>
        <v>ST0790106</v>
      </c>
      <c r="C63" s="4">
        <f>'1ST'!C64</f>
        <v>200325</v>
      </c>
      <c r="D63" s="4" t="str">
        <f>'1ST'!D64</f>
        <v>SOPHIYA SHRESTHA</v>
      </c>
      <c r="E63" s="14" t="str">
        <f>IF(E$5=0,"",IF(ISBLANK('1ST'!G64),"ABS",'1ST'!G64))</f>
        <v>EN</v>
      </c>
      <c r="F63" s="14">
        <f>IF(F$6=0,0,IF(ISBLANK('1ST'!H64),"ABS",ROUNDUP('1ST'!H64*(_xlfn.XLOOKUP(E$5,SCODE,THF,"ERROR",0,1))/'1ST'!H$9,0)))</f>
        <v>240</v>
      </c>
      <c r="G63" s="14">
        <f>IF(G$6=0,0,IF(ISBLANK('1ST'!I64),"ABS",ROUNDUP('1ST'!I64*(_xlfn.XLOOKUP(E$5,SCODE,INF,"ERROR",0,1))/'1ST'!I$9,0)))</f>
        <v>60</v>
      </c>
      <c r="H63" s="14">
        <f t="shared" si="23"/>
        <v>300</v>
      </c>
      <c r="I63" s="14" t="str">
        <f>'1ST'!K64</f>
        <v>NEP</v>
      </c>
      <c r="J63" s="14">
        <f>IF(J$6=0,0,IF(ISBLANK('1ST'!L64),"ABS",ROUNDUP('1ST'!L64*(_xlfn.XLOOKUP(I$5,SCODE,THF,"ERROR",0,1))/'1ST'!L$9,0)))</f>
        <v>225</v>
      </c>
      <c r="K63" s="14">
        <f>IF(K$6=0,0,IF(ISBLANK('1ST'!M64),"ABS",ROUNDUP('1ST'!M64*(_xlfn.XLOOKUP(I$5,SCODE,INF,"ERROR",0,1))/'1ST'!M$9,0)))</f>
        <v>59</v>
      </c>
      <c r="L63" s="14">
        <f t="shared" si="24"/>
        <v>284</v>
      </c>
      <c r="M63" s="14" t="str">
        <f>IF(ISBLANK('1ST'!O64),"ABS",'1ST'!O64)</f>
        <v>MATH</v>
      </c>
      <c r="N63" s="14">
        <f>IF(N$6=0,0,IF(ISBLANK('1ST'!P64),"ABS",ROUNDUP('1ST'!P64*(_xlfn.XLOOKUP(M$5,SCODE,THF,"ERROR",0,1))/'1ST'!P$9,0)))</f>
        <v>230</v>
      </c>
      <c r="O63" s="14">
        <f>IF(O$6=0,0,IF(ISBLANK('1ST'!Q64),"ABS",ROUNDUP('1ST'!Q64*(_xlfn.XLOOKUP(M$5,SCODE,INF,"ERROR",0,1))/'1ST'!Q$9,0)))</f>
        <v>60</v>
      </c>
      <c r="P63" s="14">
        <f t="shared" si="25"/>
        <v>290</v>
      </c>
      <c r="Q63" s="14" t="str">
        <f>IF(ISBLANK('1ST'!S64),"ABS",'1ST'!S64)</f>
        <v>SCI</v>
      </c>
      <c r="R63" s="14">
        <f>IF(R$6=0,0,IF(ISBLANK('1ST'!T64),"ABS",ROUNDUP('1ST'!T64*(_xlfn.XLOOKUP(Q$5,SCODE,THF,"ERROR",0,1))/'1ST'!T$9,0)))</f>
        <v>225</v>
      </c>
      <c r="S63" s="14">
        <f>IF(S$6=0,0,IF(ISBLANK('1ST'!U64),"ABS",ROUNDUP('1ST'!U64*(_xlfn.XLOOKUP(Q$5,SCODE,INF,"ERROR",0,1))/'1ST'!U$9,0)))</f>
        <v>59</v>
      </c>
      <c r="T63" s="14">
        <f t="shared" si="26"/>
        <v>284</v>
      </c>
      <c r="U63" s="14" t="str">
        <f>IF(ISBLANK('1ST'!W64),"ABS",'1ST'!W64)</f>
        <v>SOC</v>
      </c>
      <c r="V63" s="14">
        <f>IF(V$6=0,0,IF(ISBLANK('1ST'!X64),"ABS",ROUNDUP('1ST'!X64*(_xlfn.XLOOKUP(U$5,SCODE,THF,"ERROR",0,1))/'1ST'!X$9,0)))</f>
        <v>245</v>
      </c>
      <c r="W63" s="14">
        <f>IF(W$6=0,0,IF(ISBLANK('1ST'!Y64),"ABS",ROUNDUP('1ST'!Y64*(_xlfn.XLOOKUP(U$5,SCODE,INF,"ERROR",0,1))/'1ST'!Y$9,0)))</f>
        <v>55</v>
      </c>
      <c r="X63" s="14">
        <f t="shared" si="27"/>
        <v>300</v>
      </c>
      <c r="Y63" s="14" t="str">
        <f>IF(ISBLANK('1ST'!AA64),"ABS",'1ST'!AA64)</f>
        <v>GK</v>
      </c>
      <c r="Z63" s="14">
        <f>IF(Z$6=0,0,IF(ISBLANK('1ST'!AB64),"ABS",ROUNDUP('1ST'!AB64*(_xlfn.XLOOKUP(Y$5,SCODE,THF,"ERROR",0,1))/'1ST'!AB$9,0)))</f>
        <v>120</v>
      </c>
      <c r="AA63" s="14">
        <f>IF(AA$6=0,0,IF(ISBLANK('1ST'!AC64),"ABS",ROUNDUP('1ST'!AC64*(_xlfn.XLOOKUP(Y$5,SCODE,INF,"ERROR",0,1))/'1ST'!AC$9,0)))</f>
        <v>30</v>
      </c>
      <c r="AB63" s="14">
        <f t="shared" si="28"/>
        <v>150</v>
      </c>
      <c r="AC63" s="14" t="str">
        <f>IF(AC$5=0,"",IF(ISBLANK('1ST'!AE64),"ABS",'1ST'!AE64))</f>
        <v>ORA</v>
      </c>
      <c r="AD63" s="14">
        <f>IF(AD$6=0,0,IF(ISBLANK('1ST'!AF64),"ABS",ROUNDUP('1ST'!AF64*(_xlfn.XLOOKUP(AC$5,SCODE,THF,"ERROR",0,1))/'1ST'!AF$9,0)))</f>
        <v>125</v>
      </c>
      <c r="AE63" s="14">
        <f>IF(AE$6=0,0,IF(ISBLANK('1ST'!AG64),"ABS",ROUNDUP('1ST'!AG64*(_xlfn.XLOOKUP(AC$5,SCODE,INF,"ERROR",0,1))/'1ST'!AG$9,0)))</f>
        <v>30</v>
      </c>
      <c r="AF63" s="14">
        <f t="shared" si="29"/>
        <v>155</v>
      </c>
      <c r="AG63" s="14" t="str">
        <f>IF(AG$5=0,"",IF(ISBLANK('1ST'!AI64),"ABS",'1ST'!AI64))</f>
        <v>WS</v>
      </c>
      <c r="AH63" s="14">
        <f>IF(AH$6=0,0,IF(ISBLANK('1ST'!AJ64),"ABS",ROUNDUP('1ST'!AJ64*(_xlfn.XLOOKUP(AG$5,SCODE,THF,"ERROR",0,1))/'1ST'!AJ$9,0)))</f>
        <v>120</v>
      </c>
      <c r="AI63" s="14">
        <f>IF(AI$6=0,0,IF(ISBLANK('1ST'!AK64),"ABS",ROUNDUP('1ST'!AK64*(_xlfn.XLOOKUP(AG$5,SCODE,INF,"ERROR",0,1))/'1ST'!AK$9,0)))</f>
        <v>30</v>
      </c>
      <c r="AJ63" s="14">
        <f t="shared" si="30"/>
        <v>150</v>
      </c>
      <c r="AK63" s="14">
        <f t="shared" si="31"/>
        <v>1913</v>
      </c>
      <c r="AL63" s="14">
        <f t="shared" si="32"/>
        <v>294.31</v>
      </c>
      <c r="AM63" s="14" t="str">
        <f t="shared" si="33"/>
        <v>PASS</v>
      </c>
      <c r="AN63" s="4">
        <f t="shared" si="12"/>
        <v>2</v>
      </c>
      <c r="AO63" s="14">
        <f>'1ST'!AM64</f>
        <v>53</v>
      </c>
    </row>
    <row r="64" spans="1:41">
      <c r="A64" s="4">
        <f>'1ST'!A65</f>
        <v>55</v>
      </c>
      <c r="B64" s="4" t="str">
        <f>'1ST'!B65</f>
        <v>ST0790117</v>
      </c>
      <c r="C64" s="4">
        <f>'1ST'!C65</f>
        <v>200326</v>
      </c>
      <c r="D64" s="4" t="str">
        <f>'1ST'!D65</f>
        <v>SRISHTI MAGAR</v>
      </c>
      <c r="E64" s="14" t="str">
        <f>IF(E$5=0,"",IF(ISBLANK('1ST'!G65),"ABS",'1ST'!G65))</f>
        <v>EN</v>
      </c>
      <c r="F64" s="14">
        <f>IF(F$6=0,0,IF(ISBLANK('1ST'!H65),"ABS",ROUNDUP('1ST'!H65*(_xlfn.XLOOKUP(E$5,SCODE,THF,"ERROR",0,1))/'1ST'!H$9,0)))</f>
        <v>230</v>
      </c>
      <c r="G64" s="14">
        <f>IF(G$6=0,0,IF(ISBLANK('1ST'!I65),"ABS",ROUNDUP('1ST'!I65*(_xlfn.XLOOKUP(E$5,SCODE,INF,"ERROR",0,1))/'1ST'!I$9,0)))</f>
        <v>57</v>
      </c>
      <c r="H64" s="14">
        <f t="shared" si="23"/>
        <v>287</v>
      </c>
      <c r="I64" s="14" t="str">
        <f>'1ST'!K65</f>
        <v>NEP</v>
      </c>
      <c r="J64" s="14">
        <f>IF(J$6=0,0,IF(ISBLANK('1ST'!L65),"ABS",ROUNDUP('1ST'!L65*(_xlfn.XLOOKUP(I$5,SCODE,THF,"ERROR",0,1))/'1ST'!L$9,0)))</f>
        <v>235</v>
      </c>
      <c r="K64" s="14">
        <f>IF(K$6=0,0,IF(ISBLANK('1ST'!M65),"ABS",ROUNDUP('1ST'!M65*(_xlfn.XLOOKUP(I$5,SCODE,INF,"ERROR",0,1))/'1ST'!M$9,0)))</f>
        <v>54</v>
      </c>
      <c r="L64" s="14">
        <f t="shared" si="24"/>
        <v>289</v>
      </c>
      <c r="M64" s="14" t="str">
        <f>IF(ISBLANK('1ST'!O65),"ABS",'1ST'!O65)</f>
        <v>MATH</v>
      </c>
      <c r="N64" s="14">
        <f>IF(N$6=0,0,IF(ISBLANK('1ST'!P65),"ABS",ROUNDUP('1ST'!P65*(_xlfn.XLOOKUP(M$5,SCODE,THF,"ERROR",0,1))/'1ST'!P$9,0)))</f>
        <v>210</v>
      </c>
      <c r="O64" s="14">
        <f>IF(O$6=0,0,IF(ISBLANK('1ST'!Q65),"ABS",ROUNDUP('1ST'!Q65*(_xlfn.XLOOKUP(M$5,SCODE,INF,"ERROR",0,1))/'1ST'!Q$9,0)))</f>
        <v>57</v>
      </c>
      <c r="P64" s="14">
        <f t="shared" si="25"/>
        <v>267</v>
      </c>
      <c r="Q64" s="14" t="str">
        <f>IF(ISBLANK('1ST'!S65),"ABS",'1ST'!S65)</f>
        <v>SCI</v>
      </c>
      <c r="R64" s="14">
        <f>IF(R$6=0,0,IF(ISBLANK('1ST'!T65),"ABS",ROUNDUP('1ST'!T65*(_xlfn.XLOOKUP(Q$5,SCODE,THF,"ERROR",0,1))/'1ST'!T$9,0)))</f>
        <v>195</v>
      </c>
      <c r="S64" s="14">
        <f>IF(S$6=0,0,IF(ISBLANK('1ST'!U65),"ABS",ROUNDUP('1ST'!U65*(_xlfn.XLOOKUP(Q$5,SCODE,INF,"ERROR",0,1))/'1ST'!U$9,0)))</f>
        <v>54</v>
      </c>
      <c r="T64" s="14">
        <f t="shared" si="26"/>
        <v>249</v>
      </c>
      <c r="U64" s="14" t="str">
        <f>IF(ISBLANK('1ST'!W65),"ABS",'1ST'!W65)</f>
        <v>SOC</v>
      </c>
      <c r="V64" s="14">
        <f>IF(V$6=0,0,IF(ISBLANK('1ST'!X65),"ABS",ROUNDUP('1ST'!X65*(_xlfn.XLOOKUP(U$5,SCODE,THF,"ERROR",0,1))/'1ST'!X$9,0)))</f>
        <v>195</v>
      </c>
      <c r="W64" s="14">
        <f>IF(W$6=0,0,IF(ISBLANK('1ST'!Y65),"ABS",ROUNDUP('1ST'!Y65*(_xlfn.XLOOKUP(U$5,SCODE,INF,"ERROR",0,1))/'1ST'!Y$9,0)))</f>
        <v>54</v>
      </c>
      <c r="X64" s="14">
        <f t="shared" si="27"/>
        <v>249</v>
      </c>
      <c r="Y64" s="14" t="str">
        <f>IF(ISBLANK('1ST'!AA65),"ABS",'1ST'!AA65)</f>
        <v>GK</v>
      </c>
      <c r="Z64" s="14">
        <f>IF(Z$6=0,0,IF(ISBLANK('1ST'!AB65),"ABS",ROUNDUP('1ST'!AB65*(_xlfn.XLOOKUP(Y$5,SCODE,THF,"ERROR",0,1))/'1ST'!AB$9,0)))</f>
        <v>120</v>
      </c>
      <c r="AA64" s="14">
        <f>IF(AA$6=0,0,IF(ISBLANK('1ST'!AC65),"ABS",ROUNDUP('1ST'!AC65*(_xlfn.XLOOKUP(Y$5,SCODE,INF,"ERROR",0,1))/'1ST'!AC$9,0)))</f>
        <v>28</v>
      </c>
      <c r="AB64" s="14">
        <f t="shared" si="28"/>
        <v>148</v>
      </c>
      <c r="AC64" s="14" t="str">
        <f>IF(AC$5=0,"",IF(ISBLANK('1ST'!AE65),"ABS",'1ST'!AE65))</f>
        <v>ORA</v>
      </c>
      <c r="AD64" s="14">
        <f>IF(AD$6=0,0,IF(ISBLANK('1ST'!AF65),"ABS",ROUNDUP('1ST'!AF65*(_xlfn.XLOOKUP(AC$5,SCODE,THF,"ERROR",0,1))/'1ST'!AF$9,0)))</f>
        <v>105</v>
      </c>
      <c r="AE64" s="14">
        <f>IF(AE$6=0,0,IF(ISBLANK('1ST'!AG65),"ABS",ROUNDUP('1ST'!AG65*(_xlfn.XLOOKUP(AC$5,SCODE,INF,"ERROR",0,1))/'1ST'!AG$9,0)))</f>
        <v>27</v>
      </c>
      <c r="AF64" s="14">
        <f t="shared" si="29"/>
        <v>132</v>
      </c>
      <c r="AG64" s="14" t="str">
        <f>IF(AG$5=0,"",IF(ISBLANK('1ST'!AI65),"ABS",'1ST'!AI65))</f>
        <v>WS</v>
      </c>
      <c r="AH64" s="14">
        <f>IF(AH$6=0,0,IF(ISBLANK('1ST'!AJ65),"ABS",ROUNDUP('1ST'!AJ65*(_xlfn.XLOOKUP(AG$5,SCODE,THF,"ERROR",0,1))/'1ST'!AJ$9,0)))</f>
        <v>125</v>
      </c>
      <c r="AI64" s="14">
        <f>IF(AI$6=0,0,IF(ISBLANK('1ST'!AK65),"ABS",ROUNDUP('1ST'!AK65*(_xlfn.XLOOKUP(AG$5,SCODE,INF,"ERROR",0,1))/'1ST'!AK$9,0)))</f>
        <v>28</v>
      </c>
      <c r="AJ64" s="14">
        <f t="shared" si="30"/>
        <v>153</v>
      </c>
      <c r="AK64" s="14">
        <f t="shared" si="31"/>
        <v>1774</v>
      </c>
      <c r="AL64" s="14">
        <f t="shared" si="32"/>
        <v>272.92</v>
      </c>
      <c r="AM64" s="14" t="str">
        <f t="shared" si="33"/>
        <v>PASS</v>
      </c>
      <c r="AN64" s="4">
        <f t="shared" si="12"/>
        <v>10</v>
      </c>
      <c r="AO64" s="14">
        <f>'1ST'!AM65</f>
        <v>55</v>
      </c>
    </row>
    <row r="65" spans="1:41">
      <c r="A65" s="4">
        <f>'1ST'!A66</f>
        <v>56</v>
      </c>
      <c r="B65" s="4" t="str">
        <f>'1ST'!B66</f>
        <v>ST0800026</v>
      </c>
      <c r="C65" s="4">
        <f>'1ST'!C66</f>
        <v>200327</v>
      </c>
      <c r="D65" s="4" t="str">
        <f>'1ST'!D66</f>
        <v>UPENDRA BK</v>
      </c>
      <c r="E65" s="14" t="str">
        <f>IF(E$5=0,"",IF(ISBLANK('1ST'!G66),"ABS",'1ST'!G66))</f>
        <v>EN</v>
      </c>
      <c r="F65" s="14">
        <f>IF(F$6=0,0,IF(ISBLANK('1ST'!H66),"ABS",ROUNDUP('1ST'!H66*(_xlfn.XLOOKUP(E$5,SCODE,THF,"ERROR",0,1))/'1ST'!H$9,0)))</f>
        <v>225</v>
      </c>
      <c r="G65" s="14">
        <f>IF(G$6=0,0,IF(ISBLANK('1ST'!I66),"ABS",ROUNDUP('1ST'!I66*(_xlfn.XLOOKUP(E$5,SCODE,INF,"ERROR",0,1))/'1ST'!I$9,0)))</f>
        <v>59</v>
      </c>
      <c r="H65" s="14">
        <f t="shared" si="23"/>
        <v>284</v>
      </c>
      <c r="I65" s="14" t="str">
        <f>'1ST'!K66</f>
        <v>NEP</v>
      </c>
      <c r="J65" s="14">
        <f>IF(J$6=0,0,IF(ISBLANK('1ST'!L66),"ABS",ROUNDUP('1ST'!L66*(_xlfn.XLOOKUP(I$5,SCODE,THF,"ERROR",0,1))/'1ST'!L$9,0)))</f>
        <v>215</v>
      </c>
      <c r="K65" s="14">
        <f>IF(K$6=0,0,IF(ISBLANK('1ST'!M66),"ABS",ROUNDUP('1ST'!M66*(_xlfn.XLOOKUP(I$5,SCODE,INF,"ERROR",0,1))/'1ST'!M$9,0)))</f>
        <v>59</v>
      </c>
      <c r="L65" s="14">
        <f t="shared" si="24"/>
        <v>274</v>
      </c>
      <c r="M65" s="14" t="str">
        <f>IF(ISBLANK('1ST'!O66),"ABS",'1ST'!O66)</f>
        <v>MATH</v>
      </c>
      <c r="N65" s="14">
        <f>IF(N$6=0,0,IF(ISBLANK('1ST'!P66),"ABS",ROUNDUP('1ST'!P66*(_xlfn.XLOOKUP(M$5,SCODE,THF,"ERROR",0,1))/'1ST'!P$9,0)))</f>
        <v>230</v>
      </c>
      <c r="O65" s="14">
        <f>IF(O$6=0,0,IF(ISBLANK('1ST'!Q66),"ABS",ROUNDUP('1ST'!Q66*(_xlfn.XLOOKUP(M$5,SCODE,INF,"ERROR",0,1))/'1ST'!Q$9,0)))</f>
        <v>59</v>
      </c>
      <c r="P65" s="14">
        <f t="shared" si="25"/>
        <v>289</v>
      </c>
      <c r="Q65" s="14" t="str">
        <f>IF(ISBLANK('1ST'!S66),"ABS",'1ST'!S66)</f>
        <v>SCI</v>
      </c>
      <c r="R65" s="14">
        <f>IF(R$6=0,0,IF(ISBLANK('1ST'!T66),"ABS",ROUNDUP('1ST'!T66*(_xlfn.XLOOKUP(Q$5,SCODE,THF,"ERROR",0,1))/'1ST'!T$9,0)))</f>
        <v>220</v>
      </c>
      <c r="S65" s="14">
        <f>IF(S$6=0,0,IF(ISBLANK('1ST'!U66),"ABS",ROUNDUP('1ST'!U66*(_xlfn.XLOOKUP(Q$5,SCODE,INF,"ERROR",0,1))/'1ST'!U$9,0)))</f>
        <v>59</v>
      </c>
      <c r="T65" s="14">
        <f t="shared" si="26"/>
        <v>279</v>
      </c>
      <c r="U65" s="14" t="str">
        <f>IF(ISBLANK('1ST'!W66),"ABS",'1ST'!W66)</f>
        <v>SOC</v>
      </c>
      <c r="V65" s="14">
        <f>IF(V$6=0,0,IF(ISBLANK('1ST'!X66),"ABS",ROUNDUP('1ST'!X66*(_xlfn.XLOOKUP(U$5,SCODE,THF,"ERROR",0,1))/'1ST'!X$9,0)))</f>
        <v>145</v>
      </c>
      <c r="W65" s="14">
        <f>IF(W$6=0,0,IF(ISBLANK('1ST'!Y66),"ABS",ROUNDUP('1ST'!Y66*(_xlfn.XLOOKUP(U$5,SCODE,INF,"ERROR",0,1))/'1ST'!Y$9,0)))</f>
        <v>58</v>
      </c>
      <c r="X65" s="14">
        <f t="shared" si="27"/>
        <v>203</v>
      </c>
      <c r="Y65" s="14" t="str">
        <f>IF(ISBLANK('1ST'!AA66),"ABS",'1ST'!AA66)</f>
        <v>GK</v>
      </c>
      <c r="Z65" s="14">
        <f>IF(Z$6=0,0,IF(ISBLANK('1ST'!AB66),"ABS",ROUNDUP('1ST'!AB66*(_xlfn.XLOOKUP(Y$5,SCODE,THF,"ERROR",0,1))/'1ST'!AB$9,0)))</f>
        <v>120</v>
      </c>
      <c r="AA65" s="14">
        <f>IF(AA$6=0,0,IF(ISBLANK('1ST'!AC66),"ABS",ROUNDUP('1ST'!AC66*(_xlfn.XLOOKUP(Y$5,SCODE,INF,"ERROR",0,1))/'1ST'!AC$9,0)))</f>
        <v>29</v>
      </c>
      <c r="AB65" s="14">
        <f t="shared" si="28"/>
        <v>149</v>
      </c>
      <c r="AC65" s="14" t="str">
        <f>IF(AC$5=0,"",IF(ISBLANK('1ST'!AE66),"ABS",'1ST'!AE66))</f>
        <v>ORA</v>
      </c>
      <c r="AD65" s="14">
        <f>IF(AD$6=0,0,IF(ISBLANK('1ST'!AF66),"ABS",ROUNDUP('1ST'!AF66*(_xlfn.XLOOKUP(AC$5,SCODE,THF,"ERROR",0,1))/'1ST'!AF$9,0)))</f>
        <v>110</v>
      </c>
      <c r="AE65" s="14">
        <f>IF(AE$6=0,0,IF(ISBLANK('1ST'!AG66),"ABS",ROUNDUP('1ST'!AG66*(_xlfn.XLOOKUP(AC$5,SCODE,INF,"ERROR",0,1))/'1ST'!AG$9,0)))</f>
        <v>28</v>
      </c>
      <c r="AF65" s="14">
        <f t="shared" si="29"/>
        <v>138</v>
      </c>
      <c r="AG65" s="14" t="str">
        <f>IF(AG$5=0,"",IF(ISBLANK('1ST'!AI66),"ABS",'1ST'!AI66))</f>
        <v>WS</v>
      </c>
      <c r="AH65" s="14">
        <f>IF(AH$6=0,0,IF(ISBLANK('1ST'!AJ66),"ABS",ROUNDUP('1ST'!AJ66*(_xlfn.XLOOKUP(AG$5,SCODE,THF,"ERROR",0,1))/'1ST'!AJ$9,0)))</f>
        <v>110</v>
      </c>
      <c r="AI65" s="14">
        <f>IF(AI$6=0,0,IF(ISBLANK('1ST'!AK66),"ABS",ROUNDUP('1ST'!AK66*(_xlfn.XLOOKUP(AG$5,SCODE,INF,"ERROR",0,1))/'1ST'!AK$9,0)))</f>
        <v>29</v>
      </c>
      <c r="AJ65" s="14">
        <f t="shared" si="30"/>
        <v>139</v>
      </c>
      <c r="AK65" s="14">
        <f t="shared" si="31"/>
        <v>1755</v>
      </c>
      <c r="AL65" s="14">
        <f t="shared" si="32"/>
        <v>270</v>
      </c>
      <c r="AM65" s="14" t="str">
        <f t="shared" si="33"/>
        <v>PASS</v>
      </c>
      <c r="AN65" s="4">
        <f t="shared" si="12"/>
        <v>11</v>
      </c>
      <c r="AO65" s="14">
        <f>'1ST'!AM66</f>
        <v>58</v>
      </c>
    </row>
    <row r="66" spans="1:41">
      <c r="A66" s="4"/>
      <c r="B66" s="4"/>
      <c r="C66" s="4"/>
      <c r="D66" s="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4"/>
      <c r="AO66" s="14"/>
    </row>
    <row r="67" spans="1:41">
      <c r="A67" s="4"/>
      <c r="B67" s="4"/>
      <c r="C67" s="4"/>
      <c r="D67" s="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4"/>
      <c r="AO67" s="14"/>
    </row>
    <row r="68" spans="1:41">
      <c r="A68" s="4"/>
      <c r="B68" s="4"/>
      <c r="C68" s="4"/>
      <c r="D68" s="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4"/>
      <c r="AO68" s="14"/>
    </row>
    <row r="69" spans="1:41">
      <c r="A69" s="4"/>
      <c r="B69" s="4"/>
      <c r="C69" s="4"/>
      <c r="D69" s="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4"/>
      <c r="AO69" s="14"/>
    </row>
    <row r="70" spans="1:41">
      <c r="A70" s="4"/>
      <c r="B70" s="4"/>
      <c r="C70" s="4"/>
      <c r="D70" s="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4"/>
      <c r="AO70" s="14"/>
    </row>
    <row r="71" spans="1:41">
      <c r="A71" s="4"/>
      <c r="B71" s="4"/>
      <c r="C71" s="4"/>
      <c r="D71" s="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4"/>
      <c r="AO71" s="14"/>
    </row>
    <row r="72" spans="1:41">
      <c r="A72" s="4"/>
      <c r="B72" s="4"/>
      <c r="C72" s="4"/>
      <c r="D72" s="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4"/>
      <c r="AO72" s="14"/>
    </row>
    <row r="73" spans="1:41">
      <c r="A73" s="4"/>
      <c r="B73" s="4"/>
      <c r="C73" s="4"/>
      <c r="D73" s="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4"/>
      <c r="AO73" s="14"/>
    </row>
    <row r="74" spans="1:41">
      <c r="A74" s="4"/>
      <c r="B74" s="4"/>
      <c r="C74" s="4"/>
      <c r="D74" s="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4"/>
      <c r="AO74" s="14"/>
    </row>
    <row r="75" spans="1:41">
      <c r="A75" s="4"/>
      <c r="B75" s="4"/>
      <c r="C75" s="4"/>
      <c r="D75" s="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4"/>
      <c r="AO75" s="14"/>
    </row>
    <row r="76" spans="1:41">
      <c r="A76" s="4"/>
      <c r="B76" s="4"/>
      <c r="C76" s="4"/>
      <c r="D76" s="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4"/>
      <c r="AO76" s="14"/>
    </row>
    <row r="77" spans="1:41">
      <c r="A77" s="4"/>
      <c r="B77" s="4"/>
      <c r="C77" s="4"/>
      <c r="D77" s="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4"/>
      <c r="AO77" s="14"/>
    </row>
    <row r="78" spans="1:41">
      <c r="A78" s="4"/>
      <c r="B78" s="4"/>
      <c r="C78" s="4"/>
      <c r="D78" s="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4"/>
      <c r="AO78" s="14"/>
    </row>
    <row r="79" spans="1:41">
      <c r="A79" s="4"/>
      <c r="B79" s="4"/>
      <c r="C79" s="4"/>
      <c r="D79" s="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4"/>
      <c r="AO79" s="14"/>
    </row>
    <row r="80" spans="1:41">
      <c r="A80" s="4"/>
      <c r="B80" s="4"/>
      <c r="C80" s="4"/>
      <c r="D80" s="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4"/>
      <c r="AO80" s="14"/>
    </row>
    <row r="81" spans="1:41">
      <c r="A81" s="4"/>
      <c r="B81" s="4"/>
      <c r="C81" s="4"/>
      <c r="D81" s="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4"/>
      <c r="AO81" s="14"/>
    </row>
    <row r="82" spans="1:41">
      <c r="A82" s="4"/>
      <c r="B82" s="4"/>
      <c r="C82" s="4"/>
      <c r="D82" s="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4"/>
      <c r="AO82" s="14"/>
    </row>
    <row r="83" spans="1:41">
      <c r="A83" s="4"/>
      <c r="B83" s="4"/>
      <c r="C83" s="4"/>
      <c r="D83" s="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4"/>
      <c r="AO83" s="14"/>
    </row>
    <row r="84" spans="1:41">
      <c r="A84" s="4"/>
      <c r="B84" s="4"/>
      <c r="C84" s="4"/>
      <c r="D84" s="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4"/>
      <c r="AO84" s="14"/>
    </row>
    <row r="85" spans="1:41">
      <c r="A85" s="4"/>
      <c r="B85" s="4"/>
      <c r="C85" s="4"/>
      <c r="D85" s="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4"/>
      <c r="AO85" s="14"/>
    </row>
    <row r="86" spans="1:41">
      <c r="A86" s="4"/>
      <c r="B86" s="4"/>
      <c r="C86" s="4"/>
      <c r="D86" s="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4"/>
      <c r="AO86" s="14"/>
    </row>
    <row r="87" spans="1:41">
      <c r="A87" s="4"/>
      <c r="B87" s="4"/>
      <c r="C87" s="4"/>
      <c r="D87" s="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4"/>
      <c r="AO87" s="14"/>
    </row>
    <row r="88" spans="1:41">
      <c r="A88" s="4"/>
      <c r="B88" s="4"/>
      <c r="C88" s="4"/>
      <c r="D88" s="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4"/>
      <c r="AO88" s="14"/>
    </row>
    <row r="89" spans="1:41">
      <c r="A89" s="4"/>
      <c r="B89" s="4"/>
      <c r="C89" s="4"/>
      <c r="D89" s="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4"/>
      <c r="AO89" s="14"/>
    </row>
    <row r="90" spans="1:41">
      <c r="A90" s="4"/>
      <c r="B90" s="4"/>
      <c r="C90" s="4"/>
      <c r="D90" s="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4"/>
      <c r="AO90" s="14"/>
    </row>
    <row r="91" spans="1:41">
      <c r="A91" s="4"/>
      <c r="B91" s="4"/>
      <c r="C91" s="4"/>
      <c r="D91" s="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4"/>
      <c r="AO91" s="14"/>
    </row>
  </sheetData>
  <mergeCells count="12">
    <mergeCell ref="A4:A9"/>
    <mergeCell ref="B4:B9"/>
    <mergeCell ref="C4:C9"/>
    <mergeCell ref="D7:D9"/>
    <mergeCell ref="E7:E9"/>
    <mergeCell ref="AO4:AO7"/>
    <mergeCell ref="D4:D5"/>
    <mergeCell ref="AK4:AK5"/>
    <mergeCell ref="AL4:AL7"/>
    <mergeCell ref="AM4:AM7"/>
    <mergeCell ref="E4:H4"/>
    <mergeCell ref="AN4:AN7"/>
  </mergeCells>
  <conditionalFormatting sqref="F10:H91">
    <cfRule type="cellIs" dxfId="80" priority="33" operator="greaterThan">
      <formula>F$6</formula>
    </cfRule>
    <cfRule type="cellIs" dxfId="79" priority="34" operator="lessThan">
      <formula>F$7</formula>
    </cfRule>
  </conditionalFormatting>
  <conditionalFormatting sqref="J10:L91">
    <cfRule type="cellIs" dxfId="78" priority="15" operator="greaterThan">
      <formula>J$6</formula>
    </cfRule>
    <cfRule type="cellIs" dxfId="77" priority="16" operator="lessThan">
      <formula>J$7</formula>
    </cfRule>
  </conditionalFormatting>
  <conditionalFormatting sqref="N10:P91">
    <cfRule type="cellIs" dxfId="76" priority="13" operator="greaterThan">
      <formula>N$6</formula>
    </cfRule>
    <cfRule type="cellIs" dxfId="75" priority="14" operator="lessThan">
      <formula>N$7</formula>
    </cfRule>
  </conditionalFormatting>
  <conditionalFormatting sqref="R10:T91">
    <cfRule type="cellIs" dxfId="74" priority="11" operator="greaterThan">
      <formula>R$6</formula>
    </cfRule>
    <cfRule type="cellIs" dxfId="73" priority="12" operator="lessThan">
      <formula>R$7</formula>
    </cfRule>
  </conditionalFormatting>
  <conditionalFormatting sqref="V10:X91">
    <cfRule type="cellIs" dxfId="72" priority="9" operator="greaterThan">
      <formula>V$6</formula>
    </cfRule>
    <cfRule type="cellIs" dxfId="71" priority="10" operator="lessThan">
      <formula>V$7</formula>
    </cfRule>
  </conditionalFormatting>
  <conditionalFormatting sqref="Z10:AB91">
    <cfRule type="cellIs" dxfId="70" priority="1" operator="greaterThan">
      <formula>Z$6</formula>
    </cfRule>
    <cfRule type="cellIs" dxfId="69" priority="2" operator="lessThan">
      <formula>Z$7</formula>
    </cfRule>
  </conditionalFormatting>
  <conditionalFormatting sqref="AD10:AF91">
    <cfRule type="cellIs" dxfId="68" priority="5" operator="greaterThan">
      <formula>AD$6</formula>
    </cfRule>
    <cfRule type="cellIs" dxfId="67" priority="6" operator="lessThan">
      <formula>AD$7</formula>
    </cfRule>
  </conditionalFormatting>
  <conditionalFormatting sqref="AH10:AJ91">
    <cfRule type="cellIs" dxfId="66" priority="3" operator="greaterThan">
      <formula>AH$6</formula>
    </cfRule>
    <cfRule type="cellIs" dxfId="65" priority="4" operator="lessThan">
      <formula>AH$7</formula>
    </cfRule>
  </conditionalFormatting>
  <pageMargins left="0.25" right="0.25" top="0.25" bottom="0.25" header="0" footer="0"/>
  <pageSetup paperSize="9" scale="70" orientation="landscape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B91"/>
  <sheetViews>
    <sheetView topLeftCell="CE1" workbookViewId="0">
      <selection activeCell="DQ10" sqref="DQ10:DR65"/>
    </sheetView>
  </sheetViews>
  <sheetFormatPr defaultColWidth="9.1796875" defaultRowHeight="13.5"/>
  <cols>
    <col min="1" max="1" width="4.1796875" style="2" bestFit="1" customWidth="1"/>
    <col min="2" max="2" width="4.1796875" style="2" customWidth="1"/>
    <col min="3" max="3" width="14.26953125" style="2" bestFit="1" customWidth="1"/>
    <col min="4" max="4" width="32.453125" style="2" customWidth="1"/>
    <col min="5" max="5" width="7.81640625" style="2" bestFit="1" customWidth="1"/>
    <col min="6" max="7" width="5.54296875" style="2" bestFit="1" customWidth="1"/>
    <col min="8" max="9" width="6" style="2" bestFit="1" customWidth="1"/>
    <col min="10" max="10" width="5.81640625" style="2" bestFit="1" customWidth="1"/>
    <col min="11" max="12" width="5.54296875" style="2" bestFit="1" customWidth="1"/>
    <col min="13" max="14" width="5.26953125" style="2" bestFit="1" customWidth="1"/>
    <col min="15" max="15" width="6.7265625" style="2" bestFit="1" customWidth="1"/>
    <col min="16" max="16" width="3.54296875" style="2" bestFit="1" customWidth="1"/>
    <col min="17" max="17" width="5" style="2" bestFit="1" customWidth="1"/>
    <col min="18" max="19" width="5" style="2" customWidth="1"/>
    <col min="20" max="20" width="7.81640625" style="2" bestFit="1" customWidth="1"/>
    <col min="21" max="22" width="5.54296875" style="2" bestFit="1" customWidth="1"/>
    <col min="23" max="24" width="6" style="2" bestFit="1" customWidth="1"/>
    <col min="25" max="25" width="5.81640625" style="2" bestFit="1" customWidth="1"/>
    <col min="26" max="27" width="5.54296875" style="2" bestFit="1" customWidth="1"/>
    <col min="28" max="29" width="5.26953125" style="2" bestFit="1" customWidth="1"/>
    <col min="30" max="30" width="6.7265625" style="2" bestFit="1" customWidth="1"/>
    <col min="31" max="31" width="3.54296875" style="2" bestFit="1" customWidth="1"/>
    <col min="32" max="32" width="4.7265625" style="2" bestFit="1" customWidth="1"/>
    <col min="33" max="34" width="4.7265625" style="2" customWidth="1"/>
    <col min="35" max="35" width="7.81640625" style="2" bestFit="1" customWidth="1"/>
    <col min="36" max="37" width="5.54296875" style="2" bestFit="1" customWidth="1"/>
    <col min="38" max="39" width="6" style="2" bestFit="1" customWidth="1"/>
    <col min="40" max="40" width="5.81640625" style="2" bestFit="1" customWidth="1"/>
    <col min="41" max="42" width="5.54296875" style="2" bestFit="1" customWidth="1"/>
    <col min="43" max="44" width="5.26953125" style="2" bestFit="1" customWidth="1"/>
    <col min="45" max="45" width="6.7265625" style="2" bestFit="1" customWidth="1"/>
    <col min="46" max="46" width="3.54296875" style="2" bestFit="1" customWidth="1"/>
    <col min="47" max="47" width="5" style="2" bestFit="1" customWidth="1"/>
    <col min="48" max="49" width="5" style="2" customWidth="1"/>
    <col min="50" max="50" width="7.81640625" style="2" bestFit="1" customWidth="1"/>
    <col min="51" max="52" width="5.54296875" style="2" bestFit="1" customWidth="1"/>
    <col min="53" max="54" width="6" style="2" bestFit="1" customWidth="1"/>
    <col min="55" max="55" width="5.81640625" style="2" bestFit="1" customWidth="1"/>
    <col min="56" max="57" width="5.54296875" style="2" bestFit="1" customWidth="1"/>
    <col min="58" max="59" width="5.26953125" style="2" bestFit="1" customWidth="1"/>
    <col min="60" max="60" width="6.7265625" style="2" bestFit="1" customWidth="1"/>
    <col min="61" max="61" width="3.54296875" style="2" bestFit="1" customWidth="1"/>
    <col min="62" max="62" width="5" style="2" bestFit="1" customWidth="1"/>
    <col min="63" max="64" width="5" style="2" customWidth="1"/>
    <col min="65" max="65" width="7.81640625" style="2" bestFit="1" customWidth="1"/>
    <col min="66" max="66" width="5.54296875" style="2" bestFit="1" customWidth="1"/>
    <col min="67" max="67" width="4.453125" style="2" bestFit="1" customWidth="1"/>
    <col min="68" max="69" width="6" style="2" bestFit="1" customWidth="1"/>
    <col min="70" max="70" width="5.81640625" style="2" bestFit="1" customWidth="1"/>
    <col min="71" max="71" width="5.54296875" style="2" bestFit="1" customWidth="1"/>
    <col min="72" max="72" width="4" style="2" bestFit="1" customWidth="1"/>
    <col min="73" max="74" width="5.26953125" style="2" bestFit="1" customWidth="1"/>
    <col min="75" max="75" width="6.7265625" style="2" bestFit="1" customWidth="1"/>
    <col min="76" max="76" width="3.54296875" style="2" bestFit="1" customWidth="1"/>
    <col min="77" max="77" width="5" style="2" bestFit="1" customWidth="1"/>
    <col min="78" max="79" width="5" style="2" customWidth="1"/>
    <col min="80" max="80" width="7.81640625" style="2" bestFit="1" customWidth="1"/>
    <col min="81" max="81" width="5.54296875" style="2" bestFit="1" customWidth="1"/>
    <col min="82" max="82" width="4.453125" style="2" bestFit="1" customWidth="1"/>
    <col min="83" max="84" width="6" style="2" bestFit="1" customWidth="1"/>
    <col min="85" max="85" width="5.81640625" style="2" bestFit="1" customWidth="1"/>
    <col min="86" max="86" width="4.26953125" style="2" bestFit="1" customWidth="1"/>
    <col min="87" max="87" width="4" style="2" bestFit="1" customWidth="1"/>
    <col min="88" max="89" width="5.26953125" style="2" bestFit="1" customWidth="1"/>
    <col min="90" max="90" width="5.54296875" style="2" bestFit="1" customWidth="1"/>
    <col min="91" max="91" width="3.54296875" style="2" bestFit="1" customWidth="1"/>
    <col min="92" max="92" width="5" style="2" bestFit="1" customWidth="1"/>
    <col min="93" max="94" width="5" style="2" customWidth="1"/>
    <col min="95" max="95" width="7.81640625" style="2" customWidth="1"/>
    <col min="96" max="96" width="5.54296875" style="2" bestFit="1" customWidth="1"/>
    <col min="97" max="97" width="4.453125" style="2" bestFit="1" customWidth="1"/>
    <col min="98" max="99" width="6" style="2" bestFit="1" customWidth="1"/>
    <col min="100" max="100" width="5.81640625" style="2" bestFit="1" customWidth="1"/>
    <col min="101" max="101" width="5.54296875" style="2" bestFit="1" customWidth="1"/>
    <col min="102" max="102" width="4" style="2" bestFit="1" customWidth="1"/>
    <col min="103" max="104" width="5.26953125" style="2" bestFit="1" customWidth="1"/>
    <col min="105" max="105" width="6.7265625" style="2" bestFit="1" customWidth="1"/>
    <col min="106" max="106" width="4.26953125" style="2" bestFit="1" customWidth="1"/>
    <col min="107" max="107" width="5" style="2" bestFit="1" customWidth="1"/>
    <col min="108" max="109" width="5" style="2" customWidth="1"/>
    <col min="110" max="110" width="7.81640625" style="2" bestFit="1" customWidth="1"/>
    <col min="111" max="111" width="5.54296875" style="2" bestFit="1" customWidth="1"/>
    <col min="112" max="112" width="4.453125" style="2" bestFit="1" customWidth="1"/>
    <col min="113" max="114" width="6" style="2" bestFit="1" customWidth="1"/>
    <col min="115" max="115" width="5.81640625" style="2" bestFit="1" customWidth="1"/>
    <col min="116" max="116" width="5.54296875" style="2" bestFit="1" customWidth="1"/>
    <col min="117" max="117" width="4" style="2" bestFit="1" customWidth="1"/>
    <col min="118" max="119" width="5.26953125" style="2" bestFit="1" customWidth="1"/>
    <col min="120" max="120" width="6.7265625" style="2" bestFit="1" customWidth="1"/>
    <col min="121" max="121" width="4.26953125" style="2" customWidth="1"/>
    <col min="122" max="122" width="5" style="2" bestFit="1" customWidth="1"/>
    <col min="123" max="124" width="5" style="2" customWidth="1"/>
    <col min="125" max="125" width="5.54296875" style="2" customWidth="1"/>
    <col min="126" max="126" width="5.54296875" style="2" bestFit="1" customWidth="1"/>
    <col min="127" max="127" width="4.7265625" style="2" bestFit="1" customWidth="1"/>
    <col min="128" max="128" width="4.26953125" style="2" customWidth="1"/>
    <col min="129" max="129" width="5.54296875" style="2" customWidth="1"/>
    <col min="130" max="130" width="5.453125" style="2" customWidth="1"/>
    <col min="131" max="131" width="5.7265625" style="2" bestFit="1" customWidth="1"/>
    <col min="132" max="132" width="4.453125" style="2" bestFit="1" customWidth="1"/>
    <col min="133" max="16384" width="9.1796875" style="2"/>
  </cols>
  <sheetData>
    <row r="1" spans="1:132" ht="22">
      <c r="A1" s="23" t="s">
        <v>93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</row>
    <row r="2" spans="1:132" ht="34.5">
      <c r="A2" s="26" t="s">
        <v>92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</row>
    <row r="3" spans="1:132" ht="22">
      <c r="A3" s="23" t="str">
        <f>"CLASS : "&amp;" "&amp;SUB!B5&amp;"  [  "&amp;SUB!B3&amp;"  ]  "</f>
        <v xml:space="preserve">CLASS :  KG  [  FIRST TERMINAL EXAMINATION 2080  ]  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</row>
    <row r="4" spans="1:132" ht="34.5">
      <c r="A4" s="27" t="s">
        <v>82</v>
      </c>
      <c r="B4" s="27"/>
      <c r="C4" s="27"/>
      <c r="D4" s="27"/>
      <c r="E4" s="41" t="s">
        <v>145</v>
      </c>
      <c r="F4" s="41" t="s">
        <v>146</v>
      </c>
      <c r="G4" s="41" t="s">
        <v>147</v>
      </c>
      <c r="H4" s="41" t="s">
        <v>148</v>
      </c>
      <c r="I4" s="41" t="s">
        <v>142</v>
      </c>
      <c r="J4" s="41" t="s">
        <v>149</v>
      </c>
      <c r="K4" s="41" t="s">
        <v>150</v>
      </c>
      <c r="L4" s="41" t="s">
        <v>151</v>
      </c>
      <c r="M4" s="41" t="s">
        <v>152</v>
      </c>
      <c r="N4" s="41" t="s">
        <v>153</v>
      </c>
      <c r="O4" s="41" t="s">
        <v>154</v>
      </c>
      <c r="P4" s="41" t="s">
        <v>155</v>
      </c>
      <c r="Q4" s="41" t="s">
        <v>156</v>
      </c>
      <c r="R4" s="41"/>
      <c r="S4" s="41"/>
      <c r="T4" s="41" t="s">
        <v>112</v>
      </c>
      <c r="U4" s="41" t="s">
        <v>157</v>
      </c>
      <c r="V4" s="41" t="s">
        <v>116</v>
      </c>
      <c r="W4" s="41" t="s">
        <v>158</v>
      </c>
      <c r="X4" s="41" t="s">
        <v>159</v>
      </c>
      <c r="Y4" s="41" t="s">
        <v>160</v>
      </c>
      <c r="Z4" s="41" t="s">
        <v>161</v>
      </c>
      <c r="AA4" s="41" t="s">
        <v>162</v>
      </c>
      <c r="AB4" s="41" t="s">
        <v>163</v>
      </c>
      <c r="AC4" s="41" t="s">
        <v>164</v>
      </c>
      <c r="AD4" s="41" t="s">
        <v>165</v>
      </c>
      <c r="AE4" s="41" t="s">
        <v>166</v>
      </c>
      <c r="AF4" s="41" t="s">
        <v>167</v>
      </c>
      <c r="AG4" s="41"/>
      <c r="AH4" s="41"/>
      <c r="AI4" s="41" t="s">
        <v>168</v>
      </c>
      <c r="AJ4" s="41" t="s">
        <v>169</v>
      </c>
      <c r="AK4" s="41" t="s">
        <v>170</v>
      </c>
      <c r="AL4" s="41" t="s">
        <v>171</v>
      </c>
      <c r="AM4" s="41" t="s">
        <v>172</v>
      </c>
      <c r="AN4" s="41" t="s">
        <v>173</v>
      </c>
      <c r="AO4" s="41" t="s">
        <v>174</v>
      </c>
      <c r="AP4" s="41" t="s">
        <v>175</v>
      </c>
      <c r="AQ4" s="41" t="s">
        <v>176</v>
      </c>
      <c r="AR4" s="41" t="s">
        <v>177</v>
      </c>
      <c r="AS4" s="41" t="s">
        <v>178</v>
      </c>
      <c r="AT4" s="41" t="s">
        <v>179</v>
      </c>
      <c r="AU4" s="41" t="s">
        <v>180</v>
      </c>
      <c r="AV4" s="41"/>
      <c r="AW4" s="41"/>
      <c r="AX4" s="41" t="s">
        <v>181</v>
      </c>
      <c r="AY4" s="41" t="s">
        <v>182</v>
      </c>
      <c r="AZ4" s="41" t="s">
        <v>183</v>
      </c>
      <c r="BA4" s="41" t="s">
        <v>184</v>
      </c>
      <c r="BB4" s="41" t="s">
        <v>185</v>
      </c>
      <c r="BC4" s="41" t="s">
        <v>186</v>
      </c>
      <c r="BD4" s="41" t="s">
        <v>187</v>
      </c>
      <c r="BE4" s="41" t="s">
        <v>188</v>
      </c>
      <c r="BF4" s="41" t="s">
        <v>189</v>
      </c>
      <c r="BG4" s="41" t="s">
        <v>190</v>
      </c>
      <c r="BH4" s="41" t="s">
        <v>191</v>
      </c>
      <c r="BI4" s="41" t="s">
        <v>192</v>
      </c>
      <c r="BJ4" s="41" t="s">
        <v>193</v>
      </c>
      <c r="BK4" s="41"/>
      <c r="BL4" s="41"/>
      <c r="BM4" s="41" t="s">
        <v>194</v>
      </c>
      <c r="BN4" s="41" t="s">
        <v>195</v>
      </c>
      <c r="BO4" s="41" t="s">
        <v>196</v>
      </c>
      <c r="BP4" s="41" t="s">
        <v>197</v>
      </c>
      <c r="BQ4" s="41" t="s">
        <v>198</v>
      </c>
      <c r="BR4" s="41" t="s">
        <v>199</v>
      </c>
      <c r="BS4" s="41" t="s">
        <v>200</v>
      </c>
      <c r="BT4" s="41" t="s">
        <v>201</v>
      </c>
      <c r="BU4" s="41" t="s">
        <v>202</v>
      </c>
      <c r="BV4" s="41" t="s">
        <v>203</v>
      </c>
      <c r="BW4" s="41" t="s">
        <v>204</v>
      </c>
      <c r="BX4" s="41" t="s">
        <v>205</v>
      </c>
      <c r="BY4" s="41" t="s">
        <v>206</v>
      </c>
      <c r="BZ4" s="41"/>
      <c r="CA4" s="41"/>
      <c r="CB4" s="41" t="s">
        <v>207</v>
      </c>
      <c r="CC4" s="41" t="s">
        <v>208</v>
      </c>
      <c r="CD4" s="41" t="s">
        <v>209</v>
      </c>
      <c r="CE4" s="41" t="s">
        <v>210</v>
      </c>
      <c r="CF4" s="41" t="s">
        <v>211</v>
      </c>
      <c r="CG4" s="41" t="s">
        <v>212</v>
      </c>
      <c r="CH4" s="41" t="s">
        <v>213</v>
      </c>
      <c r="CI4" s="41" t="s">
        <v>214</v>
      </c>
      <c r="CJ4" s="41" t="s">
        <v>215</v>
      </c>
      <c r="CK4" s="41" t="s">
        <v>216</v>
      </c>
      <c r="CL4" s="41" t="s">
        <v>217</v>
      </c>
      <c r="CM4" s="41" t="s">
        <v>218</v>
      </c>
      <c r="CN4" s="41" t="s">
        <v>219</v>
      </c>
      <c r="CO4" s="41"/>
      <c r="CP4" s="41"/>
      <c r="CQ4" s="41" t="s">
        <v>220</v>
      </c>
      <c r="CR4" s="41" t="s">
        <v>221</v>
      </c>
      <c r="CS4" s="41" t="s">
        <v>222</v>
      </c>
      <c r="CT4" s="41" t="s">
        <v>223</v>
      </c>
      <c r="CU4" s="41" t="s">
        <v>224</v>
      </c>
      <c r="CV4" s="41" t="s">
        <v>225</v>
      </c>
      <c r="CW4" s="41" t="s">
        <v>226</v>
      </c>
      <c r="CX4" s="41" t="s">
        <v>117</v>
      </c>
      <c r="CY4" s="41" t="s">
        <v>227</v>
      </c>
      <c r="CZ4" s="41" t="s">
        <v>228</v>
      </c>
      <c r="DA4" s="41" t="s">
        <v>229</v>
      </c>
      <c r="DB4" s="41" t="s">
        <v>230</v>
      </c>
      <c r="DC4" s="41" t="s">
        <v>231</v>
      </c>
      <c r="DD4" s="41"/>
      <c r="DE4" s="41"/>
      <c r="DF4" s="41" t="s">
        <v>34</v>
      </c>
      <c r="DG4" s="41" t="s">
        <v>232</v>
      </c>
      <c r="DH4" s="41" t="s">
        <v>233</v>
      </c>
      <c r="DI4" s="41" t="s">
        <v>234</v>
      </c>
      <c r="DJ4" s="41" t="s">
        <v>235</v>
      </c>
      <c r="DK4" s="41" t="s">
        <v>236</v>
      </c>
      <c r="DL4" s="41" t="s">
        <v>237</v>
      </c>
      <c r="DM4" s="41" t="s">
        <v>238</v>
      </c>
      <c r="DN4" s="41" t="s">
        <v>239</v>
      </c>
      <c r="DO4" s="41" t="s">
        <v>240</v>
      </c>
      <c r="DP4" s="41" t="s">
        <v>241</v>
      </c>
      <c r="DQ4" s="41" t="s">
        <v>242</v>
      </c>
      <c r="DR4" s="41" t="s">
        <v>243</v>
      </c>
      <c r="DS4" s="41"/>
      <c r="DT4" s="41"/>
      <c r="DU4" s="41" t="s">
        <v>244</v>
      </c>
      <c r="DV4" s="41" t="s">
        <v>245</v>
      </c>
      <c r="DW4" s="41" t="s">
        <v>246</v>
      </c>
      <c r="DX4" s="41" t="s">
        <v>247</v>
      </c>
      <c r="DY4" s="41" t="s">
        <v>338</v>
      </c>
      <c r="DZ4" s="41" t="s">
        <v>339</v>
      </c>
      <c r="EA4" s="41" t="s">
        <v>340</v>
      </c>
      <c r="EB4" s="41" t="s">
        <v>341</v>
      </c>
    </row>
    <row r="5" spans="1:132" ht="18" customHeight="1">
      <c r="A5" s="3" t="s">
        <v>5</v>
      </c>
      <c r="B5" s="3" t="s">
        <v>33</v>
      </c>
      <c r="C5" s="3" t="s">
        <v>28</v>
      </c>
      <c r="D5" s="3" t="s">
        <v>6</v>
      </c>
      <c r="E5" s="5" t="str">
        <f>_xlfn.XLOOKUP(E6,SCODE,SHCD,"ERROR",0,1)</f>
        <v>EN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 t="str">
        <f>_xlfn.XLOOKUP(T6,SCODE,SHCD,"ERROR",0,1)</f>
        <v>NEP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 t="str">
        <f>_xlfn.XLOOKUP(AI6,SCODE,SHCD,"ERROR",0,1)</f>
        <v>MATH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 t="str">
        <f>_xlfn.XLOOKUP(AX6,SCODE,SHCD,"ERROR",0,1)</f>
        <v>SCI</v>
      </c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 t="str">
        <f>_xlfn.XLOOKUP(BM6,SCODE,SHCD,"ERROR",0,1)</f>
        <v>SOC</v>
      </c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 t="str">
        <f>_xlfn.XLOOKUP(CB6,SCODE,SHCD,"ERROR",0,1)</f>
        <v>GK</v>
      </c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 t="str">
        <f>_xlfn.XLOOKUP(CQ6,SCODE,SHCD,"ERROR",0,1)</f>
        <v>ORA</v>
      </c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 t="str">
        <f>_xlfn.XLOOKUP(DF6,SCODE,SHCD,"ERROR",0,1)</f>
        <v>WS</v>
      </c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110" t="s">
        <v>35</v>
      </c>
      <c r="DV5" s="110" t="s">
        <v>334</v>
      </c>
      <c r="DW5" s="110" t="s">
        <v>335</v>
      </c>
      <c r="DX5" s="110"/>
      <c r="DY5" s="110" t="s">
        <v>336</v>
      </c>
      <c r="DZ5" s="110" t="s">
        <v>337</v>
      </c>
      <c r="EA5" s="110" t="s">
        <v>3</v>
      </c>
      <c r="EB5" s="110" t="s">
        <v>107</v>
      </c>
    </row>
    <row r="6" spans="1:132" ht="17.5">
      <c r="A6" s="3"/>
      <c r="B6" s="3"/>
      <c r="C6" s="3"/>
      <c r="D6" s="3"/>
      <c r="E6" s="5">
        <f>_xlfn.XLOOKUP(C10,SYM,S1S,"ERROR",0,1)</f>
        <v>208101</v>
      </c>
      <c r="F6" s="5" t="str">
        <f>_xlfn.XLOOKUP(E6,SCODE,CRNCR,"ERROR",0,1)</f>
        <v>C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>
        <f>_xlfn.XLOOKUP($C10,SYM,S2S,"ERROR",0,1)</f>
        <v>208105</v>
      </c>
      <c r="U6" s="5" t="str">
        <f>_xlfn.XLOOKUP(T6,SCODE,CRNCR,"ERROR",0,1)</f>
        <v>C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>
        <f>_xlfn.XLOOKUP($C10,SYM,S3S,"ERROR",0,1)</f>
        <v>208110</v>
      </c>
      <c r="AJ6" s="5" t="str">
        <f>_xlfn.XLOOKUP(AI6,SCODE,CRNCR,"ERROR",0,1)</f>
        <v>C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>
        <f>_xlfn.XLOOKUP($C10,SYM,S4S,"ERROR",0,1)</f>
        <v>208115</v>
      </c>
      <c r="AY6" s="5" t="str">
        <f>_xlfn.XLOOKUP(AX6,SCODE,CRNCR,"ERROR",0,1)</f>
        <v>C</v>
      </c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>
        <f>_xlfn.XLOOKUP($C10,SYM,S5S,"ERROR",0,1)</f>
        <v>208120</v>
      </c>
      <c r="BN6" s="5" t="str">
        <f>_xlfn.XLOOKUP(BM6,SCODE,CRNCR,"ERROR",0,1)</f>
        <v>C</v>
      </c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>
        <f>_xlfn.XLOOKUP($C10,SYM,S6S,"ERROR",0,1)</f>
        <v>208125</v>
      </c>
      <c r="CC6" s="5" t="str">
        <f>_xlfn.XLOOKUP(CB6,SCODE,CRNCR,"ERROR",0,1)</f>
        <v>C</v>
      </c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>
        <f>_xlfn.XLOOKUP($C10,SYM,S7S,"ERROR",0,1)</f>
        <v>208130</v>
      </c>
      <c r="CR6" s="5" t="str">
        <f>_xlfn.XLOOKUP(CQ6,SCODE,CRNCR,"ERROR",0,1)</f>
        <v>C</v>
      </c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>
        <f>_xlfn.XLOOKUP($C10,SYM,S8S,"ERROR",0,1)</f>
        <v>208135</v>
      </c>
      <c r="DG6" s="5" t="str">
        <f>_xlfn.XLOOKUP(DF6,SCODE,CRNCR,"ERROR",0,1)</f>
        <v>C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111"/>
      <c r="DV6" s="111"/>
      <c r="DW6" s="111"/>
      <c r="DX6" s="111"/>
      <c r="DY6" s="111"/>
      <c r="DZ6" s="111"/>
      <c r="EA6" s="111"/>
      <c r="EB6" s="111"/>
    </row>
    <row r="7" spans="1:132" ht="17.5">
      <c r="A7" s="3"/>
      <c r="B7" s="3"/>
      <c r="C7" s="3"/>
      <c r="D7" s="3"/>
      <c r="E7" s="5" t="s">
        <v>138</v>
      </c>
      <c r="F7" s="5" t="s">
        <v>8</v>
      </c>
      <c r="G7" s="5" t="s">
        <v>120</v>
      </c>
      <c r="H7" s="5" t="s">
        <v>122</v>
      </c>
      <c r="I7" s="5" t="s">
        <v>121</v>
      </c>
      <c r="J7" s="5" t="s">
        <v>139</v>
      </c>
      <c r="K7" s="5" t="s">
        <v>128</v>
      </c>
      <c r="L7" s="5" t="s">
        <v>123</v>
      </c>
      <c r="M7" s="5" t="s">
        <v>125</v>
      </c>
      <c r="N7" s="5" t="s">
        <v>124</v>
      </c>
      <c r="O7" s="5" t="s">
        <v>30</v>
      </c>
      <c r="P7" s="5" t="s">
        <v>31</v>
      </c>
      <c r="Q7" s="5" t="s">
        <v>32</v>
      </c>
      <c r="R7" s="5" t="s">
        <v>473</v>
      </c>
      <c r="S7" s="5" t="s">
        <v>335</v>
      </c>
      <c r="T7" s="5" t="s">
        <v>138</v>
      </c>
      <c r="U7" s="5" t="s">
        <v>8</v>
      </c>
      <c r="V7" s="5" t="s">
        <v>120</v>
      </c>
      <c r="W7" s="5" t="s">
        <v>122</v>
      </c>
      <c r="X7" s="5" t="s">
        <v>121</v>
      </c>
      <c r="Y7" s="5" t="s">
        <v>139</v>
      </c>
      <c r="Z7" s="5" t="s">
        <v>128</v>
      </c>
      <c r="AA7" s="5" t="s">
        <v>123</v>
      </c>
      <c r="AB7" s="5" t="s">
        <v>125</v>
      </c>
      <c r="AC7" s="5" t="s">
        <v>124</v>
      </c>
      <c r="AD7" s="5" t="s">
        <v>30</v>
      </c>
      <c r="AE7" s="5" t="s">
        <v>31</v>
      </c>
      <c r="AF7" s="5" t="s">
        <v>32</v>
      </c>
      <c r="AG7" s="5" t="s">
        <v>473</v>
      </c>
      <c r="AH7" s="5" t="s">
        <v>335</v>
      </c>
      <c r="AI7" s="5" t="s">
        <v>138</v>
      </c>
      <c r="AJ7" s="5" t="s">
        <v>8</v>
      </c>
      <c r="AK7" s="5" t="s">
        <v>120</v>
      </c>
      <c r="AL7" s="5" t="s">
        <v>122</v>
      </c>
      <c r="AM7" s="5" t="s">
        <v>121</v>
      </c>
      <c r="AN7" s="5" t="s">
        <v>139</v>
      </c>
      <c r="AO7" s="5" t="s">
        <v>128</v>
      </c>
      <c r="AP7" s="5" t="s">
        <v>123</v>
      </c>
      <c r="AQ7" s="5" t="s">
        <v>125</v>
      </c>
      <c r="AR7" s="5" t="s">
        <v>124</v>
      </c>
      <c r="AS7" s="5" t="s">
        <v>30</v>
      </c>
      <c r="AT7" s="5" t="s">
        <v>31</v>
      </c>
      <c r="AU7" s="5" t="s">
        <v>32</v>
      </c>
      <c r="AV7" s="5" t="s">
        <v>473</v>
      </c>
      <c r="AW7" s="5" t="s">
        <v>335</v>
      </c>
      <c r="AX7" s="5" t="s">
        <v>138</v>
      </c>
      <c r="AY7" s="5" t="s">
        <v>8</v>
      </c>
      <c r="AZ7" s="5" t="s">
        <v>120</v>
      </c>
      <c r="BA7" s="5" t="s">
        <v>122</v>
      </c>
      <c r="BB7" s="5" t="s">
        <v>121</v>
      </c>
      <c r="BC7" s="5" t="s">
        <v>139</v>
      </c>
      <c r="BD7" s="5" t="s">
        <v>128</v>
      </c>
      <c r="BE7" s="5" t="s">
        <v>123</v>
      </c>
      <c r="BF7" s="5" t="s">
        <v>125</v>
      </c>
      <c r="BG7" s="5" t="s">
        <v>124</v>
      </c>
      <c r="BH7" s="5" t="s">
        <v>30</v>
      </c>
      <c r="BI7" s="5" t="s">
        <v>31</v>
      </c>
      <c r="BJ7" s="5" t="s">
        <v>32</v>
      </c>
      <c r="BK7" s="5" t="s">
        <v>473</v>
      </c>
      <c r="BL7" s="5" t="s">
        <v>335</v>
      </c>
      <c r="BM7" s="5" t="s">
        <v>138</v>
      </c>
      <c r="BN7" s="5" t="s">
        <v>8</v>
      </c>
      <c r="BO7" s="5" t="s">
        <v>120</v>
      </c>
      <c r="BP7" s="5" t="s">
        <v>122</v>
      </c>
      <c r="BQ7" s="5" t="s">
        <v>121</v>
      </c>
      <c r="BR7" s="5" t="s">
        <v>139</v>
      </c>
      <c r="BS7" s="5" t="s">
        <v>128</v>
      </c>
      <c r="BT7" s="5" t="s">
        <v>123</v>
      </c>
      <c r="BU7" s="5" t="s">
        <v>125</v>
      </c>
      <c r="BV7" s="5" t="s">
        <v>124</v>
      </c>
      <c r="BW7" s="5" t="s">
        <v>30</v>
      </c>
      <c r="BX7" s="5" t="s">
        <v>31</v>
      </c>
      <c r="BY7" s="5" t="s">
        <v>32</v>
      </c>
      <c r="BZ7" s="5" t="s">
        <v>473</v>
      </c>
      <c r="CA7" s="5" t="s">
        <v>335</v>
      </c>
      <c r="CB7" s="5" t="s">
        <v>138</v>
      </c>
      <c r="CC7" s="5" t="s">
        <v>8</v>
      </c>
      <c r="CD7" s="5" t="s">
        <v>120</v>
      </c>
      <c r="CE7" s="5" t="s">
        <v>122</v>
      </c>
      <c r="CF7" s="5" t="s">
        <v>121</v>
      </c>
      <c r="CG7" s="5" t="s">
        <v>139</v>
      </c>
      <c r="CH7" s="5" t="s">
        <v>128</v>
      </c>
      <c r="CI7" s="5" t="s">
        <v>123</v>
      </c>
      <c r="CJ7" s="5" t="s">
        <v>125</v>
      </c>
      <c r="CK7" s="5" t="s">
        <v>124</v>
      </c>
      <c r="CL7" s="5" t="s">
        <v>30</v>
      </c>
      <c r="CM7" s="5" t="s">
        <v>31</v>
      </c>
      <c r="CN7" s="5" t="s">
        <v>32</v>
      </c>
      <c r="CO7" s="5" t="s">
        <v>473</v>
      </c>
      <c r="CP7" s="5" t="s">
        <v>335</v>
      </c>
      <c r="CQ7" s="5" t="s">
        <v>138</v>
      </c>
      <c r="CR7" s="5" t="s">
        <v>8</v>
      </c>
      <c r="CS7" s="5" t="s">
        <v>120</v>
      </c>
      <c r="CT7" s="5" t="s">
        <v>122</v>
      </c>
      <c r="CU7" s="5" t="s">
        <v>121</v>
      </c>
      <c r="CV7" s="5" t="s">
        <v>139</v>
      </c>
      <c r="CW7" s="5" t="s">
        <v>128</v>
      </c>
      <c r="CX7" s="5" t="s">
        <v>123</v>
      </c>
      <c r="CY7" s="5" t="s">
        <v>125</v>
      </c>
      <c r="CZ7" s="5" t="s">
        <v>124</v>
      </c>
      <c r="DA7" s="5" t="s">
        <v>30</v>
      </c>
      <c r="DB7" s="5" t="s">
        <v>31</v>
      </c>
      <c r="DC7" s="5" t="s">
        <v>32</v>
      </c>
      <c r="DD7" s="5" t="s">
        <v>473</v>
      </c>
      <c r="DE7" s="5" t="s">
        <v>335</v>
      </c>
      <c r="DF7" s="5" t="s">
        <v>138</v>
      </c>
      <c r="DG7" s="5" t="s">
        <v>8</v>
      </c>
      <c r="DH7" s="5" t="s">
        <v>120</v>
      </c>
      <c r="DI7" s="5" t="s">
        <v>122</v>
      </c>
      <c r="DJ7" s="5" t="s">
        <v>121</v>
      </c>
      <c r="DK7" s="5" t="s">
        <v>139</v>
      </c>
      <c r="DL7" s="5" t="s">
        <v>128</v>
      </c>
      <c r="DM7" s="5" t="s">
        <v>123</v>
      </c>
      <c r="DN7" s="5" t="s">
        <v>125</v>
      </c>
      <c r="DO7" s="5" t="s">
        <v>124</v>
      </c>
      <c r="DP7" s="5" t="s">
        <v>30</v>
      </c>
      <c r="DQ7" s="5" t="s">
        <v>31</v>
      </c>
      <c r="DR7" s="5" t="s">
        <v>32</v>
      </c>
      <c r="DS7" s="5" t="s">
        <v>473</v>
      </c>
      <c r="DT7" s="5" t="s">
        <v>335</v>
      </c>
      <c r="DU7" s="111"/>
      <c r="DV7" s="111"/>
      <c r="DW7" s="111"/>
      <c r="DX7" s="111"/>
      <c r="DY7" s="111"/>
      <c r="DZ7" s="111"/>
      <c r="EA7" s="111"/>
      <c r="EB7" s="111"/>
    </row>
    <row r="8" spans="1:132" ht="17.5">
      <c r="A8" s="3"/>
      <c r="B8" s="3"/>
      <c r="C8" s="3"/>
      <c r="D8" s="3"/>
      <c r="E8" s="5"/>
      <c r="F8" s="5">
        <f>'1STML'!F6</f>
        <v>50</v>
      </c>
      <c r="G8" s="5"/>
      <c r="H8" s="5"/>
      <c r="I8" s="5"/>
      <c r="J8" s="5"/>
      <c r="K8" s="5">
        <f>'1STML'!G6</f>
        <v>50</v>
      </c>
      <c r="L8" s="5"/>
      <c r="M8" s="5"/>
      <c r="N8" s="5"/>
      <c r="O8" s="5">
        <f>'1STML'!H6</f>
        <v>100</v>
      </c>
      <c r="P8" s="5"/>
      <c r="Q8" s="5"/>
      <c r="R8" s="5"/>
      <c r="S8" s="5"/>
      <c r="T8" s="5"/>
      <c r="U8" s="5">
        <f>'1STML'!J6</f>
        <v>50</v>
      </c>
      <c r="V8" s="5"/>
      <c r="W8" s="5"/>
      <c r="X8" s="5"/>
      <c r="Y8" s="5"/>
      <c r="Z8" s="5">
        <f>'1STML'!K6</f>
        <v>50</v>
      </c>
      <c r="AA8" s="5"/>
      <c r="AB8" s="5"/>
      <c r="AC8" s="5"/>
      <c r="AD8" s="5">
        <f>'1STML'!L6</f>
        <v>100</v>
      </c>
      <c r="AE8" s="5"/>
      <c r="AF8" s="5"/>
      <c r="AG8" s="5"/>
      <c r="AH8" s="5"/>
      <c r="AI8" s="5"/>
      <c r="AJ8" s="5">
        <f>'1STML'!N6</f>
        <v>50</v>
      </c>
      <c r="AK8" s="5"/>
      <c r="AL8" s="5"/>
      <c r="AM8" s="5"/>
      <c r="AN8" s="5"/>
      <c r="AO8" s="5">
        <f>'1STML'!O6</f>
        <v>50</v>
      </c>
      <c r="AP8" s="5"/>
      <c r="AQ8" s="5"/>
      <c r="AR8" s="5"/>
      <c r="AS8" s="5">
        <f>'1STML'!P6</f>
        <v>100</v>
      </c>
      <c r="AT8" s="5"/>
      <c r="AU8" s="5"/>
      <c r="AV8" s="5"/>
      <c r="AW8" s="5"/>
      <c r="AX8" s="5"/>
      <c r="AY8" s="5">
        <f>'1STML'!R6</f>
        <v>50</v>
      </c>
      <c r="AZ8" s="5"/>
      <c r="BA8" s="5"/>
      <c r="BB8" s="5"/>
      <c r="BC8" s="5"/>
      <c r="BD8" s="5">
        <f>'1STML'!S6</f>
        <v>50</v>
      </c>
      <c r="BE8" s="5"/>
      <c r="BF8" s="5"/>
      <c r="BG8" s="5"/>
      <c r="BH8" s="5">
        <f>'1STML'!X6</f>
        <v>100</v>
      </c>
      <c r="BI8" s="5"/>
      <c r="BJ8" s="5"/>
      <c r="BK8" s="5"/>
      <c r="BL8" s="5"/>
      <c r="BM8" s="5"/>
      <c r="BN8" s="5">
        <f>'1STML'!V6</f>
        <v>50</v>
      </c>
      <c r="BO8" s="5"/>
      <c r="BP8" s="5"/>
      <c r="BQ8" s="5"/>
      <c r="BR8" s="5"/>
      <c r="BS8" s="5">
        <f>'1STML'!W6</f>
        <v>50</v>
      </c>
      <c r="BT8" s="5"/>
      <c r="BU8" s="5"/>
      <c r="BV8" s="5"/>
      <c r="BW8" s="5">
        <f>'1STML'!X6</f>
        <v>100</v>
      </c>
      <c r="BX8" s="5"/>
      <c r="BY8" s="5"/>
      <c r="BZ8" s="5"/>
      <c r="CA8" s="5"/>
      <c r="CB8" s="5"/>
      <c r="CC8" s="5">
        <f>'1STML'!Z6</f>
        <v>25</v>
      </c>
      <c r="CD8" s="5"/>
      <c r="CE8" s="5"/>
      <c r="CF8" s="5"/>
      <c r="CG8" s="5"/>
      <c r="CH8" s="5">
        <f>'1STML'!AA6</f>
        <v>25</v>
      </c>
      <c r="CI8" s="5"/>
      <c r="CJ8" s="5"/>
      <c r="CK8" s="5"/>
      <c r="CL8" s="5">
        <f>'1STML'!AB6</f>
        <v>50</v>
      </c>
      <c r="CM8" s="5"/>
      <c r="CN8" s="5"/>
      <c r="CO8" s="5"/>
      <c r="CP8" s="5"/>
      <c r="CQ8" s="5"/>
      <c r="CR8" s="5">
        <f>'1STML'!AD6</f>
        <v>25</v>
      </c>
      <c r="CS8" s="5"/>
      <c r="CT8" s="5"/>
      <c r="CU8" s="5"/>
      <c r="CV8" s="5"/>
      <c r="CW8" s="5">
        <f>'1STML'!AE6</f>
        <v>25</v>
      </c>
      <c r="CX8" s="5"/>
      <c r="CY8" s="5"/>
      <c r="CZ8" s="5"/>
      <c r="DA8" s="5">
        <f>'1STML'!AF6</f>
        <v>50</v>
      </c>
      <c r="DB8" s="5"/>
      <c r="DC8" s="5"/>
      <c r="DD8" s="5"/>
      <c r="DE8" s="5"/>
      <c r="DF8" s="5"/>
      <c r="DG8" s="5">
        <f>'1STML'!AH6</f>
        <v>25</v>
      </c>
      <c r="DH8" s="5"/>
      <c r="DI8" s="5"/>
      <c r="DJ8" s="5"/>
      <c r="DK8" s="5"/>
      <c r="DL8" s="5">
        <f>'1STML'!AI6</f>
        <v>25</v>
      </c>
      <c r="DM8" s="5"/>
      <c r="DN8" s="5"/>
      <c r="DO8" s="5"/>
      <c r="DP8" s="5">
        <f>'1STML'!AJ6</f>
        <v>50</v>
      </c>
      <c r="DQ8" s="5"/>
      <c r="DR8" s="5"/>
      <c r="DS8" s="5"/>
      <c r="DT8" s="5"/>
      <c r="DU8" s="111"/>
      <c r="DV8" s="111"/>
      <c r="DW8" s="111"/>
      <c r="DX8" s="111"/>
      <c r="DY8" s="111"/>
      <c r="DZ8" s="111"/>
      <c r="EA8" s="111"/>
      <c r="EB8" s="111"/>
    </row>
    <row r="9" spans="1:132" ht="17.5">
      <c r="A9" s="3"/>
      <c r="B9" s="3"/>
      <c r="C9" s="3"/>
      <c r="D9" s="3"/>
      <c r="E9" s="5"/>
      <c r="F9" s="5">
        <f>F8*0.35</f>
        <v>17.5</v>
      </c>
      <c r="G9" s="5"/>
      <c r="H9" s="5"/>
      <c r="I9" s="5"/>
      <c r="J9" s="5"/>
      <c r="K9" s="5">
        <f>K8*0.35</f>
        <v>17.5</v>
      </c>
      <c r="L9" s="5"/>
      <c r="M9" s="5"/>
      <c r="N9" s="5"/>
      <c r="O9" s="5">
        <f>O8*0.35</f>
        <v>35</v>
      </c>
      <c r="P9" s="5"/>
      <c r="Q9" s="5"/>
      <c r="R9" s="5"/>
      <c r="S9" s="5"/>
      <c r="T9" s="5"/>
      <c r="U9" s="5">
        <f>'1STML'!J7</f>
        <v>18</v>
      </c>
      <c r="V9" s="5"/>
      <c r="W9" s="5"/>
      <c r="X9" s="5"/>
      <c r="Y9" s="5"/>
      <c r="Z9" s="5">
        <f>'1STML'!K7</f>
        <v>18</v>
      </c>
      <c r="AA9" s="5"/>
      <c r="AB9" s="5"/>
      <c r="AC9" s="5"/>
      <c r="AD9" s="5">
        <f>'1STML'!L7</f>
        <v>35</v>
      </c>
      <c r="AE9" s="5"/>
      <c r="AF9" s="5"/>
      <c r="AG9" s="5"/>
      <c r="AH9" s="5"/>
      <c r="AI9" s="5"/>
      <c r="AJ9" s="5">
        <f>'1STML'!N7</f>
        <v>18</v>
      </c>
      <c r="AK9" s="5"/>
      <c r="AL9" s="5"/>
      <c r="AM9" s="5"/>
      <c r="AN9" s="5"/>
      <c r="AO9" s="5">
        <f>'1STML'!O7</f>
        <v>18</v>
      </c>
      <c r="AP9" s="5"/>
      <c r="AQ9" s="5"/>
      <c r="AR9" s="5"/>
      <c r="AS9" s="5">
        <f>'1STML'!P7</f>
        <v>35</v>
      </c>
      <c r="AT9" s="5"/>
      <c r="AU9" s="5"/>
      <c r="AV9" s="5"/>
      <c r="AW9" s="5"/>
      <c r="AX9" s="5"/>
      <c r="AY9" s="5">
        <f>'1STML'!R7</f>
        <v>18</v>
      </c>
      <c r="AZ9" s="5"/>
      <c r="BA9" s="5"/>
      <c r="BB9" s="5"/>
      <c r="BC9" s="5"/>
      <c r="BD9" s="5">
        <f>'1STML'!S7</f>
        <v>18</v>
      </c>
      <c r="BE9" s="5"/>
      <c r="BF9" s="5"/>
      <c r="BG9" s="5"/>
      <c r="BH9" s="5">
        <f>'1STML'!X7</f>
        <v>35</v>
      </c>
      <c r="BI9" s="5"/>
      <c r="BJ9" s="5"/>
      <c r="BK9" s="5"/>
      <c r="BL9" s="5"/>
      <c r="BM9" s="5"/>
      <c r="BN9" s="5">
        <f>'1STML'!V7</f>
        <v>18</v>
      </c>
      <c r="BO9" s="5"/>
      <c r="BP9" s="5"/>
      <c r="BQ9" s="5"/>
      <c r="BR9" s="5"/>
      <c r="BS9" s="5">
        <f>'1STML'!W7</f>
        <v>18</v>
      </c>
      <c r="BT9" s="5"/>
      <c r="BU9" s="5"/>
      <c r="BV9" s="5"/>
      <c r="BW9" s="5">
        <f>'1STML'!X7</f>
        <v>35</v>
      </c>
      <c r="BX9" s="5"/>
      <c r="BY9" s="5"/>
      <c r="BZ9" s="5"/>
      <c r="CA9" s="5"/>
      <c r="CB9" s="5"/>
      <c r="CC9" s="5">
        <f>'1STML'!Z7</f>
        <v>9</v>
      </c>
      <c r="CD9" s="5"/>
      <c r="CE9" s="5"/>
      <c r="CF9" s="5"/>
      <c r="CG9" s="5"/>
      <c r="CH9" s="5">
        <f>'1STML'!AA7</f>
        <v>9</v>
      </c>
      <c r="CI9" s="5"/>
      <c r="CJ9" s="5"/>
      <c r="CK9" s="5"/>
      <c r="CL9" s="5">
        <f>'1STML'!AB7</f>
        <v>18</v>
      </c>
      <c r="CM9" s="5"/>
      <c r="CN9" s="5"/>
      <c r="CO9" s="5"/>
      <c r="CP9" s="5"/>
      <c r="CQ9" s="5"/>
      <c r="CR9" s="5">
        <f>'1STML'!AD7</f>
        <v>9</v>
      </c>
      <c r="CS9" s="5"/>
      <c r="CT9" s="5"/>
      <c r="CU9" s="5"/>
      <c r="CV9" s="5"/>
      <c r="CW9" s="5">
        <f>'1STML'!AE7</f>
        <v>9</v>
      </c>
      <c r="CX9" s="5"/>
      <c r="CY9" s="5"/>
      <c r="CZ9" s="5"/>
      <c r="DA9" s="5">
        <f>'1STML'!AF7</f>
        <v>18</v>
      </c>
      <c r="DB9" s="5"/>
      <c r="DC9" s="5"/>
      <c r="DD9" s="5"/>
      <c r="DE9" s="5"/>
      <c r="DF9" s="5"/>
      <c r="DG9" s="5">
        <f>'1STML'!AH7</f>
        <v>9</v>
      </c>
      <c r="DH9" s="5"/>
      <c r="DI9" s="5"/>
      <c r="DJ9" s="5"/>
      <c r="DK9" s="5"/>
      <c r="DL9" s="5">
        <f>'1STML'!AI7</f>
        <v>9</v>
      </c>
      <c r="DM9" s="5"/>
      <c r="DN9" s="5"/>
      <c r="DO9" s="5"/>
      <c r="DP9" s="5">
        <f>'1STML'!AJ7</f>
        <v>18</v>
      </c>
      <c r="DQ9" s="5"/>
      <c r="DR9" s="5"/>
      <c r="DS9" s="5"/>
      <c r="DT9" s="5"/>
      <c r="DU9" s="115"/>
      <c r="DV9" s="115"/>
      <c r="DW9" s="115"/>
      <c r="DX9" s="115"/>
      <c r="DY9" s="115"/>
      <c r="DZ9" s="115"/>
      <c r="EA9" s="115"/>
      <c r="EB9" s="115"/>
    </row>
    <row r="10" spans="1:132" ht="19.5">
      <c r="A10" s="4">
        <f>'1STML'!A10</f>
        <v>1</v>
      </c>
      <c r="B10" s="4" t="str">
        <f>'1STML'!B10</f>
        <v>ST0800323</v>
      </c>
      <c r="C10" s="4">
        <f>'1STML'!C10</f>
        <v>200201</v>
      </c>
      <c r="D10" s="4" t="str">
        <f>'1STML'!D10</f>
        <v>ANJEL CHAUHAN</v>
      </c>
      <c r="E10" s="37">
        <f t="shared" ref="E10:E65" si="0">_xlfn.XLOOKUP((_xlfn.XLOOKUP($C10,SYM,S1S,"ERROR",0,1)),SCODE,THF,"ERROR",0,1)</f>
        <v>50</v>
      </c>
      <c r="F10" s="40">
        <f>'1STML'!F10</f>
        <v>55</v>
      </c>
      <c r="G10" s="38">
        <f t="shared" ref="G10:G42" si="1">_xlfn.XLOOKUP(E$6,SCODE,THCR,"ERROR",0,1)</f>
        <v>2.5</v>
      </c>
      <c r="H10" s="39" t="str">
        <f>IF(F$8=0,0,IF(OR(F10=0,F10="ABS",F10="a"),"ABS",IF(OR(F10=0,F10=" ",F10=""),0,IF((F10*100/F$8)&gt;100,"OG",IF((F10*100/F$8)&gt;=90,"A+",IF((F10*100/F$8)&gt;=80,"A",IF((F10*100/F$8)&gt;=70,"B+",IF((F10*100/F$8)&gt;=60,"B",IF((F10*100/F$8)&gt;=50,"C+",IF((F10*100/F$8)&gt;=40,"C",IF((F10*100/F$8)&gt;=35,"D","NG")))))))))))</f>
        <v>OG</v>
      </c>
      <c r="I10" s="39" t="str">
        <f>IF(F$8=0,0,IF(OR(F10=0,F10="ABS",F10="a"),0,IF(OR(F10=0,F10=" ",F10=""),0,IF((F10*100/F$8)&gt;100,"OG",IF((F10*100/F$8)&gt;=90,4,IF((F10*100/F$8)&gt;=80,3.6,IF((F10*100/F$8)&gt;=70,3.2,IF((F10*100/F$8)&gt;=60,2.8,IF((F10*100/F$8)&gt;=50,2.4,IF((F10*100/F$8)&gt;=40,2,IF((F10*100/F$8)&gt;=35,1.6,0)))))))))))</f>
        <v>OG</v>
      </c>
      <c r="J10" s="37">
        <f t="shared" ref="J10:J65" si="2">_xlfn.XLOOKUP((_xlfn.XLOOKUP($C10,SYM,S1S,"ERROR",0,1)),SCODE,INF,"ERROR",0,1)</f>
        <v>50</v>
      </c>
      <c r="K10" s="40">
        <f>'1STML'!G10</f>
        <v>49</v>
      </c>
      <c r="L10" s="38">
        <f t="shared" ref="L10:L42" si="3">_xlfn.XLOOKUP(E$6,SCODE,INCR,"ERROR",0,1)</f>
        <v>2.5</v>
      </c>
      <c r="M10" s="39" t="str">
        <f>IF(K$8=0,0,IF(OR(K10=0,K10="ABS",K10="a"),"ABS",IF(OR(K10=0,K10=" ",K10=""),0,IF((K10*100/K$8)&gt;100,"OG",IF((K10*100/K$8)&gt;=90,"A+",IF((K10*100/K$8)&gt;=80,"A",IF((K10*100/K$8)&gt;=70,"B+",IF((K10*100/K$8)&gt;=60,"B",IF((K10*100/K$8)&gt;=50,"C+",IF((K10*100/K$8)&gt;=40,"C",IF((K10*100/K$8)&gt;=35,"D","NG")))))))))))</f>
        <v>A+</v>
      </c>
      <c r="N10" s="39">
        <f>IF(K$8=0,0,IF(OR(K10=0,K10="ABS",K10="a"),0,IF(OR(K10=0,K10=" ",K10=""),0,IF((K10*100/K$8)&gt;100,"OG",IF((K10*100/K$8)&gt;=90,4,IF((K10*100/K$8)&gt;=80,3.6,IF((K10*100/K$8)&gt;=70,3.2,IF((K10*100/K$8)&gt;=60,2.8,IF((K10*100/K$8)&gt;=50,2.4,IF((K10*100/K$8)&gt;=40,2,IF((K10*100/K$8)&gt;=35,1.6,0)))))))))))</f>
        <v>4</v>
      </c>
      <c r="O10" s="40">
        <f>'1STML'!H10</f>
        <v>104</v>
      </c>
      <c r="P10" s="39" t="str">
        <f>IF(F$8=0,"",IF(K$8=0,H10,IF(OR(O10=0,O10="ABS",O10="a"),"ABS",IF(OR(O10=0,O10=" ",O10=""),0,IF(Q10&gt;4,"OG",IF(Q10=4,"A+",IF(Q10&gt;=3.6,"A",IF(Q10&gt;=3.2,"B+",IF(Q10&gt;=2.8,"B",IF(Q10&gt;=2.4,"C+",IF(Q10&gt;=2,"C",IF(Q10&gt;=1.6,"D","NG"))))))))))))</f>
        <v>OG</v>
      </c>
      <c r="Q10" s="39" t="str">
        <f>IF(F$8=0,"",IF(K$8=0,H10,IF(OR(I10=0,N10=0),0,IF(OR(I10="OG",N10="OG"),"OG",IF(AND(G10=0,L10=0),0,ROUNDUP((G10*I10+L10*N10)/(G10+L10),2))))))</f>
        <v>OG</v>
      </c>
      <c r="R10" s="66" t="str">
        <f>IF(O$8=0,0,IF(OR(O10=0,O10="ABS",O10="a"),"ABS",IF(OR(O10=0,O10=" ",O10=""),0,IF(OR(H10="NG",M10="NG"),"NG",IF((O10*100/O$8)&gt;100,"OG",IF((O10*100/O$8)&gt;=90,"A+",IF((O10*100/O$8)&gt;=80,"A",IF((O10*100/O$8)&gt;=70,"B+",IF((O10*100/O$8)&gt;=60,"B",IF((O10*100/O$8)&gt;=50,"C+",IF((O10*100/O$8)&gt;=40,"C",IF((O10*100/O$8)&gt;=35,"D","NG"))))))))))))</f>
        <v>OG</v>
      </c>
      <c r="S10" s="66" t="str">
        <f>IF(O$8=0,0,IF(OR(O10=0,O10="ABS",O10="a"),0,IF(OR(O10=0,O10=" ",O10=""),0,IF(OR(H10="NG",M10="NG"),0,IF((O10*100/O$8)&gt;100,"OG",IF((O10*100/O$8)&gt;=90,4,IF((O10*100/O$8)&gt;=80,3.6,IF((O10*100/O$8)&gt;=70,3.2,IF((O10*100/O$8)&gt;=60,2.8,IF((O10*100/O$8)&gt;=50,2.4,IF((O10*100/O$8)&gt;=40,2,IF((O10*100/O$8)&gt;=35,1.6,0))))))))))))</f>
        <v>OG</v>
      </c>
      <c r="T10" s="37">
        <f t="shared" ref="T10:T65" si="4">_xlfn.XLOOKUP((_xlfn.XLOOKUP($C10,SYM,S2S,"ERROR",0,1)),SCODE,THF,"ERROR",0,1)</f>
        <v>50</v>
      </c>
      <c r="U10" s="40">
        <f>'1STML'!J10</f>
        <v>55</v>
      </c>
      <c r="V10" s="38">
        <f t="shared" ref="V10:V42" si="5">_xlfn.XLOOKUP(T$6,SCODE,THCR,"ERROR",0,1)</f>
        <v>2.5</v>
      </c>
      <c r="W10" s="39" t="str">
        <f>IF(U$8=0,0,IF(OR(U10=0,U10="ABS",U10="a"),"ABS",IF(OR(U10=0,U10=" ",U10=""),0,IF((U10*100/U$8)&gt;100,"OG",IF((U10*100/U$8)&gt;=90,"A+",IF((U10*100/U$8)&gt;=80,"A",IF((U10*100/U$8)&gt;=70,"B+",IF((U10*100/U$8)&gt;=60,"B",IF((U10*100/U$8)&gt;=50,"C+",IF((U10*100/U$8)&gt;=40,"C",IF((U10*100/U$8)&gt;=35,"D","NG")))))))))))</f>
        <v>OG</v>
      </c>
      <c r="X10" s="39" t="str">
        <f>IF(U$8=0,0,IF(OR(U10=0,U10="ABS",U10="a"),0,IF(OR(U10=0,U10=" ",U10=""),0,IF((U10*100/U$8)&gt;100,"OG",IF((U10*100/U$8)&gt;=90,4,IF((U10*100/U$8)&gt;=80,3.6,IF((U10*100/U$8)&gt;=70,3.2,IF((U10*100/U$8)&gt;=60,2.8,IF((U10*100/U$8)&gt;=50,2.4,IF((U10*100/U$8)&gt;=40,2,IF((U10*100/U$8)&gt;=35,1.6,0)))))))))))</f>
        <v>OG</v>
      </c>
      <c r="Y10" s="37">
        <f t="shared" ref="Y10:Y65" si="6">_xlfn.XLOOKUP((_xlfn.XLOOKUP($C10,SYM,S2S,"ERROR",0,1)),SCODE,INF,"ERROR",0,1)</f>
        <v>50</v>
      </c>
      <c r="Z10" s="40">
        <f>'1STML'!K10</f>
        <v>52</v>
      </c>
      <c r="AA10" s="38">
        <f t="shared" ref="AA10:AA42" si="7">_xlfn.XLOOKUP(T$6,SCODE,INCR,"ERROR",0,1)</f>
        <v>2.5</v>
      </c>
      <c r="AB10" s="39" t="str">
        <f>IF(Z$8=0,0,IF(OR(Z10=0,Z10="ABS",Z10="a"),"ABS",IF(OR(Z10=0,Z10=" ",Z10=""),0,IF((Z10*100/Z$8)&gt;100,"OG",IF((Z10*100/Z$8)&gt;=90,"A+",IF((Z10*100/Z$8)&gt;=80,"A",IF((Z10*100/Z$8)&gt;=70,"B+",IF((Z10*100/Z$8)&gt;=60,"B",IF((Z10*100/Z$8)&gt;=50,"C+",IF((Z10*100/Z$8)&gt;=40,"C",IF((Z10*100/Z$8)&gt;=35,"D","NG")))))))))))</f>
        <v>OG</v>
      </c>
      <c r="AC10" s="39" t="str">
        <f>IF(Z$8=0,0,IF(OR(Z10=0,Z10="ABS",Z10="a"),0,IF(OR(Z10=0,Z10=" ",Z10=""),0,IF((Z10*100/Z$8)&gt;100,"OG",IF((Z10*100/Z$8)&gt;=90,4,IF((Z10*100/Z$8)&gt;=80,3.6,IF((Z10*100/Z$8)&gt;=70,3.2,IF((Z10*100/Z$8)&gt;=60,2.8,IF((Z10*100/Z$8)&gt;=50,2.4,IF((Z10*100/Z$8)&gt;=40,2,IF((Z10*100/Z$8)&gt;=35,1.6,0)))))))))))</f>
        <v>OG</v>
      </c>
      <c r="AD10" s="40">
        <f>'1STML'!L10</f>
        <v>107</v>
      </c>
      <c r="AE10" s="39" t="str">
        <f>IF(U$8=0,"",IF(Z$8=0,W10,IF(OR(AD10=0,AD10="ABS",AD10="a"),"ABS",IF(OR(AD10=0,AD10=" ",AD10=""),0,IF(AF10&gt;4,"OG",IF(AF10=4,"A+",IF(AF10&gt;=3.6,"A",IF(AF10&gt;=3.2,"B+",IF(AF10&gt;=2.8,"B",IF(AF10&gt;=2.4,"C+",IF(AF10&gt;=2,"C",IF(AF10&gt;=1.6,"D","NG"))))))))))))</f>
        <v>OG</v>
      </c>
      <c r="AF10" s="39" t="str">
        <f>IF(U$8=0,"",IF(Z$8=0,W10,IF(OR(X10=0,AC10=0),0,IF(OR(X10="OG",AC10="OG"),"OG",IF(AND(V10=0,AA10=0),0,ROUNDUP((V10*X10+AA10*AC10)/(V10+AA10),2))))))</f>
        <v>OG</v>
      </c>
      <c r="AG10" s="66" t="str">
        <f>IF(AD$8=0,0,IF(OR(AD10=0,AD10="ABS",AD10="a"),"ABS",IF(OR(AD10=0,AD10=" ",AD10=""),0,IF(OR(W10="NG",AB10="NG"),"NG",IF((AD10*100/AD$8)&gt;100,"OG",IF((AD10*100/AD$8)&gt;=90,"A+",IF((AD10*100/AD$8)&gt;=80,"A",IF((AD10*100/AD$8)&gt;=70,"B+",IF((AD10*100/AD$8)&gt;=60,"B",IF((AD10*100/AD$8)&gt;=50,"C+",IF((AD10*100/AD$8)&gt;=40,"C",IF((AD10*100/AD$8)&gt;=35,"D","NG"))))))))))))</f>
        <v>OG</v>
      </c>
      <c r="AH10" s="66" t="str">
        <f>IF(AD$8=0,0,IF(OR(AD10=0,AD10="ABS",AD10="a"),0,IF(OR(AD10=0,AD10=" ",AD10=""),0,IF(OR(W10="NG",AB10="NG"),0,IF((AD10*100/AD$8)&gt;100,"OG",IF((AD10*100/AD$8)&gt;=90,4,IF((AD10*100/AD$8)&gt;=80,3.6,IF((AD10*100/AD$8)&gt;=70,3.2,IF((AD10*100/AD$8)&gt;=60,2.8,IF((AD10*100/AD$8)&gt;=50,2.4,IF((AD10*100/AD$8)&gt;=40,2,IF((AD10*100/AD$8)&gt;=35,1.6,0))))))))))))</f>
        <v>OG</v>
      </c>
      <c r="AI10" s="37">
        <f t="shared" ref="AI10:AI65" si="8">_xlfn.XLOOKUP((_xlfn.XLOOKUP($C10,SYM,S3S,"ERROR",0,1)),SCODE,THF,"ERROR",0,1)</f>
        <v>50</v>
      </c>
      <c r="AJ10" s="40">
        <f>'1STML'!N10</f>
        <v>95</v>
      </c>
      <c r="AK10" s="38">
        <f t="shared" ref="AK10:AK42" si="9">_xlfn.XLOOKUP(AI$6,SCODE,THCR,"ERROR",0,1)</f>
        <v>2.5</v>
      </c>
      <c r="AL10" s="39" t="str">
        <f>IF(AJ$8=0,0,IF(OR(AJ10=0,AJ10="ABS",AJ10="a"),"ABS",IF(OR(AJ10=0,AJ10=" ",AJ10=""),0,IF((AJ10*100/AJ$8)&gt;100,"OG",IF((AJ10*100/AJ$8)&gt;=90,"A+",IF((AJ10*100/AJ$8)&gt;=80,"A",IF((AJ10*100/AJ$8)&gt;=70,"B+",IF((AJ10*100/AJ$8)&gt;=60,"B",IF((AJ10*100/AJ$8)&gt;=50,"C+",IF((AJ10*100/AJ$8)&gt;=40,"C",IF((AJ10*100/AJ$8)&gt;=35,"D","NG")))))))))))</f>
        <v>OG</v>
      </c>
      <c r="AM10" s="39" t="str">
        <f>IF(AJ$8=0,0,IF(OR(AJ10=0,AJ10="ABS",AJ10="a"),0,IF(OR(AJ10=0,AJ10=" ",AJ10=""),0,IF((AJ10*100/AJ$8)&gt;100,"OG",IF((AJ10*100/AJ$8)&gt;=90,4,IF((AJ10*100/AJ$8)&gt;=80,3.6,IF((AJ10*100/AJ$8)&gt;=70,3.2,IF((AJ10*100/AJ$8)&gt;=60,2.8,IF((AJ10*100/AJ$8)&gt;=50,2.4,IF((AJ10*100/AJ$8)&gt;=40,2,IF((AJ10*100/AJ$8)&gt;=35,1.6,0)))))))))))</f>
        <v>OG</v>
      </c>
      <c r="AN10" s="37">
        <f t="shared" ref="AN10:AN65" si="10">_xlfn.XLOOKUP((_xlfn.XLOOKUP($C10,SYM,S3S,"ERROR",0,1)),SCODE,INF,"ERROR",0,1)</f>
        <v>50</v>
      </c>
      <c r="AO10" s="40">
        <f>'1STML'!O10</f>
        <v>48</v>
      </c>
      <c r="AP10" s="38">
        <f t="shared" ref="AP10:AP42" si="11">_xlfn.XLOOKUP(AI$6,SCODE,INCR,"ERROR",0,1)</f>
        <v>2.5</v>
      </c>
      <c r="AQ10" s="39" t="str">
        <f>IF(AO$8=0,0,IF(OR(AO10=0,AO10="ABS",AO10="a"),"ABS",IF(OR(AO10=0,AO10=" ",AO10=""),0,IF((AO10*100/AO$8)&gt;100,"OG",IF((AO10*100/AO$8)&gt;=90,"A+",IF((AO10*100/AO$8)&gt;=80,"A",IF((AO10*100/AO$8)&gt;=70,"B+",IF((AO10*100/AO$8)&gt;=60,"B",IF((AO10*100/AO$8)&gt;=50,"C+",IF((AO10*100/AO$8)&gt;=40,"C",IF((AO10*100/AO$8)&gt;=35,"D","NG")))))))))))</f>
        <v>A+</v>
      </c>
      <c r="AR10" s="39">
        <f>IF(AO$8=0,0,IF(OR(AO10=0,AO10="ABS",AO10="a"),0,IF(OR(AO10=0,AO10=" ",AO10=""),0,IF((AO10*100/AO$8)&gt;100,"OG",IF((AO10*100/AO$8)&gt;=90,4,IF((AO10*100/AO$8)&gt;=80,3.6,IF((AO10*100/AO$8)&gt;=70,3.2,IF((AO10*100/AO$8)&gt;=60,2.8,IF((AO10*100/AO$8)&gt;=50,2.4,IF((AO10*100/AO$8)&gt;=40,2,IF((AO10*100/AO$8)&gt;=35,1.6,0)))))))))))</f>
        <v>4</v>
      </c>
      <c r="AS10" s="40">
        <f>'1STML'!P10</f>
        <v>143</v>
      </c>
      <c r="AT10" s="39" t="str">
        <f>IF(AJ$8=0,"",IF(AO$8=0,AL10,IF(OR(AS10=0,AS10="ABS",AS10="a"),"ABS",IF(OR(AS10=0,AS10=" ",AS10=""),0,IF(AU10&gt;4,"OG",IF(AU10=4,"A+",IF(AU10&gt;=3.6,"A",IF(AU10&gt;=3.2,"B+",IF(AU10&gt;=2.8,"B",IF(AU10&gt;=2.4,"C+",IF(AU10&gt;=2,"C",IF(AU10&gt;=1.6,"D","NG"))))))))))))</f>
        <v>OG</v>
      </c>
      <c r="AU10" s="39" t="str">
        <f>IF(AJ$8=0,"",IF(AO$8=0,AL10,IF(OR(AM10=0,AR10=0),0,IF(OR(AM10="OG",AR10="OG"),"OG",IF(AND(AK10=0,AP10=0),0,ROUNDUP((AK10*AM10+AP10*AR10)/(AK10+AP10),2))))))</f>
        <v>OG</v>
      </c>
      <c r="AV10" s="66" t="str">
        <f>IF(AS$8=0,0,IF(OR(AS10=0,AS10="ABS",AS10="a"),"ABS",IF(OR(AS10=0,AS10=" ",AS10=""),0,IF(OR(AL10="NG",AQ10="NG"),"NG",IF((AS10*100/AS$8)&gt;100,"OG",IF((AS10*100/AS$8)&gt;=90,"A+",IF((AS10*100/AS$8)&gt;=80,"A",IF((AS10*100/AS$8)&gt;=70,"B+",IF((AS10*100/AS$8)&gt;=60,"B",IF((AS10*100/AS$8)&gt;=50,"C+",IF((AS10*100/AS$8)&gt;=40,"C",IF((AS10*100/AS$8)&gt;=35,"D","NG"))))))))))))</f>
        <v>OG</v>
      </c>
      <c r="AW10" s="66" t="str">
        <f>IF(AS$8=0,0,IF(OR(AS10=0,AS10="ABS",AS10="a"),0,IF(OR(AS10=0,AS10=" ",AS10=""),0,IF(OR(AL10="NG",AQ10="NG"),0,IF((AS10*100/AS$8)&gt;100,"OG",IF((AS10*100/AS$8)&gt;=90,4,IF((AS10*100/AS$8)&gt;=80,3.6,IF((AS10*100/AS$8)&gt;=70,3.2,IF((AS10*100/AS$8)&gt;=60,2.8,IF((AS10*100/AS$8)&gt;=50,2.4,IF((AS10*100/AS$8)&gt;=40,2,IF((AS10*100/AS$8)&gt;=35,1.6,0))))))))))))</f>
        <v>OG</v>
      </c>
      <c r="AX10" s="37">
        <f t="shared" ref="AX10:AX65" si="12">_xlfn.XLOOKUP((_xlfn.XLOOKUP($C10,SYM,S4S,"ERROR",0,1)),SCODE,THF,"ERROR",0,1)</f>
        <v>50</v>
      </c>
      <c r="AY10" s="40">
        <f>'1STML'!R10</f>
        <v>145</v>
      </c>
      <c r="AZ10" s="38">
        <f t="shared" ref="AZ10:AZ42" si="13">_xlfn.XLOOKUP(AX$6,SCODE,THCR,"ERROR",0,1)</f>
        <v>2.5</v>
      </c>
      <c r="BA10" s="39" t="str">
        <f>IF(AY$8=0,0,IF(OR(AY10=0,AY10="ABS",AY10="a"),"ABS",IF(OR(AY10=0,AY10=" ",AY10=""),0,IF((AY10*100/AY$8)&gt;100,"OG",IF((AY10*100/AY$8)&gt;=90,"A+",IF((AY10*100/AY$8)&gt;=80,"A",IF((AY10*100/AY$8)&gt;=70,"B+",IF((AY10*100/AY$8)&gt;=60,"B",IF((AY10*100/AY$8)&gt;=50,"C+",IF((AY10*100/AY$8)&gt;=40,"C",IF((AY10*100/AY$8)&gt;=35,"D","NG")))))))))))</f>
        <v>OG</v>
      </c>
      <c r="BB10" s="39" t="str">
        <f>IF(AY$8=0,0,IF(OR(AY10=0,AY10="ABS",AY10="a"),0,IF(OR(AY10=0,AY10=" ",AY10=""),0,IF((AY10*100/AY$8)&gt;100,"OG",IF((AY10*100/AY$8)&gt;=90,4,IF((AY10*100/AY$8)&gt;=80,3.6,IF((AY10*100/AY$8)&gt;=70,3.2,IF((AY10*100/AY$8)&gt;=60,2.8,IF((AY10*100/AY$8)&gt;=50,2.4,IF((AY10*100/AY$8)&gt;=40,2,IF((AY10*100/AY$8)&gt;=35,1.6,0)))))))))))</f>
        <v>OG</v>
      </c>
      <c r="BC10" s="37">
        <f t="shared" ref="BC10:BC65" si="14">_xlfn.XLOOKUP((_xlfn.XLOOKUP($C10,SYM,S4S,"ERROR",0,1)),SCODE,INF,"ERROR",0,1)</f>
        <v>50</v>
      </c>
      <c r="BD10" s="40">
        <f>'1STML'!S10</f>
        <v>43</v>
      </c>
      <c r="BE10" s="38">
        <f t="shared" ref="BE10:BE42" si="15">_xlfn.XLOOKUP(AX$6,SCODE,INCR,"ERROR",0,1)</f>
        <v>2.5</v>
      </c>
      <c r="BF10" s="39" t="str">
        <f>IF(BD$8=0,0,IF(OR(BD10=0,BD10="ABS",BD10="a"),"ABS",IF(OR(BD10=0,BD10=" ",BD10=""),0,IF((BD10*100/BD$8)&gt;100,"OG",IF((BD10*100/BD$8)&gt;=90,"A+",IF((BD10*100/BD$8)&gt;=80,"A",IF((BD10*100/BD$8)&gt;=70,"B+",IF((BD10*100/BD$8)&gt;=60,"B",IF((BD10*100/BD$8)&gt;=50,"C+",IF((BD10*100/BD$8)&gt;=40,"C",IF((BD10*100/BD$8)&gt;=35,"D","NG")))))))))))</f>
        <v>A</v>
      </c>
      <c r="BG10" s="39">
        <f>IF(BD$8=0,0,IF(OR(BD10=0,BD10="ABS",BD10="a"),0,IF(OR(BD10=0,BD10=" ",BD10=""),0,IF((BD10*100/BD$8)&gt;100,"OG",IF((BD10*100/BD$8)&gt;=90,4,IF((BD10*100/BD$8)&gt;=80,3.6,IF((BD10*100/BD$8)&gt;=70,3.2,IF((BD10*100/BD$8)&gt;=60,2.8,IF((BD10*100/BD$8)&gt;=50,2.4,IF((BD10*100/BD$8)&gt;=40,2,IF((BD10*100/BD$8)&gt;=35,1.6,0)))))))))))</f>
        <v>3.6</v>
      </c>
      <c r="BH10" s="40">
        <f>'1STML'!T10</f>
        <v>188</v>
      </c>
      <c r="BI10" s="39" t="str">
        <f>IF(AY$8=0,"",IF(BD$8=0,BA10,IF(OR(BH10=0,BH10="ABS",BH10="a"),"ABS",IF(OR(BH10=0,BH10=" ",BH10=""),0,IF(BJ10&gt;4,"OG",IF(BJ10=4,"A+",IF(BJ10&gt;=3.6,"A",IF(BJ10&gt;=3.2,"B+",IF(BJ10&gt;=2.8,"B",IF(BJ10&gt;=2.4,"C+",IF(BJ10&gt;=2,"C",IF(BJ10&gt;=1.6,"D","NG"))))))))))))</f>
        <v>OG</v>
      </c>
      <c r="BJ10" s="39" t="str">
        <f>IF(AY$8=0,"",IF(BD$8=0,BA10,IF(OR(BB10=0,BG10=0),0,IF(OR(BB10="OG",BG10="OG"),"OG",IF(AND(AZ10=0,BE10=0),0,ROUNDUP((AZ10*BB10+BE10*BG10)/(AZ10+BE10),2))))))</f>
        <v>OG</v>
      </c>
      <c r="BK10" s="66" t="str">
        <f>IF(BH$8=0,0,IF(OR(BH10=0,BH10="ABS",BH10="a"),"ABS",IF(OR(BH10=0,BH10=" ",BH10=""),0,IF(OR(BA10="NG",BF10="NG"),"NG",IF((BH10*100/BH$8)&gt;100,"OG",IF((BH10*100/BH$8)&gt;=90,"A+",IF((BH10*100/BH$8)&gt;=80,"A",IF((BH10*100/BH$8)&gt;=70,"B+",IF((BH10*100/BH$8)&gt;=60,"B",IF((BH10*100/BH$8)&gt;=50,"C+",IF((BH10*100/BH$8)&gt;=40,"C",IF((BH10*100/BH$8)&gt;=35,"D","NG"))))))))))))</f>
        <v>OG</v>
      </c>
      <c r="BL10" s="66" t="str">
        <f>IF(BH$8=0,0,IF(OR(BH10=0,BH10="ABS",BH10="a"),0,IF(OR(BH10=0,BH10=" ",BH10=""),0,IF(OR(BA10="NG",BF10="NG"),0,IF((BH10*100/BH$8)&gt;100,"OG",IF((BH10*100/BH$8)&gt;=90,4,IF((BH10*100/BH$8)&gt;=80,3.6,IF((BH10*100/BH$8)&gt;=70,3.2,IF((BH10*100/BH$8)&gt;=60,2.8,IF((BH10*100/BH$8)&gt;=50,2.4,IF((BH10*100/BH$8)&gt;=40,2,IF((BH10*100/BH$8)&gt;=35,1.6,0))))))))))))</f>
        <v>OG</v>
      </c>
      <c r="BM10" s="37">
        <f t="shared" ref="BM10:BM65" si="16">_xlfn.XLOOKUP((_xlfn.XLOOKUP($C10,SYM,S5S,"ERROR",0,1)),SCODE,THF,"ERROR",0,1)</f>
        <v>50</v>
      </c>
      <c r="BN10" s="40">
        <f>'1STML'!V10</f>
        <v>120</v>
      </c>
      <c r="BO10" s="38">
        <f t="shared" ref="BO10:BO42" si="17">_xlfn.XLOOKUP(BM$6,SCODE,THCR,"ERROR",0,1)</f>
        <v>2.5</v>
      </c>
      <c r="BP10" s="39" t="str">
        <f>IF(BN$8=0,0,IF(OR(BN10=0,BN10="ABS",BN10="a"),"ABS",IF(OR(BN10=0,BN10=" ",BN10=""),0,IF((BN10*100/BN$8)&gt;100,"OG",IF((BN10*100/BN$8)&gt;=90,"A+",IF((BN10*100/BN$8)&gt;=80,"A",IF((BN10*100/BN$8)&gt;=70,"B+",IF((BN10*100/BN$8)&gt;=60,"B",IF((BN10*100/BN$8)&gt;=50,"C+",IF((BN10*100/BN$8)&gt;=40,"C",IF((BN10*100/BN$8)&gt;=35,"D","NG")))))))))))</f>
        <v>OG</v>
      </c>
      <c r="BQ10" s="39" t="str">
        <f>IF(BN$8=0,0,IF(OR(BN10=0,BN10="ABS",BN10="a"),0,IF(OR(BN10=0,BN10=" ",BN10=""),0,IF((BN10*100/BN$8)&gt;100,"OG",IF((BN10*100/BN$8)&gt;=90,4,IF((BN10*100/BN$8)&gt;=80,3.6,IF((BN10*100/BN$8)&gt;=70,3.2,IF((BN10*100/BN$8)&gt;=60,2.8,IF((BN10*100/BN$8)&gt;=50,2.4,IF((BN10*100/BN$8)&gt;=40,2,IF((BN10*100/BN$8)&gt;=35,1.6,0)))))))))))</f>
        <v>OG</v>
      </c>
      <c r="BR10" s="37">
        <f t="shared" ref="BR10:BR65" si="18">_xlfn.XLOOKUP((_xlfn.XLOOKUP($C10,SYM,S5S,"ERROR",0,1)),SCODE,INF,"ERROR",0,1)</f>
        <v>50</v>
      </c>
      <c r="BS10" s="40">
        <f>'1STML'!W10</f>
        <v>55</v>
      </c>
      <c r="BT10" s="38">
        <f t="shared" ref="BT10:BT42" si="19">_xlfn.XLOOKUP(BM$6,SCODE,INCR,"ERROR",0,1)</f>
        <v>2.5</v>
      </c>
      <c r="BU10" s="39" t="str">
        <f>IF(BS$8=0,0,IF(OR(BS10=0,BS10="ABS",BS10="a"),"ABS",IF(OR(BS10=0,BS10=" ",BS10=""),0,IF((BS10*100/BS$8)&gt;100,"OG",IF((BS10*100/BS$8)&gt;=90,"A+",IF((BS10*100/BS$8)&gt;=80,"A",IF((BS10*100/BS$8)&gt;=70,"B+",IF((BS10*100/BS$8)&gt;=60,"B",IF((BS10*100/BS$8)&gt;=50,"C+",IF((BS10*100/BS$8)&gt;=40,"C",IF((BS10*100/BS$8)&gt;=35,"D","NG")))))))))))</f>
        <v>OG</v>
      </c>
      <c r="BV10" s="39" t="str">
        <f>IF(BS$8=0,0,IF(OR(BS10=0,BS10="ABS",BS10="a"),0,IF(OR(BS10=0,BS10=" ",BS10=""),0,IF((BS10*100/BS$8)&gt;100,"OG",IF((BS10*100/BS$8)&gt;=90,4,IF((BS10*100/BS$8)&gt;=80,3.6,IF((BS10*100/BS$8)&gt;=70,3.2,IF((BS10*100/BS$8)&gt;=60,2.8,IF((BS10*100/BS$8)&gt;=50,2.4,IF((BS10*100/BS$8)&gt;=40,2,IF((BS10*100/BS$8)&gt;=35,1.6,0)))))))))))</f>
        <v>OG</v>
      </c>
      <c r="BW10" s="40">
        <f>'1STML'!X10</f>
        <v>175</v>
      </c>
      <c r="BX10" s="39" t="str">
        <f>IF(BN$8=0,"",IF(BS$8=0,BP10,IF(OR(BW10=0,BW10="ABS",BW10="a"),"ABS",IF(OR(BW10=0,BW10=" ",BW10=""),0,IF(BY10&gt;4,"OG",IF(BY10=4,"A+",IF(BY10&gt;=3.6,"A",IF(BY10&gt;=3.2,"B+",IF(BY10&gt;=2.8,"B",IF(BY10&gt;=2.4,"C+",IF(BY10&gt;=2,"C",IF(BY10&gt;=1.6,"D","NG"))))))))))))</f>
        <v>OG</v>
      </c>
      <c r="BY10" s="39" t="str">
        <f>IF(BN$8=0,"",IF(BS$8=0,BP10,IF(OR(BQ10=0,BV10=0),0,IF(OR(BQ10="OG",BV10="OG"),"OG",IF(AND(BO10=0,BT10=0),0,ROUNDUP((BO10*BQ10+BT10*BV10)/(BO10+BT10),2))))))</f>
        <v>OG</v>
      </c>
      <c r="BZ10" s="66" t="str">
        <f>IF(BW$8=0,0,IF(OR(BW10=0,BW10="ABS",BW10="a"),"ABS",IF(OR(BW10=0,BW10=" ",BW10=""),0,IF(OR(BP10="NG",BU10="NG"),"NG",IF((BW10*100/BW$8)&gt;100,"OG",IF((BW10*100/BW$8)&gt;=90,"A+",IF((BW10*100/BW$8)&gt;=80,"A",IF((BW10*100/BW$8)&gt;=70,"B+",IF((BW10*100/BW$8)&gt;=60,"B",IF((BW10*100/BW$8)&gt;=50,"C+",IF((BW10*100/BW$8)&gt;=40,"C",IF((BW10*100/BW$8)&gt;=35,"D","NG"))))))))))))</f>
        <v>OG</v>
      </c>
      <c r="CA10" s="66" t="str">
        <f>IF(BW$8=0,0,IF(OR(BW10=0,BW10="ABS",BW10="a"),0,IF(OR(BW10=0,BW10=" ",BW10=""),0,IF(OR(BP10="NG",BU10="NG"),0,IF((BW10*100/BW$8)&gt;100,"OG",IF((BW10*100/BW$8)&gt;=90,4,IF((BW10*100/BW$8)&gt;=80,3.6,IF((BW10*100/BW$8)&gt;=70,3.2,IF((BW10*100/BW$8)&gt;=60,2.8,IF((BW10*100/BW$8)&gt;=50,2.4,IF((BW10*100/BW$8)&gt;=40,2,IF((BW10*100/BW$8)&gt;=35,1.6,0))))))))))))</f>
        <v>OG</v>
      </c>
      <c r="CB10" s="37">
        <f t="shared" ref="CB10:CB65" si="20">_xlfn.XLOOKUP((_xlfn.XLOOKUP($C10,SYM,S6S,"ERROR",0,1)),SCODE,THF,"ERROR",0,1)</f>
        <v>25</v>
      </c>
      <c r="CC10" s="40">
        <f>'1STML'!Z10</f>
        <v>65</v>
      </c>
      <c r="CD10" s="38">
        <f t="shared" ref="CD10:CD42" si="21">_xlfn.XLOOKUP(CB$6,SCODE,THCR,"ERROR",0,1)</f>
        <v>2</v>
      </c>
      <c r="CE10" s="39" t="str">
        <f>IF(CC$8=0,0,IF(OR(CC10=0,CC10="ABS",CC10="a"),"ABS",IF(OR(CC10=0,CC10=" ",CC10=""),0,IF((CC10*100/CC$8)&gt;100,"OG",IF((CC10*100/CC$8)&gt;=90,"A+",IF((CC10*100/CC$8)&gt;=80,"A",IF((CC10*100/CC$8)&gt;=70,"B+",IF((CC10*100/CC$8)&gt;=60,"B",IF((CC10*100/CC$8)&gt;=50,"C+",IF((CC10*100/CC$8)&gt;=40,"C",IF((CC10*100/CC$8)&gt;=35,"D","NG")))))))))))</f>
        <v>OG</v>
      </c>
      <c r="CF10" s="39" t="str">
        <f>IF(CC$8=0,0,IF(OR(CC10=0,CC10="ABS",CC10="a"),0,IF(OR(CC10=0,CC10=" ",CC10=""),0,IF((CC10*100/CC$8)&gt;100,"OG",IF((CC10*100/CC$8)&gt;=90,4,IF((CC10*100/CC$8)&gt;=80,3.6,IF((CC10*100/CC$8)&gt;=70,3.2,IF((CC10*100/CC$8)&gt;=60,2.8,IF((CC10*100/CC$8)&gt;=50,2.4,IF((CC10*100/CC$8)&gt;=40,2,IF((CC10*100/CC$8)&gt;=35,1.6,0)))))))))))</f>
        <v>OG</v>
      </c>
      <c r="CG10" s="37">
        <f t="shared" ref="CG10:CG65" si="22">_xlfn.XLOOKUP((_xlfn.XLOOKUP($C10,SYM,S6S,"ERROR",0,1)),SCODE,INF,"ERROR",0,1)</f>
        <v>25</v>
      </c>
      <c r="CH10" s="40">
        <f>'1STML'!AA10</f>
        <v>23</v>
      </c>
      <c r="CI10" s="38">
        <f t="shared" ref="CI10:CI42" si="23">_xlfn.XLOOKUP(CB$6,SCODE,INCR,"ERROR",0,1)</f>
        <v>2</v>
      </c>
      <c r="CJ10" s="39" t="str">
        <f>IF(CH$8=0,0,IF(OR(CH10=0,CH10="ABS",CH10="a"),"ABS",IF(OR(CH10=0,CH10=" ",CH10=""),0,IF((CH10*100/CH$8)&gt;100,"OG",IF((CH10*100/CH$8)&gt;=90,"A+",IF((CH10*100/CH$8)&gt;=80,"A",IF((CH10*100/CH$8)&gt;=70,"B+",IF((CH10*100/CH$8)&gt;=60,"B",IF((CH10*100/CH$8)&gt;=50,"C+",IF((CH10*100/CH$8)&gt;=40,"C",IF((CH10*100/CH$8)&gt;=35,"D","NG")))))))))))</f>
        <v>A+</v>
      </c>
      <c r="CK10" s="39">
        <f>IF(CH$8=0,0,IF(OR(CH10=0,CH10="ABS",CH10="a"),0,IF(OR(CH10=0,CH10=" ",CH10=""),0,IF((CH10*100/CH$8)&gt;100,"OG",IF((CH10*100/CH$8)&gt;=90,4,IF((CH10*100/CH$8)&gt;=80,3.6,IF((CH10*100/CH$8)&gt;=70,3.2,IF((CH10*100/CH$8)&gt;=60,2.8,IF((CH10*100/CH$8)&gt;=50,2.4,IF((CH10*100/CH$8)&gt;=40,2,IF((CH10*100/CH$8)&gt;=35,1.6,0)))))))))))</f>
        <v>4</v>
      </c>
      <c r="CL10" s="40">
        <f>'1STML'!AB10</f>
        <v>88</v>
      </c>
      <c r="CM10" s="39" t="str">
        <f>IF(CC$8=0,"",IF(CH$8=0,CE10,IF(OR(CL10=0,CL10="ABS",CL10="a"),"ABS",IF(OR(CL10=0,CL10=" ",CL10=""),0,IF(CN10&gt;4,"OG",IF(CN10=4,"A+",IF(CN10&gt;=3.6,"A",IF(CN10&gt;=3.2,"B+",IF(CN10&gt;=2.8,"B",IF(CN10&gt;=2.4,"C+",IF(CN10&gt;=2,"C",IF(CN10&gt;=1.6,"D","NG"))))))))))))</f>
        <v>OG</v>
      </c>
      <c r="CN10" s="39" t="str">
        <f>IF(CC$8=0,"",IF(CH$8=0,CE10,IF(OR(CF10=0,CK10=0),0,IF(OR(CF10="OG",CK10="OG"),"OG",IF(AND(CD10=0,CI10=0),0,ROUNDUP((CD10*CF10+CI10*CK10)/(CD10+CI10),2))))))</f>
        <v>OG</v>
      </c>
      <c r="CO10" s="66" t="str">
        <f>IF(CL$8=0,0,IF(OR(CL10=0,CL10="ABS",CL10="a"),"ABS",IF(OR(CL10=0,CL10=" ",CL10=""),0,IF(OR(CE10="NG",CJ10="NG"),"NG",IF((CL10*100/CL$8)&gt;100,"OG",IF((CL10*100/CL$8)&gt;=90,"A+",IF((CL10*100/CL$8)&gt;=80,"A",IF((CL10*100/CL$8)&gt;=70,"B+",IF((CL10*100/CL$8)&gt;=60,"B",IF((CL10*100/CL$8)&gt;=50,"C+",IF((CL10*100/CL$8)&gt;=40,"C",IF((CL10*100/CL$8)&gt;=35,"D","NG"))))))))))))</f>
        <v>OG</v>
      </c>
      <c r="CP10" s="66" t="str">
        <f>IF(CL$8=0,0,IF(OR(CL10=0,CL10="ABS",CL10="a"),0,IF(OR(CL10=0,CL10=" ",CL10=""),0,IF(OR(CE10="NG",CJ10="NG"),0,IF((CL10*100/CL$8)&gt;100,"OG",IF((CL10*100/CL$8)&gt;=90,4,IF((CL10*100/CL$8)&gt;=80,3.6,IF((CL10*100/CL$8)&gt;=70,3.2,IF((CL10*100/CL$8)&gt;=60,2.8,IF((CL10*100/CL$8)&gt;=50,2.4,IF((CL10*100/CL$8)&gt;=40,2,IF((CL10*100/CL$8)&gt;=35,1.6,0))))))))))))</f>
        <v>OG</v>
      </c>
      <c r="CQ10" s="37">
        <f t="shared" ref="CQ10:CQ65" si="24">_xlfn.XLOOKUP((_xlfn.XLOOKUP($C10,SYM,S7S,"ERROR",0,1)),SCODE,THF,"ERROR",0,1)</f>
        <v>25</v>
      </c>
      <c r="CR10" s="40">
        <f>'1STML'!AD10</f>
        <v>100</v>
      </c>
      <c r="CS10" s="38">
        <f t="shared" ref="CS10:CS42" si="25">_xlfn.XLOOKUP(CQ$6,SCODE,THCR,"ERROR",0,1)</f>
        <v>2</v>
      </c>
      <c r="CT10" s="39" t="str">
        <f>IF(CR$8=0,0,IF(OR(CR10=0,CR10="ABS",CR10="a"),"ABS",IF(OR(CR10=0,CR10=" ",CR10=""),0,IF((CR10*100/CR$8)&gt;100,"OG",IF((CR10*100/CR$8)&gt;=90,"A+",IF((CR10*100/CR$8)&gt;=80,"A",IF((CR10*100/CR$8)&gt;=70,"B+",IF((CR10*100/CR$8)&gt;=60,"B",IF((CR10*100/CR$8)&gt;=50,"C+",IF((CR10*100/CR$8)&gt;=40,"C",IF((CR10*100/CR$8)&gt;=35,"D","NG")))))))))))</f>
        <v>OG</v>
      </c>
      <c r="CU10" s="39" t="str">
        <f>IF(CR$8=0,0,IF(OR(CR10=0,CR10="ABS",CR10="a"),0,IF(OR(CR10=0,CR10=" ",CR10=""),0,IF((CR10*100/CR$8)&gt;100,"OG",IF((CR10*100/CR$8)&gt;=90,4,IF((CR10*100/CR$8)&gt;=80,3.6,IF((CR10*100/CR$8)&gt;=70,3.2,IF((CR10*100/CR$8)&gt;=60,2.8,IF((CR10*100/CR$8)&gt;=50,2.4,IF((CR10*100/CR$8)&gt;=40,2,IF((CR10*100/CR$8)&gt;=35,1.6,0)))))))))))</f>
        <v>OG</v>
      </c>
      <c r="CV10" s="37">
        <f t="shared" ref="CV10:CV65" si="26">_xlfn.XLOOKUP((_xlfn.XLOOKUP($C10,SYM,S7S,"ERROR",0,1)),SCODE,INF,"ERROR",0,1)</f>
        <v>25</v>
      </c>
      <c r="CW10" s="40">
        <f>'1STML'!AE10</f>
        <v>22</v>
      </c>
      <c r="CX10" s="38">
        <f t="shared" ref="CX10:CX42" si="27">_xlfn.XLOOKUP(CQ$6,SCODE,INCR,"ERROR",0,1)</f>
        <v>2</v>
      </c>
      <c r="CY10" s="39" t="str">
        <f>IF(CW$8=0,0,IF(OR(CW10=0,CW10="ABS",CW10="a"),"ABS",IF(OR(CW10=0,CW10=" ",CW10=""),0,IF((CW10*100/CW$8)&gt;100,"OG",IF((CW10*100/CW$8)&gt;=90,"A+",IF((CW10*100/CW$8)&gt;=80,"A",IF((CW10*100/CW$8)&gt;=70,"B+",IF((CW10*100/CW$8)&gt;=60,"B",IF((CW10*100/CW$8)&gt;=50,"C+",IF((CW10*100/CW$8)&gt;=40,"C",IF((CW10*100/CW$8)&gt;=35,"D","NG")))))))))))</f>
        <v>A</v>
      </c>
      <c r="CZ10" s="39">
        <f>IF(CW$8=0,0,IF(OR(CW10=0,CW10="ABS",CW10="a"),0,IF(OR(CW10=0,CW10=" ",CW10=""),0,IF((CW10*100/CW$8)&gt;100,"OG",IF((CW10*100/CW$8)&gt;=90,4,IF((CW10*100/CW$8)&gt;=80,3.6,IF((CW10*100/CW$8)&gt;=70,3.2,IF((CW10*100/CW$8)&gt;=60,2.8,IF((CW10*100/CW$8)&gt;=50,2.4,IF((CW10*100/CW$8)&gt;=40,2,IF((CW10*100/CW$8)&gt;=35,1.6,0)))))))))))</f>
        <v>3.6</v>
      </c>
      <c r="DA10" s="40">
        <f>'1STML'!AF10</f>
        <v>122</v>
      </c>
      <c r="DB10" s="39" t="str">
        <f>IF(CR$8=0,"",IF(CW$8=0,CT10,IF(OR(DA10=0,DA10="ABS",DA10="a"),"ABS",IF(OR(DA10=0,DA10=" ",DA10=""),0,IF(DC10&gt;4,"OG",IF(DC10=4,"A+",IF(DC10&gt;=3.6,"A",IF(DC10&gt;=3.2,"B+",IF(DC10&gt;=2.8,"B",IF(DC10&gt;=2.4,"C+",IF(DC10&gt;=2,"C",IF(DC10&gt;=1.6,"D","NG"))))))))))))</f>
        <v>OG</v>
      </c>
      <c r="DC10" s="39" t="str">
        <f>IF(CR$8=0,"",IF(CW$8=0,CT10,IF(OR(CU10=0,CZ10=0),0,IF(OR(CU10="OG",CZ10="OG"),"OG",IF(AND(CS10=0,CX10=0),0,ROUNDUP((CS10*CU10+CX10*CZ10)/(CS10+CX10),2))))))</f>
        <v>OG</v>
      </c>
      <c r="DD10" s="66" t="str">
        <f>IF(DA$8=0,0,IF(OR(DA10=0,DA10="ABS",DA10="a"),"ABS",IF(OR(DA10=0,DA10=" ",DA10=""),0,IF(OR(CT10="NG",CY10="NG"),"NG",IF((DA10*100/DA$8)&gt;100,"OG",IF((DA10*100/DA$8)&gt;=90,"A+",IF((DA10*100/DA$8)&gt;=80,"A",IF((DA10*100/DA$8)&gt;=70,"B+",IF((DA10*100/DA$8)&gt;=60,"B",IF((DA10*100/DA$8)&gt;=50,"C+",IF((DA10*100/DA$8)&gt;=40,"C",IF((DA10*100/DA$8)&gt;=35,"D","NG"))))))))))))</f>
        <v>OG</v>
      </c>
      <c r="DE10" s="66" t="str">
        <f>IF(DA$8=0,0,IF(OR(DA10=0,DA10="ABS",DA10="a"),0,IF(OR(DA10=0,DA10=" ",DA10=""),0,IF(OR(CT10="NG",CY10="NG"),0,IF((DA10*100/DA$8)&gt;100,"OG",IF((DA10*100/DA$8)&gt;=90,4,IF((DA10*100/DA$8)&gt;=80,3.6,IF((DA10*100/DA$8)&gt;=70,3.2,IF((DA10*100/DA$8)&gt;=60,2.8,IF((DA10*100/DA$8)&gt;=50,2.4,IF((DA10*100/DA$8)&gt;=40,2,IF((DA10*100/DA$8)&gt;=35,1.6,0))))))))))))</f>
        <v>OG</v>
      </c>
      <c r="DF10" s="37">
        <f t="shared" ref="DF10:DF65" si="28">_xlfn.XLOOKUP((_xlfn.XLOOKUP($C10,SYM,S8S,"ERROR",0,1)),SCODE,THF,"ERROR",0,1)</f>
        <v>25</v>
      </c>
      <c r="DG10" s="40">
        <f>'1STML'!AH10</f>
        <v>75</v>
      </c>
      <c r="DH10" s="38">
        <f t="shared" ref="DH10:DH42" si="29">_xlfn.XLOOKUP(DF$6,SCODE,THCR,"ERROR",0,1)</f>
        <v>2</v>
      </c>
      <c r="DI10" s="39" t="str">
        <f>IF(DG$8=0,0,IF(OR(DG10=0,DG10="ABS",DG10="a"),"ABS",IF(OR(DG10=0,DG10=" ",DG10=""),0,IF((DG10*100/DG$8)&gt;100,"OG",IF((DG10*100/DG$8)&gt;=90,"A+",IF((DG10*100/DG$8)&gt;=80,"A",IF((DG10*100/DG$8)&gt;=70,"B+",IF((DG10*100/DG$8)&gt;=60,"B",IF((DG10*100/DG$8)&gt;=50,"C+",IF((DG10*100/DG$8)&gt;=40,"C",IF((DG10*100/DG$8)&gt;=35,"D","NG")))))))))))</f>
        <v>OG</v>
      </c>
      <c r="DJ10" s="39" t="str">
        <f>IF(DG$8=0,0,IF(OR(DG10=0,DG10="ABS",DG10="a"),0,IF(OR(DG10=0,DG10=" ",DG10=""),0,IF((DG10*100/DG$8)&gt;100,"OG",IF((DG10*100/DG$8)&gt;=90,4,IF((DG10*100/DG$8)&gt;=80,3.6,IF((DG10*100/DG$8)&gt;=70,3.2,IF((DG10*100/DG$8)&gt;=60,2.8,IF((DG10*100/DG$8)&gt;=50,2.4,IF((DG10*100/DG$8)&gt;=40,2,IF((DG10*100/DG$8)&gt;=35,1.6,0)))))))))))</f>
        <v>OG</v>
      </c>
      <c r="DK10" s="37">
        <f t="shared" ref="DK10:DK65" si="30">_xlfn.XLOOKUP((_xlfn.XLOOKUP($C10,SYM,S8S,"ERROR",0,1)),SCODE,INF,"ERROR",0,1)</f>
        <v>25</v>
      </c>
      <c r="DL10" s="40">
        <f>'1STML'!AI10</f>
        <v>24</v>
      </c>
      <c r="DM10" s="38">
        <f t="shared" ref="DM10:DM42" si="31">_xlfn.XLOOKUP(DF$6,SCODE,INCR,"ERROR",0,1)</f>
        <v>2</v>
      </c>
      <c r="DN10" s="39" t="str">
        <f>IF(DL$8=0,0,IF(OR(DL10=0,DL10="ABS",DL10="a"),"ABS",IF(OR(DL10=0,DL10=" ",DL10=""),0,IF((DL10*100/DL$8)&gt;100,"OG",IF((DL10*100/DL$8)&gt;=90,"A+",IF((DL10*100/DL$8)&gt;=80,"A",IF((DL10*100/DL$8)&gt;=70,"B+",IF((DL10*100/DL$8)&gt;=60,"B",IF((DL10*100/DL$8)&gt;=50,"C+",IF((DL10*100/DL$8)&gt;=40,"C",IF((DL10*100/DL$8)&gt;=35,"D","NG")))))))))))</f>
        <v>A+</v>
      </c>
      <c r="DO10" s="39">
        <f>IF(DL$8=0,0,IF(OR(DL10=0,DL10="ABS",DL10="a"),0,IF(OR(DL10=0,DL10=" ",DL10=""),0,IF((DL10*100/DL$8)&gt;100,"OG",IF((DL10*100/DL$8)&gt;=90,4,IF((DL10*100/DL$8)&gt;=80,3.6,IF((DL10*100/DL$8)&gt;=70,3.2,IF((DL10*100/DL$8)&gt;=60,2.8,IF((DL10*100/DL$8)&gt;=50,2.4,IF((DL10*100/DL$8)&gt;=40,2,IF((DL10*100/DL$8)&gt;=35,1.6,0)))))))))))</f>
        <v>4</v>
      </c>
      <c r="DP10" s="40">
        <f>'1STML'!AJ10</f>
        <v>99</v>
      </c>
      <c r="DQ10" s="39" t="str">
        <f>IF(DG$8=0,"",IF(DL$8=0,DI10,IF(OR(DP10=0,DP10="ABS",DP10="a"),"ABS",IF(OR(DP10=0,DP10=" ",DP10=""),0,IF(DR10&gt;4,"OG",IF(DR10=4,"A+",IF(DR10&gt;=3.6,"A",IF(DR10&gt;=3.2,"B+",IF(DR10&gt;=2.8,"B",IF(DR10&gt;=2.4,"C+",IF(DR10&gt;=2,"C",IF(DR10&gt;=1.6,"D","NG"))))))))))))</f>
        <v>OG</v>
      </c>
      <c r="DR10" s="39" t="str">
        <f>IF(DG$8=0,"",IF(DL$8=0,DI10,IF(OR(DJ10=0,DO10=0),0,IF(OR(DJ10="OG",DO10="OG"),"OG",IF(AND(DH10=0,DM10=0),0,ROUNDUP((DH10*DJ10+DM10*DO10)/(DH10+DM10),2))))))</f>
        <v>OG</v>
      </c>
      <c r="DS10" s="66" t="str">
        <f>IF(DP$8=0,0,IF(OR(DP10=0,DP10="ABS",DP10="a"),"ABS",IF(OR(DP10=0,DP10=" ",DP10=""),0,IF(OR(DI10="NG",DN10="NG"),"NG",IF((DP10*100/DP$8)&gt;100,"OG",IF((DP10*100/DP$8)&gt;=90,"A+",IF((DP10*100/DP$8)&gt;=80,"A",IF((DP10*100/DP$8)&gt;=70,"B+",IF((DP10*100/DP$8)&gt;=60,"B",IF((DP10*100/DP$8)&gt;=50,"C+",IF((DP10*100/DP$8)&gt;=40,"C",IF((DP10*100/DP$8)&gt;=35,"D","NG"))))))))))))</f>
        <v>OG</v>
      </c>
      <c r="DT10" s="66" t="str">
        <f>IF(DP$8=0,0,IF(OR(DP10=0,DP10="ABS",DP10="a"),0,IF(OR(DP10=0,DP10=" ",DP10=""),0,IF(OR(DI10="NG",DN10="NG"),0,IF((DP10*100/DP$8)&gt;100,"OG",IF((DP10*100/DP$8)&gt;=90,4,IF((DP10*100/DP$8)&gt;=80,3.6,IF((DP10*100/DP$8)&gt;=70,3.2,IF((DP10*100/DP$8)&gt;=60,2.8,IF((DP10*100/DP$8)&gt;=50,2.4,IF((DP10*100/DP$8)&gt;=40,2,IF((DP10*100/DP$8)&gt;=35,1.6,0))))))))))))</f>
        <v>OG</v>
      </c>
      <c r="DU10" s="35">
        <f>IF($F$6="C",G10,0)+IF($F$6="C",L10,0)+IF($U$6="C",V10,0)+IF($U$6="C",AA10,0)+IF($AJ$6="C",AK10,0)+IF($AJ$6="C",AP10,0)+IF($AY$6="C",AZ10,0)+IF($AY$6="C",BE10,0)+IF($BN$6="C",BO10,0)+IF($BN$6="C",BT10,0)+IF($CC$6="C",CD10,0)+IF($CC$6="C",CI10,0)+IF($CR$6="C",CS10,0)+IF($CR$6="C",CX10,0)+IF($DG$6="C",DH10,0)+IF($DG$6="C",DM10,0)</f>
        <v>37</v>
      </c>
      <c r="DV10" s="35" t="str">
        <f>IF(COUNTIF(E10:DC10,"ABS")&gt;0,"ABS",IF(COUNTIF(E10:DC10,"NG")&gt;0,"NG",IF(COUNTIF(E10:DC10,"OG")&gt;0,"OG",IF(AND($F$6="C",COUNTIF(H10:Q10,"ABS")&lt;=0,COUNTIF(H10:Q10,"NG")&lt;=0,COUNTIF(H10:Q10,"OG")&lt;=0),G10*I10+L10*N10,0)+IF(AND($U$6="C",COUNTIF(W10:AF10,"ABS")&lt;=0,COUNTIF(W10:AF10,"NG")&lt;=0,COUNTIF(W10:AF10,"OG")&lt;=0),V10*X10+AA10*AC10,0)+IF(AND($AJ$6="C",COUNTIF(AL10:AU10,"ABS")&lt;=0,COUNTIF(AL10:AU10,"NG")&lt;=0,COUNTIF(AL10:AU10,"OG")&lt;=0),AK10*AM10+AP10*AR10,0)+IF(AND($AY$6="C",COUNTIF(BA10:BJ10,"ABS")&lt;=0,COUNTIF(BA10:BJ10,"NG")&lt;=0,COUNTIF(BA10:BJ10,"OG")&lt;=0),AZ10*BB10+BE10*BG10,0)+IF(AND($BN$6="C",COUNTIF(BP10:BY10,"ABS")&lt;=0,COUNTIF(BP10:BY10,"NG")&lt;=0,COUNTIF(BP10:BY10,"OG")&lt;=0),BO10*BQ10+BT10*BV10,0)+IF(AND($CC$6="C",COUNTIF(CE10:CN10,"ABS")&lt;=0,COUNTIF(CE10:CN10,"NG")&lt;=0,COUNTIF(CE10:CN10,"OG")&lt;=0),CD10*CF10+CI10*CK10,0)+IF(AND($CR$6="C",COUNTIF(CT10:DC10,"ABS")&lt;=0,COUNTIF(CT10:DC10,"NG")&lt;=0,COUNTIF(CT10:DC10,"OG")&lt;=0),CS10*CU10+CX10*CZ10,0)+IF(AND($DG$6="C",COUNTIF(DI10:DR10,"ABS")&lt;=0,COUNTIF(DI10:DR10,"NG")&lt;=0,COUNTIF(DI10:DR10,"OG")&lt;=0),DH10*DJ10+DM10*DO10,0))))</f>
        <v>OG</v>
      </c>
      <c r="DW10" s="35" t="str">
        <f>IF(COUNTIF(E10:DC10,"ABS")&gt;0,"ABS",IF(COUNTIF(E10:DC10,"NG")&gt;0,"NG",IF(COUNTIF(E10:DC10,"OG")&gt;0,"OG",IF(AND($F$6="C",COUNTIF(H10:Q10,"ABS")&lt;=0,COUNTIF(H10:Q10,"NG")&lt;=0,COUNTIF(H10:Q10,"OG")&lt;=0),(G10+L10)*Q10,0)+IF(AND($U$6="C",COUNTIF(W10:AF10,"ABS")&lt;=0,COUNTIF(W10:AF10,"NG")&lt;=0,COUNTIF(W10:AF10,"OG")&lt;=0),(V10+AA10)*AF10,0)+IF(AND($AJ$6="C",COUNTIF(AL10:AU10,"ABS")&lt;=0,COUNTIF(AL10:AU10,"NG")&lt;=0,COUNTIF(AL10:AU10,"OG")&lt;=0),(AK10+AP10)*AU10,0)+IF(AND($AY$6="C",COUNTIF(BA10:BJ10,"ABS")&lt;=0,COUNTIF(BA10:BJ10,"NG")&lt;=0,COUNTIF(BA10:BJ10,"OG")&lt;=0),(AZ10+BE10)*BJ10,0)+IF(AND($BN$6="C",COUNTIF(BP10:BY10,"ABS")&lt;=0,COUNTIF(BP10:BY10,"NG")&lt;=0,COUNTIF(BP10:BY10,"OG")&lt;=0),(BO10+BT10)*BY10,0)+IF(AND($CC$6="C",COUNTIF(CE10:CN10,"ABS")&lt;=0,COUNTIF(CE10:CN10,"NG")&lt;=0,COUNTIF(CE10:CN10,"OG")&lt;=0),(CD10+CI10)*CN10,0)+IF(AND($CR$6="C",COUNTIF(CT10:DC10,"ABS")&lt;=0,COUNTIF(CT10:DC10,"NG")&lt;=0,COUNTIF(CT10:DC10,"OG")&lt;=0),(CS10+CX10)*DC10,0)+IF(AND($DG$6="C",COUNTIF(DI10:DR10,"ABS")&lt;=0,COUNTIF(DI10:DR10,"NG")&lt;=0,COUNTIF(DI10:DR10,"OG")&lt;=0),(DH10+DM10)*DR10,0))))</f>
        <v>OG</v>
      </c>
      <c r="DX10" s="35" t="str">
        <f>IF(COUNTIF(E10:DC10,"ABS")&gt;0,"ABS",IF(COUNTIF(E10:DC10,"NG")&gt;0,"NG",IF(COUNTIF(E10:DC10,"OG")&gt;0,"OG"," ")))</f>
        <v>OG</v>
      </c>
      <c r="DY10" s="35">
        <f>IF(DX10="ABS",0,IF(DX10="NG",0,IF(DX10="OG",0,ROUND(DV10/DU10,2))))</f>
        <v>0</v>
      </c>
      <c r="DZ10" s="35">
        <f>IF(DX10="ABS",0,IF(DX10="NG",0,IF(DX10="OG",0,ROUND(DW10/DU10,2))))</f>
        <v>0</v>
      </c>
      <c r="EA10" s="35">
        <f>RANK(DY10,$DY$10:$DY$38,0)</f>
        <v>1</v>
      </c>
      <c r="EB10" s="28">
        <f>'1STML'!AO10</f>
        <v>13</v>
      </c>
    </row>
    <row r="11" spans="1:132" ht="19.5">
      <c r="A11" s="4">
        <f>'1STML'!A11</f>
        <v>2</v>
      </c>
      <c r="B11" s="4" t="str">
        <f>'1STML'!B11</f>
        <v>ST0800298</v>
      </c>
      <c r="C11" s="4">
        <f>'1STML'!C11</f>
        <v>200202</v>
      </c>
      <c r="D11" s="4" t="str">
        <f>'1STML'!D11</f>
        <v>ANJEL SHAH  ROUNIYAR</v>
      </c>
      <c r="E11" s="37">
        <f t="shared" si="0"/>
        <v>50</v>
      </c>
      <c r="F11" s="40">
        <f>'1STML'!F11</f>
        <v>120</v>
      </c>
      <c r="G11" s="38">
        <f t="shared" si="1"/>
        <v>2.5</v>
      </c>
      <c r="H11" s="39" t="str">
        <f t="shared" ref="H11:H42" si="32">IF(F$8=0,0,IF(OR(F11=0,F11="ABS",F11="a"),"ABS",IF(OR(F11=0,F11=" ",F11=""),0,IF((F11*100/F$8)&gt;100,"OG",IF((F11*100/F$8)&gt;=90,"A+",IF((F11*100/F$8)&gt;=80,"A",IF((F11*100/F$8)&gt;=70,"B+",IF((F11*100/F$8)&gt;=60,"B",IF((F11*100/F$8)&gt;=50,"C+",IF((F11*100/F$8)&gt;=40,"C",IF((F11*100/F$8)&gt;=35,"D","NG")))))))))))</f>
        <v>OG</v>
      </c>
      <c r="I11" s="39" t="str">
        <f t="shared" ref="I11:I42" si="33">IF(F$8=0,0,IF(OR(F11=0,F11="ABS",F11="a"),0,IF(OR(F11=0,F11=" ",F11=""),0,IF((F11*100/F$8)&gt;100,"OG",IF((F11*100/F$8)&gt;=90,4,IF((F11*100/F$8)&gt;=80,3.6,IF((F11*100/F$8)&gt;=70,3.2,IF((F11*100/F$8)&gt;=60,2.8,IF((F11*100/F$8)&gt;=50,2.4,IF((F11*100/F$8)&gt;=40,2,IF((F11*100/F$8)&gt;=35,1.6,0)))))))))))</f>
        <v>OG</v>
      </c>
      <c r="J11" s="37">
        <f t="shared" si="2"/>
        <v>50</v>
      </c>
      <c r="K11" s="40">
        <f>'1STML'!G11</f>
        <v>52</v>
      </c>
      <c r="L11" s="38">
        <f t="shared" si="3"/>
        <v>2.5</v>
      </c>
      <c r="M11" s="39" t="str">
        <f t="shared" ref="M11:M42" si="34">IF(K$8=0,0,IF(OR(K11=0,K11="ABS",K11="a"),"ABS",IF(OR(K11=0,K11=" ",K11=""),0,IF((K11*100/K$8)&gt;100,"OG",IF((K11*100/K$8)&gt;=90,"A+",IF((K11*100/K$8)&gt;=80,"A",IF((K11*100/K$8)&gt;=70,"B+",IF((K11*100/K$8)&gt;=60,"B",IF((K11*100/K$8)&gt;=50,"C+",IF((K11*100/K$8)&gt;=40,"C",IF((K11*100/K$8)&gt;=35,"D","NG")))))))))))</f>
        <v>OG</v>
      </c>
      <c r="N11" s="39" t="str">
        <f t="shared" ref="N11:N42" si="35">IF(K$8=0,0,IF(OR(K11=0,K11="ABS",K11="a"),0,IF(OR(K11=0,K11=" ",K11=""),0,IF((K11*100/K$8)&gt;100,"OG",IF((K11*100/K$8)&gt;=90,4,IF((K11*100/K$8)&gt;=80,3.6,IF((K11*100/K$8)&gt;=70,3.2,IF((K11*100/K$8)&gt;=60,2.8,IF((K11*100/K$8)&gt;=50,2.4,IF((K11*100/K$8)&gt;=40,2,IF((K11*100/K$8)&gt;=35,1.6,0)))))))))))</f>
        <v>OG</v>
      </c>
      <c r="O11" s="40">
        <f>'1STML'!H11</f>
        <v>172</v>
      </c>
      <c r="P11" s="39" t="str">
        <f t="shared" ref="P11:P36" si="36">IF(F$8=0,"",IF(K$8=0,H11,IF(OR(O11=0,O11="ABS",O11="a"),"ABS",IF(OR(O11=0,O11=" ",O11=""),0,IF(Q11&gt;4,"OG",IF(Q11=4,"A+",IF(Q11&gt;=3.6,"A",IF(Q11&gt;=3.2,"B+",IF(Q11&gt;=2.8,"B",IF(Q11&gt;=2.4,"C+",IF(Q11&gt;=2,"C",IF(Q11&gt;=1.6,"D","NG"))))))))))))</f>
        <v>OG</v>
      </c>
      <c r="Q11" s="39" t="str">
        <f t="shared" ref="Q11:Q36" si="37">IF(F$8=0,"",IF(K$8=0,H11,IF(OR(I11=0,N11=0),0,IF(OR(I11="OG",N11="OG"),"OG",IF(AND(G11=0,L11=0),0,ROUNDUP((G11*I11+L11*N11)/(G11+L11),2))))))</f>
        <v>OG</v>
      </c>
      <c r="R11" s="66" t="str">
        <f t="shared" ref="R11:R65" si="38">IF(O$8=0,0,IF(OR(O11=0,O11="ABS",O11="a"),"ABS",IF(OR(O11=0,O11=" ",O11=""),0,IF(OR(H11="NG",M11="NG"),"NG",IF((O11*100/O$8)&gt;100,"OG",IF((O11*100/O$8)&gt;=90,"A+",IF((O11*100/O$8)&gt;=80,"A",IF((O11*100/O$8)&gt;=70,"B+",IF((O11*100/O$8)&gt;=60,"B",IF((O11*100/O$8)&gt;=50,"C+",IF((O11*100/O$8)&gt;=40,"C",IF((O11*100/O$8)&gt;=35,"D","NG"))))))))))))</f>
        <v>OG</v>
      </c>
      <c r="S11" s="66" t="str">
        <f t="shared" ref="S11:S65" si="39">IF(O$8=0,0,IF(OR(O11=0,O11="ABS",O11="a"),0,IF(OR(O11=0,O11=" ",O11=""),0,IF(OR(H11="NG",M11="NG"),0,IF((O11*100/O$8)&gt;100,"OG",IF((O11*100/O$8)&gt;=90,4,IF((O11*100/O$8)&gt;=80,3.6,IF((O11*100/O$8)&gt;=70,3.2,IF((O11*100/O$8)&gt;=60,2.8,IF((O11*100/O$8)&gt;=50,2.4,IF((O11*100/O$8)&gt;=40,2,IF((O11*100/O$8)&gt;=35,1.6,0))))))))))))</f>
        <v>OG</v>
      </c>
      <c r="T11" s="37">
        <f t="shared" si="4"/>
        <v>50</v>
      </c>
      <c r="U11" s="40">
        <f>'1STML'!J11</f>
        <v>130</v>
      </c>
      <c r="V11" s="38">
        <f t="shared" si="5"/>
        <v>2.5</v>
      </c>
      <c r="W11" s="39" t="str">
        <f t="shared" ref="W11:W42" si="40">IF(U$8=0,0,IF(OR(U11=0,U11="ABS",U11="a"),"ABS",IF(OR(U11=0,U11=" ",U11=""),0,IF((U11*100/U$8)&gt;100,"OG",IF((U11*100/U$8)&gt;=90,"A+",IF((U11*100/U$8)&gt;=80,"A",IF((U11*100/U$8)&gt;=70,"B+",IF((U11*100/U$8)&gt;=60,"B",IF((U11*100/U$8)&gt;=50,"C+",IF((U11*100/U$8)&gt;=40,"C",IF((U11*100/U$8)&gt;=35,"D","NG")))))))))))</f>
        <v>OG</v>
      </c>
      <c r="X11" s="39" t="str">
        <f t="shared" ref="X11:X42" si="41">IF(U$8=0,0,IF(OR(U11=0,U11="ABS",U11="a"),0,IF(OR(U11=0,U11=" ",U11=""),0,IF((U11*100/U$8)&gt;100,"OG",IF((U11*100/U$8)&gt;=90,4,IF((U11*100/U$8)&gt;=80,3.6,IF((U11*100/U$8)&gt;=70,3.2,IF((U11*100/U$8)&gt;=60,2.8,IF((U11*100/U$8)&gt;=50,2.4,IF((U11*100/U$8)&gt;=40,2,IF((U11*100/U$8)&gt;=35,1.6,0)))))))))))</f>
        <v>OG</v>
      </c>
      <c r="Y11" s="37">
        <f t="shared" si="6"/>
        <v>50</v>
      </c>
      <c r="Z11" s="40">
        <f>'1STML'!K11</f>
        <v>55</v>
      </c>
      <c r="AA11" s="38">
        <f t="shared" si="7"/>
        <v>2.5</v>
      </c>
      <c r="AB11" s="39" t="str">
        <f t="shared" ref="AB11:AB42" si="42">IF(Z$8=0,0,IF(OR(Z11=0,Z11="ABS",Z11="a"),"ABS",IF(OR(Z11=0,Z11=" ",Z11=""),0,IF((Z11*100/Z$8)&gt;100,"OG",IF((Z11*100/Z$8)&gt;=90,"A+",IF((Z11*100/Z$8)&gt;=80,"A",IF((Z11*100/Z$8)&gt;=70,"B+",IF((Z11*100/Z$8)&gt;=60,"B",IF((Z11*100/Z$8)&gt;=50,"C+",IF((Z11*100/Z$8)&gt;=40,"C",IF((Z11*100/Z$8)&gt;=35,"D","NG")))))))))))</f>
        <v>OG</v>
      </c>
      <c r="AC11" s="39" t="str">
        <f t="shared" ref="AC11:AC42" si="43">IF(Z$8=0,0,IF(OR(Z11=0,Z11="ABS",Z11="a"),0,IF(OR(Z11=0,Z11=" ",Z11=""),0,IF((Z11*100/Z$8)&gt;100,"OG",IF((Z11*100/Z$8)&gt;=90,4,IF((Z11*100/Z$8)&gt;=80,3.6,IF((Z11*100/Z$8)&gt;=70,3.2,IF((Z11*100/Z$8)&gt;=60,2.8,IF((Z11*100/Z$8)&gt;=50,2.4,IF((Z11*100/Z$8)&gt;=40,2,IF((Z11*100/Z$8)&gt;=35,1.6,0)))))))))))</f>
        <v>OG</v>
      </c>
      <c r="AD11" s="40">
        <f>'1STML'!L11</f>
        <v>185</v>
      </c>
      <c r="AE11" s="39" t="str">
        <f t="shared" ref="AE11:AE36" si="44">IF(U$8=0,"",IF(Z$8=0,W11,IF(OR(AD11=0,AD11="ABS",AD11="a"),"ABS",IF(OR(AD11=0,AD11=" ",AD11=""),0,IF(AF11&gt;4,"OG",IF(AF11=4,"A+",IF(AF11&gt;=3.6,"A",IF(AF11&gt;=3.2,"B+",IF(AF11&gt;=2.8,"B",IF(AF11&gt;=2.4,"C+",IF(AF11&gt;=2,"C",IF(AF11&gt;=1.6,"D","NG"))))))))))))</f>
        <v>OG</v>
      </c>
      <c r="AF11" s="39" t="str">
        <f t="shared" ref="AF11:AF36" si="45">IF(U$8=0,"",IF(Z$8=0,W11,IF(OR(X11=0,AC11=0),0,IF(OR(X11="OG",AC11="OG"),"OG",IF(AND(V11=0,AA11=0),0,ROUNDUP((V11*X11+AA11*AC11)/(V11+AA11),2))))))</f>
        <v>OG</v>
      </c>
      <c r="AG11" s="66" t="str">
        <f t="shared" ref="AG11:AG65" si="46">IF(AD$8=0,0,IF(OR(AD11=0,AD11="ABS",AD11="a"),"ABS",IF(OR(AD11=0,AD11=" ",AD11=""),0,IF(OR(W11="NG",AB11="NG"),"NG",IF((AD11*100/AD$8)&gt;100,"OG",IF((AD11*100/AD$8)&gt;=90,"A+",IF((AD11*100/AD$8)&gt;=80,"A",IF((AD11*100/AD$8)&gt;=70,"B+",IF((AD11*100/AD$8)&gt;=60,"B",IF((AD11*100/AD$8)&gt;=50,"C+",IF((AD11*100/AD$8)&gt;=40,"C",IF((AD11*100/AD$8)&gt;=35,"D","NG"))))))))))))</f>
        <v>OG</v>
      </c>
      <c r="AH11" s="66" t="str">
        <f t="shared" ref="AH11:AH65" si="47">IF(AD$8=0,0,IF(OR(AD11=0,AD11="ABS",AD11="a"),0,IF(OR(AD11=0,AD11=" ",AD11=""),0,IF(OR(W11="NG",AB11="NG"),0,IF((AD11*100/AD$8)&gt;100,"OG",IF((AD11*100/AD$8)&gt;=90,4,IF((AD11*100/AD$8)&gt;=80,3.6,IF((AD11*100/AD$8)&gt;=70,3.2,IF((AD11*100/AD$8)&gt;=60,2.8,IF((AD11*100/AD$8)&gt;=50,2.4,IF((AD11*100/AD$8)&gt;=40,2,IF((AD11*100/AD$8)&gt;=35,1.6,0))))))))))))</f>
        <v>OG</v>
      </c>
      <c r="AI11" s="37">
        <f t="shared" si="8"/>
        <v>50</v>
      </c>
      <c r="AJ11" s="40">
        <f>'1STML'!N11</f>
        <v>130</v>
      </c>
      <c r="AK11" s="38">
        <f t="shared" si="9"/>
        <v>2.5</v>
      </c>
      <c r="AL11" s="39" t="str">
        <f t="shared" ref="AL11:AL42" si="48">IF(AJ$8=0,0,IF(OR(AJ11=0,AJ11="ABS",AJ11="a"),"ABS",IF(OR(AJ11=0,AJ11=" ",AJ11=""),0,IF((AJ11*100/AJ$8)&gt;100,"OG",IF((AJ11*100/AJ$8)&gt;=90,"A+",IF((AJ11*100/AJ$8)&gt;=80,"A",IF((AJ11*100/AJ$8)&gt;=70,"B+",IF((AJ11*100/AJ$8)&gt;=60,"B",IF((AJ11*100/AJ$8)&gt;=50,"C+",IF((AJ11*100/AJ$8)&gt;=40,"C",IF((AJ11*100/AJ$8)&gt;=35,"D","NG")))))))))))</f>
        <v>OG</v>
      </c>
      <c r="AM11" s="39" t="str">
        <f t="shared" ref="AM11:AM42" si="49">IF(AJ$8=0,0,IF(OR(AJ11=0,AJ11="ABS",AJ11="a"),0,IF(OR(AJ11=0,AJ11=" ",AJ11=""),0,IF((AJ11*100/AJ$8)&gt;100,"OG",IF((AJ11*100/AJ$8)&gt;=90,4,IF((AJ11*100/AJ$8)&gt;=80,3.6,IF((AJ11*100/AJ$8)&gt;=70,3.2,IF((AJ11*100/AJ$8)&gt;=60,2.8,IF((AJ11*100/AJ$8)&gt;=50,2.4,IF((AJ11*100/AJ$8)&gt;=40,2,IF((AJ11*100/AJ$8)&gt;=35,1.6,0)))))))))))</f>
        <v>OG</v>
      </c>
      <c r="AN11" s="37">
        <f t="shared" si="10"/>
        <v>50</v>
      </c>
      <c r="AO11" s="40">
        <f>'1STML'!O11</f>
        <v>55</v>
      </c>
      <c r="AP11" s="38">
        <f t="shared" si="11"/>
        <v>2.5</v>
      </c>
      <c r="AQ11" s="39" t="str">
        <f t="shared" ref="AQ11:AQ42" si="50">IF(AO$8=0,0,IF(OR(AO11=0,AO11="ABS",AO11="a"),"ABS",IF(OR(AO11=0,AO11=" ",AO11=""),0,IF((AO11*100/AO$8)&gt;100,"OG",IF((AO11*100/AO$8)&gt;=90,"A+",IF((AO11*100/AO$8)&gt;=80,"A",IF((AO11*100/AO$8)&gt;=70,"B+",IF((AO11*100/AO$8)&gt;=60,"B",IF((AO11*100/AO$8)&gt;=50,"C+",IF((AO11*100/AO$8)&gt;=40,"C",IF((AO11*100/AO$8)&gt;=35,"D","NG")))))))))))</f>
        <v>OG</v>
      </c>
      <c r="AR11" s="39" t="str">
        <f t="shared" ref="AR11:AR42" si="51">IF(AO$8=0,0,IF(OR(AO11=0,AO11="ABS",AO11="a"),0,IF(OR(AO11=0,AO11=" ",AO11=""),0,IF((AO11*100/AO$8)&gt;100,"OG",IF((AO11*100/AO$8)&gt;=90,4,IF((AO11*100/AO$8)&gt;=80,3.6,IF((AO11*100/AO$8)&gt;=70,3.2,IF((AO11*100/AO$8)&gt;=60,2.8,IF((AO11*100/AO$8)&gt;=50,2.4,IF((AO11*100/AO$8)&gt;=40,2,IF((AO11*100/AO$8)&gt;=35,1.6,0)))))))))))</f>
        <v>OG</v>
      </c>
      <c r="AS11" s="40">
        <f>'1STML'!P11</f>
        <v>185</v>
      </c>
      <c r="AT11" s="39" t="str">
        <f t="shared" ref="AT11:AT36" si="52">IF(AJ$8=0,"",IF(AO$8=0,AL11,IF(OR(AS11=0,AS11="ABS",AS11="a"),"ABS",IF(OR(AS11=0,AS11=" ",AS11=""),0,IF(AU11&gt;4,"OG",IF(AU11=4,"A+",IF(AU11&gt;=3.6,"A",IF(AU11&gt;=3.2,"B+",IF(AU11&gt;=2.8,"B",IF(AU11&gt;=2.4,"C+",IF(AU11&gt;=2,"C",IF(AU11&gt;=1.6,"D","NG"))))))))))))</f>
        <v>OG</v>
      </c>
      <c r="AU11" s="39" t="str">
        <f t="shared" ref="AU11:AU36" si="53">IF(AJ$8=0,"",IF(AO$8=0,AL11,IF(OR(AM11=0,AR11=0),0,IF(OR(AM11="OG",AR11="OG"),"OG",IF(AND(AK11=0,AP11=0),0,ROUNDUP((AK11*AM11+AP11*AR11)/(AK11+AP11),2))))))</f>
        <v>OG</v>
      </c>
      <c r="AV11" s="66" t="str">
        <f t="shared" ref="AV11:AV65" si="54">IF(AS$8=0,0,IF(OR(AS11=0,AS11="ABS",AS11="a"),"ABS",IF(OR(AS11=0,AS11=" ",AS11=""),0,IF(OR(AL11="NG",AQ11="NG"),"NG",IF((AS11*100/AS$8)&gt;100,"OG",IF((AS11*100/AS$8)&gt;=90,"A+",IF((AS11*100/AS$8)&gt;=80,"A",IF((AS11*100/AS$8)&gt;=70,"B+",IF((AS11*100/AS$8)&gt;=60,"B",IF((AS11*100/AS$8)&gt;=50,"C+",IF((AS11*100/AS$8)&gt;=40,"C",IF((AS11*100/AS$8)&gt;=35,"D","NG"))))))))))))</f>
        <v>OG</v>
      </c>
      <c r="AW11" s="66" t="str">
        <f t="shared" ref="AW11:AW65" si="55">IF(AS$8=0,0,IF(OR(AS11=0,AS11="ABS",AS11="a"),0,IF(OR(AS11=0,AS11=" ",AS11=""),0,IF(OR(AL11="NG",AQ11="NG"),0,IF((AS11*100/AS$8)&gt;100,"OG",IF((AS11*100/AS$8)&gt;=90,4,IF((AS11*100/AS$8)&gt;=80,3.6,IF((AS11*100/AS$8)&gt;=70,3.2,IF((AS11*100/AS$8)&gt;=60,2.8,IF((AS11*100/AS$8)&gt;=50,2.4,IF((AS11*100/AS$8)&gt;=40,2,IF((AS11*100/AS$8)&gt;=35,1.6,0))))))))))))</f>
        <v>OG</v>
      </c>
      <c r="AX11" s="37">
        <f t="shared" si="12"/>
        <v>50</v>
      </c>
      <c r="AY11" s="40">
        <f>'1STML'!R11</f>
        <v>175</v>
      </c>
      <c r="AZ11" s="38">
        <f t="shared" si="13"/>
        <v>2.5</v>
      </c>
      <c r="BA11" s="39" t="str">
        <f t="shared" ref="BA11:BA42" si="56">IF(AY$8=0,0,IF(OR(AY11=0,AY11="ABS",AY11="a"),"ABS",IF(OR(AY11=0,AY11=" ",AY11=""),0,IF((AY11*100/AY$8)&gt;100,"OG",IF((AY11*100/AY$8)&gt;=90,"A+",IF((AY11*100/AY$8)&gt;=80,"A",IF((AY11*100/AY$8)&gt;=70,"B+",IF((AY11*100/AY$8)&gt;=60,"B",IF((AY11*100/AY$8)&gt;=50,"C+",IF((AY11*100/AY$8)&gt;=40,"C",IF((AY11*100/AY$8)&gt;=35,"D","NG")))))))))))</f>
        <v>OG</v>
      </c>
      <c r="BB11" s="39" t="str">
        <f t="shared" ref="BB11:BB42" si="57">IF(AY$8=0,0,IF(OR(AY11=0,AY11="ABS",AY11="a"),0,IF(OR(AY11=0,AY11=" ",AY11=""),0,IF((AY11*100/AY$8)&gt;100,"OG",IF((AY11*100/AY$8)&gt;=90,4,IF((AY11*100/AY$8)&gt;=80,3.6,IF((AY11*100/AY$8)&gt;=70,3.2,IF((AY11*100/AY$8)&gt;=60,2.8,IF((AY11*100/AY$8)&gt;=50,2.4,IF((AY11*100/AY$8)&gt;=40,2,IF((AY11*100/AY$8)&gt;=35,1.6,0)))))))))))</f>
        <v>OG</v>
      </c>
      <c r="BC11" s="37">
        <f t="shared" si="14"/>
        <v>50</v>
      </c>
      <c r="BD11" s="40">
        <f>'1STML'!S11</f>
        <v>52</v>
      </c>
      <c r="BE11" s="38">
        <f t="shared" si="15"/>
        <v>2.5</v>
      </c>
      <c r="BF11" s="39" t="str">
        <f t="shared" ref="BF11:BF42" si="58">IF(BD$8=0,0,IF(OR(BD11=0,BD11="ABS",BD11="a"),"ABS",IF(OR(BD11=0,BD11=" ",BD11=""),0,IF((BD11*100/BD$8)&gt;100,"OG",IF((BD11*100/BD$8)&gt;=90,"A+",IF((BD11*100/BD$8)&gt;=80,"A",IF((BD11*100/BD$8)&gt;=70,"B+",IF((BD11*100/BD$8)&gt;=60,"B",IF((BD11*100/BD$8)&gt;=50,"C+",IF((BD11*100/BD$8)&gt;=40,"C",IF((BD11*100/BD$8)&gt;=35,"D","NG")))))))))))</f>
        <v>OG</v>
      </c>
      <c r="BG11" s="39" t="str">
        <f t="shared" ref="BG11:BG42" si="59">IF(BD$8=0,0,IF(OR(BD11=0,BD11="ABS",BD11="a"),0,IF(OR(BD11=0,BD11=" ",BD11=""),0,IF((BD11*100/BD$8)&gt;100,"OG",IF((BD11*100/BD$8)&gt;=90,4,IF((BD11*100/BD$8)&gt;=80,3.6,IF((BD11*100/BD$8)&gt;=70,3.2,IF((BD11*100/BD$8)&gt;=60,2.8,IF((BD11*100/BD$8)&gt;=50,2.4,IF((BD11*100/BD$8)&gt;=40,2,IF((BD11*100/BD$8)&gt;=35,1.6,0)))))))))))</f>
        <v>OG</v>
      </c>
      <c r="BH11" s="40">
        <f>'1STML'!T11</f>
        <v>227</v>
      </c>
      <c r="BI11" s="39" t="str">
        <f t="shared" ref="BI11:BI36" si="60">IF(AY$8=0,"",IF(BD$8=0,BA11,IF(OR(BH11=0,BH11="ABS",BH11="a"),"ABS",IF(OR(BH11=0,BH11=" ",BH11=""),0,IF(BJ11&gt;4,"OG",IF(BJ11=4,"A+",IF(BJ11&gt;=3.6,"A",IF(BJ11&gt;=3.2,"B+",IF(BJ11&gt;=2.8,"B",IF(BJ11&gt;=2.4,"C+",IF(BJ11&gt;=2,"C",IF(BJ11&gt;=1.6,"D","NG"))))))))))))</f>
        <v>OG</v>
      </c>
      <c r="BJ11" s="39" t="str">
        <f t="shared" ref="BJ11:BJ36" si="61">IF(AY$8=0,"",IF(BD$8=0,BA11,IF(OR(BB11=0,BG11=0),0,IF(OR(BB11="OG",BG11="OG"),"OG",IF(AND(AZ11=0,BE11=0),0,ROUNDUP((AZ11*BB11+BE11*BG11)/(AZ11+BE11),2))))))</f>
        <v>OG</v>
      </c>
      <c r="BK11" s="66" t="str">
        <f t="shared" ref="BK11:BK65" si="62">IF(BH$8=0,0,IF(OR(BH11=0,BH11="ABS",BH11="a"),"ABS",IF(OR(BH11=0,BH11=" ",BH11=""),0,IF(OR(BA11="NG",BF11="NG"),"NG",IF((BH11*100/BH$8)&gt;100,"OG",IF((BH11*100/BH$8)&gt;=90,"A+",IF((BH11*100/BH$8)&gt;=80,"A",IF((BH11*100/BH$8)&gt;=70,"B+",IF((BH11*100/BH$8)&gt;=60,"B",IF((BH11*100/BH$8)&gt;=50,"C+",IF((BH11*100/BH$8)&gt;=40,"C",IF((BH11*100/BH$8)&gt;=35,"D","NG"))))))))))))</f>
        <v>OG</v>
      </c>
      <c r="BL11" s="66" t="str">
        <f t="shared" ref="BL11:BL65" si="63">IF(BH$8=0,0,IF(OR(BH11=0,BH11="ABS",BH11="a"),0,IF(OR(BH11=0,BH11=" ",BH11=""),0,IF(OR(BA11="NG",BF11="NG"),0,IF((BH11*100/BH$8)&gt;100,"OG",IF((BH11*100/BH$8)&gt;=90,4,IF((BH11*100/BH$8)&gt;=80,3.6,IF((BH11*100/BH$8)&gt;=70,3.2,IF((BH11*100/BH$8)&gt;=60,2.8,IF((BH11*100/BH$8)&gt;=50,2.4,IF((BH11*100/BH$8)&gt;=40,2,IF((BH11*100/BH$8)&gt;=35,1.6,0))))))))))))</f>
        <v>OG</v>
      </c>
      <c r="BM11" s="37">
        <f t="shared" si="16"/>
        <v>50</v>
      </c>
      <c r="BN11" s="40">
        <f>'1STML'!V11</f>
        <v>120</v>
      </c>
      <c r="BO11" s="38">
        <f t="shared" si="17"/>
        <v>2.5</v>
      </c>
      <c r="BP11" s="39" t="str">
        <f t="shared" ref="BP11:BP42" si="64">IF(BN$8=0,0,IF(OR(BN11=0,BN11="ABS",BN11="a"),"ABS",IF(OR(BN11=0,BN11=" ",BN11=""),0,IF((BN11*100/BN$8)&gt;100,"OG",IF((BN11*100/BN$8)&gt;=90,"A+",IF((BN11*100/BN$8)&gt;=80,"A",IF((BN11*100/BN$8)&gt;=70,"B+",IF((BN11*100/BN$8)&gt;=60,"B",IF((BN11*100/BN$8)&gt;=50,"C+",IF((BN11*100/BN$8)&gt;=40,"C",IF((BN11*100/BN$8)&gt;=35,"D","NG")))))))))))</f>
        <v>OG</v>
      </c>
      <c r="BQ11" s="39" t="str">
        <f t="shared" ref="BQ11:BQ42" si="65">IF(BN$8=0,0,IF(OR(BN11=0,BN11="ABS",BN11="a"),0,IF(OR(BN11=0,BN11=" ",BN11=""),0,IF((BN11*100/BN$8)&gt;100,"OG",IF((BN11*100/BN$8)&gt;=90,4,IF((BN11*100/BN$8)&gt;=80,3.6,IF((BN11*100/BN$8)&gt;=70,3.2,IF((BN11*100/BN$8)&gt;=60,2.8,IF((BN11*100/BN$8)&gt;=50,2.4,IF((BN11*100/BN$8)&gt;=40,2,IF((BN11*100/BN$8)&gt;=35,1.6,0)))))))))))</f>
        <v>OG</v>
      </c>
      <c r="BR11" s="37">
        <f t="shared" si="18"/>
        <v>50</v>
      </c>
      <c r="BS11" s="40">
        <f>'1STML'!W11</f>
        <v>58</v>
      </c>
      <c r="BT11" s="38">
        <f t="shared" si="19"/>
        <v>2.5</v>
      </c>
      <c r="BU11" s="39" t="str">
        <f t="shared" ref="BU11:BU42" si="66">IF(BS$8=0,0,IF(OR(BS11=0,BS11="ABS",BS11="a"),"ABS",IF(OR(BS11=0,BS11=" ",BS11=""),0,IF((BS11*100/BS$8)&gt;100,"OG",IF((BS11*100/BS$8)&gt;=90,"A+",IF((BS11*100/BS$8)&gt;=80,"A",IF((BS11*100/BS$8)&gt;=70,"B+",IF((BS11*100/BS$8)&gt;=60,"B",IF((BS11*100/BS$8)&gt;=50,"C+",IF((BS11*100/BS$8)&gt;=40,"C",IF((BS11*100/BS$8)&gt;=35,"D","NG")))))))))))</f>
        <v>OG</v>
      </c>
      <c r="BV11" s="39" t="str">
        <f t="shared" ref="BV11:BV42" si="67">IF(BS$8=0,0,IF(OR(BS11=0,BS11="ABS",BS11="a"),0,IF(OR(BS11=0,BS11=" ",BS11=""),0,IF((BS11*100/BS$8)&gt;100,"OG",IF((BS11*100/BS$8)&gt;=90,4,IF((BS11*100/BS$8)&gt;=80,3.6,IF((BS11*100/BS$8)&gt;=70,3.2,IF((BS11*100/BS$8)&gt;=60,2.8,IF((BS11*100/BS$8)&gt;=50,2.4,IF((BS11*100/BS$8)&gt;=40,2,IF((BS11*100/BS$8)&gt;=35,1.6,0)))))))))))</f>
        <v>OG</v>
      </c>
      <c r="BW11" s="40">
        <f>'1STML'!X11</f>
        <v>178</v>
      </c>
      <c r="BX11" s="39" t="str">
        <f t="shared" ref="BX11:BX36" si="68">IF(BN$8=0,"",IF(BS$8=0,BP11,IF(OR(BW11=0,BW11="ABS",BW11="a"),"ABS",IF(OR(BW11=0,BW11=" ",BW11=""),0,IF(BY11&gt;4,"OG",IF(BY11=4,"A+",IF(BY11&gt;=3.6,"A",IF(BY11&gt;=3.2,"B+",IF(BY11&gt;=2.8,"B",IF(BY11&gt;=2.4,"C+",IF(BY11&gt;=2,"C",IF(BY11&gt;=1.6,"D","NG"))))))))))))</f>
        <v>OG</v>
      </c>
      <c r="BY11" s="39" t="str">
        <f t="shared" ref="BY11:BY36" si="69">IF(BN$8=0,"",IF(BS$8=0,BP11,IF(OR(BQ11=0,BV11=0),0,IF(OR(BQ11="OG",BV11="OG"),"OG",IF(AND(BO11=0,BT11=0),0,ROUNDUP((BO11*BQ11+BT11*BV11)/(BO11+BT11),2))))))</f>
        <v>OG</v>
      </c>
      <c r="BZ11" s="66" t="str">
        <f t="shared" ref="BZ11:BZ65" si="70">IF(BW$8=0,0,IF(OR(BW11=0,BW11="ABS",BW11="a"),"ABS",IF(OR(BW11=0,BW11=" ",BW11=""),0,IF(OR(BP11="NG",BU11="NG"),"NG",IF((BW11*100/BW$8)&gt;100,"OG",IF((BW11*100/BW$8)&gt;=90,"A+",IF((BW11*100/BW$8)&gt;=80,"A",IF((BW11*100/BW$8)&gt;=70,"B+",IF((BW11*100/BW$8)&gt;=60,"B",IF((BW11*100/BW$8)&gt;=50,"C+",IF((BW11*100/BW$8)&gt;=40,"C",IF((BW11*100/BW$8)&gt;=35,"D","NG"))))))))))))</f>
        <v>OG</v>
      </c>
      <c r="CA11" s="66" t="str">
        <f t="shared" ref="CA11:CA65" si="71">IF(BW$8=0,0,IF(OR(BW11=0,BW11="ABS",BW11="a"),0,IF(OR(BW11=0,BW11=" ",BW11=""),0,IF(OR(BP11="NG",BU11="NG"),0,IF((BW11*100/BW$8)&gt;100,"OG",IF((BW11*100/BW$8)&gt;=90,4,IF((BW11*100/BW$8)&gt;=80,3.6,IF((BW11*100/BW$8)&gt;=70,3.2,IF((BW11*100/BW$8)&gt;=60,2.8,IF((BW11*100/BW$8)&gt;=50,2.4,IF((BW11*100/BW$8)&gt;=40,2,IF((BW11*100/BW$8)&gt;=35,1.6,0))))))))))))</f>
        <v>OG</v>
      </c>
      <c r="CB11" s="37">
        <f t="shared" si="20"/>
        <v>25</v>
      </c>
      <c r="CC11" s="40">
        <f>'1STML'!Z11</f>
        <v>65</v>
      </c>
      <c r="CD11" s="38">
        <f t="shared" si="21"/>
        <v>2</v>
      </c>
      <c r="CE11" s="39" t="str">
        <f t="shared" ref="CE11:CE42" si="72">IF(CC$8=0,0,IF(OR(CC11=0,CC11="ABS",CC11="a"),"ABS",IF(OR(CC11=0,CC11=" ",CC11=""),0,IF((CC11*100/CC$8)&gt;100,"OG",IF((CC11*100/CC$8)&gt;=90,"A+",IF((CC11*100/CC$8)&gt;=80,"A",IF((CC11*100/CC$8)&gt;=70,"B+",IF((CC11*100/CC$8)&gt;=60,"B",IF((CC11*100/CC$8)&gt;=50,"C+",IF((CC11*100/CC$8)&gt;=40,"C",IF((CC11*100/CC$8)&gt;=35,"D","NG")))))))))))</f>
        <v>OG</v>
      </c>
      <c r="CF11" s="39" t="str">
        <f t="shared" ref="CF11:CF42" si="73">IF(CC$8=0,0,IF(OR(CC11=0,CC11="ABS",CC11="a"),0,IF(OR(CC11=0,CC11=" ",CC11=""),0,IF((CC11*100/CC$8)&gt;100,"OG",IF((CC11*100/CC$8)&gt;=90,4,IF((CC11*100/CC$8)&gt;=80,3.6,IF((CC11*100/CC$8)&gt;=70,3.2,IF((CC11*100/CC$8)&gt;=60,2.8,IF((CC11*100/CC$8)&gt;=50,2.4,IF((CC11*100/CC$8)&gt;=40,2,IF((CC11*100/CC$8)&gt;=35,1.6,0)))))))))))</f>
        <v>OG</v>
      </c>
      <c r="CG11" s="37">
        <f t="shared" si="22"/>
        <v>25</v>
      </c>
      <c r="CH11" s="40">
        <f>'1STML'!AA11</f>
        <v>24</v>
      </c>
      <c r="CI11" s="38">
        <f t="shared" si="23"/>
        <v>2</v>
      </c>
      <c r="CJ11" s="39" t="str">
        <f t="shared" ref="CJ11:CJ42" si="74">IF(CH$8=0,0,IF(OR(CH11=0,CH11="ABS",CH11="a"),"ABS",IF(OR(CH11=0,CH11=" ",CH11=""),0,IF((CH11*100/CH$8)&gt;100,"OG",IF((CH11*100/CH$8)&gt;=90,"A+",IF((CH11*100/CH$8)&gt;=80,"A",IF((CH11*100/CH$8)&gt;=70,"B+",IF((CH11*100/CH$8)&gt;=60,"B",IF((CH11*100/CH$8)&gt;=50,"C+",IF((CH11*100/CH$8)&gt;=40,"C",IF((CH11*100/CH$8)&gt;=35,"D","NG")))))))))))</f>
        <v>A+</v>
      </c>
      <c r="CK11" s="39">
        <f t="shared" ref="CK11:CK42" si="75">IF(CH$8=0,0,IF(OR(CH11=0,CH11="ABS",CH11="a"),0,IF(OR(CH11=0,CH11=" ",CH11=""),0,IF((CH11*100/CH$8)&gt;100,"OG",IF((CH11*100/CH$8)&gt;=90,4,IF((CH11*100/CH$8)&gt;=80,3.6,IF((CH11*100/CH$8)&gt;=70,3.2,IF((CH11*100/CH$8)&gt;=60,2.8,IF((CH11*100/CH$8)&gt;=50,2.4,IF((CH11*100/CH$8)&gt;=40,2,IF((CH11*100/CH$8)&gt;=35,1.6,0)))))))))))</f>
        <v>4</v>
      </c>
      <c r="CL11" s="40">
        <f>'1STML'!AB11</f>
        <v>89</v>
      </c>
      <c r="CM11" s="39" t="str">
        <f t="shared" ref="CM11:CM36" si="76">IF(CC$8=0,"",IF(CH$8=0,CE11,IF(OR(CL11=0,CL11="ABS",CL11="a"),"ABS",IF(OR(CL11=0,CL11=" ",CL11=""),0,IF(CN11&gt;4,"OG",IF(CN11=4,"A+",IF(CN11&gt;=3.6,"A",IF(CN11&gt;=3.2,"B+",IF(CN11&gt;=2.8,"B",IF(CN11&gt;=2.4,"C+",IF(CN11&gt;=2,"C",IF(CN11&gt;=1.6,"D","NG"))))))))))))</f>
        <v>OG</v>
      </c>
      <c r="CN11" s="39" t="str">
        <f t="shared" ref="CN11:CN36" si="77">IF(CC$8=0,"",IF(CH$8=0,CE11,IF(OR(CF11=0,CK11=0),0,IF(OR(CF11="OG",CK11="OG"),"OG",IF(AND(CD11=0,CI11=0),0,ROUNDUP((CD11*CF11+CI11*CK11)/(CD11+CI11),2))))))</f>
        <v>OG</v>
      </c>
      <c r="CO11" s="66" t="str">
        <f t="shared" ref="CO11:CO65" si="78">IF(CL$8=0,0,IF(OR(CL11=0,CL11="ABS",CL11="a"),"ABS",IF(OR(CL11=0,CL11=" ",CL11=""),0,IF(OR(CE11="NG",CJ11="NG"),"NG",IF((CL11*100/CL$8)&gt;100,"OG",IF((CL11*100/CL$8)&gt;=90,"A+",IF((CL11*100/CL$8)&gt;=80,"A",IF((CL11*100/CL$8)&gt;=70,"B+",IF((CL11*100/CL$8)&gt;=60,"B",IF((CL11*100/CL$8)&gt;=50,"C+",IF((CL11*100/CL$8)&gt;=40,"C",IF((CL11*100/CL$8)&gt;=35,"D","NG"))))))))))))</f>
        <v>OG</v>
      </c>
      <c r="CP11" s="66" t="str">
        <f t="shared" ref="CP11:CP65" si="79">IF(CL$8=0,0,IF(OR(CL11=0,CL11="ABS",CL11="a"),0,IF(OR(CL11=0,CL11=" ",CL11=""),0,IF(OR(CE11="NG",CJ11="NG"),0,IF((CL11*100/CL$8)&gt;100,"OG",IF((CL11*100/CL$8)&gt;=90,4,IF((CL11*100/CL$8)&gt;=80,3.6,IF((CL11*100/CL$8)&gt;=70,3.2,IF((CL11*100/CL$8)&gt;=60,2.8,IF((CL11*100/CL$8)&gt;=50,2.4,IF((CL11*100/CL$8)&gt;=40,2,IF((CL11*100/CL$8)&gt;=35,1.6,0))))))))))))</f>
        <v>OG</v>
      </c>
      <c r="CQ11" s="37">
        <f t="shared" si="24"/>
        <v>25</v>
      </c>
      <c r="CR11" s="40">
        <f>'1STML'!AD11</f>
        <v>105</v>
      </c>
      <c r="CS11" s="38">
        <f t="shared" si="25"/>
        <v>2</v>
      </c>
      <c r="CT11" s="39" t="str">
        <f t="shared" ref="CT11:CT42" si="80">IF(CR$8=0,0,IF(OR(CR11=0,CR11="ABS",CR11="a"),"ABS",IF(OR(CR11=0,CR11=" ",CR11=""),0,IF((CR11*100/CR$8)&gt;100,"OG",IF((CR11*100/CR$8)&gt;=90,"A+",IF((CR11*100/CR$8)&gt;=80,"A",IF((CR11*100/CR$8)&gt;=70,"B+",IF((CR11*100/CR$8)&gt;=60,"B",IF((CR11*100/CR$8)&gt;=50,"C+",IF((CR11*100/CR$8)&gt;=40,"C",IF((CR11*100/CR$8)&gt;=35,"D","NG")))))))))))</f>
        <v>OG</v>
      </c>
      <c r="CU11" s="39" t="str">
        <f t="shared" ref="CU11:CU42" si="81">IF(CR$8=0,0,IF(OR(CR11=0,CR11="ABS",CR11="a"),0,IF(OR(CR11=0,CR11=" ",CR11=""),0,IF((CR11*100/CR$8)&gt;100,"OG",IF((CR11*100/CR$8)&gt;=90,4,IF((CR11*100/CR$8)&gt;=80,3.6,IF((CR11*100/CR$8)&gt;=70,3.2,IF((CR11*100/CR$8)&gt;=60,2.8,IF((CR11*100/CR$8)&gt;=50,2.4,IF((CR11*100/CR$8)&gt;=40,2,IF((CR11*100/CR$8)&gt;=35,1.6,0)))))))))))</f>
        <v>OG</v>
      </c>
      <c r="CV11" s="37">
        <f t="shared" si="26"/>
        <v>25</v>
      </c>
      <c r="CW11" s="40">
        <f>'1STML'!AE11</f>
        <v>24</v>
      </c>
      <c r="CX11" s="38">
        <f t="shared" si="27"/>
        <v>2</v>
      </c>
      <c r="CY11" s="39" t="str">
        <f t="shared" ref="CY11:CY42" si="82">IF(CW$8=0,0,IF(OR(CW11=0,CW11="ABS",CW11="a"),"ABS",IF(OR(CW11=0,CW11=" ",CW11=""),0,IF((CW11*100/CW$8)&gt;100,"OG",IF((CW11*100/CW$8)&gt;=90,"A+",IF((CW11*100/CW$8)&gt;=80,"A",IF((CW11*100/CW$8)&gt;=70,"B+",IF((CW11*100/CW$8)&gt;=60,"B",IF((CW11*100/CW$8)&gt;=50,"C+",IF((CW11*100/CW$8)&gt;=40,"C",IF((CW11*100/CW$8)&gt;=35,"D","NG")))))))))))</f>
        <v>A+</v>
      </c>
      <c r="CZ11" s="39">
        <f t="shared" ref="CZ11:CZ42" si="83">IF(CW$8=0,0,IF(OR(CW11=0,CW11="ABS",CW11="a"),0,IF(OR(CW11=0,CW11=" ",CW11=""),0,IF((CW11*100/CW$8)&gt;100,"OG",IF((CW11*100/CW$8)&gt;=90,4,IF((CW11*100/CW$8)&gt;=80,3.6,IF((CW11*100/CW$8)&gt;=70,3.2,IF((CW11*100/CW$8)&gt;=60,2.8,IF((CW11*100/CW$8)&gt;=50,2.4,IF((CW11*100/CW$8)&gt;=40,2,IF((CW11*100/CW$8)&gt;=35,1.6,0)))))))))))</f>
        <v>4</v>
      </c>
      <c r="DA11" s="40">
        <f>'1STML'!AF11</f>
        <v>129</v>
      </c>
      <c r="DB11" s="39" t="str">
        <f t="shared" ref="DB11:DB36" si="84">IF(CR$8=0,"",IF(CW$8=0,CT11,IF(OR(DA11=0,DA11="ABS",DA11="a"),"ABS",IF(OR(DA11=0,DA11=" ",DA11=""),0,IF(DC11&gt;4,"OG",IF(DC11=4,"A+",IF(DC11&gt;=3.6,"A",IF(DC11&gt;=3.2,"B+",IF(DC11&gt;=2.8,"B",IF(DC11&gt;=2.4,"C+",IF(DC11&gt;=2,"C",IF(DC11&gt;=1.6,"D","NG"))))))))))))</f>
        <v>OG</v>
      </c>
      <c r="DC11" s="39" t="str">
        <f t="shared" ref="DC11:DC36" si="85">IF(CR$8=0,"",IF(CW$8=0,CT11,IF(OR(CU11=0,CZ11=0),0,IF(OR(CU11="OG",CZ11="OG"),"OG",IF(AND(CS11=0,CX11=0),0,ROUNDUP((CS11*CU11+CX11*CZ11)/(CS11+CX11),2))))))</f>
        <v>OG</v>
      </c>
      <c r="DD11" s="66" t="str">
        <f t="shared" ref="DD11:DD65" si="86">IF(DA$8=0,0,IF(OR(DA11=0,DA11="ABS",DA11="a"),"ABS",IF(OR(DA11=0,DA11=" ",DA11=""),0,IF(OR(CT11="NG",CY11="NG"),"NG",IF((DA11*100/DA$8)&gt;100,"OG",IF((DA11*100/DA$8)&gt;=90,"A+",IF((DA11*100/DA$8)&gt;=80,"A",IF((DA11*100/DA$8)&gt;=70,"B+",IF((DA11*100/DA$8)&gt;=60,"B",IF((DA11*100/DA$8)&gt;=50,"C+",IF((DA11*100/DA$8)&gt;=40,"C",IF((DA11*100/DA$8)&gt;=35,"D","NG"))))))))))))</f>
        <v>OG</v>
      </c>
      <c r="DE11" s="66" t="str">
        <f t="shared" ref="DE11:DE65" si="87">IF(DA$8=0,0,IF(OR(DA11=0,DA11="ABS",DA11="a"),0,IF(OR(DA11=0,DA11=" ",DA11=""),0,IF(OR(CT11="NG",CY11="NG"),0,IF((DA11*100/DA$8)&gt;100,"OG",IF((DA11*100/DA$8)&gt;=90,4,IF((DA11*100/DA$8)&gt;=80,3.6,IF((DA11*100/DA$8)&gt;=70,3.2,IF((DA11*100/DA$8)&gt;=60,2.8,IF((DA11*100/DA$8)&gt;=50,2.4,IF((DA11*100/DA$8)&gt;=40,2,IF((DA11*100/DA$8)&gt;=35,1.6,0))))))))))))</f>
        <v>OG</v>
      </c>
      <c r="DF11" s="37">
        <f t="shared" si="28"/>
        <v>25</v>
      </c>
      <c r="DG11" s="40">
        <f>'1STML'!AH11</f>
        <v>60</v>
      </c>
      <c r="DH11" s="38">
        <f t="shared" si="29"/>
        <v>2</v>
      </c>
      <c r="DI11" s="39" t="str">
        <f t="shared" ref="DI11:DI42" si="88">IF(DG$8=0,0,IF(OR(DG11=0,DG11="ABS",DG11="a"),"ABS",IF(OR(DG11=0,DG11=" ",DG11=""),0,IF((DG11*100/DG$8)&gt;100,"OG",IF((DG11*100/DG$8)&gt;=90,"A+",IF((DG11*100/DG$8)&gt;=80,"A",IF((DG11*100/DG$8)&gt;=70,"B+",IF((DG11*100/DG$8)&gt;=60,"B",IF((DG11*100/DG$8)&gt;=50,"C+",IF((DG11*100/DG$8)&gt;=40,"C",IF((DG11*100/DG$8)&gt;=35,"D","NG")))))))))))</f>
        <v>OG</v>
      </c>
      <c r="DJ11" s="39" t="str">
        <f t="shared" ref="DJ11:DJ42" si="89">IF(DG$8=0,0,IF(OR(DG11=0,DG11="ABS",DG11="a"),0,IF(OR(DG11=0,DG11=" ",DG11=""),0,IF((DG11*100/DG$8)&gt;100,"OG",IF((DG11*100/DG$8)&gt;=90,4,IF((DG11*100/DG$8)&gt;=80,3.6,IF((DG11*100/DG$8)&gt;=70,3.2,IF((DG11*100/DG$8)&gt;=60,2.8,IF((DG11*100/DG$8)&gt;=50,2.4,IF((DG11*100/DG$8)&gt;=40,2,IF((DG11*100/DG$8)&gt;=35,1.6,0)))))))))))</f>
        <v>OG</v>
      </c>
      <c r="DK11" s="37">
        <f t="shared" si="30"/>
        <v>25</v>
      </c>
      <c r="DL11" s="40">
        <f>'1STML'!AI11</f>
        <v>27</v>
      </c>
      <c r="DM11" s="38">
        <f t="shared" si="31"/>
        <v>2</v>
      </c>
      <c r="DN11" s="39" t="str">
        <f t="shared" ref="DN11:DN42" si="90">IF(DL$8=0,0,IF(OR(DL11=0,DL11="ABS",DL11="a"),"ABS",IF(OR(DL11=0,DL11=" ",DL11=""),0,IF((DL11*100/DL$8)&gt;100,"OG",IF((DL11*100/DL$8)&gt;=90,"A+",IF((DL11*100/DL$8)&gt;=80,"A",IF((DL11*100/DL$8)&gt;=70,"B+",IF((DL11*100/DL$8)&gt;=60,"B",IF((DL11*100/DL$8)&gt;=50,"C+",IF((DL11*100/DL$8)&gt;=40,"C",IF((DL11*100/DL$8)&gt;=35,"D","NG")))))))))))</f>
        <v>OG</v>
      </c>
      <c r="DO11" s="39" t="str">
        <f t="shared" ref="DO11:DO42" si="91">IF(DL$8=0,0,IF(OR(DL11=0,DL11="ABS",DL11="a"),0,IF(OR(DL11=0,DL11=" ",DL11=""),0,IF((DL11*100/DL$8)&gt;100,"OG",IF((DL11*100/DL$8)&gt;=90,4,IF((DL11*100/DL$8)&gt;=80,3.6,IF((DL11*100/DL$8)&gt;=70,3.2,IF((DL11*100/DL$8)&gt;=60,2.8,IF((DL11*100/DL$8)&gt;=50,2.4,IF((DL11*100/DL$8)&gt;=40,2,IF((DL11*100/DL$8)&gt;=35,1.6,0)))))))))))</f>
        <v>OG</v>
      </c>
      <c r="DP11" s="40">
        <f>'1STML'!AJ11</f>
        <v>87</v>
      </c>
      <c r="DQ11" s="39" t="str">
        <f t="shared" ref="DQ11:DQ36" si="92">IF(DG$8=0,"",IF(DL$8=0,DI11,IF(OR(DP11=0,DP11="ABS",DP11="a"),"ABS",IF(OR(DP11=0,DP11=" ",DP11=""),0,IF(DR11&gt;4,"OG",IF(DR11=4,"A+",IF(DR11&gt;=3.6,"A",IF(DR11&gt;=3.2,"B+",IF(DR11&gt;=2.8,"B",IF(DR11&gt;=2.4,"C+",IF(DR11&gt;=2,"C",IF(DR11&gt;=1.6,"D","NG"))))))))))))</f>
        <v>OG</v>
      </c>
      <c r="DR11" s="39" t="str">
        <f t="shared" ref="DR11:DR36" si="93">IF(DG$8=0,"",IF(DL$8=0,DI11,IF(OR(DJ11=0,DO11=0),0,IF(OR(DJ11="OG",DO11="OG"),"OG",IF(AND(DH11=0,DM11=0),0,ROUNDUP((DH11*DJ11+DM11*DO11)/(DH11+DM11),2))))))</f>
        <v>OG</v>
      </c>
      <c r="DS11" s="66" t="str">
        <f t="shared" ref="DS11:DS65" si="94">IF(DP$8=0,0,IF(OR(DP11=0,DP11="ABS",DP11="a"),"ABS",IF(OR(DP11=0,DP11=" ",DP11=""),0,IF(OR(DI11="NG",DN11="NG"),"NG",IF((DP11*100/DP$8)&gt;100,"OG",IF((DP11*100/DP$8)&gt;=90,"A+",IF((DP11*100/DP$8)&gt;=80,"A",IF((DP11*100/DP$8)&gt;=70,"B+",IF((DP11*100/DP$8)&gt;=60,"B",IF((DP11*100/DP$8)&gt;=50,"C+",IF((DP11*100/DP$8)&gt;=40,"C",IF((DP11*100/DP$8)&gt;=35,"D","NG"))))))))))))</f>
        <v>OG</v>
      </c>
      <c r="DT11" s="66" t="str">
        <f t="shared" ref="DT11:DT65" si="95">IF(DP$8=0,0,IF(OR(DP11=0,DP11="ABS",DP11="a"),0,IF(OR(DP11=0,DP11=" ",DP11=""),0,IF(OR(DI11="NG",DN11="NG"),0,IF((DP11*100/DP$8)&gt;100,"OG",IF((DP11*100/DP$8)&gt;=90,4,IF((DP11*100/DP$8)&gt;=80,3.6,IF((DP11*100/DP$8)&gt;=70,3.2,IF((DP11*100/DP$8)&gt;=60,2.8,IF((DP11*100/DP$8)&gt;=50,2.4,IF((DP11*100/DP$8)&gt;=40,2,IF((DP11*100/DP$8)&gt;=35,1.6,0))))))))))))</f>
        <v>OG</v>
      </c>
      <c r="DU11" s="35">
        <f t="shared" ref="DU11:DU51" si="96">IF($F$6="C",G11,0)+IF($F$6="C",L11,0)+IF($U$6="C",V11,0)+IF($U$6="C",AA11,0)+IF($AJ$6="C",AK11,0)+IF($AJ$6="C",AP11,0)+IF($AY$6="C",AZ11,0)+IF($AY$6="C",BE11,0)+IF($BN$6="C",BO11,0)+IF($BN$6="C",BT11,0)+IF($CC$6="C",CD11,0)+IF($CC$6="C",CI11,0)+IF($CR$6="C",CS11,0)+IF($CR$6="C",CX11,0)+IF($DG$6="C",DH11,0)+IF($DG$6="C",DM11,0)</f>
        <v>37</v>
      </c>
      <c r="DV11" s="35" t="str">
        <f t="shared" ref="DV11:DV48" si="97">IF(COUNTIF(E11:DC11,"ABS")&gt;0,"ABS",IF(COUNTIF(E11:DC11,"NG")&gt;0,"NG",IF(COUNTIF(E11:DC11,"OG")&gt;0,"OG",IF(AND($F$6="C",COUNTIF(H11:Q11,"ABS")&lt;=0,COUNTIF(H11:Q11,"NG")&lt;=0,COUNTIF(H11:Q11,"OG")&lt;=0),G11*I11+L11*N11,0)+IF(AND($U$6="C",COUNTIF(W11:AF11,"ABS")&lt;=0,COUNTIF(W11:AF11,"NG")&lt;=0,COUNTIF(W11:AF11,"OG")&lt;=0),V11*X11+AA11*AC11,0)+IF(AND($AJ$6="C",COUNTIF(AL11:AU11,"ABS")&lt;=0,COUNTIF(AL11:AU11,"NG")&lt;=0,COUNTIF(AL11:AU11,"OG")&lt;=0),AK11*AM11+AP11*AR11,0)+IF(AND($AY$6="C",COUNTIF(BA11:BJ11,"ABS")&lt;=0,COUNTIF(BA11:BJ11,"NG")&lt;=0,COUNTIF(BA11:BJ11,"OG")&lt;=0),AZ11*BB11+BE11*BG11,0)+IF(AND($BN$6="C",COUNTIF(BP11:BY11,"ABS")&lt;=0,COUNTIF(BP11:BY11,"NG")&lt;=0,COUNTIF(BP11:BY11,"OG")&lt;=0),BO11*BQ11+BT11*BV11,0)+IF(AND($CC$6="C",COUNTIF(CE11:CN11,"ABS")&lt;=0,COUNTIF(CE11:CN11,"NG")&lt;=0,COUNTIF(CE11:CN11,"OG")&lt;=0),CD11*CF11+CI11*CK11,0)+IF(AND($CR$6="C",COUNTIF(CT11:DC11,"ABS")&lt;=0,COUNTIF(CT11:DC11,"NG")&lt;=0,COUNTIF(CT11:DC11,"OG")&lt;=0),CS11*CU11+CX11*CZ11,0)+IF(AND($DG$6="C",COUNTIF(DI11:DR11,"ABS")&lt;=0,COUNTIF(DI11:DR11,"NG")&lt;=0,COUNTIF(DI11:DR11,"OG")&lt;=0),DH11*DJ11+DM11*DO11,0))))</f>
        <v>OG</v>
      </c>
      <c r="DW11" s="35" t="str">
        <f t="shared" ref="DW11:DW65" si="98">IF(COUNTIF(E11:DC11,"ABS")&gt;0,"ABS",IF(COUNTIF(E11:DC11,"NG")&gt;0,"NG",IF(COUNTIF(E11:DC11,"OG")&gt;0,"OG",IF(AND($F$6="C",COUNTIF(H11:Q11,"ABS")&lt;=0,COUNTIF(H11:Q11,"NG")&lt;=0,COUNTIF(H11:Q11,"OG")&lt;=0),(G11+L11)*Q11,0)+IF(AND($U$6="C",COUNTIF(W11:AF11,"ABS")&lt;=0,COUNTIF(W11:AF11,"NG")&lt;=0,COUNTIF(W11:AF11,"OG")&lt;=0),(V11+AA11)*AF11,0)+IF(AND($AJ$6="C",COUNTIF(AL11:AU11,"ABS")&lt;=0,COUNTIF(AL11:AU11,"NG")&lt;=0,COUNTIF(AL11:AU11,"OG")&lt;=0),(AK11+AP11)*AU11,0)+IF(AND($AY$6="C",COUNTIF(BA11:BJ11,"ABS")&lt;=0,COUNTIF(BA11:BJ11,"NG")&lt;=0,COUNTIF(BA11:BJ11,"OG")&lt;=0),(AZ11+BE11)*BJ11,0)+IF(AND($BN$6="C",COUNTIF(BP11:BY11,"ABS")&lt;=0,COUNTIF(BP11:BY11,"NG")&lt;=0,COUNTIF(BP11:BY11,"OG")&lt;=0),(BO11+BT11)*BY11,0)+IF(AND($CC$6="C",COUNTIF(CE11:CN11,"ABS")&lt;=0,COUNTIF(CE11:CN11,"NG")&lt;=0,COUNTIF(CE11:CN11,"OG")&lt;=0),(CD11+CI11)*CN11,0)+IF(AND($CR$6="C",COUNTIF(CT11:DC11,"ABS")&lt;=0,COUNTIF(CT11:DC11,"NG")&lt;=0,COUNTIF(CT11:DC11,"OG")&lt;=0),(CS11+CX11)*DC11,0)+IF(AND($DG$6="C",COUNTIF(DI11:DR11,"ABS")&lt;=0,COUNTIF(DI11:DR11,"NG")&lt;=0,COUNTIF(DI11:DR11,"OG")&lt;=0),(DH11+DM11)*DR11,0))))</f>
        <v>OG</v>
      </c>
      <c r="DX11" s="35" t="str">
        <f t="shared" ref="DX11:DX48" si="99">IF(COUNTIF(E11:DC11,"ABS")&gt;0,"ABS",IF(COUNTIF(E11:DC11,"NG")&gt;0,"NG",IF(COUNTIF(E11:DC11,"OG")&gt;0,"OG"," ")))</f>
        <v>OG</v>
      </c>
      <c r="DY11" s="35">
        <f t="shared" ref="DY11:DY48" si="100">IF(DX11="ABS",0,IF(DX11="NG",0,IF(DX11="OG",0,ROUND(DV11/DU11,2))))</f>
        <v>0</v>
      </c>
      <c r="DZ11" s="35">
        <f t="shared" ref="DZ11:DZ65" si="101">IF(DX11="ABS",0,IF(DX11="NG",0,IF(DX11="OG",0,ROUND(DW11/DU11,2))))</f>
        <v>0</v>
      </c>
      <c r="EA11" s="35">
        <f t="shared" ref="EA11:EA38" si="102">RANK(DY11,$DY$10:$DY$38,0)</f>
        <v>1</v>
      </c>
      <c r="EB11" s="28">
        <f>'1STML'!AO11</f>
        <v>57</v>
      </c>
    </row>
    <row r="12" spans="1:132" ht="19.5">
      <c r="A12" s="4">
        <f>'1STML'!A12</f>
        <v>3</v>
      </c>
      <c r="B12" s="4" t="str">
        <f>'1STML'!B12</f>
        <v>ST0800035</v>
      </c>
      <c r="C12" s="4">
        <f>'1STML'!C12</f>
        <v>200203</v>
      </c>
      <c r="D12" s="4" t="str">
        <f>'1STML'!D12</f>
        <v>ANJOLINA LIMBU</v>
      </c>
      <c r="E12" s="37">
        <f t="shared" si="0"/>
        <v>50</v>
      </c>
      <c r="F12" s="40">
        <f>'1STML'!F12</f>
        <v>245</v>
      </c>
      <c r="G12" s="38">
        <f t="shared" si="1"/>
        <v>2.5</v>
      </c>
      <c r="H12" s="39" t="str">
        <f t="shared" si="32"/>
        <v>OG</v>
      </c>
      <c r="I12" s="39" t="str">
        <f t="shared" si="33"/>
        <v>OG</v>
      </c>
      <c r="J12" s="37">
        <f t="shared" si="2"/>
        <v>50</v>
      </c>
      <c r="K12" s="40">
        <f>'1STML'!G12</f>
        <v>63</v>
      </c>
      <c r="L12" s="38">
        <f t="shared" si="3"/>
        <v>2.5</v>
      </c>
      <c r="M12" s="39" t="str">
        <f t="shared" si="34"/>
        <v>OG</v>
      </c>
      <c r="N12" s="39" t="str">
        <f t="shared" si="35"/>
        <v>OG</v>
      </c>
      <c r="O12" s="40">
        <f>'1STML'!H12</f>
        <v>308</v>
      </c>
      <c r="P12" s="39" t="str">
        <f t="shared" si="36"/>
        <v>OG</v>
      </c>
      <c r="Q12" s="39" t="str">
        <f t="shared" si="37"/>
        <v>OG</v>
      </c>
      <c r="R12" s="66" t="str">
        <f t="shared" si="38"/>
        <v>OG</v>
      </c>
      <c r="S12" s="66" t="str">
        <f t="shared" si="39"/>
        <v>OG</v>
      </c>
      <c r="T12" s="37">
        <f t="shared" si="4"/>
        <v>50</v>
      </c>
      <c r="U12" s="40">
        <f>'1STML'!J12</f>
        <v>225</v>
      </c>
      <c r="V12" s="38">
        <f t="shared" si="5"/>
        <v>2.5</v>
      </c>
      <c r="W12" s="39" t="str">
        <f t="shared" si="40"/>
        <v>OG</v>
      </c>
      <c r="X12" s="39" t="str">
        <f t="shared" si="41"/>
        <v>OG</v>
      </c>
      <c r="Y12" s="37">
        <f t="shared" si="6"/>
        <v>50</v>
      </c>
      <c r="Z12" s="40">
        <f>'1STML'!K12</f>
        <v>63</v>
      </c>
      <c r="AA12" s="38">
        <f t="shared" si="7"/>
        <v>2.5</v>
      </c>
      <c r="AB12" s="39" t="str">
        <f t="shared" si="42"/>
        <v>OG</v>
      </c>
      <c r="AC12" s="39" t="str">
        <f t="shared" si="43"/>
        <v>OG</v>
      </c>
      <c r="AD12" s="40">
        <f>'1STML'!L12</f>
        <v>288</v>
      </c>
      <c r="AE12" s="39" t="str">
        <f t="shared" si="44"/>
        <v>OG</v>
      </c>
      <c r="AF12" s="39" t="str">
        <f t="shared" si="45"/>
        <v>OG</v>
      </c>
      <c r="AG12" s="66" t="str">
        <f t="shared" si="46"/>
        <v>OG</v>
      </c>
      <c r="AH12" s="66" t="str">
        <f t="shared" si="47"/>
        <v>OG</v>
      </c>
      <c r="AI12" s="37">
        <f t="shared" si="8"/>
        <v>50</v>
      </c>
      <c r="AJ12" s="40">
        <f>'1STML'!N12</f>
        <v>245</v>
      </c>
      <c r="AK12" s="38">
        <f t="shared" si="9"/>
        <v>2.5</v>
      </c>
      <c r="AL12" s="39" t="str">
        <f t="shared" si="48"/>
        <v>OG</v>
      </c>
      <c r="AM12" s="39" t="str">
        <f t="shared" si="49"/>
        <v>OG</v>
      </c>
      <c r="AN12" s="37">
        <f t="shared" si="10"/>
        <v>50</v>
      </c>
      <c r="AO12" s="40">
        <f>'1STML'!O12</f>
        <v>63</v>
      </c>
      <c r="AP12" s="38">
        <f t="shared" si="11"/>
        <v>2.5</v>
      </c>
      <c r="AQ12" s="39" t="str">
        <f t="shared" si="50"/>
        <v>OG</v>
      </c>
      <c r="AR12" s="39" t="str">
        <f t="shared" si="51"/>
        <v>OG</v>
      </c>
      <c r="AS12" s="40">
        <f>'1STML'!P12</f>
        <v>308</v>
      </c>
      <c r="AT12" s="39" t="str">
        <f t="shared" si="52"/>
        <v>OG</v>
      </c>
      <c r="AU12" s="39" t="str">
        <f t="shared" si="53"/>
        <v>OG</v>
      </c>
      <c r="AV12" s="66" t="str">
        <f t="shared" si="54"/>
        <v>OG</v>
      </c>
      <c r="AW12" s="66" t="str">
        <f t="shared" si="55"/>
        <v>OG</v>
      </c>
      <c r="AX12" s="37">
        <f t="shared" si="12"/>
        <v>50</v>
      </c>
      <c r="AY12" s="40">
        <f>'1STML'!R12</f>
        <v>245</v>
      </c>
      <c r="AZ12" s="38">
        <f t="shared" si="13"/>
        <v>2.5</v>
      </c>
      <c r="BA12" s="39" t="str">
        <f t="shared" si="56"/>
        <v>OG</v>
      </c>
      <c r="BB12" s="39" t="str">
        <f t="shared" si="57"/>
        <v>OG</v>
      </c>
      <c r="BC12" s="37">
        <f t="shared" si="14"/>
        <v>50</v>
      </c>
      <c r="BD12" s="40">
        <f>'1STML'!S12</f>
        <v>63</v>
      </c>
      <c r="BE12" s="38">
        <f t="shared" si="15"/>
        <v>2.5</v>
      </c>
      <c r="BF12" s="39" t="str">
        <f t="shared" si="58"/>
        <v>OG</v>
      </c>
      <c r="BG12" s="39" t="str">
        <f t="shared" si="59"/>
        <v>OG</v>
      </c>
      <c r="BH12" s="40">
        <f>'1STML'!T12</f>
        <v>308</v>
      </c>
      <c r="BI12" s="39" t="str">
        <f t="shared" si="60"/>
        <v>OG</v>
      </c>
      <c r="BJ12" s="39" t="str">
        <f t="shared" si="61"/>
        <v>OG</v>
      </c>
      <c r="BK12" s="66" t="str">
        <f t="shared" si="62"/>
        <v>OG</v>
      </c>
      <c r="BL12" s="66" t="str">
        <f t="shared" si="63"/>
        <v>OG</v>
      </c>
      <c r="BM12" s="37">
        <f t="shared" si="16"/>
        <v>50</v>
      </c>
      <c r="BN12" s="40">
        <f>'1STML'!V12</f>
        <v>230</v>
      </c>
      <c r="BO12" s="38">
        <f t="shared" si="17"/>
        <v>2.5</v>
      </c>
      <c r="BP12" s="39" t="str">
        <f t="shared" si="64"/>
        <v>OG</v>
      </c>
      <c r="BQ12" s="39" t="str">
        <f t="shared" si="65"/>
        <v>OG</v>
      </c>
      <c r="BR12" s="37">
        <f t="shared" si="18"/>
        <v>50</v>
      </c>
      <c r="BS12" s="40">
        <f>'1STML'!W12</f>
        <v>63</v>
      </c>
      <c r="BT12" s="38">
        <f t="shared" si="19"/>
        <v>2.5</v>
      </c>
      <c r="BU12" s="39" t="str">
        <f t="shared" si="66"/>
        <v>OG</v>
      </c>
      <c r="BV12" s="39" t="str">
        <f t="shared" si="67"/>
        <v>OG</v>
      </c>
      <c r="BW12" s="40">
        <f>'1STML'!X12</f>
        <v>293</v>
      </c>
      <c r="BX12" s="39" t="str">
        <f t="shared" si="68"/>
        <v>OG</v>
      </c>
      <c r="BY12" s="39" t="str">
        <f t="shared" si="69"/>
        <v>OG</v>
      </c>
      <c r="BZ12" s="66" t="str">
        <f t="shared" si="70"/>
        <v>OG</v>
      </c>
      <c r="CA12" s="66" t="str">
        <f t="shared" si="71"/>
        <v>OG</v>
      </c>
      <c r="CB12" s="37">
        <f t="shared" si="20"/>
        <v>25</v>
      </c>
      <c r="CC12" s="40">
        <f>'1STML'!Z12</f>
        <v>125</v>
      </c>
      <c r="CD12" s="38">
        <f t="shared" si="21"/>
        <v>2</v>
      </c>
      <c r="CE12" s="39" t="str">
        <f t="shared" si="72"/>
        <v>OG</v>
      </c>
      <c r="CF12" s="39" t="str">
        <f t="shared" si="73"/>
        <v>OG</v>
      </c>
      <c r="CG12" s="37">
        <f t="shared" si="22"/>
        <v>25</v>
      </c>
      <c r="CH12" s="40">
        <f>'1STML'!AA12</f>
        <v>32</v>
      </c>
      <c r="CI12" s="38">
        <f t="shared" si="23"/>
        <v>2</v>
      </c>
      <c r="CJ12" s="39" t="str">
        <f t="shared" si="74"/>
        <v>OG</v>
      </c>
      <c r="CK12" s="39" t="str">
        <f t="shared" si="75"/>
        <v>OG</v>
      </c>
      <c r="CL12" s="40">
        <f>'1STML'!AB12</f>
        <v>157</v>
      </c>
      <c r="CM12" s="39" t="str">
        <f t="shared" si="76"/>
        <v>OG</v>
      </c>
      <c r="CN12" s="39" t="str">
        <f t="shared" si="77"/>
        <v>OG</v>
      </c>
      <c r="CO12" s="66" t="str">
        <f t="shared" si="78"/>
        <v>OG</v>
      </c>
      <c r="CP12" s="66" t="str">
        <f t="shared" si="79"/>
        <v>OG</v>
      </c>
      <c r="CQ12" s="37">
        <f t="shared" si="24"/>
        <v>25</v>
      </c>
      <c r="CR12" s="40">
        <f>'1STML'!AD12</f>
        <v>125</v>
      </c>
      <c r="CS12" s="38">
        <f t="shared" si="25"/>
        <v>2</v>
      </c>
      <c r="CT12" s="39" t="str">
        <f t="shared" si="80"/>
        <v>OG</v>
      </c>
      <c r="CU12" s="39" t="str">
        <f t="shared" si="81"/>
        <v>OG</v>
      </c>
      <c r="CV12" s="37">
        <f t="shared" si="26"/>
        <v>25</v>
      </c>
      <c r="CW12" s="40">
        <f>'1STML'!AE12</f>
        <v>30</v>
      </c>
      <c r="CX12" s="38">
        <f t="shared" si="27"/>
        <v>2</v>
      </c>
      <c r="CY12" s="39" t="str">
        <f t="shared" si="82"/>
        <v>OG</v>
      </c>
      <c r="CZ12" s="39" t="str">
        <f t="shared" si="83"/>
        <v>OG</v>
      </c>
      <c r="DA12" s="40">
        <f>'1STML'!AF12</f>
        <v>155</v>
      </c>
      <c r="DB12" s="39" t="str">
        <f t="shared" si="84"/>
        <v>OG</v>
      </c>
      <c r="DC12" s="39" t="str">
        <f t="shared" si="85"/>
        <v>OG</v>
      </c>
      <c r="DD12" s="66" t="str">
        <f t="shared" si="86"/>
        <v>OG</v>
      </c>
      <c r="DE12" s="66" t="str">
        <f t="shared" si="87"/>
        <v>OG</v>
      </c>
      <c r="DF12" s="37">
        <f t="shared" si="28"/>
        <v>25</v>
      </c>
      <c r="DG12" s="40">
        <f>'1STML'!AH12</f>
        <v>120</v>
      </c>
      <c r="DH12" s="38">
        <f t="shared" si="29"/>
        <v>2</v>
      </c>
      <c r="DI12" s="39" t="str">
        <f t="shared" si="88"/>
        <v>OG</v>
      </c>
      <c r="DJ12" s="39" t="str">
        <f t="shared" si="89"/>
        <v>OG</v>
      </c>
      <c r="DK12" s="37">
        <f t="shared" si="30"/>
        <v>25</v>
      </c>
      <c r="DL12" s="40">
        <f>'1STML'!AI12</f>
        <v>32</v>
      </c>
      <c r="DM12" s="38">
        <f t="shared" si="31"/>
        <v>2</v>
      </c>
      <c r="DN12" s="39" t="str">
        <f t="shared" si="90"/>
        <v>OG</v>
      </c>
      <c r="DO12" s="39" t="str">
        <f t="shared" si="91"/>
        <v>OG</v>
      </c>
      <c r="DP12" s="40">
        <f>'1STML'!AJ12</f>
        <v>152</v>
      </c>
      <c r="DQ12" s="39" t="str">
        <f t="shared" si="92"/>
        <v>OG</v>
      </c>
      <c r="DR12" s="39" t="str">
        <f t="shared" si="93"/>
        <v>OG</v>
      </c>
      <c r="DS12" s="66" t="str">
        <f t="shared" si="94"/>
        <v>OG</v>
      </c>
      <c r="DT12" s="66" t="str">
        <f t="shared" si="95"/>
        <v>OG</v>
      </c>
      <c r="DU12" s="35">
        <f t="shared" si="96"/>
        <v>37</v>
      </c>
      <c r="DV12" s="35" t="str">
        <f t="shared" si="97"/>
        <v>OG</v>
      </c>
      <c r="DW12" s="35" t="str">
        <f t="shared" si="98"/>
        <v>OG</v>
      </c>
      <c r="DX12" s="35" t="str">
        <f t="shared" si="99"/>
        <v>OG</v>
      </c>
      <c r="DY12" s="35">
        <f t="shared" si="100"/>
        <v>0</v>
      </c>
      <c r="DZ12" s="35">
        <f t="shared" si="101"/>
        <v>0</v>
      </c>
      <c r="EA12" s="35">
        <f t="shared" si="102"/>
        <v>1</v>
      </c>
      <c r="EB12" s="28">
        <f>'1STML'!AO12</f>
        <v>54</v>
      </c>
    </row>
    <row r="13" spans="1:132" ht="19.5">
      <c r="A13" s="4">
        <f>'1STML'!A13</f>
        <v>4</v>
      </c>
      <c r="B13" s="4" t="str">
        <f>'1STML'!B13</f>
        <v>ST0790109</v>
      </c>
      <c r="C13" s="4">
        <f>'1STML'!C13</f>
        <v>200204</v>
      </c>
      <c r="D13" s="4" t="str">
        <f>'1STML'!D13</f>
        <v>ANNAMERY RAI</v>
      </c>
      <c r="E13" s="37">
        <f t="shared" si="0"/>
        <v>50</v>
      </c>
      <c r="F13" s="40">
        <f>'1STML'!F13</f>
        <v>215</v>
      </c>
      <c r="G13" s="38">
        <f t="shared" si="1"/>
        <v>2.5</v>
      </c>
      <c r="H13" s="39" t="str">
        <f t="shared" si="32"/>
        <v>OG</v>
      </c>
      <c r="I13" s="39" t="str">
        <f t="shared" si="33"/>
        <v>OG</v>
      </c>
      <c r="J13" s="37">
        <f t="shared" si="2"/>
        <v>50</v>
      </c>
      <c r="K13" s="40">
        <f>'1STML'!G13</f>
        <v>59</v>
      </c>
      <c r="L13" s="38">
        <f t="shared" si="3"/>
        <v>2.5</v>
      </c>
      <c r="M13" s="39" t="str">
        <f t="shared" si="34"/>
        <v>OG</v>
      </c>
      <c r="N13" s="39" t="str">
        <f t="shared" si="35"/>
        <v>OG</v>
      </c>
      <c r="O13" s="40">
        <f>'1STML'!H13</f>
        <v>274</v>
      </c>
      <c r="P13" s="39" t="str">
        <f t="shared" si="36"/>
        <v>OG</v>
      </c>
      <c r="Q13" s="39" t="str">
        <f t="shared" si="37"/>
        <v>OG</v>
      </c>
      <c r="R13" s="66" t="str">
        <f t="shared" si="38"/>
        <v>OG</v>
      </c>
      <c r="S13" s="66" t="str">
        <f t="shared" si="39"/>
        <v>OG</v>
      </c>
      <c r="T13" s="37">
        <f t="shared" si="4"/>
        <v>50</v>
      </c>
      <c r="U13" s="40">
        <f>'1STML'!J13</f>
        <v>170</v>
      </c>
      <c r="V13" s="38">
        <f t="shared" si="5"/>
        <v>2.5</v>
      </c>
      <c r="W13" s="39" t="str">
        <f t="shared" si="40"/>
        <v>OG</v>
      </c>
      <c r="X13" s="39" t="str">
        <f t="shared" si="41"/>
        <v>OG</v>
      </c>
      <c r="Y13" s="37">
        <f t="shared" si="6"/>
        <v>50</v>
      </c>
      <c r="Z13" s="40">
        <f>'1STML'!K13</f>
        <v>58</v>
      </c>
      <c r="AA13" s="38">
        <f t="shared" si="7"/>
        <v>2.5</v>
      </c>
      <c r="AB13" s="39" t="str">
        <f t="shared" si="42"/>
        <v>OG</v>
      </c>
      <c r="AC13" s="39" t="str">
        <f t="shared" si="43"/>
        <v>OG</v>
      </c>
      <c r="AD13" s="40">
        <f>'1STML'!L13</f>
        <v>228</v>
      </c>
      <c r="AE13" s="39" t="str">
        <f t="shared" si="44"/>
        <v>OG</v>
      </c>
      <c r="AF13" s="39" t="str">
        <f t="shared" si="45"/>
        <v>OG</v>
      </c>
      <c r="AG13" s="66" t="str">
        <f t="shared" si="46"/>
        <v>OG</v>
      </c>
      <c r="AH13" s="66" t="str">
        <f t="shared" si="47"/>
        <v>OG</v>
      </c>
      <c r="AI13" s="37">
        <f t="shared" si="8"/>
        <v>50</v>
      </c>
      <c r="AJ13" s="40">
        <f>'1STML'!N13</f>
        <v>225</v>
      </c>
      <c r="AK13" s="38">
        <f t="shared" si="9"/>
        <v>2.5</v>
      </c>
      <c r="AL13" s="39" t="str">
        <f t="shared" si="48"/>
        <v>OG</v>
      </c>
      <c r="AM13" s="39" t="str">
        <f t="shared" si="49"/>
        <v>OG</v>
      </c>
      <c r="AN13" s="37">
        <f t="shared" si="10"/>
        <v>50</v>
      </c>
      <c r="AO13" s="40">
        <f>'1STML'!O13</f>
        <v>59</v>
      </c>
      <c r="AP13" s="38">
        <f t="shared" si="11"/>
        <v>2.5</v>
      </c>
      <c r="AQ13" s="39" t="str">
        <f t="shared" si="50"/>
        <v>OG</v>
      </c>
      <c r="AR13" s="39" t="str">
        <f t="shared" si="51"/>
        <v>OG</v>
      </c>
      <c r="AS13" s="40">
        <f>'1STML'!P13</f>
        <v>284</v>
      </c>
      <c r="AT13" s="39" t="str">
        <f t="shared" si="52"/>
        <v>OG</v>
      </c>
      <c r="AU13" s="39" t="str">
        <f t="shared" si="53"/>
        <v>OG</v>
      </c>
      <c r="AV13" s="66" t="str">
        <f t="shared" si="54"/>
        <v>OG</v>
      </c>
      <c r="AW13" s="66" t="str">
        <f t="shared" si="55"/>
        <v>OG</v>
      </c>
      <c r="AX13" s="37">
        <f t="shared" si="12"/>
        <v>50</v>
      </c>
      <c r="AY13" s="40">
        <f>'1STML'!R13</f>
        <v>195</v>
      </c>
      <c r="AZ13" s="38">
        <f t="shared" si="13"/>
        <v>2.5</v>
      </c>
      <c r="BA13" s="39" t="str">
        <f t="shared" si="56"/>
        <v>OG</v>
      </c>
      <c r="BB13" s="39" t="str">
        <f t="shared" si="57"/>
        <v>OG</v>
      </c>
      <c r="BC13" s="37">
        <f t="shared" si="14"/>
        <v>50</v>
      </c>
      <c r="BD13" s="40">
        <f>'1STML'!S13</f>
        <v>58</v>
      </c>
      <c r="BE13" s="38">
        <f t="shared" si="15"/>
        <v>2.5</v>
      </c>
      <c r="BF13" s="39" t="str">
        <f t="shared" si="58"/>
        <v>OG</v>
      </c>
      <c r="BG13" s="39" t="str">
        <f t="shared" si="59"/>
        <v>OG</v>
      </c>
      <c r="BH13" s="40">
        <f>'1STML'!T13</f>
        <v>253</v>
      </c>
      <c r="BI13" s="39" t="str">
        <f t="shared" si="60"/>
        <v>OG</v>
      </c>
      <c r="BJ13" s="39" t="str">
        <f t="shared" si="61"/>
        <v>OG</v>
      </c>
      <c r="BK13" s="66" t="str">
        <f t="shared" si="62"/>
        <v>OG</v>
      </c>
      <c r="BL13" s="66" t="str">
        <f t="shared" si="63"/>
        <v>OG</v>
      </c>
      <c r="BM13" s="37">
        <f t="shared" si="16"/>
        <v>50</v>
      </c>
      <c r="BN13" s="40">
        <f>'1STML'!V13</f>
        <v>195</v>
      </c>
      <c r="BO13" s="38">
        <f t="shared" si="17"/>
        <v>2.5</v>
      </c>
      <c r="BP13" s="39" t="str">
        <f t="shared" si="64"/>
        <v>OG</v>
      </c>
      <c r="BQ13" s="39" t="str">
        <f t="shared" si="65"/>
        <v>OG</v>
      </c>
      <c r="BR13" s="37">
        <f t="shared" si="18"/>
        <v>50</v>
      </c>
      <c r="BS13" s="40">
        <f>'1STML'!W13</f>
        <v>60</v>
      </c>
      <c r="BT13" s="38">
        <f t="shared" si="19"/>
        <v>2.5</v>
      </c>
      <c r="BU13" s="39" t="str">
        <f t="shared" si="66"/>
        <v>OG</v>
      </c>
      <c r="BV13" s="39" t="str">
        <f t="shared" si="67"/>
        <v>OG</v>
      </c>
      <c r="BW13" s="40">
        <f>'1STML'!X13</f>
        <v>255</v>
      </c>
      <c r="BX13" s="39" t="str">
        <f t="shared" si="68"/>
        <v>OG</v>
      </c>
      <c r="BY13" s="39" t="str">
        <f t="shared" si="69"/>
        <v>OG</v>
      </c>
      <c r="BZ13" s="66" t="str">
        <f t="shared" si="70"/>
        <v>OG</v>
      </c>
      <c r="CA13" s="66" t="str">
        <f t="shared" si="71"/>
        <v>OG</v>
      </c>
      <c r="CB13" s="37">
        <f t="shared" si="20"/>
        <v>25</v>
      </c>
      <c r="CC13" s="40">
        <f>'1STML'!Z13</f>
        <v>105</v>
      </c>
      <c r="CD13" s="38">
        <f t="shared" si="21"/>
        <v>2</v>
      </c>
      <c r="CE13" s="39" t="str">
        <f t="shared" si="72"/>
        <v>OG</v>
      </c>
      <c r="CF13" s="39" t="str">
        <f t="shared" si="73"/>
        <v>OG</v>
      </c>
      <c r="CG13" s="37">
        <f t="shared" si="22"/>
        <v>25</v>
      </c>
      <c r="CH13" s="40">
        <f>'1STML'!AA13</f>
        <v>27</v>
      </c>
      <c r="CI13" s="38">
        <f t="shared" si="23"/>
        <v>2</v>
      </c>
      <c r="CJ13" s="39" t="str">
        <f t="shared" si="74"/>
        <v>OG</v>
      </c>
      <c r="CK13" s="39" t="str">
        <f t="shared" si="75"/>
        <v>OG</v>
      </c>
      <c r="CL13" s="40">
        <f>'1STML'!AB13</f>
        <v>132</v>
      </c>
      <c r="CM13" s="39" t="str">
        <f t="shared" si="76"/>
        <v>OG</v>
      </c>
      <c r="CN13" s="39" t="str">
        <f t="shared" si="77"/>
        <v>OG</v>
      </c>
      <c r="CO13" s="66" t="str">
        <f t="shared" si="78"/>
        <v>OG</v>
      </c>
      <c r="CP13" s="66" t="str">
        <f t="shared" si="79"/>
        <v>OG</v>
      </c>
      <c r="CQ13" s="37">
        <f t="shared" si="24"/>
        <v>25</v>
      </c>
      <c r="CR13" s="40">
        <f>'1STML'!AD13</f>
        <v>115</v>
      </c>
      <c r="CS13" s="38">
        <f t="shared" si="25"/>
        <v>2</v>
      </c>
      <c r="CT13" s="39" t="str">
        <f t="shared" si="80"/>
        <v>OG</v>
      </c>
      <c r="CU13" s="39" t="str">
        <f t="shared" si="81"/>
        <v>OG</v>
      </c>
      <c r="CV13" s="37">
        <f t="shared" si="26"/>
        <v>25</v>
      </c>
      <c r="CW13" s="40">
        <f>'1STML'!AE13</f>
        <v>27</v>
      </c>
      <c r="CX13" s="38">
        <f t="shared" si="27"/>
        <v>2</v>
      </c>
      <c r="CY13" s="39" t="str">
        <f t="shared" si="82"/>
        <v>OG</v>
      </c>
      <c r="CZ13" s="39" t="str">
        <f t="shared" si="83"/>
        <v>OG</v>
      </c>
      <c r="DA13" s="40">
        <f>'1STML'!AF13</f>
        <v>142</v>
      </c>
      <c r="DB13" s="39" t="str">
        <f t="shared" si="84"/>
        <v>OG</v>
      </c>
      <c r="DC13" s="39" t="str">
        <f t="shared" si="85"/>
        <v>OG</v>
      </c>
      <c r="DD13" s="66" t="str">
        <f t="shared" si="86"/>
        <v>OG</v>
      </c>
      <c r="DE13" s="66" t="str">
        <f t="shared" si="87"/>
        <v>OG</v>
      </c>
      <c r="DF13" s="37">
        <f t="shared" si="28"/>
        <v>25</v>
      </c>
      <c r="DG13" s="40">
        <f>'1STML'!AH13</f>
        <v>115</v>
      </c>
      <c r="DH13" s="38">
        <f t="shared" si="29"/>
        <v>2</v>
      </c>
      <c r="DI13" s="39" t="str">
        <f t="shared" si="88"/>
        <v>OG</v>
      </c>
      <c r="DJ13" s="39" t="str">
        <f t="shared" si="89"/>
        <v>OG</v>
      </c>
      <c r="DK13" s="37">
        <f t="shared" si="30"/>
        <v>25</v>
      </c>
      <c r="DL13" s="40">
        <f>'1STML'!AI13</f>
        <v>23</v>
      </c>
      <c r="DM13" s="38">
        <f t="shared" si="31"/>
        <v>2</v>
      </c>
      <c r="DN13" s="39" t="str">
        <f t="shared" si="90"/>
        <v>A+</v>
      </c>
      <c r="DO13" s="39">
        <f t="shared" si="91"/>
        <v>4</v>
      </c>
      <c r="DP13" s="40">
        <f>'1STML'!AJ13</f>
        <v>138</v>
      </c>
      <c r="DQ13" s="39" t="str">
        <f t="shared" si="92"/>
        <v>OG</v>
      </c>
      <c r="DR13" s="39" t="str">
        <f t="shared" si="93"/>
        <v>OG</v>
      </c>
      <c r="DS13" s="66" t="str">
        <f t="shared" si="94"/>
        <v>OG</v>
      </c>
      <c r="DT13" s="66" t="str">
        <f t="shared" si="95"/>
        <v>OG</v>
      </c>
      <c r="DU13" s="35">
        <f t="shared" si="96"/>
        <v>37</v>
      </c>
      <c r="DV13" s="35" t="str">
        <f t="shared" si="97"/>
        <v>OG</v>
      </c>
      <c r="DW13" s="35" t="str">
        <f t="shared" si="98"/>
        <v>OG</v>
      </c>
      <c r="DX13" s="35" t="str">
        <f t="shared" si="99"/>
        <v>OG</v>
      </c>
      <c r="DY13" s="35">
        <f t="shared" si="100"/>
        <v>0</v>
      </c>
      <c r="DZ13" s="35">
        <f t="shared" si="101"/>
        <v>0</v>
      </c>
      <c r="EA13" s="35">
        <f t="shared" si="102"/>
        <v>1</v>
      </c>
      <c r="EB13" s="28">
        <f>'1STML'!AO13</f>
        <v>55</v>
      </c>
    </row>
    <row r="14" spans="1:132" ht="19.5">
      <c r="A14" s="4">
        <f>'1STML'!A14</f>
        <v>5</v>
      </c>
      <c r="B14" s="4" t="str">
        <f>'1STML'!B14</f>
        <v>ST0790119</v>
      </c>
      <c r="C14" s="4">
        <f>'1STML'!C14</f>
        <v>200205</v>
      </c>
      <c r="D14" s="4" t="str">
        <f>'1STML'!D14</f>
        <v>BHUMIKA SHRESTHA</v>
      </c>
      <c r="E14" s="37">
        <f t="shared" si="0"/>
        <v>50</v>
      </c>
      <c r="F14" s="40">
        <f>'1STML'!F14</f>
        <v>195</v>
      </c>
      <c r="G14" s="38">
        <f t="shared" si="1"/>
        <v>2.5</v>
      </c>
      <c r="H14" s="39" t="str">
        <f t="shared" si="32"/>
        <v>OG</v>
      </c>
      <c r="I14" s="39" t="str">
        <f t="shared" si="33"/>
        <v>OG</v>
      </c>
      <c r="J14" s="37">
        <f t="shared" si="2"/>
        <v>50</v>
      </c>
      <c r="K14" s="40">
        <f>'1STML'!G14</f>
        <v>55</v>
      </c>
      <c r="L14" s="38">
        <f t="shared" si="3"/>
        <v>2.5</v>
      </c>
      <c r="M14" s="39" t="str">
        <f t="shared" si="34"/>
        <v>OG</v>
      </c>
      <c r="N14" s="39" t="str">
        <f t="shared" si="35"/>
        <v>OG</v>
      </c>
      <c r="O14" s="40">
        <f>'1STML'!H14</f>
        <v>250</v>
      </c>
      <c r="P14" s="39" t="str">
        <f t="shared" si="36"/>
        <v>OG</v>
      </c>
      <c r="Q14" s="39" t="str">
        <f t="shared" si="37"/>
        <v>OG</v>
      </c>
      <c r="R14" s="66" t="str">
        <f t="shared" si="38"/>
        <v>OG</v>
      </c>
      <c r="S14" s="66" t="str">
        <f t="shared" si="39"/>
        <v>OG</v>
      </c>
      <c r="T14" s="37">
        <f t="shared" si="4"/>
        <v>50</v>
      </c>
      <c r="U14" s="40">
        <f>'1STML'!J14</f>
        <v>160</v>
      </c>
      <c r="V14" s="38">
        <f t="shared" si="5"/>
        <v>2.5</v>
      </c>
      <c r="W14" s="39" t="str">
        <f t="shared" si="40"/>
        <v>OG</v>
      </c>
      <c r="X14" s="39" t="str">
        <f t="shared" si="41"/>
        <v>OG</v>
      </c>
      <c r="Y14" s="37">
        <f t="shared" si="6"/>
        <v>50</v>
      </c>
      <c r="Z14" s="40">
        <f>'1STML'!K14</f>
        <v>55</v>
      </c>
      <c r="AA14" s="38">
        <f t="shared" si="7"/>
        <v>2.5</v>
      </c>
      <c r="AB14" s="39" t="str">
        <f t="shared" si="42"/>
        <v>OG</v>
      </c>
      <c r="AC14" s="39" t="str">
        <f t="shared" si="43"/>
        <v>OG</v>
      </c>
      <c r="AD14" s="40">
        <f>'1STML'!L14</f>
        <v>215</v>
      </c>
      <c r="AE14" s="39" t="str">
        <f t="shared" si="44"/>
        <v>OG</v>
      </c>
      <c r="AF14" s="39" t="str">
        <f t="shared" si="45"/>
        <v>OG</v>
      </c>
      <c r="AG14" s="66" t="str">
        <f t="shared" si="46"/>
        <v>OG</v>
      </c>
      <c r="AH14" s="66" t="str">
        <f t="shared" si="47"/>
        <v>OG</v>
      </c>
      <c r="AI14" s="37">
        <f t="shared" si="8"/>
        <v>50</v>
      </c>
      <c r="AJ14" s="40">
        <f>'1STML'!N14</f>
        <v>135</v>
      </c>
      <c r="AK14" s="38">
        <f t="shared" si="9"/>
        <v>2.5</v>
      </c>
      <c r="AL14" s="39" t="str">
        <f t="shared" si="48"/>
        <v>OG</v>
      </c>
      <c r="AM14" s="39" t="str">
        <f t="shared" si="49"/>
        <v>OG</v>
      </c>
      <c r="AN14" s="37">
        <f t="shared" si="10"/>
        <v>50</v>
      </c>
      <c r="AO14" s="40">
        <f>'1STML'!O14</f>
        <v>57</v>
      </c>
      <c r="AP14" s="38">
        <f t="shared" si="11"/>
        <v>2.5</v>
      </c>
      <c r="AQ14" s="39" t="str">
        <f t="shared" si="50"/>
        <v>OG</v>
      </c>
      <c r="AR14" s="39" t="str">
        <f t="shared" si="51"/>
        <v>OG</v>
      </c>
      <c r="AS14" s="40">
        <f>'1STML'!P14</f>
        <v>192</v>
      </c>
      <c r="AT14" s="39" t="str">
        <f t="shared" si="52"/>
        <v>OG</v>
      </c>
      <c r="AU14" s="39" t="str">
        <f t="shared" si="53"/>
        <v>OG</v>
      </c>
      <c r="AV14" s="66" t="str">
        <f t="shared" si="54"/>
        <v>OG</v>
      </c>
      <c r="AW14" s="66" t="str">
        <f t="shared" si="55"/>
        <v>OG</v>
      </c>
      <c r="AX14" s="37">
        <f t="shared" si="12"/>
        <v>50</v>
      </c>
      <c r="AY14" s="40">
        <f>'1STML'!R14</f>
        <v>110</v>
      </c>
      <c r="AZ14" s="38">
        <f t="shared" si="13"/>
        <v>2.5</v>
      </c>
      <c r="BA14" s="39" t="str">
        <f t="shared" si="56"/>
        <v>OG</v>
      </c>
      <c r="BB14" s="39" t="str">
        <f t="shared" si="57"/>
        <v>OG</v>
      </c>
      <c r="BC14" s="37">
        <f t="shared" si="14"/>
        <v>50</v>
      </c>
      <c r="BD14" s="40">
        <f>'1STML'!S14</f>
        <v>53</v>
      </c>
      <c r="BE14" s="38">
        <f t="shared" si="15"/>
        <v>2.5</v>
      </c>
      <c r="BF14" s="39" t="str">
        <f t="shared" si="58"/>
        <v>OG</v>
      </c>
      <c r="BG14" s="39" t="str">
        <f t="shared" si="59"/>
        <v>OG</v>
      </c>
      <c r="BH14" s="40">
        <f>'1STML'!T14</f>
        <v>163</v>
      </c>
      <c r="BI14" s="39" t="str">
        <f t="shared" si="60"/>
        <v>OG</v>
      </c>
      <c r="BJ14" s="39" t="str">
        <f t="shared" si="61"/>
        <v>OG</v>
      </c>
      <c r="BK14" s="66" t="str">
        <f t="shared" si="62"/>
        <v>OG</v>
      </c>
      <c r="BL14" s="66" t="str">
        <f t="shared" si="63"/>
        <v>OG</v>
      </c>
      <c r="BM14" s="37">
        <f t="shared" si="16"/>
        <v>50</v>
      </c>
      <c r="BN14" s="40">
        <f>'1STML'!V14</f>
        <v>135</v>
      </c>
      <c r="BO14" s="38">
        <f t="shared" si="17"/>
        <v>2.5</v>
      </c>
      <c r="BP14" s="39" t="str">
        <f t="shared" si="64"/>
        <v>OG</v>
      </c>
      <c r="BQ14" s="39" t="str">
        <f t="shared" si="65"/>
        <v>OG</v>
      </c>
      <c r="BR14" s="37">
        <f t="shared" si="18"/>
        <v>50</v>
      </c>
      <c r="BS14" s="40">
        <f>'1STML'!W14</f>
        <v>55</v>
      </c>
      <c r="BT14" s="38">
        <f t="shared" si="19"/>
        <v>2.5</v>
      </c>
      <c r="BU14" s="39" t="str">
        <f t="shared" si="66"/>
        <v>OG</v>
      </c>
      <c r="BV14" s="39" t="str">
        <f t="shared" si="67"/>
        <v>OG</v>
      </c>
      <c r="BW14" s="40">
        <f>'1STML'!X14</f>
        <v>190</v>
      </c>
      <c r="BX14" s="39" t="str">
        <f t="shared" si="68"/>
        <v>OG</v>
      </c>
      <c r="BY14" s="39" t="str">
        <f t="shared" si="69"/>
        <v>OG</v>
      </c>
      <c r="BZ14" s="66" t="str">
        <f t="shared" si="70"/>
        <v>OG</v>
      </c>
      <c r="CA14" s="66" t="str">
        <f t="shared" si="71"/>
        <v>OG</v>
      </c>
      <c r="CB14" s="37">
        <f t="shared" si="20"/>
        <v>25</v>
      </c>
      <c r="CC14" s="40">
        <f>'1STML'!Z14</f>
        <v>80</v>
      </c>
      <c r="CD14" s="38">
        <f t="shared" si="21"/>
        <v>2</v>
      </c>
      <c r="CE14" s="39" t="str">
        <f t="shared" si="72"/>
        <v>OG</v>
      </c>
      <c r="CF14" s="39" t="str">
        <f t="shared" si="73"/>
        <v>OG</v>
      </c>
      <c r="CG14" s="37">
        <f t="shared" si="22"/>
        <v>25</v>
      </c>
      <c r="CH14" s="40">
        <f>'1STML'!AA14</f>
        <v>27</v>
      </c>
      <c r="CI14" s="38">
        <f t="shared" si="23"/>
        <v>2</v>
      </c>
      <c r="CJ14" s="39" t="str">
        <f t="shared" si="74"/>
        <v>OG</v>
      </c>
      <c r="CK14" s="39" t="str">
        <f t="shared" si="75"/>
        <v>OG</v>
      </c>
      <c r="CL14" s="40">
        <f>'1STML'!AB14</f>
        <v>107</v>
      </c>
      <c r="CM14" s="39" t="str">
        <f t="shared" si="76"/>
        <v>OG</v>
      </c>
      <c r="CN14" s="39" t="str">
        <f t="shared" si="77"/>
        <v>OG</v>
      </c>
      <c r="CO14" s="66" t="str">
        <f t="shared" si="78"/>
        <v>OG</v>
      </c>
      <c r="CP14" s="66" t="str">
        <f t="shared" si="79"/>
        <v>OG</v>
      </c>
      <c r="CQ14" s="37">
        <f t="shared" si="24"/>
        <v>25</v>
      </c>
      <c r="CR14" s="40">
        <f>'1STML'!AD14</f>
        <v>115</v>
      </c>
      <c r="CS14" s="38">
        <f t="shared" si="25"/>
        <v>2</v>
      </c>
      <c r="CT14" s="39" t="str">
        <f t="shared" si="80"/>
        <v>OG</v>
      </c>
      <c r="CU14" s="39" t="str">
        <f t="shared" si="81"/>
        <v>OG</v>
      </c>
      <c r="CV14" s="37">
        <f t="shared" si="26"/>
        <v>25</v>
      </c>
      <c r="CW14" s="40">
        <f>'1STML'!AE14</f>
        <v>25</v>
      </c>
      <c r="CX14" s="38">
        <f t="shared" si="27"/>
        <v>2</v>
      </c>
      <c r="CY14" s="39" t="str">
        <f t="shared" si="82"/>
        <v>A+</v>
      </c>
      <c r="CZ14" s="39">
        <f t="shared" si="83"/>
        <v>4</v>
      </c>
      <c r="DA14" s="40">
        <f>'1STML'!AF14</f>
        <v>140</v>
      </c>
      <c r="DB14" s="39" t="str">
        <f t="shared" si="84"/>
        <v>OG</v>
      </c>
      <c r="DC14" s="39" t="str">
        <f t="shared" si="85"/>
        <v>OG</v>
      </c>
      <c r="DD14" s="66" t="str">
        <f t="shared" si="86"/>
        <v>OG</v>
      </c>
      <c r="DE14" s="66" t="str">
        <f t="shared" si="87"/>
        <v>OG</v>
      </c>
      <c r="DF14" s="37">
        <f t="shared" si="28"/>
        <v>25</v>
      </c>
      <c r="DG14" s="40">
        <f>'1STML'!AH14</f>
        <v>95</v>
      </c>
      <c r="DH14" s="38">
        <f t="shared" si="29"/>
        <v>2</v>
      </c>
      <c r="DI14" s="39" t="str">
        <f t="shared" si="88"/>
        <v>OG</v>
      </c>
      <c r="DJ14" s="39" t="str">
        <f t="shared" si="89"/>
        <v>OG</v>
      </c>
      <c r="DK14" s="37">
        <f t="shared" si="30"/>
        <v>25</v>
      </c>
      <c r="DL14" s="40">
        <f>'1STML'!AI14</f>
        <v>25</v>
      </c>
      <c r="DM14" s="38">
        <f t="shared" si="31"/>
        <v>2</v>
      </c>
      <c r="DN14" s="39" t="str">
        <f t="shared" si="90"/>
        <v>A+</v>
      </c>
      <c r="DO14" s="39">
        <f t="shared" si="91"/>
        <v>4</v>
      </c>
      <c r="DP14" s="40">
        <f>'1STML'!AJ14</f>
        <v>120</v>
      </c>
      <c r="DQ14" s="39" t="str">
        <f t="shared" si="92"/>
        <v>OG</v>
      </c>
      <c r="DR14" s="39" t="str">
        <f t="shared" si="93"/>
        <v>OG</v>
      </c>
      <c r="DS14" s="66" t="str">
        <f t="shared" si="94"/>
        <v>OG</v>
      </c>
      <c r="DT14" s="66" t="str">
        <f t="shared" si="95"/>
        <v>OG</v>
      </c>
      <c r="DU14" s="35">
        <f t="shared" si="96"/>
        <v>37</v>
      </c>
      <c r="DV14" s="35" t="str">
        <f t="shared" si="97"/>
        <v>OG</v>
      </c>
      <c r="DW14" s="35" t="str">
        <f t="shared" si="98"/>
        <v>OG</v>
      </c>
      <c r="DX14" s="35" t="str">
        <f t="shared" si="99"/>
        <v>OG</v>
      </c>
      <c r="DY14" s="35">
        <f t="shared" si="100"/>
        <v>0</v>
      </c>
      <c r="DZ14" s="35">
        <f t="shared" si="101"/>
        <v>0</v>
      </c>
      <c r="EA14" s="35">
        <f t="shared" si="102"/>
        <v>1</v>
      </c>
      <c r="EB14" s="28">
        <f>'1STML'!AO14</f>
        <v>58</v>
      </c>
    </row>
    <row r="15" spans="1:132" ht="19.5">
      <c r="A15" s="4">
        <f>'1STML'!A15</f>
        <v>6</v>
      </c>
      <c r="B15" s="4" t="str">
        <f>'1STML'!B15</f>
        <v>ST0790104</v>
      </c>
      <c r="C15" s="4">
        <f>'1STML'!C15</f>
        <v>200206</v>
      </c>
      <c r="D15" s="4" t="str">
        <f>'1STML'!D15</f>
        <v>BIHANI LIMBU</v>
      </c>
      <c r="E15" s="37">
        <f t="shared" si="0"/>
        <v>50</v>
      </c>
      <c r="F15" s="40">
        <f>'1STML'!F15</f>
        <v>135</v>
      </c>
      <c r="G15" s="38">
        <f t="shared" si="1"/>
        <v>2.5</v>
      </c>
      <c r="H15" s="39" t="str">
        <f t="shared" si="32"/>
        <v>OG</v>
      </c>
      <c r="I15" s="39" t="str">
        <f t="shared" si="33"/>
        <v>OG</v>
      </c>
      <c r="J15" s="37">
        <f t="shared" si="2"/>
        <v>50</v>
      </c>
      <c r="K15" s="40">
        <f>'1STML'!G15</f>
        <v>55</v>
      </c>
      <c r="L15" s="38">
        <f t="shared" si="3"/>
        <v>2.5</v>
      </c>
      <c r="M15" s="39" t="str">
        <f t="shared" si="34"/>
        <v>OG</v>
      </c>
      <c r="N15" s="39" t="str">
        <f t="shared" si="35"/>
        <v>OG</v>
      </c>
      <c r="O15" s="40">
        <f>'1STML'!H15</f>
        <v>190</v>
      </c>
      <c r="P15" s="39" t="str">
        <f t="shared" si="36"/>
        <v>OG</v>
      </c>
      <c r="Q15" s="39" t="str">
        <f t="shared" si="37"/>
        <v>OG</v>
      </c>
      <c r="R15" s="66" t="str">
        <f t="shared" si="38"/>
        <v>OG</v>
      </c>
      <c r="S15" s="66" t="str">
        <f t="shared" si="39"/>
        <v>OG</v>
      </c>
      <c r="T15" s="37">
        <f t="shared" si="4"/>
        <v>50</v>
      </c>
      <c r="U15" s="40">
        <f>'1STML'!J15</f>
        <v>130</v>
      </c>
      <c r="V15" s="38">
        <f t="shared" si="5"/>
        <v>2.5</v>
      </c>
      <c r="W15" s="39" t="str">
        <f t="shared" si="40"/>
        <v>OG</v>
      </c>
      <c r="X15" s="39" t="str">
        <f t="shared" si="41"/>
        <v>OG</v>
      </c>
      <c r="Y15" s="37">
        <f t="shared" si="6"/>
        <v>50</v>
      </c>
      <c r="Z15" s="40">
        <f>'1STML'!K15</f>
        <v>55</v>
      </c>
      <c r="AA15" s="38">
        <f t="shared" si="7"/>
        <v>2.5</v>
      </c>
      <c r="AB15" s="39" t="str">
        <f t="shared" si="42"/>
        <v>OG</v>
      </c>
      <c r="AC15" s="39" t="str">
        <f t="shared" si="43"/>
        <v>OG</v>
      </c>
      <c r="AD15" s="40">
        <f>'1STML'!L15</f>
        <v>185</v>
      </c>
      <c r="AE15" s="39" t="str">
        <f t="shared" si="44"/>
        <v>OG</v>
      </c>
      <c r="AF15" s="39" t="str">
        <f t="shared" si="45"/>
        <v>OG</v>
      </c>
      <c r="AG15" s="66" t="str">
        <f t="shared" si="46"/>
        <v>OG</v>
      </c>
      <c r="AH15" s="66" t="str">
        <f t="shared" si="47"/>
        <v>OG</v>
      </c>
      <c r="AI15" s="37">
        <f t="shared" si="8"/>
        <v>50</v>
      </c>
      <c r="AJ15" s="40">
        <f>'1STML'!N15</f>
        <v>145</v>
      </c>
      <c r="AK15" s="38">
        <f t="shared" si="9"/>
        <v>2.5</v>
      </c>
      <c r="AL15" s="39" t="str">
        <f t="shared" si="48"/>
        <v>OG</v>
      </c>
      <c r="AM15" s="39" t="str">
        <f t="shared" si="49"/>
        <v>OG</v>
      </c>
      <c r="AN15" s="37">
        <f t="shared" si="10"/>
        <v>50</v>
      </c>
      <c r="AO15" s="40">
        <f>'1STML'!O15</f>
        <v>55</v>
      </c>
      <c r="AP15" s="38">
        <f t="shared" si="11"/>
        <v>2.5</v>
      </c>
      <c r="AQ15" s="39" t="str">
        <f t="shared" si="50"/>
        <v>OG</v>
      </c>
      <c r="AR15" s="39" t="str">
        <f t="shared" si="51"/>
        <v>OG</v>
      </c>
      <c r="AS15" s="40">
        <f>'1STML'!P15</f>
        <v>200</v>
      </c>
      <c r="AT15" s="39" t="str">
        <f t="shared" si="52"/>
        <v>OG</v>
      </c>
      <c r="AU15" s="39" t="str">
        <f t="shared" si="53"/>
        <v>OG</v>
      </c>
      <c r="AV15" s="66" t="str">
        <f t="shared" si="54"/>
        <v>OG</v>
      </c>
      <c r="AW15" s="66" t="str">
        <f t="shared" si="55"/>
        <v>OG</v>
      </c>
      <c r="AX15" s="37">
        <f t="shared" si="12"/>
        <v>50</v>
      </c>
      <c r="AY15" s="40">
        <f>'1STML'!R15</f>
        <v>155</v>
      </c>
      <c r="AZ15" s="38">
        <f t="shared" si="13"/>
        <v>2.5</v>
      </c>
      <c r="BA15" s="39" t="str">
        <f t="shared" si="56"/>
        <v>OG</v>
      </c>
      <c r="BB15" s="39" t="str">
        <f t="shared" si="57"/>
        <v>OG</v>
      </c>
      <c r="BC15" s="37">
        <f t="shared" si="14"/>
        <v>50</v>
      </c>
      <c r="BD15" s="40">
        <f>'1STML'!S15</f>
        <v>53</v>
      </c>
      <c r="BE15" s="38">
        <f t="shared" si="15"/>
        <v>2.5</v>
      </c>
      <c r="BF15" s="39" t="str">
        <f t="shared" si="58"/>
        <v>OG</v>
      </c>
      <c r="BG15" s="39" t="str">
        <f t="shared" si="59"/>
        <v>OG</v>
      </c>
      <c r="BH15" s="40">
        <f>'1STML'!T15</f>
        <v>208</v>
      </c>
      <c r="BI15" s="39" t="str">
        <f t="shared" si="60"/>
        <v>OG</v>
      </c>
      <c r="BJ15" s="39" t="str">
        <f t="shared" si="61"/>
        <v>OG</v>
      </c>
      <c r="BK15" s="66" t="str">
        <f t="shared" si="62"/>
        <v>OG</v>
      </c>
      <c r="BL15" s="66" t="str">
        <f t="shared" si="63"/>
        <v>OG</v>
      </c>
      <c r="BM15" s="37">
        <f t="shared" si="16"/>
        <v>50</v>
      </c>
      <c r="BN15" s="40">
        <f>'1STML'!V15</f>
        <v>120</v>
      </c>
      <c r="BO15" s="38">
        <f t="shared" si="17"/>
        <v>2.5</v>
      </c>
      <c r="BP15" s="39" t="str">
        <f t="shared" si="64"/>
        <v>OG</v>
      </c>
      <c r="BQ15" s="39" t="str">
        <f t="shared" si="65"/>
        <v>OG</v>
      </c>
      <c r="BR15" s="37">
        <f t="shared" si="18"/>
        <v>50</v>
      </c>
      <c r="BS15" s="40">
        <f>'1STML'!W15</f>
        <v>55</v>
      </c>
      <c r="BT15" s="38">
        <f t="shared" si="19"/>
        <v>2.5</v>
      </c>
      <c r="BU15" s="39" t="str">
        <f t="shared" si="66"/>
        <v>OG</v>
      </c>
      <c r="BV15" s="39" t="str">
        <f t="shared" si="67"/>
        <v>OG</v>
      </c>
      <c r="BW15" s="40">
        <f>'1STML'!X15</f>
        <v>175</v>
      </c>
      <c r="BX15" s="39" t="str">
        <f t="shared" si="68"/>
        <v>OG</v>
      </c>
      <c r="BY15" s="39" t="str">
        <f t="shared" si="69"/>
        <v>OG</v>
      </c>
      <c r="BZ15" s="66" t="str">
        <f t="shared" si="70"/>
        <v>OG</v>
      </c>
      <c r="CA15" s="66" t="str">
        <f t="shared" si="71"/>
        <v>OG</v>
      </c>
      <c r="CB15" s="37">
        <f t="shared" si="20"/>
        <v>25</v>
      </c>
      <c r="CC15" s="40">
        <f>'1STML'!Z15</f>
        <v>80</v>
      </c>
      <c r="CD15" s="38">
        <f t="shared" si="21"/>
        <v>2</v>
      </c>
      <c r="CE15" s="39" t="str">
        <f t="shared" si="72"/>
        <v>OG</v>
      </c>
      <c r="CF15" s="39" t="str">
        <f t="shared" si="73"/>
        <v>OG</v>
      </c>
      <c r="CG15" s="37">
        <f t="shared" si="22"/>
        <v>25</v>
      </c>
      <c r="CH15" s="40">
        <f>'1STML'!AA15</f>
        <v>24</v>
      </c>
      <c r="CI15" s="38">
        <f t="shared" si="23"/>
        <v>2</v>
      </c>
      <c r="CJ15" s="39" t="str">
        <f t="shared" si="74"/>
        <v>A+</v>
      </c>
      <c r="CK15" s="39">
        <f t="shared" si="75"/>
        <v>4</v>
      </c>
      <c r="CL15" s="40">
        <f>'1STML'!AB15</f>
        <v>104</v>
      </c>
      <c r="CM15" s="39" t="str">
        <f t="shared" si="76"/>
        <v>OG</v>
      </c>
      <c r="CN15" s="39" t="str">
        <f t="shared" si="77"/>
        <v>OG</v>
      </c>
      <c r="CO15" s="66" t="str">
        <f t="shared" si="78"/>
        <v>OG</v>
      </c>
      <c r="CP15" s="66" t="str">
        <f t="shared" si="79"/>
        <v>OG</v>
      </c>
      <c r="CQ15" s="37">
        <f t="shared" si="24"/>
        <v>25</v>
      </c>
      <c r="CR15" s="40">
        <f>'1STML'!AD15</f>
        <v>115</v>
      </c>
      <c r="CS15" s="38">
        <f t="shared" si="25"/>
        <v>2</v>
      </c>
      <c r="CT15" s="39" t="str">
        <f t="shared" si="80"/>
        <v>OG</v>
      </c>
      <c r="CU15" s="39" t="str">
        <f t="shared" si="81"/>
        <v>OG</v>
      </c>
      <c r="CV15" s="37">
        <f t="shared" si="26"/>
        <v>25</v>
      </c>
      <c r="CW15" s="40">
        <f>'1STML'!AE15</f>
        <v>24</v>
      </c>
      <c r="CX15" s="38">
        <f t="shared" si="27"/>
        <v>2</v>
      </c>
      <c r="CY15" s="39" t="str">
        <f t="shared" si="82"/>
        <v>A+</v>
      </c>
      <c r="CZ15" s="39">
        <f t="shared" si="83"/>
        <v>4</v>
      </c>
      <c r="DA15" s="40">
        <f>'1STML'!AF15</f>
        <v>139</v>
      </c>
      <c r="DB15" s="39" t="str">
        <f t="shared" si="84"/>
        <v>OG</v>
      </c>
      <c r="DC15" s="39" t="str">
        <f t="shared" si="85"/>
        <v>OG</v>
      </c>
      <c r="DD15" s="66" t="str">
        <f t="shared" si="86"/>
        <v>OG</v>
      </c>
      <c r="DE15" s="66" t="str">
        <f t="shared" si="87"/>
        <v>OG</v>
      </c>
      <c r="DF15" s="37">
        <f t="shared" si="28"/>
        <v>25</v>
      </c>
      <c r="DG15" s="40">
        <f>'1STML'!AH15</f>
        <v>95</v>
      </c>
      <c r="DH15" s="38">
        <f t="shared" si="29"/>
        <v>2</v>
      </c>
      <c r="DI15" s="39" t="str">
        <f t="shared" si="88"/>
        <v>OG</v>
      </c>
      <c r="DJ15" s="39" t="str">
        <f t="shared" si="89"/>
        <v>OG</v>
      </c>
      <c r="DK15" s="37">
        <f t="shared" si="30"/>
        <v>25</v>
      </c>
      <c r="DL15" s="40">
        <f>'1STML'!AI15</f>
        <v>25</v>
      </c>
      <c r="DM15" s="38">
        <f t="shared" si="31"/>
        <v>2</v>
      </c>
      <c r="DN15" s="39" t="str">
        <f t="shared" si="90"/>
        <v>A+</v>
      </c>
      <c r="DO15" s="39">
        <f t="shared" si="91"/>
        <v>4</v>
      </c>
      <c r="DP15" s="40">
        <f>'1STML'!AJ15</f>
        <v>120</v>
      </c>
      <c r="DQ15" s="39" t="str">
        <f t="shared" si="92"/>
        <v>OG</v>
      </c>
      <c r="DR15" s="39" t="str">
        <f t="shared" si="93"/>
        <v>OG</v>
      </c>
      <c r="DS15" s="66" t="str">
        <f t="shared" si="94"/>
        <v>OG</v>
      </c>
      <c r="DT15" s="66" t="str">
        <f t="shared" si="95"/>
        <v>OG</v>
      </c>
      <c r="DU15" s="35">
        <f t="shared" si="96"/>
        <v>37</v>
      </c>
      <c r="DV15" s="35" t="str">
        <f t="shared" si="97"/>
        <v>OG</v>
      </c>
      <c r="DW15" s="35" t="str">
        <f t="shared" si="98"/>
        <v>OG</v>
      </c>
      <c r="DX15" s="35" t="str">
        <f t="shared" si="99"/>
        <v>OG</v>
      </c>
      <c r="DY15" s="35">
        <f t="shared" si="100"/>
        <v>0</v>
      </c>
      <c r="DZ15" s="35">
        <f t="shared" si="101"/>
        <v>0</v>
      </c>
      <c r="EA15" s="35">
        <f t="shared" si="102"/>
        <v>1</v>
      </c>
      <c r="EB15" s="28">
        <f>'1STML'!AO15</f>
        <v>56</v>
      </c>
    </row>
    <row r="16" spans="1:132" ht="19.5">
      <c r="A16" s="4">
        <f>'1STML'!A16</f>
        <v>7</v>
      </c>
      <c r="B16" s="4" t="str">
        <f>'1STML'!B16</f>
        <v>ST0800301</v>
      </c>
      <c r="C16" s="4">
        <f>'1STML'!C16</f>
        <v>200207</v>
      </c>
      <c r="D16" s="4" t="str">
        <f>'1STML'!D16</f>
        <v>DAINEL RAI</v>
      </c>
      <c r="E16" s="37">
        <f t="shared" si="0"/>
        <v>50</v>
      </c>
      <c r="F16" s="40">
        <f>'1STML'!F16</f>
        <v>105</v>
      </c>
      <c r="G16" s="38">
        <f t="shared" si="1"/>
        <v>2.5</v>
      </c>
      <c r="H16" s="39" t="str">
        <f t="shared" si="32"/>
        <v>OG</v>
      </c>
      <c r="I16" s="39" t="str">
        <f t="shared" si="33"/>
        <v>OG</v>
      </c>
      <c r="J16" s="37">
        <f t="shared" si="2"/>
        <v>50</v>
      </c>
      <c r="K16" s="40">
        <f>'1STML'!G16</f>
        <v>55</v>
      </c>
      <c r="L16" s="38">
        <f t="shared" si="3"/>
        <v>2.5</v>
      </c>
      <c r="M16" s="39" t="str">
        <f t="shared" si="34"/>
        <v>OG</v>
      </c>
      <c r="N16" s="39" t="str">
        <f t="shared" si="35"/>
        <v>OG</v>
      </c>
      <c r="O16" s="40">
        <f>'1STML'!H16</f>
        <v>160</v>
      </c>
      <c r="P16" s="39" t="str">
        <f t="shared" si="36"/>
        <v>OG</v>
      </c>
      <c r="Q16" s="39" t="str">
        <f t="shared" si="37"/>
        <v>OG</v>
      </c>
      <c r="R16" s="66" t="str">
        <f t="shared" si="38"/>
        <v>OG</v>
      </c>
      <c r="S16" s="66" t="str">
        <f t="shared" si="39"/>
        <v>OG</v>
      </c>
      <c r="T16" s="37">
        <f t="shared" si="4"/>
        <v>50</v>
      </c>
      <c r="U16" s="40">
        <f>'1STML'!J16</f>
        <v>145</v>
      </c>
      <c r="V16" s="38">
        <f t="shared" si="5"/>
        <v>2.5</v>
      </c>
      <c r="W16" s="39" t="str">
        <f t="shared" si="40"/>
        <v>OG</v>
      </c>
      <c r="X16" s="39" t="str">
        <f t="shared" si="41"/>
        <v>OG</v>
      </c>
      <c r="Y16" s="37">
        <f t="shared" si="6"/>
        <v>50</v>
      </c>
      <c r="Z16" s="40">
        <f>'1STML'!K16</f>
        <v>55</v>
      </c>
      <c r="AA16" s="38">
        <f t="shared" si="7"/>
        <v>2.5</v>
      </c>
      <c r="AB16" s="39" t="str">
        <f t="shared" si="42"/>
        <v>OG</v>
      </c>
      <c r="AC16" s="39" t="str">
        <f t="shared" si="43"/>
        <v>OG</v>
      </c>
      <c r="AD16" s="40">
        <f>'1STML'!L16</f>
        <v>200</v>
      </c>
      <c r="AE16" s="39" t="str">
        <f t="shared" si="44"/>
        <v>OG</v>
      </c>
      <c r="AF16" s="39" t="str">
        <f t="shared" si="45"/>
        <v>OG</v>
      </c>
      <c r="AG16" s="66" t="str">
        <f t="shared" si="46"/>
        <v>OG</v>
      </c>
      <c r="AH16" s="66" t="str">
        <f t="shared" si="47"/>
        <v>OG</v>
      </c>
      <c r="AI16" s="37">
        <f t="shared" si="8"/>
        <v>50</v>
      </c>
      <c r="AJ16" s="40">
        <f>'1STML'!N16</f>
        <v>155</v>
      </c>
      <c r="AK16" s="38">
        <f t="shared" si="9"/>
        <v>2.5</v>
      </c>
      <c r="AL16" s="39" t="str">
        <f t="shared" si="48"/>
        <v>OG</v>
      </c>
      <c r="AM16" s="39" t="str">
        <f t="shared" si="49"/>
        <v>OG</v>
      </c>
      <c r="AN16" s="37">
        <f t="shared" si="10"/>
        <v>50</v>
      </c>
      <c r="AO16" s="40">
        <f>'1STML'!O16</f>
        <v>55</v>
      </c>
      <c r="AP16" s="38">
        <f t="shared" si="11"/>
        <v>2.5</v>
      </c>
      <c r="AQ16" s="39" t="str">
        <f t="shared" si="50"/>
        <v>OG</v>
      </c>
      <c r="AR16" s="39" t="str">
        <f t="shared" si="51"/>
        <v>OG</v>
      </c>
      <c r="AS16" s="40">
        <f>'1STML'!P16</f>
        <v>210</v>
      </c>
      <c r="AT16" s="39" t="str">
        <f t="shared" si="52"/>
        <v>OG</v>
      </c>
      <c r="AU16" s="39" t="str">
        <f t="shared" si="53"/>
        <v>OG</v>
      </c>
      <c r="AV16" s="66" t="str">
        <f t="shared" si="54"/>
        <v>OG</v>
      </c>
      <c r="AW16" s="66" t="str">
        <f t="shared" si="55"/>
        <v>OG</v>
      </c>
      <c r="AX16" s="37">
        <f t="shared" si="12"/>
        <v>50</v>
      </c>
      <c r="AY16" s="40">
        <f>'1STML'!R16</f>
        <v>130</v>
      </c>
      <c r="AZ16" s="38">
        <f t="shared" si="13"/>
        <v>2.5</v>
      </c>
      <c r="BA16" s="39" t="str">
        <f t="shared" si="56"/>
        <v>OG</v>
      </c>
      <c r="BB16" s="39" t="str">
        <f t="shared" si="57"/>
        <v>OG</v>
      </c>
      <c r="BC16" s="37">
        <f t="shared" si="14"/>
        <v>50</v>
      </c>
      <c r="BD16" s="40">
        <f>'1STML'!S16</f>
        <v>53</v>
      </c>
      <c r="BE16" s="38">
        <f t="shared" si="15"/>
        <v>2.5</v>
      </c>
      <c r="BF16" s="39" t="str">
        <f t="shared" si="58"/>
        <v>OG</v>
      </c>
      <c r="BG16" s="39" t="str">
        <f t="shared" si="59"/>
        <v>OG</v>
      </c>
      <c r="BH16" s="40">
        <f>'1STML'!T16</f>
        <v>183</v>
      </c>
      <c r="BI16" s="39" t="str">
        <f t="shared" si="60"/>
        <v>OG</v>
      </c>
      <c r="BJ16" s="39" t="str">
        <f t="shared" si="61"/>
        <v>OG</v>
      </c>
      <c r="BK16" s="66" t="str">
        <f t="shared" si="62"/>
        <v>OG</v>
      </c>
      <c r="BL16" s="66" t="str">
        <f t="shared" si="63"/>
        <v>OG</v>
      </c>
      <c r="BM16" s="37">
        <f t="shared" si="16"/>
        <v>50</v>
      </c>
      <c r="BN16" s="40">
        <f>'1STML'!V16</f>
        <v>125</v>
      </c>
      <c r="BO16" s="38">
        <f t="shared" si="17"/>
        <v>2.5</v>
      </c>
      <c r="BP16" s="39" t="str">
        <f t="shared" si="64"/>
        <v>OG</v>
      </c>
      <c r="BQ16" s="39" t="str">
        <f t="shared" si="65"/>
        <v>OG</v>
      </c>
      <c r="BR16" s="37">
        <f t="shared" si="18"/>
        <v>50</v>
      </c>
      <c r="BS16" s="40">
        <f>'1STML'!W16</f>
        <v>55</v>
      </c>
      <c r="BT16" s="38">
        <f t="shared" si="19"/>
        <v>2.5</v>
      </c>
      <c r="BU16" s="39" t="str">
        <f t="shared" si="66"/>
        <v>OG</v>
      </c>
      <c r="BV16" s="39" t="str">
        <f t="shared" si="67"/>
        <v>OG</v>
      </c>
      <c r="BW16" s="40">
        <f>'1STML'!X16</f>
        <v>180</v>
      </c>
      <c r="BX16" s="39" t="str">
        <f t="shared" si="68"/>
        <v>OG</v>
      </c>
      <c r="BY16" s="39" t="str">
        <f t="shared" si="69"/>
        <v>OG</v>
      </c>
      <c r="BZ16" s="66" t="str">
        <f t="shared" si="70"/>
        <v>OG</v>
      </c>
      <c r="CA16" s="66" t="str">
        <f t="shared" si="71"/>
        <v>OG</v>
      </c>
      <c r="CB16" s="37">
        <f t="shared" si="20"/>
        <v>25</v>
      </c>
      <c r="CC16" s="40">
        <f>'1STML'!Z16</f>
        <v>65</v>
      </c>
      <c r="CD16" s="38">
        <f t="shared" si="21"/>
        <v>2</v>
      </c>
      <c r="CE16" s="39" t="str">
        <f t="shared" si="72"/>
        <v>OG</v>
      </c>
      <c r="CF16" s="39" t="str">
        <f t="shared" si="73"/>
        <v>OG</v>
      </c>
      <c r="CG16" s="37">
        <f t="shared" si="22"/>
        <v>25</v>
      </c>
      <c r="CH16" s="40">
        <f>'1STML'!AA16</f>
        <v>27</v>
      </c>
      <c r="CI16" s="38">
        <f t="shared" si="23"/>
        <v>2</v>
      </c>
      <c r="CJ16" s="39" t="str">
        <f t="shared" si="74"/>
        <v>OG</v>
      </c>
      <c r="CK16" s="39" t="str">
        <f t="shared" si="75"/>
        <v>OG</v>
      </c>
      <c r="CL16" s="40">
        <f>'1STML'!AB16</f>
        <v>92</v>
      </c>
      <c r="CM16" s="39" t="str">
        <f t="shared" si="76"/>
        <v>OG</v>
      </c>
      <c r="CN16" s="39" t="str">
        <f t="shared" si="77"/>
        <v>OG</v>
      </c>
      <c r="CO16" s="66" t="str">
        <f t="shared" si="78"/>
        <v>OG</v>
      </c>
      <c r="CP16" s="66" t="str">
        <f t="shared" si="79"/>
        <v>OG</v>
      </c>
      <c r="CQ16" s="37">
        <f t="shared" si="24"/>
        <v>25</v>
      </c>
      <c r="CR16" s="40">
        <f>'1STML'!AD16</f>
        <v>115</v>
      </c>
      <c r="CS16" s="38">
        <f t="shared" si="25"/>
        <v>2</v>
      </c>
      <c r="CT16" s="39" t="str">
        <f t="shared" si="80"/>
        <v>OG</v>
      </c>
      <c r="CU16" s="39" t="str">
        <f t="shared" si="81"/>
        <v>OG</v>
      </c>
      <c r="CV16" s="37">
        <f t="shared" si="26"/>
        <v>25</v>
      </c>
      <c r="CW16" s="40">
        <f>'1STML'!AE16</f>
        <v>24</v>
      </c>
      <c r="CX16" s="38">
        <f t="shared" si="27"/>
        <v>2</v>
      </c>
      <c r="CY16" s="39" t="str">
        <f t="shared" si="82"/>
        <v>A+</v>
      </c>
      <c r="CZ16" s="39">
        <f t="shared" si="83"/>
        <v>4</v>
      </c>
      <c r="DA16" s="40">
        <f>'1STML'!AF16</f>
        <v>139</v>
      </c>
      <c r="DB16" s="39" t="str">
        <f t="shared" si="84"/>
        <v>OG</v>
      </c>
      <c r="DC16" s="39" t="str">
        <f t="shared" si="85"/>
        <v>OG</v>
      </c>
      <c r="DD16" s="66" t="str">
        <f t="shared" si="86"/>
        <v>OG</v>
      </c>
      <c r="DE16" s="66" t="str">
        <f t="shared" si="87"/>
        <v>OG</v>
      </c>
      <c r="DF16" s="37">
        <f t="shared" si="28"/>
        <v>25</v>
      </c>
      <c r="DG16" s="40">
        <f>'1STML'!AH16</f>
        <v>85</v>
      </c>
      <c r="DH16" s="38">
        <f t="shared" si="29"/>
        <v>2</v>
      </c>
      <c r="DI16" s="39" t="str">
        <f t="shared" si="88"/>
        <v>OG</v>
      </c>
      <c r="DJ16" s="39" t="str">
        <f t="shared" si="89"/>
        <v>OG</v>
      </c>
      <c r="DK16" s="37">
        <f t="shared" si="30"/>
        <v>25</v>
      </c>
      <c r="DL16" s="40">
        <f>'1STML'!AI16</f>
        <v>25</v>
      </c>
      <c r="DM16" s="38">
        <f t="shared" si="31"/>
        <v>2</v>
      </c>
      <c r="DN16" s="39" t="str">
        <f t="shared" si="90"/>
        <v>A+</v>
      </c>
      <c r="DO16" s="39">
        <f t="shared" si="91"/>
        <v>4</v>
      </c>
      <c r="DP16" s="40">
        <f>'1STML'!AJ16</f>
        <v>110</v>
      </c>
      <c r="DQ16" s="39" t="str">
        <f t="shared" si="92"/>
        <v>OG</v>
      </c>
      <c r="DR16" s="39" t="str">
        <f t="shared" si="93"/>
        <v>OG</v>
      </c>
      <c r="DS16" s="66" t="str">
        <f t="shared" si="94"/>
        <v>OG</v>
      </c>
      <c r="DT16" s="66" t="str">
        <f t="shared" si="95"/>
        <v>OG</v>
      </c>
      <c r="DU16" s="35">
        <f t="shared" si="96"/>
        <v>37</v>
      </c>
      <c r="DV16" s="35" t="str">
        <f t="shared" si="97"/>
        <v>OG</v>
      </c>
      <c r="DW16" s="35" t="str">
        <f t="shared" si="98"/>
        <v>OG</v>
      </c>
      <c r="DX16" s="35" t="str">
        <f t="shared" si="99"/>
        <v>OG</v>
      </c>
      <c r="DY16" s="35">
        <f t="shared" si="100"/>
        <v>0</v>
      </c>
      <c r="DZ16" s="35">
        <f t="shared" si="101"/>
        <v>0</v>
      </c>
      <c r="EA16" s="35">
        <f t="shared" si="102"/>
        <v>1</v>
      </c>
      <c r="EB16" s="28">
        <f>'1STML'!AO16</f>
        <v>55</v>
      </c>
    </row>
    <row r="17" spans="1:132" ht="19.5">
      <c r="A17" s="4">
        <f>'1STML'!A17</f>
        <v>8</v>
      </c>
      <c r="B17" s="4" t="str">
        <f>'1STML'!B17</f>
        <v>ST0790202</v>
      </c>
      <c r="C17" s="4">
        <f>'1STML'!C17</f>
        <v>200208</v>
      </c>
      <c r="D17" s="4" t="str">
        <f>'1STML'!D17</f>
        <v>ENJU LIMBU</v>
      </c>
      <c r="E17" s="37">
        <f t="shared" si="0"/>
        <v>50</v>
      </c>
      <c r="F17" s="40">
        <f>'1STML'!F17</f>
        <v>100</v>
      </c>
      <c r="G17" s="38">
        <f t="shared" si="1"/>
        <v>2.5</v>
      </c>
      <c r="H17" s="39" t="str">
        <f t="shared" si="32"/>
        <v>OG</v>
      </c>
      <c r="I17" s="39" t="str">
        <f t="shared" si="33"/>
        <v>OG</v>
      </c>
      <c r="J17" s="37">
        <f t="shared" si="2"/>
        <v>50</v>
      </c>
      <c r="K17" s="40">
        <f>'1STML'!G17</f>
        <v>55</v>
      </c>
      <c r="L17" s="38">
        <f t="shared" si="3"/>
        <v>2.5</v>
      </c>
      <c r="M17" s="39" t="str">
        <f t="shared" si="34"/>
        <v>OG</v>
      </c>
      <c r="N17" s="39" t="str">
        <f t="shared" si="35"/>
        <v>OG</v>
      </c>
      <c r="O17" s="40">
        <f>'1STML'!H17</f>
        <v>155</v>
      </c>
      <c r="P17" s="39" t="str">
        <f t="shared" si="36"/>
        <v>OG</v>
      </c>
      <c r="Q17" s="39" t="str">
        <f t="shared" si="37"/>
        <v>OG</v>
      </c>
      <c r="R17" s="66" t="str">
        <f t="shared" si="38"/>
        <v>OG</v>
      </c>
      <c r="S17" s="66" t="str">
        <f t="shared" si="39"/>
        <v>OG</v>
      </c>
      <c r="T17" s="37">
        <f t="shared" si="4"/>
        <v>50</v>
      </c>
      <c r="U17" s="40">
        <f>'1STML'!J17</f>
        <v>120</v>
      </c>
      <c r="V17" s="38">
        <f t="shared" si="5"/>
        <v>2.5</v>
      </c>
      <c r="W17" s="39" t="str">
        <f t="shared" si="40"/>
        <v>OG</v>
      </c>
      <c r="X17" s="39" t="str">
        <f t="shared" si="41"/>
        <v>OG</v>
      </c>
      <c r="Y17" s="37">
        <f t="shared" si="6"/>
        <v>50</v>
      </c>
      <c r="Z17" s="40">
        <f>'1STML'!K17</f>
        <v>55</v>
      </c>
      <c r="AA17" s="38">
        <f t="shared" si="7"/>
        <v>2.5</v>
      </c>
      <c r="AB17" s="39" t="str">
        <f t="shared" si="42"/>
        <v>OG</v>
      </c>
      <c r="AC17" s="39" t="str">
        <f t="shared" si="43"/>
        <v>OG</v>
      </c>
      <c r="AD17" s="40">
        <f>'1STML'!L17</f>
        <v>175</v>
      </c>
      <c r="AE17" s="39" t="str">
        <f t="shared" si="44"/>
        <v>OG</v>
      </c>
      <c r="AF17" s="39" t="str">
        <f t="shared" si="45"/>
        <v>OG</v>
      </c>
      <c r="AG17" s="66" t="str">
        <f t="shared" si="46"/>
        <v>OG</v>
      </c>
      <c r="AH17" s="66" t="str">
        <f t="shared" si="47"/>
        <v>OG</v>
      </c>
      <c r="AI17" s="37">
        <f t="shared" si="8"/>
        <v>50</v>
      </c>
      <c r="AJ17" s="40">
        <f>'1STML'!N17</f>
        <v>115</v>
      </c>
      <c r="AK17" s="38">
        <f t="shared" si="9"/>
        <v>2.5</v>
      </c>
      <c r="AL17" s="39" t="str">
        <f t="shared" si="48"/>
        <v>OG</v>
      </c>
      <c r="AM17" s="39" t="str">
        <f t="shared" si="49"/>
        <v>OG</v>
      </c>
      <c r="AN17" s="37">
        <f t="shared" si="10"/>
        <v>50</v>
      </c>
      <c r="AO17" s="40">
        <f>'1STML'!O17</f>
        <v>55</v>
      </c>
      <c r="AP17" s="38">
        <f t="shared" si="11"/>
        <v>2.5</v>
      </c>
      <c r="AQ17" s="39" t="str">
        <f t="shared" si="50"/>
        <v>OG</v>
      </c>
      <c r="AR17" s="39" t="str">
        <f t="shared" si="51"/>
        <v>OG</v>
      </c>
      <c r="AS17" s="40">
        <f>'1STML'!P17</f>
        <v>170</v>
      </c>
      <c r="AT17" s="39" t="str">
        <f t="shared" si="52"/>
        <v>OG</v>
      </c>
      <c r="AU17" s="39" t="str">
        <f t="shared" si="53"/>
        <v>OG</v>
      </c>
      <c r="AV17" s="66" t="str">
        <f t="shared" si="54"/>
        <v>OG</v>
      </c>
      <c r="AW17" s="66" t="str">
        <f t="shared" si="55"/>
        <v>OG</v>
      </c>
      <c r="AX17" s="37">
        <f t="shared" si="12"/>
        <v>50</v>
      </c>
      <c r="AY17" s="40">
        <f>'1STML'!R17</f>
        <v>110</v>
      </c>
      <c r="AZ17" s="38">
        <f t="shared" si="13"/>
        <v>2.5</v>
      </c>
      <c r="BA17" s="39" t="str">
        <f t="shared" si="56"/>
        <v>OG</v>
      </c>
      <c r="BB17" s="39" t="str">
        <f t="shared" si="57"/>
        <v>OG</v>
      </c>
      <c r="BC17" s="37">
        <f t="shared" si="14"/>
        <v>50</v>
      </c>
      <c r="BD17" s="40">
        <f>'1STML'!S17</f>
        <v>52</v>
      </c>
      <c r="BE17" s="38">
        <f t="shared" si="15"/>
        <v>2.5</v>
      </c>
      <c r="BF17" s="39" t="str">
        <f t="shared" si="58"/>
        <v>OG</v>
      </c>
      <c r="BG17" s="39" t="str">
        <f t="shared" si="59"/>
        <v>OG</v>
      </c>
      <c r="BH17" s="40">
        <f>'1STML'!T17</f>
        <v>162</v>
      </c>
      <c r="BI17" s="39" t="str">
        <f t="shared" si="60"/>
        <v>OG</v>
      </c>
      <c r="BJ17" s="39" t="str">
        <f t="shared" si="61"/>
        <v>OG</v>
      </c>
      <c r="BK17" s="66" t="str">
        <f t="shared" si="62"/>
        <v>OG</v>
      </c>
      <c r="BL17" s="66" t="str">
        <f t="shared" si="63"/>
        <v>OG</v>
      </c>
      <c r="BM17" s="37">
        <f t="shared" si="16"/>
        <v>50</v>
      </c>
      <c r="BN17" s="40">
        <f>'1STML'!V17</f>
        <v>140</v>
      </c>
      <c r="BO17" s="38">
        <f t="shared" si="17"/>
        <v>2.5</v>
      </c>
      <c r="BP17" s="39" t="str">
        <f t="shared" si="64"/>
        <v>OG</v>
      </c>
      <c r="BQ17" s="39" t="str">
        <f t="shared" si="65"/>
        <v>OG</v>
      </c>
      <c r="BR17" s="37">
        <f t="shared" si="18"/>
        <v>50</v>
      </c>
      <c r="BS17" s="40">
        <f>'1STML'!W17</f>
        <v>55</v>
      </c>
      <c r="BT17" s="38">
        <f t="shared" si="19"/>
        <v>2.5</v>
      </c>
      <c r="BU17" s="39" t="str">
        <f t="shared" si="66"/>
        <v>OG</v>
      </c>
      <c r="BV17" s="39" t="str">
        <f t="shared" si="67"/>
        <v>OG</v>
      </c>
      <c r="BW17" s="40">
        <f>'1STML'!X17</f>
        <v>195</v>
      </c>
      <c r="BX17" s="39" t="str">
        <f t="shared" si="68"/>
        <v>OG</v>
      </c>
      <c r="BY17" s="39" t="str">
        <f t="shared" si="69"/>
        <v>OG</v>
      </c>
      <c r="BZ17" s="66" t="str">
        <f t="shared" si="70"/>
        <v>OG</v>
      </c>
      <c r="CA17" s="66" t="str">
        <f t="shared" si="71"/>
        <v>OG</v>
      </c>
      <c r="CB17" s="37">
        <f t="shared" si="20"/>
        <v>25</v>
      </c>
      <c r="CC17" s="40">
        <f>'1STML'!Z17</f>
        <v>70</v>
      </c>
      <c r="CD17" s="38">
        <f t="shared" si="21"/>
        <v>2</v>
      </c>
      <c r="CE17" s="39" t="str">
        <f t="shared" si="72"/>
        <v>OG</v>
      </c>
      <c r="CF17" s="39" t="str">
        <f t="shared" si="73"/>
        <v>OG</v>
      </c>
      <c r="CG17" s="37">
        <f t="shared" si="22"/>
        <v>25</v>
      </c>
      <c r="CH17" s="40">
        <f>'1STML'!AA17</f>
        <v>24</v>
      </c>
      <c r="CI17" s="38">
        <f t="shared" si="23"/>
        <v>2</v>
      </c>
      <c r="CJ17" s="39" t="str">
        <f t="shared" si="74"/>
        <v>A+</v>
      </c>
      <c r="CK17" s="39">
        <f t="shared" si="75"/>
        <v>4</v>
      </c>
      <c r="CL17" s="40">
        <f>'1STML'!AB17</f>
        <v>94</v>
      </c>
      <c r="CM17" s="39" t="str">
        <f t="shared" si="76"/>
        <v>OG</v>
      </c>
      <c r="CN17" s="39" t="str">
        <f t="shared" si="77"/>
        <v>OG</v>
      </c>
      <c r="CO17" s="66" t="str">
        <f t="shared" si="78"/>
        <v>OG</v>
      </c>
      <c r="CP17" s="66" t="str">
        <f t="shared" si="79"/>
        <v>OG</v>
      </c>
      <c r="CQ17" s="37">
        <f t="shared" si="24"/>
        <v>25</v>
      </c>
      <c r="CR17" s="40">
        <f>'1STML'!AD17</f>
        <v>110</v>
      </c>
      <c r="CS17" s="38">
        <f t="shared" si="25"/>
        <v>2</v>
      </c>
      <c r="CT17" s="39" t="str">
        <f t="shared" si="80"/>
        <v>OG</v>
      </c>
      <c r="CU17" s="39" t="str">
        <f t="shared" si="81"/>
        <v>OG</v>
      </c>
      <c r="CV17" s="37">
        <f t="shared" si="26"/>
        <v>25</v>
      </c>
      <c r="CW17" s="40">
        <f>'1STML'!AE17</f>
        <v>24</v>
      </c>
      <c r="CX17" s="38">
        <f t="shared" si="27"/>
        <v>2</v>
      </c>
      <c r="CY17" s="39" t="str">
        <f t="shared" si="82"/>
        <v>A+</v>
      </c>
      <c r="CZ17" s="39">
        <f t="shared" si="83"/>
        <v>4</v>
      </c>
      <c r="DA17" s="40">
        <f>'1STML'!AF17</f>
        <v>134</v>
      </c>
      <c r="DB17" s="39" t="str">
        <f t="shared" si="84"/>
        <v>OG</v>
      </c>
      <c r="DC17" s="39" t="str">
        <f t="shared" si="85"/>
        <v>OG</v>
      </c>
      <c r="DD17" s="66" t="str">
        <f t="shared" si="86"/>
        <v>OG</v>
      </c>
      <c r="DE17" s="66" t="str">
        <f t="shared" si="87"/>
        <v>OG</v>
      </c>
      <c r="DF17" s="37">
        <f t="shared" si="28"/>
        <v>25</v>
      </c>
      <c r="DG17" s="40">
        <f>'1STML'!AH17</f>
        <v>80</v>
      </c>
      <c r="DH17" s="38">
        <f t="shared" si="29"/>
        <v>2</v>
      </c>
      <c r="DI17" s="39" t="str">
        <f t="shared" si="88"/>
        <v>OG</v>
      </c>
      <c r="DJ17" s="39" t="str">
        <f t="shared" si="89"/>
        <v>OG</v>
      </c>
      <c r="DK17" s="37">
        <f t="shared" si="30"/>
        <v>25</v>
      </c>
      <c r="DL17" s="40">
        <f>'1STML'!AI17</f>
        <v>24</v>
      </c>
      <c r="DM17" s="38">
        <f t="shared" si="31"/>
        <v>2</v>
      </c>
      <c r="DN17" s="39" t="str">
        <f t="shared" si="90"/>
        <v>A+</v>
      </c>
      <c r="DO17" s="39">
        <f t="shared" si="91"/>
        <v>4</v>
      </c>
      <c r="DP17" s="40">
        <f>'1STML'!AJ17</f>
        <v>104</v>
      </c>
      <c r="DQ17" s="39" t="str">
        <f t="shared" si="92"/>
        <v>OG</v>
      </c>
      <c r="DR17" s="39" t="str">
        <f t="shared" si="93"/>
        <v>OG</v>
      </c>
      <c r="DS17" s="66" t="str">
        <f t="shared" si="94"/>
        <v>OG</v>
      </c>
      <c r="DT17" s="66" t="str">
        <f t="shared" si="95"/>
        <v>OG</v>
      </c>
      <c r="DU17" s="35">
        <f t="shared" si="96"/>
        <v>37</v>
      </c>
      <c r="DV17" s="35" t="str">
        <f t="shared" si="97"/>
        <v>OG</v>
      </c>
      <c r="DW17" s="35" t="str">
        <f t="shared" si="98"/>
        <v>OG</v>
      </c>
      <c r="DX17" s="35" t="str">
        <f t="shared" si="99"/>
        <v>OG</v>
      </c>
      <c r="DY17" s="35">
        <f t="shared" si="100"/>
        <v>0</v>
      </c>
      <c r="DZ17" s="35">
        <f t="shared" si="101"/>
        <v>0</v>
      </c>
      <c r="EA17" s="35">
        <f t="shared" si="102"/>
        <v>1</v>
      </c>
      <c r="EB17" s="28">
        <f>'1STML'!AO17</f>
        <v>56</v>
      </c>
    </row>
    <row r="18" spans="1:132" ht="19.5">
      <c r="A18" s="4">
        <f>'1STML'!A18</f>
        <v>9</v>
      </c>
      <c r="B18" s="4" t="str">
        <f>'1STML'!B18</f>
        <v>ST0790097</v>
      </c>
      <c r="C18" s="4">
        <f>'1STML'!C18</f>
        <v>200209</v>
      </c>
      <c r="D18" s="4" t="str">
        <f>'1STML'!D18</f>
        <v>KRITAN KARKI</v>
      </c>
      <c r="E18" s="37">
        <f t="shared" si="0"/>
        <v>50</v>
      </c>
      <c r="F18" s="40">
        <f>'1STML'!F18</f>
        <v>115</v>
      </c>
      <c r="G18" s="38">
        <f t="shared" si="1"/>
        <v>2.5</v>
      </c>
      <c r="H18" s="39" t="str">
        <f t="shared" si="32"/>
        <v>OG</v>
      </c>
      <c r="I18" s="39" t="str">
        <f t="shared" si="33"/>
        <v>OG</v>
      </c>
      <c r="J18" s="37">
        <f t="shared" si="2"/>
        <v>50</v>
      </c>
      <c r="K18" s="40">
        <f>'1STML'!G18</f>
        <v>55</v>
      </c>
      <c r="L18" s="38">
        <f t="shared" si="3"/>
        <v>2.5</v>
      </c>
      <c r="M18" s="39" t="str">
        <f t="shared" si="34"/>
        <v>OG</v>
      </c>
      <c r="N18" s="39" t="str">
        <f t="shared" si="35"/>
        <v>OG</v>
      </c>
      <c r="O18" s="40">
        <f>'1STML'!H18</f>
        <v>170</v>
      </c>
      <c r="P18" s="39" t="str">
        <f t="shared" si="36"/>
        <v>OG</v>
      </c>
      <c r="Q18" s="39" t="str">
        <f t="shared" si="37"/>
        <v>OG</v>
      </c>
      <c r="R18" s="66" t="str">
        <f t="shared" si="38"/>
        <v>OG</v>
      </c>
      <c r="S18" s="66" t="str">
        <f t="shared" si="39"/>
        <v>OG</v>
      </c>
      <c r="T18" s="37">
        <f t="shared" si="4"/>
        <v>50</v>
      </c>
      <c r="U18" s="40">
        <f>'1STML'!J18</f>
        <v>70</v>
      </c>
      <c r="V18" s="38">
        <f t="shared" si="5"/>
        <v>2.5</v>
      </c>
      <c r="W18" s="39" t="str">
        <f t="shared" si="40"/>
        <v>OG</v>
      </c>
      <c r="X18" s="39" t="str">
        <f t="shared" si="41"/>
        <v>OG</v>
      </c>
      <c r="Y18" s="37">
        <f t="shared" si="6"/>
        <v>50</v>
      </c>
      <c r="Z18" s="40">
        <f>'1STML'!K18</f>
        <v>54</v>
      </c>
      <c r="AA18" s="38">
        <f t="shared" si="7"/>
        <v>2.5</v>
      </c>
      <c r="AB18" s="39" t="str">
        <f t="shared" si="42"/>
        <v>OG</v>
      </c>
      <c r="AC18" s="39" t="str">
        <f t="shared" si="43"/>
        <v>OG</v>
      </c>
      <c r="AD18" s="40">
        <f>'1STML'!L18</f>
        <v>124</v>
      </c>
      <c r="AE18" s="39" t="str">
        <f t="shared" si="44"/>
        <v>OG</v>
      </c>
      <c r="AF18" s="39" t="str">
        <f t="shared" si="45"/>
        <v>OG</v>
      </c>
      <c r="AG18" s="66" t="str">
        <f t="shared" si="46"/>
        <v>OG</v>
      </c>
      <c r="AH18" s="66" t="str">
        <f t="shared" si="47"/>
        <v>OG</v>
      </c>
      <c r="AI18" s="37">
        <f t="shared" si="8"/>
        <v>50</v>
      </c>
      <c r="AJ18" s="40">
        <f>'1STML'!N18</f>
        <v>95</v>
      </c>
      <c r="AK18" s="38">
        <f t="shared" si="9"/>
        <v>2.5</v>
      </c>
      <c r="AL18" s="39" t="str">
        <f t="shared" si="48"/>
        <v>OG</v>
      </c>
      <c r="AM18" s="39" t="str">
        <f t="shared" si="49"/>
        <v>OG</v>
      </c>
      <c r="AN18" s="37">
        <f t="shared" si="10"/>
        <v>50</v>
      </c>
      <c r="AO18" s="40">
        <f>'1STML'!O18</f>
        <v>55</v>
      </c>
      <c r="AP18" s="38">
        <f t="shared" si="11"/>
        <v>2.5</v>
      </c>
      <c r="AQ18" s="39" t="str">
        <f t="shared" si="50"/>
        <v>OG</v>
      </c>
      <c r="AR18" s="39" t="str">
        <f t="shared" si="51"/>
        <v>OG</v>
      </c>
      <c r="AS18" s="40">
        <f>'1STML'!P18</f>
        <v>150</v>
      </c>
      <c r="AT18" s="39" t="str">
        <f t="shared" si="52"/>
        <v>OG</v>
      </c>
      <c r="AU18" s="39" t="str">
        <f t="shared" si="53"/>
        <v>OG</v>
      </c>
      <c r="AV18" s="66" t="str">
        <f t="shared" si="54"/>
        <v>OG</v>
      </c>
      <c r="AW18" s="66" t="str">
        <f t="shared" si="55"/>
        <v>OG</v>
      </c>
      <c r="AX18" s="37">
        <f t="shared" si="12"/>
        <v>50</v>
      </c>
      <c r="AY18" s="40">
        <f>'1STML'!R18</f>
        <v>95</v>
      </c>
      <c r="AZ18" s="38">
        <f t="shared" si="13"/>
        <v>2.5</v>
      </c>
      <c r="BA18" s="39" t="str">
        <f t="shared" si="56"/>
        <v>OG</v>
      </c>
      <c r="BB18" s="39" t="str">
        <f t="shared" si="57"/>
        <v>OG</v>
      </c>
      <c r="BC18" s="37">
        <f t="shared" si="14"/>
        <v>50</v>
      </c>
      <c r="BD18" s="40">
        <f>'1STML'!S18</f>
        <v>52</v>
      </c>
      <c r="BE18" s="38">
        <f t="shared" si="15"/>
        <v>2.5</v>
      </c>
      <c r="BF18" s="39" t="str">
        <f t="shared" si="58"/>
        <v>OG</v>
      </c>
      <c r="BG18" s="39" t="str">
        <f t="shared" si="59"/>
        <v>OG</v>
      </c>
      <c r="BH18" s="40">
        <f>'1STML'!T18</f>
        <v>147</v>
      </c>
      <c r="BI18" s="39" t="str">
        <f t="shared" si="60"/>
        <v>OG</v>
      </c>
      <c r="BJ18" s="39" t="str">
        <f t="shared" si="61"/>
        <v>OG</v>
      </c>
      <c r="BK18" s="66" t="str">
        <f t="shared" si="62"/>
        <v>OG</v>
      </c>
      <c r="BL18" s="66" t="str">
        <f t="shared" si="63"/>
        <v>OG</v>
      </c>
      <c r="BM18" s="37">
        <f t="shared" si="16"/>
        <v>50</v>
      </c>
      <c r="BN18" s="40">
        <f>'1STML'!V18</f>
        <v>120</v>
      </c>
      <c r="BO18" s="38">
        <f t="shared" si="17"/>
        <v>2.5</v>
      </c>
      <c r="BP18" s="39" t="str">
        <f t="shared" si="64"/>
        <v>OG</v>
      </c>
      <c r="BQ18" s="39" t="str">
        <f t="shared" si="65"/>
        <v>OG</v>
      </c>
      <c r="BR18" s="37">
        <f t="shared" si="18"/>
        <v>50</v>
      </c>
      <c r="BS18" s="40">
        <f>'1STML'!W18</f>
        <v>54</v>
      </c>
      <c r="BT18" s="38">
        <f t="shared" si="19"/>
        <v>2.5</v>
      </c>
      <c r="BU18" s="39" t="str">
        <f t="shared" si="66"/>
        <v>OG</v>
      </c>
      <c r="BV18" s="39" t="str">
        <f t="shared" si="67"/>
        <v>OG</v>
      </c>
      <c r="BW18" s="40">
        <f>'1STML'!X18</f>
        <v>174</v>
      </c>
      <c r="BX18" s="39" t="str">
        <f t="shared" si="68"/>
        <v>OG</v>
      </c>
      <c r="BY18" s="39" t="str">
        <f t="shared" si="69"/>
        <v>OG</v>
      </c>
      <c r="BZ18" s="66" t="str">
        <f t="shared" si="70"/>
        <v>OG</v>
      </c>
      <c r="CA18" s="66" t="str">
        <f t="shared" si="71"/>
        <v>OG</v>
      </c>
      <c r="CB18" s="37">
        <f t="shared" si="20"/>
        <v>25</v>
      </c>
      <c r="CC18" s="40">
        <f>'1STML'!Z18</f>
        <v>65</v>
      </c>
      <c r="CD18" s="38">
        <f t="shared" si="21"/>
        <v>2</v>
      </c>
      <c r="CE18" s="39" t="str">
        <f t="shared" si="72"/>
        <v>OG</v>
      </c>
      <c r="CF18" s="39" t="str">
        <f t="shared" si="73"/>
        <v>OG</v>
      </c>
      <c r="CG18" s="37">
        <f t="shared" si="22"/>
        <v>25</v>
      </c>
      <c r="CH18" s="40">
        <f>'1STML'!AA18</f>
        <v>24</v>
      </c>
      <c r="CI18" s="38">
        <f t="shared" si="23"/>
        <v>2</v>
      </c>
      <c r="CJ18" s="39" t="str">
        <f t="shared" si="74"/>
        <v>A+</v>
      </c>
      <c r="CK18" s="39">
        <f t="shared" si="75"/>
        <v>4</v>
      </c>
      <c r="CL18" s="40">
        <f>'1STML'!AB18</f>
        <v>89</v>
      </c>
      <c r="CM18" s="39" t="str">
        <f t="shared" si="76"/>
        <v>OG</v>
      </c>
      <c r="CN18" s="39" t="str">
        <f t="shared" si="77"/>
        <v>OG</v>
      </c>
      <c r="CO18" s="66" t="str">
        <f t="shared" si="78"/>
        <v>OG</v>
      </c>
      <c r="CP18" s="66" t="str">
        <f t="shared" si="79"/>
        <v>OG</v>
      </c>
      <c r="CQ18" s="37">
        <f t="shared" si="24"/>
        <v>25</v>
      </c>
      <c r="CR18" s="40">
        <f>'1STML'!AD18</f>
        <v>105</v>
      </c>
      <c r="CS18" s="38">
        <f t="shared" si="25"/>
        <v>2</v>
      </c>
      <c r="CT18" s="39" t="str">
        <f t="shared" si="80"/>
        <v>OG</v>
      </c>
      <c r="CU18" s="39" t="str">
        <f t="shared" si="81"/>
        <v>OG</v>
      </c>
      <c r="CV18" s="37">
        <f t="shared" si="26"/>
        <v>25</v>
      </c>
      <c r="CW18" s="40">
        <f>'1STML'!AE18</f>
        <v>23</v>
      </c>
      <c r="CX18" s="38">
        <f t="shared" si="27"/>
        <v>2</v>
      </c>
      <c r="CY18" s="39" t="str">
        <f t="shared" si="82"/>
        <v>A+</v>
      </c>
      <c r="CZ18" s="39">
        <f t="shared" si="83"/>
        <v>4</v>
      </c>
      <c r="DA18" s="40">
        <f>'1STML'!AF18</f>
        <v>128</v>
      </c>
      <c r="DB18" s="39" t="str">
        <f t="shared" si="84"/>
        <v>OG</v>
      </c>
      <c r="DC18" s="39" t="str">
        <f t="shared" si="85"/>
        <v>OG</v>
      </c>
      <c r="DD18" s="66" t="str">
        <f t="shared" si="86"/>
        <v>OG</v>
      </c>
      <c r="DE18" s="66" t="str">
        <f t="shared" si="87"/>
        <v>OG</v>
      </c>
      <c r="DF18" s="37">
        <f t="shared" si="28"/>
        <v>25</v>
      </c>
      <c r="DG18" s="40">
        <f>'1STML'!AH18</f>
        <v>80</v>
      </c>
      <c r="DH18" s="38">
        <f t="shared" si="29"/>
        <v>2</v>
      </c>
      <c r="DI18" s="39" t="str">
        <f t="shared" si="88"/>
        <v>OG</v>
      </c>
      <c r="DJ18" s="39" t="str">
        <f t="shared" si="89"/>
        <v>OG</v>
      </c>
      <c r="DK18" s="37">
        <f t="shared" si="30"/>
        <v>25</v>
      </c>
      <c r="DL18" s="40">
        <f>'1STML'!AI18</f>
        <v>24</v>
      </c>
      <c r="DM18" s="38">
        <f t="shared" si="31"/>
        <v>2</v>
      </c>
      <c r="DN18" s="39" t="str">
        <f t="shared" si="90"/>
        <v>A+</v>
      </c>
      <c r="DO18" s="39">
        <f t="shared" si="91"/>
        <v>4</v>
      </c>
      <c r="DP18" s="40">
        <f>'1STML'!AJ18</f>
        <v>104</v>
      </c>
      <c r="DQ18" s="39" t="str">
        <f t="shared" si="92"/>
        <v>OG</v>
      </c>
      <c r="DR18" s="39" t="str">
        <f t="shared" si="93"/>
        <v>OG</v>
      </c>
      <c r="DS18" s="66" t="str">
        <f t="shared" si="94"/>
        <v>OG</v>
      </c>
      <c r="DT18" s="66" t="str">
        <f t="shared" si="95"/>
        <v>OG</v>
      </c>
      <c r="DU18" s="35">
        <f t="shared" si="96"/>
        <v>37</v>
      </c>
      <c r="DV18" s="35" t="str">
        <f t="shared" si="97"/>
        <v>OG</v>
      </c>
      <c r="DW18" s="35" t="str">
        <f t="shared" si="98"/>
        <v>OG</v>
      </c>
      <c r="DX18" s="35" t="str">
        <f t="shared" si="99"/>
        <v>OG</v>
      </c>
      <c r="DY18" s="35">
        <f t="shared" si="100"/>
        <v>0</v>
      </c>
      <c r="DZ18" s="35">
        <f t="shared" si="101"/>
        <v>0</v>
      </c>
      <c r="EA18" s="35">
        <f t="shared" si="102"/>
        <v>1</v>
      </c>
      <c r="EB18" s="28">
        <f>'1STML'!AO18</f>
        <v>52</v>
      </c>
    </row>
    <row r="19" spans="1:132" ht="19.5">
      <c r="A19" s="4">
        <f>'1STML'!A19</f>
        <v>10</v>
      </c>
      <c r="B19" s="4" t="str">
        <f>'1STML'!B19</f>
        <v>ST0790100</v>
      </c>
      <c r="C19" s="4">
        <f>'1STML'!C19</f>
        <v>200210</v>
      </c>
      <c r="D19" s="4" t="str">
        <f>'1STML'!D19</f>
        <v>LIJA SHAH</v>
      </c>
      <c r="E19" s="37">
        <f t="shared" si="0"/>
        <v>50</v>
      </c>
      <c r="F19" s="40">
        <f>'1STML'!F19</f>
        <v>220</v>
      </c>
      <c r="G19" s="38">
        <f t="shared" si="1"/>
        <v>2.5</v>
      </c>
      <c r="H19" s="39" t="str">
        <f t="shared" si="32"/>
        <v>OG</v>
      </c>
      <c r="I19" s="39" t="str">
        <f t="shared" si="33"/>
        <v>OG</v>
      </c>
      <c r="J19" s="37">
        <f t="shared" si="2"/>
        <v>50</v>
      </c>
      <c r="K19" s="40">
        <f>'1STML'!G19</f>
        <v>59</v>
      </c>
      <c r="L19" s="38">
        <f t="shared" si="3"/>
        <v>2.5</v>
      </c>
      <c r="M19" s="39" t="str">
        <f t="shared" si="34"/>
        <v>OG</v>
      </c>
      <c r="N19" s="39" t="str">
        <f t="shared" si="35"/>
        <v>OG</v>
      </c>
      <c r="O19" s="40">
        <f>'1STML'!H19</f>
        <v>279</v>
      </c>
      <c r="P19" s="39" t="str">
        <f t="shared" si="36"/>
        <v>OG</v>
      </c>
      <c r="Q19" s="39" t="str">
        <f t="shared" si="37"/>
        <v>OG</v>
      </c>
      <c r="R19" s="66" t="str">
        <f t="shared" si="38"/>
        <v>OG</v>
      </c>
      <c r="S19" s="66" t="str">
        <f t="shared" si="39"/>
        <v>OG</v>
      </c>
      <c r="T19" s="37">
        <f t="shared" si="4"/>
        <v>50</v>
      </c>
      <c r="U19" s="40">
        <f>'1STML'!J19</f>
        <v>200</v>
      </c>
      <c r="V19" s="38">
        <f t="shared" si="5"/>
        <v>2.5</v>
      </c>
      <c r="W19" s="39" t="str">
        <f t="shared" si="40"/>
        <v>OG</v>
      </c>
      <c r="X19" s="39" t="str">
        <f t="shared" si="41"/>
        <v>OG</v>
      </c>
      <c r="Y19" s="37">
        <f t="shared" si="6"/>
        <v>50</v>
      </c>
      <c r="Z19" s="40">
        <f>'1STML'!K19</f>
        <v>59</v>
      </c>
      <c r="AA19" s="38">
        <f t="shared" si="7"/>
        <v>2.5</v>
      </c>
      <c r="AB19" s="39" t="str">
        <f t="shared" si="42"/>
        <v>OG</v>
      </c>
      <c r="AC19" s="39" t="str">
        <f t="shared" si="43"/>
        <v>OG</v>
      </c>
      <c r="AD19" s="40">
        <f>'1STML'!L19</f>
        <v>259</v>
      </c>
      <c r="AE19" s="39" t="str">
        <f t="shared" si="44"/>
        <v>OG</v>
      </c>
      <c r="AF19" s="39" t="str">
        <f t="shared" si="45"/>
        <v>OG</v>
      </c>
      <c r="AG19" s="66" t="str">
        <f t="shared" si="46"/>
        <v>OG</v>
      </c>
      <c r="AH19" s="66" t="str">
        <f t="shared" si="47"/>
        <v>OG</v>
      </c>
      <c r="AI19" s="37">
        <f t="shared" si="8"/>
        <v>50</v>
      </c>
      <c r="AJ19" s="40">
        <f>'1STML'!N19</f>
        <v>205</v>
      </c>
      <c r="AK19" s="38">
        <f t="shared" si="9"/>
        <v>2.5</v>
      </c>
      <c r="AL19" s="39" t="str">
        <f t="shared" si="48"/>
        <v>OG</v>
      </c>
      <c r="AM19" s="39" t="str">
        <f t="shared" si="49"/>
        <v>OG</v>
      </c>
      <c r="AN19" s="37">
        <f t="shared" si="10"/>
        <v>50</v>
      </c>
      <c r="AO19" s="40">
        <f>'1STML'!O19</f>
        <v>59</v>
      </c>
      <c r="AP19" s="38">
        <f t="shared" si="11"/>
        <v>2.5</v>
      </c>
      <c r="AQ19" s="39" t="str">
        <f t="shared" si="50"/>
        <v>OG</v>
      </c>
      <c r="AR19" s="39" t="str">
        <f t="shared" si="51"/>
        <v>OG</v>
      </c>
      <c r="AS19" s="40">
        <f>'1STML'!P19</f>
        <v>264</v>
      </c>
      <c r="AT19" s="39" t="str">
        <f t="shared" si="52"/>
        <v>OG</v>
      </c>
      <c r="AU19" s="39" t="str">
        <f t="shared" si="53"/>
        <v>OG</v>
      </c>
      <c r="AV19" s="66" t="str">
        <f t="shared" si="54"/>
        <v>OG</v>
      </c>
      <c r="AW19" s="66" t="str">
        <f t="shared" si="55"/>
        <v>OG</v>
      </c>
      <c r="AX19" s="37">
        <f t="shared" si="12"/>
        <v>50</v>
      </c>
      <c r="AY19" s="40">
        <f>'1STML'!R19</f>
        <v>220</v>
      </c>
      <c r="AZ19" s="38">
        <f t="shared" si="13"/>
        <v>2.5</v>
      </c>
      <c r="BA19" s="39" t="str">
        <f t="shared" si="56"/>
        <v>OG</v>
      </c>
      <c r="BB19" s="39" t="str">
        <f t="shared" si="57"/>
        <v>OG</v>
      </c>
      <c r="BC19" s="37">
        <f t="shared" si="14"/>
        <v>50</v>
      </c>
      <c r="BD19" s="40">
        <f>'1STML'!S19</f>
        <v>59</v>
      </c>
      <c r="BE19" s="38">
        <f t="shared" si="15"/>
        <v>2.5</v>
      </c>
      <c r="BF19" s="39" t="str">
        <f t="shared" si="58"/>
        <v>OG</v>
      </c>
      <c r="BG19" s="39" t="str">
        <f t="shared" si="59"/>
        <v>OG</v>
      </c>
      <c r="BH19" s="40">
        <f>'1STML'!T19</f>
        <v>279</v>
      </c>
      <c r="BI19" s="39" t="str">
        <f t="shared" si="60"/>
        <v>OG</v>
      </c>
      <c r="BJ19" s="39" t="str">
        <f t="shared" si="61"/>
        <v>OG</v>
      </c>
      <c r="BK19" s="66" t="str">
        <f t="shared" si="62"/>
        <v>OG</v>
      </c>
      <c r="BL19" s="66" t="str">
        <f t="shared" si="63"/>
        <v>OG</v>
      </c>
      <c r="BM19" s="37">
        <f t="shared" si="16"/>
        <v>50</v>
      </c>
      <c r="BN19" s="40">
        <f>'1STML'!V19</f>
        <v>185</v>
      </c>
      <c r="BO19" s="38">
        <f t="shared" si="17"/>
        <v>2.5</v>
      </c>
      <c r="BP19" s="39" t="str">
        <f t="shared" si="64"/>
        <v>OG</v>
      </c>
      <c r="BQ19" s="39" t="str">
        <f t="shared" si="65"/>
        <v>OG</v>
      </c>
      <c r="BR19" s="37">
        <f t="shared" si="18"/>
        <v>50</v>
      </c>
      <c r="BS19" s="40">
        <f>'1STML'!W19</f>
        <v>60</v>
      </c>
      <c r="BT19" s="38">
        <f t="shared" si="19"/>
        <v>2.5</v>
      </c>
      <c r="BU19" s="39" t="str">
        <f t="shared" si="66"/>
        <v>OG</v>
      </c>
      <c r="BV19" s="39" t="str">
        <f t="shared" si="67"/>
        <v>OG</v>
      </c>
      <c r="BW19" s="40">
        <f>'1STML'!X19</f>
        <v>245</v>
      </c>
      <c r="BX19" s="39" t="str">
        <f t="shared" si="68"/>
        <v>OG</v>
      </c>
      <c r="BY19" s="39" t="str">
        <f t="shared" si="69"/>
        <v>OG</v>
      </c>
      <c r="BZ19" s="66" t="str">
        <f t="shared" si="70"/>
        <v>OG</v>
      </c>
      <c r="CA19" s="66" t="str">
        <f t="shared" si="71"/>
        <v>OG</v>
      </c>
      <c r="CB19" s="37">
        <f t="shared" si="20"/>
        <v>25</v>
      </c>
      <c r="CC19" s="40">
        <f>'1STML'!Z19</f>
        <v>100</v>
      </c>
      <c r="CD19" s="38">
        <f t="shared" si="21"/>
        <v>2</v>
      </c>
      <c r="CE19" s="39" t="str">
        <f t="shared" si="72"/>
        <v>OG</v>
      </c>
      <c r="CF19" s="39" t="str">
        <f t="shared" si="73"/>
        <v>OG</v>
      </c>
      <c r="CG19" s="37">
        <f t="shared" si="22"/>
        <v>25</v>
      </c>
      <c r="CH19" s="40">
        <f>'1STML'!AA19</f>
        <v>28</v>
      </c>
      <c r="CI19" s="38">
        <f t="shared" si="23"/>
        <v>2</v>
      </c>
      <c r="CJ19" s="39" t="str">
        <f t="shared" si="74"/>
        <v>OG</v>
      </c>
      <c r="CK19" s="39" t="str">
        <f t="shared" si="75"/>
        <v>OG</v>
      </c>
      <c r="CL19" s="40">
        <f>'1STML'!AB19</f>
        <v>128</v>
      </c>
      <c r="CM19" s="39" t="str">
        <f t="shared" si="76"/>
        <v>OG</v>
      </c>
      <c r="CN19" s="39" t="str">
        <f t="shared" si="77"/>
        <v>OG</v>
      </c>
      <c r="CO19" s="66" t="str">
        <f t="shared" si="78"/>
        <v>OG</v>
      </c>
      <c r="CP19" s="66" t="str">
        <f t="shared" si="79"/>
        <v>OG</v>
      </c>
      <c r="CQ19" s="37">
        <f t="shared" si="24"/>
        <v>25</v>
      </c>
      <c r="CR19" s="40">
        <f>'1STML'!AD19</f>
        <v>120</v>
      </c>
      <c r="CS19" s="38">
        <f t="shared" si="25"/>
        <v>2</v>
      </c>
      <c r="CT19" s="39" t="str">
        <f t="shared" si="80"/>
        <v>OG</v>
      </c>
      <c r="CU19" s="39" t="str">
        <f t="shared" si="81"/>
        <v>OG</v>
      </c>
      <c r="CV19" s="37">
        <f t="shared" si="26"/>
        <v>25</v>
      </c>
      <c r="CW19" s="40">
        <f>'1STML'!AE19</f>
        <v>27</v>
      </c>
      <c r="CX19" s="38">
        <f t="shared" si="27"/>
        <v>2</v>
      </c>
      <c r="CY19" s="39" t="str">
        <f t="shared" si="82"/>
        <v>OG</v>
      </c>
      <c r="CZ19" s="39" t="str">
        <f t="shared" si="83"/>
        <v>OG</v>
      </c>
      <c r="DA19" s="40">
        <f>'1STML'!AF19</f>
        <v>147</v>
      </c>
      <c r="DB19" s="39" t="str">
        <f t="shared" si="84"/>
        <v>OG</v>
      </c>
      <c r="DC19" s="39" t="str">
        <f t="shared" si="85"/>
        <v>OG</v>
      </c>
      <c r="DD19" s="66" t="str">
        <f t="shared" si="86"/>
        <v>OG</v>
      </c>
      <c r="DE19" s="66" t="str">
        <f t="shared" si="87"/>
        <v>OG</v>
      </c>
      <c r="DF19" s="37">
        <f t="shared" si="28"/>
        <v>25</v>
      </c>
      <c r="DG19" s="40">
        <f>'1STML'!AH19</f>
        <v>100</v>
      </c>
      <c r="DH19" s="38">
        <f t="shared" si="29"/>
        <v>2</v>
      </c>
      <c r="DI19" s="39" t="str">
        <f t="shared" si="88"/>
        <v>OG</v>
      </c>
      <c r="DJ19" s="39" t="str">
        <f t="shared" si="89"/>
        <v>OG</v>
      </c>
      <c r="DK19" s="37">
        <f t="shared" si="30"/>
        <v>25</v>
      </c>
      <c r="DL19" s="40">
        <f>'1STML'!AI19</f>
        <v>25</v>
      </c>
      <c r="DM19" s="38">
        <f t="shared" si="31"/>
        <v>2</v>
      </c>
      <c r="DN19" s="39" t="str">
        <f t="shared" si="90"/>
        <v>A+</v>
      </c>
      <c r="DO19" s="39">
        <f t="shared" si="91"/>
        <v>4</v>
      </c>
      <c r="DP19" s="40">
        <f>'1STML'!AJ19</f>
        <v>125</v>
      </c>
      <c r="DQ19" s="39" t="str">
        <f t="shared" si="92"/>
        <v>OG</v>
      </c>
      <c r="DR19" s="39" t="str">
        <f t="shared" si="93"/>
        <v>OG</v>
      </c>
      <c r="DS19" s="66" t="str">
        <f t="shared" si="94"/>
        <v>OG</v>
      </c>
      <c r="DT19" s="66" t="str">
        <f t="shared" si="95"/>
        <v>OG</v>
      </c>
      <c r="DU19" s="35">
        <f t="shared" si="96"/>
        <v>37</v>
      </c>
      <c r="DV19" s="35" t="str">
        <f t="shared" si="97"/>
        <v>OG</v>
      </c>
      <c r="DW19" s="35" t="str">
        <f t="shared" si="98"/>
        <v>OG</v>
      </c>
      <c r="DX19" s="35" t="str">
        <f t="shared" si="99"/>
        <v>OG</v>
      </c>
      <c r="DY19" s="35">
        <f t="shared" si="100"/>
        <v>0</v>
      </c>
      <c r="DZ19" s="35">
        <f t="shared" si="101"/>
        <v>0</v>
      </c>
      <c r="EA19" s="35">
        <f t="shared" si="102"/>
        <v>1</v>
      </c>
      <c r="EB19" s="28">
        <f>'1STML'!AO19</f>
        <v>55</v>
      </c>
    </row>
    <row r="20" spans="1:132" ht="19.5">
      <c r="A20" s="4">
        <f>'1STML'!A20</f>
        <v>11</v>
      </c>
      <c r="B20" s="4" t="str">
        <f>'1STML'!B20</f>
        <v>ST0790302</v>
      </c>
      <c r="C20" s="4">
        <f>'1STML'!C20</f>
        <v>200211</v>
      </c>
      <c r="D20" s="4" t="str">
        <f>'1STML'!D20</f>
        <v>LINA BASNET</v>
      </c>
      <c r="E20" s="37">
        <f t="shared" si="0"/>
        <v>50</v>
      </c>
      <c r="F20" s="40">
        <f>'1STML'!F20</f>
        <v>235</v>
      </c>
      <c r="G20" s="38">
        <f t="shared" si="1"/>
        <v>2.5</v>
      </c>
      <c r="H20" s="39" t="str">
        <f t="shared" si="32"/>
        <v>OG</v>
      </c>
      <c r="I20" s="39" t="str">
        <f t="shared" si="33"/>
        <v>OG</v>
      </c>
      <c r="J20" s="37">
        <f t="shared" si="2"/>
        <v>50</v>
      </c>
      <c r="K20" s="40">
        <f>'1STML'!G20</f>
        <v>63</v>
      </c>
      <c r="L20" s="38">
        <f t="shared" si="3"/>
        <v>2.5</v>
      </c>
      <c r="M20" s="39" t="str">
        <f t="shared" si="34"/>
        <v>OG</v>
      </c>
      <c r="N20" s="39" t="str">
        <f t="shared" si="35"/>
        <v>OG</v>
      </c>
      <c r="O20" s="40">
        <f>'1STML'!H20</f>
        <v>298</v>
      </c>
      <c r="P20" s="39" t="str">
        <f t="shared" si="36"/>
        <v>OG</v>
      </c>
      <c r="Q20" s="39" t="str">
        <f t="shared" si="37"/>
        <v>OG</v>
      </c>
      <c r="R20" s="66" t="str">
        <f t="shared" si="38"/>
        <v>OG</v>
      </c>
      <c r="S20" s="66" t="str">
        <f t="shared" si="39"/>
        <v>OG</v>
      </c>
      <c r="T20" s="37">
        <f t="shared" si="4"/>
        <v>50</v>
      </c>
      <c r="U20" s="40">
        <f>'1STML'!J20</f>
        <v>235</v>
      </c>
      <c r="V20" s="38">
        <f t="shared" si="5"/>
        <v>2.5</v>
      </c>
      <c r="W20" s="39" t="str">
        <f t="shared" si="40"/>
        <v>OG</v>
      </c>
      <c r="X20" s="39" t="str">
        <f t="shared" si="41"/>
        <v>OG</v>
      </c>
      <c r="Y20" s="37">
        <f t="shared" si="6"/>
        <v>50</v>
      </c>
      <c r="Z20" s="40">
        <f>'1STML'!K20</f>
        <v>63</v>
      </c>
      <c r="AA20" s="38">
        <f t="shared" si="7"/>
        <v>2.5</v>
      </c>
      <c r="AB20" s="39" t="str">
        <f t="shared" si="42"/>
        <v>OG</v>
      </c>
      <c r="AC20" s="39" t="str">
        <f t="shared" si="43"/>
        <v>OG</v>
      </c>
      <c r="AD20" s="40">
        <f>'1STML'!L20</f>
        <v>298</v>
      </c>
      <c r="AE20" s="39" t="str">
        <f t="shared" si="44"/>
        <v>OG</v>
      </c>
      <c r="AF20" s="39" t="str">
        <f t="shared" si="45"/>
        <v>OG</v>
      </c>
      <c r="AG20" s="66" t="str">
        <f t="shared" si="46"/>
        <v>OG</v>
      </c>
      <c r="AH20" s="66" t="str">
        <f t="shared" si="47"/>
        <v>OG</v>
      </c>
      <c r="AI20" s="37">
        <f t="shared" si="8"/>
        <v>50</v>
      </c>
      <c r="AJ20" s="40">
        <f>'1STML'!N20</f>
        <v>235</v>
      </c>
      <c r="AK20" s="38">
        <f t="shared" si="9"/>
        <v>2.5</v>
      </c>
      <c r="AL20" s="39" t="str">
        <f t="shared" si="48"/>
        <v>OG</v>
      </c>
      <c r="AM20" s="39" t="str">
        <f t="shared" si="49"/>
        <v>OG</v>
      </c>
      <c r="AN20" s="37">
        <f t="shared" si="10"/>
        <v>50</v>
      </c>
      <c r="AO20" s="40">
        <f>'1STML'!O20</f>
        <v>38</v>
      </c>
      <c r="AP20" s="38">
        <f t="shared" si="11"/>
        <v>2.5</v>
      </c>
      <c r="AQ20" s="39" t="str">
        <f t="shared" si="50"/>
        <v>B+</v>
      </c>
      <c r="AR20" s="39">
        <f t="shared" si="51"/>
        <v>3.2</v>
      </c>
      <c r="AS20" s="40">
        <f>'1STML'!P20</f>
        <v>273</v>
      </c>
      <c r="AT20" s="39" t="str">
        <f t="shared" si="52"/>
        <v>OG</v>
      </c>
      <c r="AU20" s="39" t="str">
        <f t="shared" si="53"/>
        <v>OG</v>
      </c>
      <c r="AV20" s="66" t="str">
        <f t="shared" si="54"/>
        <v>OG</v>
      </c>
      <c r="AW20" s="66" t="str">
        <f t="shared" si="55"/>
        <v>OG</v>
      </c>
      <c r="AX20" s="37">
        <f t="shared" si="12"/>
        <v>50</v>
      </c>
      <c r="AY20" s="40">
        <f>'1STML'!R20</f>
        <v>210</v>
      </c>
      <c r="AZ20" s="38">
        <f t="shared" si="13"/>
        <v>2.5</v>
      </c>
      <c r="BA20" s="39" t="str">
        <f t="shared" si="56"/>
        <v>OG</v>
      </c>
      <c r="BB20" s="39" t="str">
        <f t="shared" si="57"/>
        <v>OG</v>
      </c>
      <c r="BC20" s="37">
        <f t="shared" si="14"/>
        <v>50</v>
      </c>
      <c r="BD20" s="40">
        <f>'1STML'!S20</f>
        <v>63</v>
      </c>
      <c r="BE20" s="38">
        <f t="shared" si="15"/>
        <v>2.5</v>
      </c>
      <c r="BF20" s="39" t="str">
        <f t="shared" si="58"/>
        <v>OG</v>
      </c>
      <c r="BG20" s="39" t="str">
        <f t="shared" si="59"/>
        <v>OG</v>
      </c>
      <c r="BH20" s="40">
        <f>'1STML'!T20</f>
        <v>273</v>
      </c>
      <c r="BI20" s="39" t="str">
        <f t="shared" si="60"/>
        <v>OG</v>
      </c>
      <c r="BJ20" s="39" t="str">
        <f t="shared" si="61"/>
        <v>OG</v>
      </c>
      <c r="BK20" s="66" t="str">
        <f t="shared" si="62"/>
        <v>OG</v>
      </c>
      <c r="BL20" s="66" t="str">
        <f t="shared" si="63"/>
        <v>OG</v>
      </c>
      <c r="BM20" s="37">
        <f t="shared" si="16"/>
        <v>50</v>
      </c>
      <c r="BN20" s="40">
        <f>'1STML'!V20</f>
        <v>225</v>
      </c>
      <c r="BO20" s="38">
        <f t="shared" si="17"/>
        <v>2.5</v>
      </c>
      <c r="BP20" s="39" t="str">
        <f t="shared" si="64"/>
        <v>OG</v>
      </c>
      <c r="BQ20" s="39" t="str">
        <f t="shared" si="65"/>
        <v>OG</v>
      </c>
      <c r="BR20" s="37">
        <f t="shared" si="18"/>
        <v>50</v>
      </c>
      <c r="BS20" s="40">
        <f>'1STML'!W20</f>
        <v>63</v>
      </c>
      <c r="BT20" s="38">
        <f t="shared" si="19"/>
        <v>2.5</v>
      </c>
      <c r="BU20" s="39" t="str">
        <f t="shared" si="66"/>
        <v>OG</v>
      </c>
      <c r="BV20" s="39" t="str">
        <f t="shared" si="67"/>
        <v>OG</v>
      </c>
      <c r="BW20" s="40">
        <f>'1STML'!X20</f>
        <v>288</v>
      </c>
      <c r="BX20" s="39" t="str">
        <f t="shared" si="68"/>
        <v>OG</v>
      </c>
      <c r="BY20" s="39" t="str">
        <f t="shared" si="69"/>
        <v>OG</v>
      </c>
      <c r="BZ20" s="66" t="str">
        <f t="shared" si="70"/>
        <v>OG</v>
      </c>
      <c r="CA20" s="66" t="str">
        <f t="shared" si="71"/>
        <v>OG</v>
      </c>
      <c r="CB20" s="37">
        <f t="shared" si="20"/>
        <v>25</v>
      </c>
      <c r="CC20" s="40">
        <f>'1STML'!Z20</f>
        <v>125</v>
      </c>
      <c r="CD20" s="38">
        <f t="shared" si="21"/>
        <v>2</v>
      </c>
      <c r="CE20" s="39" t="str">
        <f t="shared" si="72"/>
        <v>OG</v>
      </c>
      <c r="CF20" s="39" t="str">
        <f t="shared" si="73"/>
        <v>OG</v>
      </c>
      <c r="CG20" s="37">
        <f t="shared" si="22"/>
        <v>25</v>
      </c>
      <c r="CH20" s="40">
        <f>'1STML'!AA20</f>
        <v>32</v>
      </c>
      <c r="CI20" s="38">
        <f t="shared" si="23"/>
        <v>2</v>
      </c>
      <c r="CJ20" s="39" t="str">
        <f t="shared" si="74"/>
        <v>OG</v>
      </c>
      <c r="CK20" s="39" t="str">
        <f t="shared" si="75"/>
        <v>OG</v>
      </c>
      <c r="CL20" s="40">
        <f>'1STML'!AB20</f>
        <v>157</v>
      </c>
      <c r="CM20" s="39" t="str">
        <f t="shared" si="76"/>
        <v>OG</v>
      </c>
      <c r="CN20" s="39" t="str">
        <f t="shared" si="77"/>
        <v>OG</v>
      </c>
      <c r="CO20" s="66" t="str">
        <f t="shared" si="78"/>
        <v>OG</v>
      </c>
      <c r="CP20" s="66" t="str">
        <f t="shared" si="79"/>
        <v>OG</v>
      </c>
      <c r="CQ20" s="37">
        <f t="shared" si="24"/>
        <v>25</v>
      </c>
      <c r="CR20" s="40">
        <f>'1STML'!AD20</f>
        <v>125</v>
      </c>
      <c r="CS20" s="38">
        <f t="shared" si="25"/>
        <v>2</v>
      </c>
      <c r="CT20" s="39" t="str">
        <f t="shared" si="80"/>
        <v>OG</v>
      </c>
      <c r="CU20" s="39" t="str">
        <f t="shared" si="81"/>
        <v>OG</v>
      </c>
      <c r="CV20" s="37">
        <f t="shared" si="26"/>
        <v>25</v>
      </c>
      <c r="CW20" s="40">
        <f>'1STML'!AE20</f>
        <v>30</v>
      </c>
      <c r="CX20" s="38">
        <f t="shared" si="27"/>
        <v>2</v>
      </c>
      <c r="CY20" s="39" t="str">
        <f t="shared" si="82"/>
        <v>OG</v>
      </c>
      <c r="CZ20" s="39" t="str">
        <f t="shared" si="83"/>
        <v>OG</v>
      </c>
      <c r="DA20" s="40">
        <f>'1STML'!AF20</f>
        <v>155</v>
      </c>
      <c r="DB20" s="39" t="str">
        <f t="shared" si="84"/>
        <v>OG</v>
      </c>
      <c r="DC20" s="39" t="str">
        <f t="shared" si="85"/>
        <v>OG</v>
      </c>
      <c r="DD20" s="66" t="str">
        <f t="shared" si="86"/>
        <v>OG</v>
      </c>
      <c r="DE20" s="66" t="str">
        <f t="shared" si="87"/>
        <v>OG</v>
      </c>
      <c r="DF20" s="37">
        <f t="shared" si="28"/>
        <v>25</v>
      </c>
      <c r="DG20" s="40">
        <f>'1STML'!AH20</f>
        <v>125</v>
      </c>
      <c r="DH20" s="38">
        <f t="shared" si="29"/>
        <v>2</v>
      </c>
      <c r="DI20" s="39" t="str">
        <f t="shared" si="88"/>
        <v>OG</v>
      </c>
      <c r="DJ20" s="39" t="str">
        <f t="shared" si="89"/>
        <v>OG</v>
      </c>
      <c r="DK20" s="37">
        <f t="shared" si="30"/>
        <v>25</v>
      </c>
      <c r="DL20" s="40">
        <f>'1STML'!AI20</f>
        <v>32</v>
      </c>
      <c r="DM20" s="38">
        <f t="shared" si="31"/>
        <v>2</v>
      </c>
      <c r="DN20" s="39" t="str">
        <f t="shared" si="90"/>
        <v>OG</v>
      </c>
      <c r="DO20" s="39" t="str">
        <f t="shared" si="91"/>
        <v>OG</v>
      </c>
      <c r="DP20" s="40">
        <f>'1STML'!AJ20</f>
        <v>157</v>
      </c>
      <c r="DQ20" s="39" t="str">
        <f t="shared" si="92"/>
        <v>OG</v>
      </c>
      <c r="DR20" s="39" t="str">
        <f t="shared" si="93"/>
        <v>OG</v>
      </c>
      <c r="DS20" s="66" t="str">
        <f t="shared" si="94"/>
        <v>OG</v>
      </c>
      <c r="DT20" s="66" t="str">
        <f t="shared" si="95"/>
        <v>OG</v>
      </c>
      <c r="DU20" s="35">
        <f t="shared" si="96"/>
        <v>37</v>
      </c>
      <c r="DV20" s="35" t="str">
        <f t="shared" si="97"/>
        <v>OG</v>
      </c>
      <c r="DW20" s="35" t="str">
        <f t="shared" si="98"/>
        <v>OG</v>
      </c>
      <c r="DX20" s="35" t="str">
        <f t="shared" si="99"/>
        <v>OG</v>
      </c>
      <c r="DY20" s="35">
        <f t="shared" si="100"/>
        <v>0</v>
      </c>
      <c r="DZ20" s="35">
        <f t="shared" si="101"/>
        <v>0</v>
      </c>
      <c r="EA20" s="35">
        <f t="shared" si="102"/>
        <v>1</v>
      </c>
      <c r="EB20" s="28">
        <f>'1STML'!AO20</f>
        <v>55</v>
      </c>
    </row>
    <row r="21" spans="1:132" ht="19.5">
      <c r="A21" s="4">
        <f>'1STML'!A21</f>
        <v>12</v>
      </c>
      <c r="B21" s="4" t="str">
        <f>'1STML'!B21</f>
        <v>ST0790115</v>
      </c>
      <c r="C21" s="4">
        <f>'1STML'!C21</f>
        <v>200212</v>
      </c>
      <c r="D21" s="4" t="str">
        <f>'1STML'!D21</f>
        <v>NISUM LAWATI</v>
      </c>
      <c r="E21" s="37">
        <f t="shared" si="0"/>
        <v>50</v>
      </c>
      <c r="F21" s="40">
        <f>'1STML'!F21</f>
        <v>175</v>
      </c>
      <c r="G21" s="38">
        <f t="shared" si="1"/>
        <v>2.5</v>
      </c>
      <c r="H21" s="39" t="str">
        <f t="shared" si="32"/>
        <v>OG</v>
      </c>
      <c r="I21" s="39" t="str">
        <f t="shared" si="33"/>
        <v>OG</v>
      </c>
      <c r="J21" s="37">
        <f t="shared" si="2"/>
        <v>50</v>
      </c>
      <c r="K21" s="40">
        <f>'1STML'!G21</f>
        <v>57</v>
      </c>
      <c r="L21" s="38">
        <f t="shared" si="3"/>
        <v>2.5</v>
      </c>
      <c r="M21" s="39" t="str">
        <f t="shared" si="34"/>
        <v>OG</v>
      </c>
      <c r="N21" s="39" t="str">
        <f t="shared" si="35"/>
        <v>OG</v>
      </c>
      <c r="O21" s="40">
        <f>'1STML'!H21</f>
        <v>232</v>
      </c>
      <c r="P21" s="39" t="str">
        <f t="shared" si="36"/>
        <v>OG</v>
      </c>
      <c r="Q21" s="39" t="str">
        <f t="shared" si="37"/>
        <v>OG</v>
      </c>
      <c r="R21" s="66" t="str">
        <f t="shared" si="38"/>
        <v>OG</v>
      </c>
      <c r="S21" s="66" t="str">
        <f t="shared" si="39"/>
        <v>OG</v>
      </c>
      <c r="T21" s="37">
        <f t="shared" si="4"/>
        <v>50</v>
      </c>
      <c r="U21" s="40">
        <f>'1STML'!J21</f>
        <v>185</v>
      </c>
      <c r="V21" s="38">
        <f t="shared" si="5"/>
        <v>2.5</v>
      </c>
      <c r="W21" s="39" t="str">
        <f t="shared" si="40"/>
        <v>OG</v>
      </c>
      <c r="X21" s="39" t="str">
        <f t="shared" si="41"/>
        <v>OG</v>
      </c>
      <c r="Y21" s="37">
        <f t="shared" si="6"/>
        <v>50</v>
      </c>
      <c r="Z21" s="40">
        <f>'1STML'!K21</f>
        <v>57</v>
      </c>
      <c r="AA21" s="38">
        <f t="shared" si="7"/>
        <v>2.5</v>
      </c>
      <c r="AB21" s="39" t="str">
        <f t="shared" si="42"/>
        <v>OG</v>
      </c>
      <c r="AC21" s="39" t="str">
        <f t="shared" si="43"/>
        <v>OG</v>
      </c>
      <c r="AD21" s="40">
        <f>'1STML'!L21</f>
        <v>242</v>
      </c>
      <c r="AE21" s="39" t="str">
        <f t="shared" si="44"/>
        <v>OG</v>
      </c>
      <c r="AF21" s="39" t="str">
        <f t="shared" si="45"/>
        <v>OG</v>
      </c>
      <c r="AG21" s="66" t="str">
        <f t="shared" si="46"/>
        <v>OG</v>
      </c>
      <c r="AH21" s="66" t="str">
        <f t="shared" si="47"/>
        <v>OG</v>
      </c>
      <c r="AI21" s="37">
        <f t="shared" si="8"/>
        <v>50</v>
      </c>
      <c r="AJ21" s="40">
        <f>'1STML'!N21</f>
        <v>205</v>
      </c>
      <c r="AK21" s="38">
        <f t="shared" si="9"/>
        <v>2.5</v>
      </c>
      <c r="AL21" s="39" t="str">
        <f t="shared" si="48"/>
        <v>OG</v>
      </c>
      <c r="AM21" s="39" t="str">
        <f t="shared" si="49"/>
        <v>OG</v>
      </c>
      <c r="AN21" s="37">
        <f t="shared" si="10"/>
        <v>50</v>
      </c>
      <c r="AO21" s="40">
        <f>'1STML'!O21</f>
        <v>58</v>
      </c>
      <c r="AP21" s="38">
        <f t="shared" si="11"/>
        <v>2.5</v>
      </c>
      <c r="AQ21" s="39" t="str">
        <f t="shared" si="50"/>
        <v>OG</v>
      </c>
      <c r="AR21" s="39" t="str">
        <f t="shared" si="51"/>
        <v>OG</v>
      </c>
      <c r="AS21" s="40">
        <f>'1STML'!P21</f>
        <v>263</v>
      </c>
      <c r="AT21" s="39" t="str">
        <f t="shared" si="52"/>
        <v>OG</v>
      </c>
      <c r="AU21" s="39" t="str">
        <f t="shared" si="53"/>
        <v>OG</v>
      </c>
      <c r="AV21" s="66" t="str">
        <f t="shared" si="54"/>
        <v>OG</v>
      </c>
      <c r="AW21" s="66" t="str">
        <f t="shared" si="55"/>
        <v>OG</v>
      </c>
      <c r="AX21" s="37">
        <f t="shared" si="12"/>
        <v>50</v>
      </c>
      <c r="AY21" s="40">
        <f>'1STML'!R21</f>
        <v>205</v>
      </c>
      <c r="AZ21" s="38">
        <f t="shared" si="13"/>
        <v>2.5</v>
      </c>
      <c r="BA21" s="39" t="str">
        <f t="shared" si="56"/>
        <v>OG</v>
      </c>
      <c r="BB21" s="39" t="str">
        <f t="shared" si="57"/>
        <v>OG</v>
      </c>
      <c r="BC21" s="37">
        <f t="shared" si="14"/>
        <v>50</v>
      </c>
      <c r="BD21" s="40">
        <f>'1STML'!S21</f>
        <v>59</v>
      </c>
      <c r="BE21" s="38">
        <f t="shared" si="15"/>
        <v>2.5</v>
      </c>
      <c r="BF21" s="39" t="str">
        <f t="shared" si="58"/>
        <v>OG</v>
      </c>
      <c r="BG21" s="39" t="str">
        <f t="shared" si="59"/>
        <v>OG</v>
      </c>
      <c r="BH21" s="40">
        <f>'1STML'!T21</f>
        <v>264</v>
      </c>
      <c r="BI21" s="39" t="str">
        <f t="shared" si="60"/>
        <v>OG</v>
      </c>
      <c r="BJ21" s="39" t="str">
        <f t="shared" si="61"/>
        <v>OG</v>
      </c>
      <c r="BK21" s="66" t="str">
        <f t="shared" si="62"/>
        <v>OG</v>
      </c>
      <c r="BL21" s="66" t="str">
        <f t="shared" si="63"/>
        <v>OG</v>
      </c>
      <c r="BM21" s="37">
        <f t="shared" si="16"/>
        <v>50</v>
      </c>
      <c r="BN21" s="40">
        <f>'1STML'!V21</f>
        <v>140</v>
      </c>
      <c r="BO21" s="38">
        <f t="shared" si="17"/>
        <v>2.5</v>
      </c>
      <c r="BP21" s="39" t="str">
        <f t="shared" si="64"/>
        <v>OG</v>
      </c>
      <c r="BQ21" s="39" t="str">
        <f t="shared" si="65"/>
        <v>OG</v>
      </c>
      <c r="BR21" s="37">
        <f t="shared" si="18"/>
        <v>50</v>
      </c>
      <c r="BS21" s="40">
        <f>'1STML'!W21</f>
        <v>59</v>
      </c>
      <c r="BT21" s="38">
        <f t="shared" si="19"/>
        <v>2.5</v>
      </c>
      <c r="BU21" s="39" t="str">
        <f t="shared" si="66"/>
        <v>OG</v>
      </c>
      <c r="BV21" s="39" t="str">
        <f t="shared" si="67"/>
        <v>OG</v>
      </c>
      <c r="BW21" s="40">
        <f>'1STML'!X21</f>
        <v>199</v>
      </c>
      <c r="BX21" s="39" t="str">
        <f t="shared" si="68"/>
        <v>OG</v>
      </c>
      <c r="BY21" s="39" t="str">
        <f t="shared" si="69"/>
        <v>OG</v>
      </c>
      <c r="BZ21" s="66" t="str">
        <f t="shared" si="70"/>
        <v>OG</v>
      </c>
      <c r="CA21" s="66" t="str">
        <f t="shared" si="71"/>
        <v>OG</v>
      </c>
      <c r="CB21" s="37">
        <f t="shared" si="20"/>
        <v>25</v>
      </c>
      <c r="CC21" s="40">
        <f>'1STML'!Z21</f>
        <v>75</v>
      </c>
      <c r="CD21" s="38">
        <f t="shared" si="21"/>
        <v>2</v>
      </c>
      <c r="CE21" s="39" t="str">
        <f t="shared" si="72"/>
        <v>OG</v>
      </c>
      <c r="CF21" s="39" t="str">
        <f t="shared" si="73"/>
        <v>OG</v>
      </c>
      <c r="CG21" s="37">
        <f t="shared" si="22"/>
        <v>25</v>
      </c>
      <c r="CH21" s="40">
        <f>'1STML'!AA21</f>
        <v>27</v>
      </c>
      <c r="CI21" s="38">
        <f t="shared" si="23"/>
        <v>2</v>
      </c>
      <c r="CJ21" s="39" t="str">
        <f t="shared" si="74"/>
        <v>OG</v>
      </c>
      <c r="CK21" s="39" t="str">
        <f t="shared" si="75"/>
        <v>OG</v>
      </c>
      <c r="CL21" s="40">
        <f>'1STML'!AB21</f>
        <v>102</v>
      </c>
      <c r="CM21" s="39" t="str">
        <f t="shared" si="76"/>
        <v>OG</v>
      </c>
      <c r="CN21" s="39" t="str">
        <f t="shared" si="77"/>
        <v>OG</v>
      </c>
      <c r="CO21" s="66" t="str">
        <f t="shared" si="78"/>
        <v>OG</v>
      </c>
      <c r="CP21" s="66" t="str">
        <f t="shared" si="79"/>
        <v>OG</v>
      </c>
      <c r="CQ21" s="37">
        <f t="shared" si="24"/>
        <v>25</v>
      </c>
      <c r="CR21" s="40">
        <f>'1STML'!AD21</f>
        <v>115</v>
      </c>
      <c r="CS21" s="38">
        <f t="shared" si="25"/>
        <v>2</v>
      </c>
      <c r="CT21" s="39" t="str">
        <f t="shared" si="80"/>
        <v>OG</v>
      </c>
      <c r="CU21" s="39" t="str">
        <f t="shared" si="81"/>
        <v>OG</v>
      </c>
      <c r="CV21" s="37">
        <f t="shared" si="26"/>
        <v>25</v>
      </c>
      <c r="CW21" s="40">
        <f>'1STML'!AE21</f>
        <v>25</v>
      </c>
      <c r="CX21" s="38">
        <f t="shared" si="27"/>
        <v>2</v>
      </c>
      <c r="CY21" s="39" t="str">
        <f t="shared" si="82"/>
        <v>A+</v>
      </c>
      <c r="CZ21" s="39">
        <f t="shared" si="83"/>
        <v>4</v>
      </c>
      <c r="DA21" s="40">
        <f>'1STML'!AF21</f>
        <v>140</v>
      </c>
      <c r="DB21" s="39" t="str">
        <f t="shared" si="84"/>
        <v>OG</v>
      </c>
      <c r="DC21" s="39" t="str">
        <f t="shared" si="85"/>
        <v>OG</v>
      </c>
      <c r="DD21" s="66" t="str">
        <f t="shared" si="86"/>
        <v>OG</v>
      </c>
      <c r="DE21" s="66" t="str">
        <f t="shared" si="87"/>
        <v>OG</v>
      </c>
      <c r="DF21" s="37">
        <f t="shared" si="28"/>
        <v>25</v>
      </c>
      <c r="DG21" s="40">
        <f>'1STML'!AH21</f>
        <v>95</v>
      </c>
      <c r="DH21" s="38">
        <f t="shared" si="29"/>
        <v>2</v>
      </c>
      <c r="DI21" s="39" t="str">
        <f t="shared" si="88"/>
        <v>OG</v>
      </c>
      <c r="DJ21" s="39" t="str">
        <f t="shared" si="89"/>
        <v>OG</v>
      </c>
      <c r="DK21" s="37">
        <f t="shared" si="30"/>
        <v>25</v>
      </c>
      <c r="DL21" s="40">
        <f>'1STML'!AI21</f>
        <v>28</v>
      </c>
      <c r="DM21" s="38">
        <f t="shared" si="31"/>
        <v>2</v>
      </c>
      <c r="DN21" s="39" t="str">
        <f t="shared" si="90"/>
        <v>OG</v>
      </c>
      <c r="DO21" s="39" t="str">
        <f t="shared" si="91"/>
        <v>OG</v>
      </c>
      <c r="DP21" s="40">
        <f>'1STML'!AJ21</f>
        <v>123</v>
      </c>
      <c r="DQ21" s="39" t="str">
        <f t="shared" si="92"/>
        <v>OG</v>
      </c>
      <c r="DR21" s="39" t="str">
        <f t="shared" si="93"/>
        <v>OG</v>
      </c>
      <c r="DS21" s="66" t="str">
        <f t="shared" si="94"/>
        <v>OG</v>
      </c>
      <c r="DT21" s="66" t="str">
        <f t="shared" si="95"/>
        <v>OG</v>
      </c>
      <c r="DU21" s="35">
        <f t="shared" si="96"/>
        <v>37</v>
      </c>
      <c r="DV21" s="35" t="str">
        <f t="shared" si="97"/>
        <v>OG</v>
      </c>
      <c r="DW21" s="35" t="str">
        <f t="shared" si="98"/>
        <v>OG</v>
      </c>
      <c r="DX21" s="35" t="str">
        <f t="shared" si="99"/>
        <v>OG</v>
      </c>
      <c r="DY21" s="35">
        <f t="shared" si="100"/>
        <v>0</v>
      </c>
      <c r="DZ21" s="35">
        <f t="shared" si="101"/>
        <v>0</v>
      </c>
      <c r="EA21" s="35">
        <f t="shared" si="102"/>
        <v>1</v>
      </c>
      <c r="EB21" s="28">
        <f>'1STML'!AO21</f>
        <v>58</v>
      </c>
    </row>
    <row r="22" spans="1:132" ht="19.5">
      <c r="A22" s="4">
        <f>'1STML'!A22</f>
        <v>13</v>
      </c>
      <c r="B22" s="4" t="str">
        <f>'1STML'!B22</f>
        <v>ST0790186</v>
      </c>
      <c r="C22" s="4">
        <f>'1STML'!C22</f>
        <v>200213</v>
      </c>
      <c r="D22" s="4" t="str">
        <f>'1STML'!D22</f>
        <v>PARISA NAKARMI</v>
      </c>
      <c r="E22" s="37">
        <f t="shared" si="0"/>
        <v>50</v>
      </c>
      <c r="F22" s="40">
        <f>'1STML'!F22</f>
        <v>230</v>
      </c>
      <c r="G22" s="38">
        <f t="shared" si="1"/>
        <v>2.5</v>
      </c>
      <c r="H22" s="39" t="str">
        <f t="shared" si="32"/>
        <v>OG</v>
      </c>
      <c r="I22" s="39" t="str">
        <f t="shared" si="33"/>
        <v>OG</v>
      </c>
      <c r="J22" s="37">
        <f t="shared" si="2"/>
        <v>50</v>
      </c>
      <c r="K22" s="40">
        <f>'1STML'!G22</f>
        <v>60</v>
      </c>
      <c r="L22" s="38">
        <f t="shared" si="3"/>
        <v>2.5</v>
      </c>
      <c r="M22" s="39" t="str">
        <f t="shared" si="34"/>
        <v>OG</v>
      </c>
      <c r="N22" s="39" t="str">
        <f t="shared" si="35"/>
        <v>OG</v>
      </c>
      <c r="O22" s="40">
        <f>'1STML'!H22</f>
        <v>290</v>
      </c>
      <c r="P22" s="39" t="str">
        <f t="shared" si="36"/>
        <v>OG</v>
      </c>
      <c r="Q22" s="39" t="str">
        <f t="shared" si="37"/>
        <v>OG</v>
      </c>
      <c r="R22" s="66" t="str">
        <f t="shared" si="38"/>
        <v>OG</v>
      </c>
      <c r="S22" s="66" t="str">
        <f t="shared" si="39"/>
        <v>OG</v>
      </c>
      <c r="T22" s="37">
        <f t="shared" si="4"/>
        <v>50</v>
      </c>
      <c r="U22" s="40">
        <f>'1STML'!J22</f>
        <v>220</v>
      </c>
      <c r="V22" s="38">
        <f t="shared" si="5"/>
        <v>2.5</v>
      </c>
      <c r="W22" s="39" t="str">
        <f t="shared" si="40"/>
        <v>OG</v>
      </c>
      <c r="X22" s="39" t="str">
        <f t="shared" si="41"/>
        <v>OG</v>
      </c>
      <c r="Y22" s="37">
        <f t="shared" si="6"/>
        <v>50</v>
      </c>
      <c r="Z22" s="40">
        <f>'1STML'!K22</f>
        <v>59</v>
      </c>
      <c r="AA22" s="38">
        <f t="shared" si="7"/>
        <v>2.5</v>
      </c>
      <c r="AB22" s="39" t="str">
        <f t="shared" si="42"/>
        <v>OG</v>
      </c>
      <c r="AC22" s="39" t="str">
        <f t="shared" si="43"/>
        <v>OG</v>
      </c>
      <c r="AD22" s="40">
        <f>'1STML'!L22</f>
        <v>279</v>
      </c>
      <c r="AE22" s="39" t="str">
        <f t="shared" si="44"/>
        <v>OG</v>
      </c>
      <c r="AF22" s="39" t="str">
        <f t="shared" si="45"/>
        <v>OG</v>
      </c>
      <c r="AG22" s="66" t="str">
        <f t="shared" si="46"/>
        <v>OG</v>
      </c>
      <c r="AH22" s="66" t="str">
        <f t="shared" si="47"/>
        <v>OG</v>
      </c>
      <c r="AI22" s="37">
        <f t="shared" si="8"/>
        <v>50</v>
      </c>
      <c r="AJ22" s="40">
        <f>'1STML'!N22</f>
        <v>235</v>
      </c>
      <c r="AK22" s="38">
        <f t="shared" si="9"/>
        <v>2.5</v>
      </c>
      <c r="AL22" s="39" t="str">
        <f t="shared" si="48"/>
        <v>OG</v>
      </c>
      <c r="AM22" s="39" t="str">
        <f t="shared" si="49"/>
        <v>OG</v>
      </c>
      <c r="AN22" s="37">
        <f t="shared" si="10"/>
        <v>50</v>
      </c>
      <c r="AO22" s="40">
        <f>'1STML'!O22</f>
        <v>60</v>
      </c>
      <c r="AP22" s="38">
        <f t="shared" si="11"/>
        <v>2.5</v>
      </c>
      <c r="AQ22" s="39" t="str">
        <f t="shared" si="50"/>
        <v>OG</v>
      </c>
      <c r="AR22" s="39" t="str">
        <f t="shared" si="51"/>
        <v>OG</v>
      </c>
      <c r="AS22" s="40">
        <f>'1STML'!P22</f>
        <v>295</v>
      </c>
      <c r="AT22" s="39" t="str">
        <f t="shared" si="52"/>
        <v>OG</v>
      </c>
      <c r="AU22" s="39" t="str">
        <f t="shared" si="53"/>
        <v>OG</v>
      </c>
      <c r="AV22" s="66" t="str">
        <f t="shared" si="54"/>
        <v>OG</v>
      </c>
      <c r="AW22" s="66" t="str">
        <f t="shared" si="55"/>
        <v>OG</v>
      </c>
      <c r="AX22" s="37">
        <f t="shared" si="12"/>
        <v>50</v>
      </c>
      <c r="AY22" s="40">
        <f>'1STML'!R22</f>
        <v>210</v>
      </c>
      <c r="AZ22" s="38">
        <f t="shared" si="13"/>
        <v>2.5</v>
      </c>
      <c r="BA22" s="39" t="str">
        <f t="shared" si="56"/>
        <v>OG</v>
      </c>
      <c r="BB22" s="39" t="str">
        <f t="shared" si="57"/>
        <v>OG</v>
      </c>
      <c r="BC22" s="37">
        <f t="shared" si="14"/>
        <v>50</v>
      </c>
      <c r="BD22" s="40">
        <f>'1STML'!S22</f>
        <v>60</v>
      </c>
      <c r="BE22" s="38">
        <f t="shared" si="15"/>
        <v>2.5</v>
      </c>
      <c r="BF22" s="39" t="str">
        <f t="shared" si="58"/>
        <v>OG</v>
      </c>
      <c r="BG22" s="39" t="str">
        <f t="shared" si="59"/>
        <v>OG</v>
      </c>
      <c r="BH22" s="40">
        <f>'1STML'!T22</f>
        <v>270</v>
      </c>
      <c r="BI22" s="39" t="str">
        <f t="shared" si="60"/>
        <v>OG</v>
      </c>
      <c r="BJ22" s="39" t="str">
        <f t="shared" si="61"/>
        <v>OG</v>
      </c>
      <c r="BK22" s="66" t="str">
        <f t="shared" si="62"/>
        <v>OG</v>
      </c>
      <c r="BL22" s="66" t="str">
        <f t="shared" si="63"/>
        <v>OG</v>
      </c>
      <c r="BM22" s="37">
        <f t="shared" si="16"/>
        <v>50</v>
      </c>
      <c r="BN22" s="40">
        <f>'1STML'!V22</f>
        <v>215</v>
      </c>
      <c r="BO22" s="38">
        <f t="shared" si="17"/>
        <v>2.5</v>
      </c>
      <c r="BP22" s="39" t="str">
        <f t="shared" si="64"/>
        <v>OG</v>
      </c>
      <c r="BQ22" s="39" t="str">
        <f t="shared" si="65"/>
        <v>OG</v>
      </c>
      <c r="BR22" s="37">
        <f t="shared" si="18"/>
        <v>50</v>
      </c>
      <c r="BS22" s="40">
        <f>'1STML'!W22</f>
        <v>60</v>
      </c>
      <c r="BT22" s="38">
        <f t="shared" si="19"/>
        <v>2.5</v>
      </c>
      <c r="BU22" s="39" t="str">
        <f t="shared" si="66"/>
        <v>OG</v>
      </c>
      <c r="BV22" s="39" t="str">
        <f t="shared" si="67"/>
        <v>OG</v>
      </c>
      <c r="BW22" s="40">
        <f>'1STML'!X22</f>
        <v>275</v>
      </c>
      <c r="BX22" s="39" t="str">
        <f t="shared" si="68"/>
        <v>OG</v>
      </c>
      <c r="BY22" s="39" t="str">
        <f t="shared" si="69"/>
        <v>OG</v>
      </c>
      <c r="BZ22" s="66" t="str">
        <f t="shared" si="70"/>
        <v>OG</v>
      </c>
      <c r="CA22" s="66" t="str">
        <f t="shared" si="71"/>
        <v>OG</v>
      </c>
      <c r="CB22" s="37">
        <f t="shared" si="20"/>
        <v>25</v>
      </c>
      <c r="CC22" s="40">
        <f>'1STML'!Z22</f>
        <v>115</v>
      </c>
      <c r="CD22" s="38">
        <f t="shared" si="21"/>
        <v>2</v>
      </c>
      <c r="CE22" s="39" t="str">
        <f t="shared" si="72"/>
        <v>OG</v>
      </c>
      <c r="CF22" s="39" t="str">
        <f t="shared" si="73"/>
        <v>OG</v>
      </c>
      <c r="CG22" s="37">
        <f t="shared" si="22"/>
        <v>25</v>
      </c>
      <c r="CH22" s="40">
        <f>'1STML'!AA22</f>
        <v>29</v>
      </c>
      <c r="CI22" s="38">
        <f t="shared" si="23"/>
        <v>2</v>
      </c>
      <c r="CJ22" s="39" t="str">
        <f t="shared" si="74"/>
        <v>OG</v>
      </c>
      <c r="CK22" s="39" t="str">
        <f t="shared" si="75"/>
        <v>OG</v>
      </c>
      <c r="CL22" s="40">
        <f>'1STML'!AB22</f>
        <v>144</v>
      </c>
      <c r="CM22" s="39" t="str">
        <f t="shared" si="76"/>
        <v>OG</v>
      </c>
      <c r="CN22" s="39" t="str">
        <f t="shared" si="77"/>
        <v>OG</v>
      </c>
      <c r="CO22" s="66" t="str">
        <f t="shared" si="78"/>
        <v>OG</v>
      </c>
      <c r="CP22" s="66" t="str">
        <f t="shared" si="79"/>
        <v>OG</v>
      </c>
      <c r="CQ22" s="37">
        <f t="shared" si="24"/>
        <v>25</v>
      </c>
      <c r="CR22" s="40">
        <f>'1STML'!AD22</f>
        <v>120</v>
      </c>
      <c r="CS22" s="38">
        <f t="shared" si="25"/>
        <v>2</v>
      </c>
      <c r="CT22" s="39" t="str">
        <f t="shared" si="80"/>
        <v>OG</v>
      </c>
      <c r="CU22" s="39" t="str">
        <f t="shared" si="81"/>
        <v>OG</v>
      </c>
      <c r="CV22" s="37">
        <f t="shared" si="26"/>
        <v>25</v>
      </c>
      <c r="CW22" s="40">
        <f>'1STML'!AE22</f>
        <v>27</v>
      </c>
      <c r="CX22" s="38">
        <f t="shared" si="27"/>
        <v>2</v>
      </c>
      <c r="CY22" s="39" t="str">
        <f t="shared" si="82"/>
        <v>OG</v>
      </c>
      <c r="CZ22" s="39" t="str">
        <f t="shared" si="83"/>
        <v>OG</v>
      </c>
      <c r="DA22" s="40">
        <f>'1STML'!AF22</f>
        <v>147</v>
      </c>
      <c r="DB22" s="39" t="str">
        <f t="shared" si="84"/>
        <v>OG</v>
      </c>
      <c r="DC22" s="39" t="str">
        <f t="shared" si="85"/>
        <v>OG</v>
      </c>
      <c r="DD22" s="66" t="str">
        <f t="shared" si="86"/>
        <v>OG</v>
      </c>
      <c r="DE22" s="66" t="str">
        <f t="shared" si="87"/>
        <v>OG</v>
      </c>
      <c r="DF22" s="37">
        <f t="shared" si="28"/>
        <v>25</v>
      </c>
      <c r="DG22" s="40">
        <f>'1STML'!AH22</f>
        <v>115</v>
      </c>
      <c r="DH22" s="38">
        <f t="shared" si="29"/>
        <v>2</v>
      </c>
      <c r="DI22" s="39" t="str">
        <f t="shared" si="88"/>
        <v>OG</v>
      </c>
      <c r="DJ22" s="39" t="str">
        <f t="shared" si="89"/>
        <v>OG</v>
      </c>
      <c r="DK22" s="37">
        <f t="shared" si="30"/>
        <v>25</v>
      </c>
      <c r="DL22" s="40">
        <f>'1STML'!AI22</f>
        <v>29</v>
      </c>
      <c r="DM22" s="38">
        <f t="shared" si="31"/>
        <v>2</v>
      </c>
      <c r="DN22" s="39" t="str">
        <f t="shared" si="90"/>
        <v>OG</v>
      </c>
      <c r="DO22" s="39" t="str">
        <f t="shared" si="91"/>
        <v>OG</v>
      </c>
      <c r="DP22" s="40">
        <f>'1STML'!AJ22</f>
        <v>144</v>
      </c>
      <c r="DQ22" s="39" t="str">
        <f t="shared" si="92"/>
        <v>OG</v>
      </c>
      <c r="DR22" s="39" t="str">
        <f t="shared" si="93"/>
        <v>OG</v>
      </c>
      <c r="DS22" s="66" t="str">
        <f t="shared" si="94"/>
        <v>OG</v>
      </c>
      <c r="DT22" s="66" t="str">
        <f t="shared" si="95"/>
        <v>OG</v>
      </c>
      <c r="DU22" s="35">
        <f t="shared" si="96"/>
        <v>37</v>
      </c>
      <c r="DV22" s="35" t="str">
        <f t="shared" si="97"/>
        <v>OG</v>
      </c>
      <c r="DW22" s="35" t="str">
        <f t="shared" si="98"/>
        <v>OG</v>
      </c>
      <c r="DX22" s="35" t="str">
        <f t="shared" si="99"/>
        <v>OG</v>
      </c>
      <c r="DY22" s="35">
        <f t="shared" si="100"/>
        <v>0</v>
      </c>
      <c r="DZ22" s="35">
        <f t="shared" si="101"/>
        <v>0</v>
      </c>
      <c r="EA22" s="35">
        <f t="shared" si="102"/>
        <v>1</v>
      </c>
      <c r="EB22" s="28">
        <f>'1STML'!AO22</f>
        <v>54</v>
      </c>
    </row>
    <row r="23" spans="1:132" ht="19.5">
      <c r="A23" s="4">
        <f>'1STML'!A23</f>
        <v>14</v>
      </c>
      <c r="B23" s="4" t="str">
        <f>'1STML'!B23</f>
        <v>ST0800463</v>
      </c>
      <c r="C23" s="4">
        <f>'1STML'!C23</f>
        <v>200214</v>
      </c>
      <c r="D23" s="4" t="str">
        <f>'1STML'!D23</f>
        <v>PRAJWAL TAMANG</v>
      </c>
      <c r="E23" s="37">
        <f t="shared" si="0"/>
        <v>50</v>
      </c>
      <c r="F23" s="40">
        <f>'1STML'!F23</f>
        <v>185</v>
      </c>
      <c r="G23" s="38">
        <f t="shared" si="1"/>
        <v>2.5</v>
      </c>
      <c r="H23" s="39" t="str">
        <f t="shared" si="32"/>
        <v>OG</v>
      </c>
      <c r="I23" s="39" t="str">
        <f t="shared" si="33"/>
        <v>OG</v>
      </c>
      <c r="J23" s="37">
        <f t="shared" si="2"/>
        <v>50</v>
      </c>
      <c r="K23" s="40">
        <f>'1STML'!G23</f>
        <v>55</v>
      </c>
      <c r="L23" s="38">
        <f t="shared" si="3"/>
        <v>2.5</v>
      </c>
      <c r="M23" s="39" t="str">
        <f t="shared" si="34"/>
        <v>OG</v>
      </c>
      <c r="N23" s="39" t="str">
        <f t="shared" si="35"/>
        <v>OG</v>
      </c>
      <c r="O23" s="40">
        <f>'1STML'!H23</f>
        <v>240</v>
      </c>
      <c r="P23" s="39" t="str">
        <f t="shared" si="36"/>
        <v>OG</v>
      </c>
      <c r="Q23" s="39" t="str">
        <f t="shared" si="37"/>
        <v>OG</v>
      </c>
      <c r="R23" s="66" t="str">
        <f t="shared" si="38"/>
        <v>OG</v>
      </c>
      <c r="S23" s="66" t="str">
        <f t="shared" si="39"/>
        <v>OG</v>
      </c>
      <c r="T23" s="37">
        <f t="shared" si="4"/>
        <v>50</v>
      </c>
      <c r="U23" s="40">
        <f>'1STML'!J23</f>
        <v>150</v>
      </c>
      <c r="V23" s="38">
        <f t="shared" si="5"/>
        <v>2.5</v>
      </c>
      <c r="W23" s="39" t="str">
        <f t="shared" si="40"/>
        <v>OG</v>
      </c>
      <c r="X23" s="39" t="str">
        <f t="shared" si="41"/>
        <v>OG</v>
      </c>
      <c r="Y23" s="37">
        <f t="shared" si="6"/>
        <v>50</v>
      </c>
      <c r="Z23" s="40">
        <f>'1STML'!K23</f>
        <v>55</v>
      </c>
      <c r="AA23" s="38">
        <f t="shared" si="7"/>
        <v>2.5</v>
      </c>
      <c r="AB23" s="39" t="str">
        <f t="shared" si="42"/>
        <v>OG</v>
      </c>
      <c r="AC23" s="39" t="str">
        <f t="shared" si="43"/>
        <v>OG</v>
      </c>
      <c r="AD23" s="40">
        <f>'1STML'!L23</f>
        <v>205</v>
      </c>
      <c r="AE23" s="39" t="str">
        <f t="shared" si="44"/>
        <v>OG</v>
      </c>
      <c r="AF23" s="39" t="str">
        <f t="shared" si="45"/>
        <v>OG</v>
      </c>
      <c r="AG23" s="66" t="str">
        <f t="shared" si="46"/>
        <v>OG</v>
      </c>
      <c r="AH23" s="66" t="str">
        <f t="shared" si="47"/>
        <v>OG</v>
      </c>
      <c r="AI23" s="37">
        <f t="shared" si="8"/>
        <v>50</v>
      </c>
      <c r="AJ23" s="40">
        <f>'1STML'!N23</f>
        <v>150</v>
      </c>
      <c r="AK23" s="38">
        <f t="shared" si="9"/>
        <v>2.5</v>
      </c>
      <c r="AL23" s="39" t="str">
        <f t="shared" si="48"/>
        <v>OG</v>
      </c>
      <c r="AM23" s="39" t="str">
        <f t="shared" si="49"/>
        <v>OG</v>
      </c>
      <c r="AN23" s="37">
        <f t="shared" si="10"/>
        <v>50</v>
      </c>
      <c r="AO23" s="40">
        <f>'1STML'!O23</f>
        <v>57</v>
      </c>
      <c r="AP23" s="38">
        <f t="shared" si="11"/>
        <v>2.5</v>
      </c>
      <c r="AQ23" s="39" t="str">
        <f t="shared" si="50"/>
        <v>OG</v>
      </c>
      <c r="AR23" s="39" t="str">
        <f t="shared" si="51"/>
        <v>OG</v>
      </c>
      <c r="AS23" s="40">
        <f>'1STML'!P23</f>
        <v>207</v>
      </c>
      <c r="AT23" s="39" t="str">
        <f t="shared" si="52"/>
        <v>OG</v>
      </c>
      <c r="AU23" s="39" t="str">
        <f t="shared" si="53"/>
        <v>OG</v>
      </c>
      <c r="AV23" s="66" t="str">
        <f t="shared" si="54"/>
        <v>OG</v>
      </c>
      <c r="AW23" s="66" t="str">
        <f t="shared" si="55"/>
        <v>OG</v>
      </c>
      <c r="AX23" s="37">
        <f t="shared" si="12"/>
        <v>50</v>
      </c>
      <c r="AY23" s="40">
        <f>'1STML'!R23</f>
        <v>140</v>
      </c>
      <c r="AZ23" s="38">
        <f t="shared" si="13"/>
        <v>2.5</v>
      </c>
      <c r="BA23" s="39" t="str">
        <f t="shared" si="56"/>
        <v>OG</v>
      </c>
      <c r="BB23" s="39" t="str">
        <f t="shared" si="57"/>
        <v>OG</v>
      </c>
      <c r="BC23" s="37">
        <f t="shared" si="14"/>
        <v>50</v>
      </c>
      <c r="BD23" s="40">
        <f>'1STML'!S23</f>
        <v>58</v>
      </c>
      <c r="BE23" s="38">
        <f t="shared" si="15"/>
        <v>2.5</v>
      </c>
      <c r="BF23" s="39" t="str">
        <f t="shared" si="58"/>
        <v>OG</v>
      </c>
      <c r="BG23" s="39" t="str">
        <f t="shared" si="59"/>
        <v>OG</v>
      </c>
      <c r="BH23" s="40">
        <f>'1STML'!T23</f>
        <v>198</v>
      </c>
      <c r="BI23" s="39" t="str">
        <f t="shared" si="60"/>
        <v>OG</v>
      </c>
      <c r="BJ23" s="39" t="str">
        <f t="shared" si="61"/>
        <v>OG</v>
      </c>
      <c r="BK23" s="66" t="str">
        <f t="shared" si="62"/>
        <v>OG</v>
      </c>
      <c r="BL23" s="66" t="str">
        <f t="shared" si="63"/>
        <v>OG</v>
      </c>
      <c r="BM23" s="37">
        <f t="shared" si="16"/>
        <v>50</v>
      </c>
      <c r="BN23" s="40">
        <f>'1STML'!V23</f>
        <v>125</v>
      </c>
      <c r="BO23" s="38">
        <f t="shared" si="17"/>
        <v>2.5</v>
      </c>
      <c r="BP23" s="39" t="str">
        <f t="shared" si="64"/>
        <v>OG</v>
      </c>
      <c r="BQ23" s="39" t="str">
        <f t="shared" si="65"/>
        <v>OG</v>
      </c>
      <c r="BR23" s="37">
        <f t="shared" si="18"/>
        <v>50</v>
      </c>
      <c r="BS23" s="40">
        <f>'1STML'!W23</f>
        <v>55</v>
      </c>
      <c r="BT23" s="38">
        <f t="shared" si="19"/>
        <v>2.5</v>
      </c>
      <c r="BU23" s="39" t="str">
        <f t="shared" si="66"/>
        <v>OG</v>
      </c>
      <c r="BV23" s="39" t="str">
        <f t="shared" si="67"/>
        <v>OG</v>
      </c>
      <c r="BW23" s="40">
        <f>'1STML'!X23</f>
        <v>180</v>
      </c>
      <c r="BX23" s="39" t="str">
        <f t="shared" si="68"/>
        <v>OG</v>
      </c>
      <c r="BY23" s="39" t="str">
        <f t="shared" si="69"/>
        <v>OG</v>
      </c>
      <c r="BZ23" s="66" t="str">
        <f t="shared" si="70"/>
        <v>OG</v>
      </c>
      <c r="CA23" s="66" t="str">
        <f t="shared" si="71"/>
        <v>OG</v>
      </c>
      <c r="CB23" s="37">
        <f t="shared" si="20"/>
        <v>25</v>
      </c>
      <c r="CC23" s="40">
        <f>'1STML'!Z23</f>
        <v>95</v>
      </c>
      <c r="CD23" s="38">
        <f t="shared" si="21"/>
        <v>2</v>
      </c>
      <c r="CE23" s="39" t="str">
        <f t="shared" si="72"/>
        <v>OG</v>
      </c>
      <c r="CF23" s="39" t="str">
        <f t="shared" si="73"/>
        <v>OG</v>
      </c>
      <c r="CG23" s="37">
        <f t="shared" si="22"/>
        <v>25</v>
      </c>
      <c r="CH23" s="40">
        <f>'1STML'!AA23</f>
        <v>24</v>
      </c>
      <c r="CI23" s="38">
        <f t="shared" si="23"/>
        <v>2</v>
      </c>
      <c r="CJ23" s="39" t="str">
        <f t="shared" si="74"/>
        <v>A+</v>
      </c>
      <c r="CK23" s="39">
        <f t="shared" si="75"/>
        <v>4</v>
      </c>
      <c r="CL23" s="40">
        <f>'1STML'!AB23</f>
        <v>119</v>
      </c>
      <c r="CM23" s="39" t="str">
        <f t="shared" si="76"/>
        <v>OG</v>
      </c>
      <c r="CN23" s="39" t="str">
        <f t="shared" si="77"/>
        <v>OG</v>
      </c>
      <c r="CO23" s="66" t="str">
        <f t="shared" si="78"/>
        <v>OG</v>
      </c>
      <c r="CP23" s="66" t="str">
        <f t="shared" si="79"/>
        <v>OG</v>
      </c>
      <c r="CQ23" s="37">
        <f t="shared" si="24"/>
        <v>25</v>
      </c>
      <c r="CR23" s="40">
        <f>'1STML'!AD23</f>
        <v>115</v>
      </c>
      <c r="CS23" s="38">
        <f t="shared" si="25"/>
        <v>2</v>
      </c>
      <c r="CT23" s="39" t="str">
        <f t="shared" si="80"/>
        <v>OG</v>
      </c>
      <c r="CU23" s="39" t="str">
        <f t="shared" si="81"/>
        <v>OG</v>
      </c>
      <c r="CV23" s="37">
        <f t="shared" si="26"/>
        <v>25</v>
      </c>
      <c r="CW23" s="40">
        <f>'1STML'!AE23</f>
        <v>24</v>
      </c>
      <c r="CX23" s="38">
        <f t="shared" si="27"/>
        <v>2</v>
      </c>
      <c r="CY23" s="39" t="str">
        <f t="shared" si="82"/>
        <v>A+</v>
      </c>
      <c r="CZ23" s="39">
        <f t="shared" si="83"/>
        <v>4</v>
      </c>
      <c r="DA23" s="40">
        <f>'1STML'!AF23</f>
        <v>139</v>
      </c>
      <c r="DB23" s="39" t="str">
        <f t="shared" si="84"/>
        <v>OG</v>
      </c>
      <c r="DC23" s="39" t="str">
        <f t="shared" si="85"/>
        <v>OG</v>
      </c>
      <c r="DD23" s="66" t="str">
        <f t="shared" si="86"/>
        <v>OG</v>
      </c>
      <c r="DE23" s="66" t="str">
        <f t="shared" si="87"/>
        <v>OG</v>
      </c>
      <c r="DF23" s="37">
        <f t="shared" si="28"/>
        <v>25</v>
      </c>
      <c r="DG23" s="40">
        <f>'1STML'!AH23</f>
        <v>75</v>
      </c>
      <c r="DH23" s="38">
        <f t="shared" si="29"/>
        <v>2</v>
      </c>
      <c r="DI23" s="39" t="str">
        <f t="shared" si="88"/>
        <v>OG</v>
      </c>
      <c r="DJ23" s="39" t="str">
        <f t="shared" si="89"/>
        <v>OG</v>
      </c>
      <c r="DK23" s="37">
        <f t="shared" si="30"/>
        <v>25</v>
      </c>
      <c r="DL23" s="40">
        <f>'1STML'!AI23</f>
        <v>24</v>
      </c>
      <c r="DM23" s="38">
        <f t="shared" si="31"/>
        <v>2</v>
      </c>
      <c r="DN23" s="39" t="str">
        <f t="shared" si="90"/>
        <v>A+</v>
      </c>
      <c r="DO23" s="39">
        <f t="shared" si="91"/>
        <v>4</v>
      </c>
      <c r="DP23" s="40">
        <f>'1STML'!AJ23</f>
        <v>99</v>
      </c>
      <c r="DQ23" s="39" t="str">
        <f t="shared" si="92"/>
        <v>OG</v>
      </c>
      <c r="DR23" s="39" t="str">
        <f t="shared" si="93"/>
        <v>OG</v>
      </c>
      <c r="DS23" s="66" t="str">
        <f t="shared" si="94"/>
        <v>OG</v>
      </c>
      <c r="DT23" s="66" t="str">
        <f t="shared" si="95"/>
        <v>OG</v>
      </c>
      <c r="DU23" s="35">
        <f t="shared" si="96"/>
        <v>37</v>
      </c>
      <c r="DV23" s="35" t="str">
        <f t="shared" si="97"/>
        <v>OG</v>
      </c>
      <c r="DW23" s="35" t="str">
        <f t="shared" si="98"/>
        <v>OG</v>
      </c>
      <c r="DX23" s="35" t="str">
        <f t="shared" si="99"/>
        <v>OG</v>
      </c>
      <c r="DY23" s="35">
        <f t="shared" si="100"/>
        <v>0</v>
      </c>
      <c r="DZ23" s="35">
        <f t="shared" si="101"/>
        <v>0</v>
      </c>
      <c r="EA23" s="35">
        <f t="shared" si="102"/>
        <v>1</v>
      </c>
      <c r="EB23" s="28">
        <f>'1STML'!AO23</f>
        <v>53</v>
      </c>
    </row>
    <row r="24" spans="1:132" ht="19.5">
      <c r="A24" s="4">
        <f>'1STML'!A24</f>
        <v>15</v>
      </c>
      <c r="B24" s="4" t="str">
        <f>'1STML'!B24</f>
        <v>ST0790101</v>
      </c>
      <c r="C24" s="4">
        <f>'1STML'!C24</f>
        <v>200215</v>
      </c>
      <c r="D24" s="4" t="str">
        <f>'1STML'!D24</f>
        <v>PRAYUM JUNG GADTAULA</v>
      </c>
      <c r="E24" s="37">
        <f t="shared" si="0"/>
        <v>50</v>
      </c>
      <c r="F24" s="40">
        <f>'1STML'!F24</f>
        <v>245</v>
      </c>
      <c r="G24" s="38">
        <f t="shared" si="1"/>
        <v>2.5</v>
      </c>
      <c r="H24" s="39" t="str">
        <f t="shared" si="32"/>
        <v>OG</v>
      </c>
      <c r="I24" s="39" t="str">
        <f t="shared" si="33"/>
        <v>OG</v>
      </c>
      <c r="J24" s="37">
        <f t="shared" si="2"/>
        <v>50</v>
      </c>
      <c r="K24" s="40">
        <f>'1STML'!G24</f>
        <v>63</v>
      </c>
      <c r="L24" s="38">
        <f t="shared" si="3"/>
        <v>2.5</v>
      </c>
      <c r="M24" s="39" t="str">
        <f t="shared" si="34"/>
        <v>OG</v>
      </c>
      <c r="N24" s="39" t="str">
        <f t="shared" si="35"/>
        <v>OG</v>
      </c>
      <c r="O24" s="40">
        <f>'1STML'!H24</f>
        <v>308</v>
      </c>
      <c r="P24" s="39" t="str">
        <f t="shared" si="36"/>
        <v>OG</v>
      </c>
      <c r="Q24" s="39" t="str">
        <f t="shared" si="37"/>
        <v>OG</v>
      </c>
      <c r="R24" s="66" t="str">
        <f t="shared" si="38"/>
        <v>OG</v>
      </c>
      <c r="S24" s="66" t="str">
        <f t="shared" si="39"/>
        <v>OG</v>
      </c>
      <c r="T24" s="37">
        <f t="shared" si="4"/>
        <v>50</v>
      </c>
      <c r="U24" s="40">
        <f>'1STML'!J24</f>
        <v>235</v>
      </c>
      <c r="V24" s="38">
        <f t="shared" si="5"/>
        <v>2.5</v>
      </c>
      <c r="W24" s="39" t="str">
        <f t="shared" si="40"/>
        <v>OG</v>
      </c>
      <c r="X24" s="39" t="str">
        <f t="shared" si="41"/>
        <v>OG</v>
      </c>
      <c r="Y24" s="37">
        <f t="shared" si="6"/>
        <v>50</v>
      </c>
      <c r="Z24" s="40">
        <f>'1STML'!K24</f>
        <v>63</v>
      </c>
      <c r="AA24" s="38">
        <f t="shared" si="7"/>
        <v>2.5</v>
      </c>
      <c r="AB24" s="39" t="str">
        <f t="shared" si="42"/>
        <v>OG</v>
      </c>
      <c r="AC24" s="39" t="str">
        <f t="shared" si="43"/>
        <v>OG</v>
      </c>
      <c r="AD24" s="40">
        <f>'1STML'!L24</f>
        <v>298</v>
      </c>
      <c r="AE24" s="39" t="str">
        <f t="shared" si="44"/>
        <v>OG</v>
      </c>
      <c r="AF24" s="39" t="str">
        <f t="shared" si="45"/>
        <v>OG</v>
      </c>
      <c r="AG24" s="66" t="str">
        <f t="shared" si="46"/>
        <v>OG</v>
      </c>
      <c r="AH24" s="66" t="str">
        <f t="shared" si="47"/>
        <v>OG</v>
      </c>
      <c r="AI24" s="37">
        <f t="shared" si="8"/>
        <v>50</v>
      </c>
      <c r="AJ24" s="40">
        <f>'1STML'!N24</f>
        <v>245</v>
      </c>
      <c r="AK24" s="38">
        <f t="shared" si="9"/>
        <v>2.5</v>
      </c>
      <c r="AL24" s="39" t="str">
        <f t="shared" si="48"/>
        <v>OG</v>
      </c>
      <c r="AM24" s="39" t="str">
        <f t="shared" si="49"/>
        <v>OG</v>
      </c>
      <c r="AN24" s="37">
        <f t="shared" si="10"/>
        <v>50</v>
      </c>
      <c r="AO24" s="40">
        <f>'1STML'!O24</f>
        <v>63</v>
      </c>
      <c r="AP24" s="38">
        <f t="shared" si="11"/>
        <v>2.5</v>
      </c>
      <c r="AQ24" s="39" t="str">
        <f t="shared" si="50"/>
        <v>OG</v>
      </c>
      <c r="AR24" s="39" t="str">
        <f t="shared" si="51"/>
        <v>OG</v>
      </c>
      <c r="AS24" s="40">
        <f>'1STML'!P24</f>
        <v>308</v>
      </c>
      <c r="AT24" s="39" t="str">
        <f t="shared" si="52"/>
        <v>OG</v>
      </c>
      <c r="AU24" s="39" t="str">
        <f t="shared" si="53"/>
        <v>OG</v>
      </c>
      <c r="AV24" s="66" t="str">
        <f t="shared" si="54"/>
        <v>OG</v>
      </c>
      <c r="AW24" s="66" t="str">
        <f t="shared" si="55"/>
        <v>OG</v>
      </c>
      <c r="AX24" s="37">
        <f t="shared" si="12"/>
        <v>50</v>
      </c>
      <c r="AY24" s="40">
        <f>'1STML'!R24</f>
        <v>245</v>
      </c>
      <c r="AZ24" s="38">
        <f t="shared" si="13"/>
        <v>2.5</v>
      </c>
      <c r="BA24" s="39" t="str">
        <f t="shared" si="56"/>
        <v>OG</v>
      </c>
      <c r="BB24" s="39" t="str">
        <f t="shared" si="57"/>
        <v>OG</v>
      </c>
      <c r="BC24" s="37">
        <f t="shared" si="14"/>
        <v>50</v>
      </c>
      <c r="BD24" s="40">
        <f>'1STML'!S24</f>
        <v>63</v>
      </c>
      <c r="BE24" s="38">
        <f t="shared" si="15"/>
        <v>2.5</v>
      </c>
      <c r="BF24" s="39" t="str">
        <f t="shared" si="58"/>
        <v>OG</v>
      </c>
      <c r="BG24" s="39" t="str">
        <f t="shared" si="59"/>
        <v>OG</v>
      </c>
      <c r="BH24" s="40">
        <f>'1STML'!T24</f>
        <v>308</v>
      </c>
      <c r="BI24" s="39" t="str">
        <f t="shared" si="60"/>
        <v>OG</v>
      </c>
      <c r="BJ24" s="39" t="str">
        <f t="shared" si="61"/>
        <v>OG</v>
      </c>
      <c r="BK24" s="66" t="str">
        <f t="shared" si="62"/>
        <v>OG</v>
      </c>
      <c r="BL24" s="66" t="str">
        <f t="shared" si="63"/>
        <v>OG</v>
      </c>
      <c r="BM24" s="37">
        <f t="shared" si="16"/>
        <v>50</v>
      </c>
      <c r="BN24" s="40">
        <f>'1STML'!V24</f>
        <v>245</v>
      </c>
      <c r="BO24" s="38">
        <f t="shared" si="17"/>
        <v>2.5</v>
      </c>
      <c r="BP24" s="39" t="str">
        <f t="shared" si="64"/>
        <v>OG</v>
      </c>
      <c r="BQ24" s="39" t="str">
        <f t="shared" si="65"/>
        <v>OG</v>
      </c>
      <c r="BR24" s="37">
        <f t="shared" si="18"/>
        <v>50</v>
      </c>
      <c r="BS24" s="40">
        <f>'1STML'!W24</f>
        <v>63</v>
      </c>
      <c r="BT24" s="38">
        <f t="shared" si="19"/>
        <v>2.5</v>
      </c>
      <c r="BU24" s="39" t="str">
        <f t="shared" si="66"/>
        <v>OG</v>
      </c>
      <c r="BV24" s="39" t="str">
        <f t="shared" si="67"/>
        <v>OG</v>
      </c>
      <c r="BW24" s="40">
        <f>'1STML'!X24</f>
        <v>308</v>
      </c>
      <c r="BX24" s="39" t="str">
        <f t="shared" si="68"/>
        <v>OG</v>
      </c>
      <c r="BY24" s="39" t="str">
        <f t="shared" si="69"/>
        <v>OG</v>
      </c>
      <c r="BZ24" s="66" t="str">
        <f t="shared" si="70"/>
        <v>OG</v>
      </c>
      <c r="CA24" s="66" t="str">
        <f t="shared" si="71"/>
        <v>OG</v>
      </c>
      <c r="CB24" s="37">
        <f t="shared" si="20"/>
        <v>25</v>
      </c>
      <c r="CC24" s="40">
        <f>'1STML'!Z24</f>
        <v>125</v>
      </c>
      <c r="CD24" s="38">
        <f t="shared" si="21"/>
        <v>2</v>
      </c>
      <c r="CE24" s="39" t="str">
        <f t="shared" si="72"/>
        <v>OG</v>
      </c>
      <c r="CF24" s="39" t="str">
        <f t="shared" si="73"/>
        <v>OG</v>
      </c>
      <c r="CG24" s="37">
        <f t="shared" si="22"/>
        <v>25</v>
      </c>
      <c r="CH24" s="40">
        <f>'1STML'!AA24</f>
        <v>32</v>
      </c>
      <c r="CI24" s="38">
        <f t="shared" si="23"/>
        <v>2</v>
      </c>
      <c r="CJ24" s="39" t="str">
        <f t="shared" si="74"/>
        <v>OG</v>
      </c>
      <c r="CK24" s="39" t="str">
        <f t="shared" si="75"/>
        <v>OG</v>
      </c>
      <c r="CL24" s="40">
        <f>'1STML'!AB24</f>
        <v>157</v>
      </c>
      <c r="CM24" s="39" t="str">
        <f t="shared" si="76"/>
        <v>OG</v>
      </c>
      <c r="CN24" s="39" t="str">
        <f t="shared" si="77"/>
        <v>OG</v>
      </c>
      <c r="CO24" s="66" t="str">
        <f t="shared" si="78"/>
        <v>OG</v>
      </c>
      <c r="CP24" s="66" t="str">
        <f t="shared" si="79"/>
        <v>OG</v>
      </c>
      <c r="CQ24" s="37">
        <f t="shared" si="24"/>
        <v>25</v>
      </c>
      <c r="CR24" s="40">
        <f>'1STML'!AD24</f>
        <v>125</v>
      </c>
      <c r="CS24" s="38">
        <f t="shared" si="25"/>
        <v>2</v>
      </c>
      <c r="CT24" s="39" t="str">
        <f t="shared" si="80"/>
        <v>OG</v>
      </c>
      <c r="CU24" s="39" t="str">
        <f t="shared" si="81"/>
        <v>OG</v>
      </c>
      <c r="CV24" s="37">
        <f t="shared" si="26"/>
        <v>25</v>
      </c>
      <c r="CW24" s="40">
        <f>'1STML'!AE24</f>
        <v>32</v>
      </c>
      <c r="CX24" s="38">
        <f t="shared" si="27"/>
        <v>2</v>
      </c>
      <c r="CY24" s="39" t="str">
        <f t="shared" si="82"/>
        <v>OG</v>
      </c>
      <c r="CZ24" s="39" t="str">
        <f t="shared" si="83"/>
        <v>OG</v>
      </c>
      <c r="DA24" s="40">
        <f>'1STML'!AF24</f>
        <v>157</v>
      </c>
      <c r="DB24" s="39" t="str">
        <f t="shared" si="84"/>
        <v>OG</v>
      </c>
      <c r="DC24" s="39" t="str">
        <f t="shared" si="85"/>
        <v>OG</v>
      </c>
      <c r="DD24" s="66" t="str">
        <f t="shared" si="86"/>
        <v>OG</v>
      </c>
      <c r="DE24" s="66" t="str">
        <f t="shared" si="87"/>
        <v>OG</v>
      </c>
      <c r="DF24" s="37">
        <f t="shared" si="28"/>
        <v>25</v>
      </c>
      <c r="DG24" s="40">
        <f>'1STML'!AH24</f>
        <v>125</v>
      </c>
      <c r="DH24" s="38">
        <f t="shared" si="29"/>
        <v>2</v>
      </c>
      <c r="DI24" s="39" t="str">
        <f t="shared" si="88"/>
        <v>OG</v>
      </c>
      <c r="DJ24" s="39" t="str">
        <f t="shared" si="89"/>
        <v>OG</v>
      </c>
      <c r="DK24" s="37">
        <f t="shared" si="30"/>
        <v>25</v>
      </c>
      <c r="DL24" s="40">
        <f>'1STML'!AI24</f>
        <v>32</v>
      </c>
      <c r="DM24" s="38">
        <f t="shared" si="31"/>
        <v>2</v>
      </c>
      <c r="DN24" s="39" t="str">
        <f t="shared" si="90"/>
        <v>OG</v>
      </c>
      <c r="DO24" s="39" t="str">
        <f t="shared" si="91"/>
        <v>OG</v>
      </c>
      <c r="DP24" s="40">
        <f>'1STML'!AJ24</f>
        <v>157</v>
      </c>
      <c r="DQ24" s="39" t="str">
        <f t="shared" si="92"/>
        <v>OG</v>
      </c>
      <c r="DR24" s="39" t="str">
        <f t="shared" si="93"/>
        <v>OG</v>
      </c>
      <c r="DS24" s="66" t="str">
        <f t="shared" si="94"/>
        <v>OG</v>
      </c>
      <c r="DT24" s="66" t="str">
        <f t="shared" si="95"/>
        <v>OG</v>
      </c>
      <c r="DU24" s="35">
        <f t="shared" si="96"/>
        <v>37</v>
      </c>
      <c r="DV24" s="35" t="str">
        <f t="shared" si="97"/>
        <v>OG</v>
      </c>
      <c r="DW24" s="35" t="str">
        <f t="shared" si="98"/>
        <v>OG</v>
      </c>
      <c r="DX24" s="35" t="str">
        <f t="shared" si="99"/>
        <v>OG</v>
      </c>
      <c r="DY24" s="35">
        <f t="shared" si="100"/>
        <v>0</v>
      </c>
      <c r="DZ24" s="35">
        <f t="shared" si="101"/>
        <v>0</v>
      </c>
      <c r="EA24" s="35">
        <f t="shared" si="102"/>
        <v>1</v>
      </c>
      <c r="EB24" s="28">
        <f>'1STML'!AO24</f>
        <v>58</v>
      </c>
    </row>
    <row r="25" spans="1:132" ht="19.5">
      <c r="A25" s="4">
        <f>'1STML'!A25</f>
        <v>16</v>
      </c>
      <c r="B25" s="4" t="str">
        <f>'1STML'!B25</f>
        <v>ST0790114</v>
      </c>
      <c r="C25" s="4">
        <f>'1STML'!C25</f>
        <v>200216</v>
      </c>
      <c r="D25" s="4" t="str">
        <f>'1STML'!D25</f>
        <v>PRINSEK LIMBU</v>
      </c>
      <c r="E25" s="37">
        <f t="shared" si="0"/>
        <v>50</v>
      </c>
      <c r="F25" s="40">
        <f>'1STML'!F25</f>
        <v>225</v>
      </c>
      <c r="G25" s="38">
        <f t="shared" si="1"/>
        <v>2.5</v>
      </c>
      <c r="H25" s="39" t="str">
        <f t="shared" si="32"/>
        <v>OG</v>
      </c>
      <c r="I25" s="39" t="str">
        <f t="shared" si="33"/>
        <v>OG</v>
      </c>
      <c r="J25" s="37">
        <f t="shared" si="2"/>
        <v>50</v>
      </c>
      <c r="K25" s="40">
        <f>'1STML'!G25</f>
        <v>60</v>
      </c>
      <c r="L25" s="38">
        <f t="shared" si="3"/>
        <v>2.5</v>
      </c>
      <c r="M25" s="39" t="str">
        <f t="shared" si="34"/>
        <v>OG</v>
      </c>
      <c r="N25" s="39" t="str">
        <f t="shared" si="35"/>
        <v>OG</v>
      </c>
      <c r="O25" s="40">
        <f>'1STML'!H25</f>
        <v>285</v>
      </c>
      <c r="P25" s="39" t="str">
        <f t="shared" si="36"/>
        <v>OG</v>
      </c>
      <c r="Q25" s="39" t="str">
        <f t="shared" si="37"/>
        <v>OG</v>
      </c>
      <c r="R25" s="66" t="str">
        <f t="shared" si="38"/>
        <v>OG</v>
      </c>
      <c r="S25" s="66" t="str">
        <f t="shared" si="39"/>
        <v>OG</v>
      </c>
      <c r="T25" s="37">
        <f t="shared" si="4"/>
        <v>50</v>
      </c>
      <c r="U25" s="40">
        <f>'1STML'!J25</f>
        <v>185</v>
      </c>
      <c r="V25" s="38">
        <f t="shared" si="5"/>
        <v>2.5</v>
      </c>
      <c r="W25" s="39" t="str">
        <f t="shared" si="40"/>
        <v>OG</v>
      </c>
      <c r="X25" s="39" t="str">
        <f t="shared" si="41"/>
        <v>OG</v>
      </c>
      <c r="Y25" s="37">
        <f t="shared" si="6"/>
        <v>50</v>
      </c>
      <c r="Z25" s="40">
        <f>'1STML'!K25</f>
        <v>59</v>
      </c>
      <c r="AA25" s="38">
        <f t="shared" si="7"/>
        <v>2.5</v>
      </c>
      <c r="AB25" s="39" t="str">
        <f t="shared" si="42"/>
        <v>OG</v>
      </c>
      <c r="AC25" s="39" t="str">
        <f t="shared" si="43"/>
        <v>OG</v>
      </c>
      <c r="AD25" s="40">
        <f>'1STML'!L25</f>
        <v>244</v>
      </c>
      <c r="AE25" s="39" t="str">
        <f t="shared" si="44"/>
        <v>OG</v>
      </c>
      <c r="AF25" s="39" t="str">
        <f t="shared" si="45"/>
        <v>OG</v>
      </c>
      <c r="AG25" s="66" t="str">
        <f t="shared" si="46"/>
        <v>OG</v>
      </c>
      <c r="AH25" s="66" t="str">
        <f t="shared" si="47"/>
        <v>OG</v>
      </c>
      <c r="AI25" s="37">
        <f t="shared" si="8"/>
        <v>50</v>
      </c>
      <c r="AJ25" s="40">
        <f>'1STML'!N25</f>
        <v>215</v>
      </c>
      <c r="AK25" s="38">
        <f t="shared" si="9"/>
        <v>2.5</v>
      </c>
      <c r="AL25" s="39" t="str">
        <f t="shared" si="48"/>
        <v>OG</v>
      </c>
      <c r="AM25" s="39" t="str">
        <f t="shared" si="49"/>
        <v>OG</v>
      </c>
      <c r="AN25" s="37">
        <f t="shared" si="10"/>
        <v>50</v>
      </c>
      <c r="AO25" s="40">
        <f>'1STML'!O25</f>
        <v>58</v>
      </c>
      <c r="AP25" s="38">
        <f t="shared" si="11"/>
        <v>2.5</v>
      </c>
      <c r="AQ25" s="39" t="str">
        <f t="shared" si="50"/>
        <v>OG</v>
      </c>
      <c r="AR25" s="39" t="str">
        <f t="shared" si="51"/>
        <v>OG</v>
      </c>
      <c r="AS25" s="40">
        <f>'1STML'!P25</f>
        <v>273</v>
      </c>
      <c r="AT25" s="39" t="str">
        <f t="shared" si="52"/>
        <v>OG</v>
      </c>
      <c r="AU25" s="39" t="str">
        <f t="shared" si="53"/>
        <v>OG</v>
      </c>
      <c r="AV25" s="66" t="str">
        <f t="shared" si="54"/>
        <v>OG</v>
      </c>
      <c r="AW25" s="66" t="str">
        <f t="shared" si="55"/>
        <v>OG</v>
      </c>
      <c r="AX25" s="37">
        <f t="shared" si="12"/>
        <v>50</v>
      </c>
      <c r="AY25" s="40">
        <f>'1STML'!R25</f>
        <v>200</v>
      </c>
      <c r="AZ25" s="38">
        <f t="shared" si="13"/>
        <v>2.5</v>
      </c>
      <c r="BA25" s="39" t="str">
        <f t="shared" si="56"/>
        <v>OG</v>
      </c>
      <c r="BB25" s="39" t="str">
        <f t="shared" si="57"/>
        <v>OG</v>
      </c>
      <c r="BC25" s="37">
        <f t="shared" si="14"/>
        <v>50</v>
      </c>
      <c r="BD25" s="40">
        <f>'1STML'!S25</f>
        <v>60</v>
      </c>
      <c r="BE25" s="38">
        <f t="shared" si="15"/>
        <v>2.5</v>
      </c>
      <c r="BF25" s="39" t="str">
        <f t="shared" si="58"/>
        <v>OG</v>
      </c>
      <c r="BG25" s="39" t="str">
        <f t="shared" si="59"/>
        <v>OG</v>
      </c>
      <c r="BH25" s="40">
        <f>'1STML'!T25</f>
        <v>260</v>
      </c>
      <c r="BI25" s="39" t="str">
        <f t="shared" si="60"/>
        <v>OG</v>
      </c>
      <c r="BJ25" s="39" t="str">
        <f t="shared" si="61"/>
        <v>OG</v>
      </c>
      <c r="BK25" s="66" t="str">
        <f t="shared" si="62"/>
        <v>OG</v>
      </c>
      <c r="BL25" s="66" t="str">
        <f t="shared" si="63"/>
        <v>OG</v>
      </c>
      <c r="BM25" s="37">
        <f t="shared" si="16"/>
        <v>50</v>
      </c>
      <c r="BN25" s="40">
        <f>'1STML'!V25</f>
        <v>195</v>
      </c>
      <c r="BO25" s="38">
        <f t="shared" si="17"/>
        <v>2.5</v>
      </c>
      <c r="BP25" s="39" t="str">
        <f t="shared" si="64"/>
        <v>OG</v>
      </c>
      <c r="BQ25" s="39" t="str">
        <f t="shared" si="65"/>
        <v>OG</v>
      </c>
      <c r="BR25" s="37">
        <f t="shared" si="18"/>
        <v>50</v>
      </c>
      <c r="BS25" s="40">
        <f>'1STML'!W25</f>
        <v>59</v>
      </c>
      <c r="BT25" s="38">
        <f t="shared" si="19"/>
        <v>2.5</v>
      </c>
      <c r="BU25" s="39" t="str">
        <f t="shared" si="66"/>
        <v>OG</v>
      </c>
      <c r="BV25" s="39" t="str">
        <f t="shared" si="67"/>
        <v>OG</v>
      </c>
      <c r="BW25" s="40">
        <f>'1STML'!X25</f>
        <v>254</v>
      </c>
      <c r="BX25" s="39" t="str">
        <f t="shared" si="68"/>
        <v>OG</v>
      </c>
      <c r="BY25" s="39" t="str">
        <f t="shared" si="69"/>
        <v>OG</v>
      </c>
      <c r="BZ25" s="66" t="str">
        <f t="shared" si="70"/>
        <v>OG</v>
      </c>
      <c r="CA25" s="66" t="str">
        <f t="shared" si="71"/>
        <v>OG</v>
      </c>
      <c r="CB25" s="37">
        <f t="shared" si="20"/>
        <v>25</v>
      </c>
      <c r="CC25" s="40">
        <f>'1STML'!Z25</f>
        <v>110</v>
      </c>
      <c r="CD25" s="38">
        <f t="shared" si="21"/>
        <v>2</v>
      </c>
      <c r="CE25" s="39" t="str">
        <f t="shared" si="72"/>
        <v>OG</v>
      </c>
      <c r="CF25" s="39" t="str">
        <f t="shared" si="73"/>
        <v>OG</v>
      </c>
      <c r="CG25" s="37">
        <f t="shared" si="22"/>
        <v>25</v>
      </c>
      <c r="CH25" s="40">
        <f>'1STML'!AA25</f>
        <v>28</v>
      </c>
      <c r="CI25" s="38">
        <f t="shared" si="23"/>
        <v>2</v>
      </c>
      <c r="CJ25" s="39" t="str">
        <f t="shared" si="74"/>
        <v>OG</v>
      </c>
      <c r="CK25" s="39" t="str">
        <f t="shared" si="75"/>
        <v>OG</v>
      </c>
      <c r="CL25" s="40">
        <f>'1STML'!AB25</f>
        <v>138</v>
      </c>
      <c r="CM25" s="39" t="str">
        <f t="shared" si="76"/>
        <v>OG</v>
      </c>
      <c r="CN25" s="39" t="str">
        <f t="shared" si="77"/>
        <v>OG</v>
      </c>
      <c r="CO25" s="66" t="str">
        <f t="shared" si="78"/>
        <v>OG</v>
      </c>
      <c r="CP25" s="66" t="str">
        <f t="shared" si="79"/>
        <v>OG</v>
      </c>
      <c r="CQ25" s="37">
        <f t="shared" si="24"/>
        <v>25</v>
      </c>
      <c r="CR25" s="40">
        <f>'1STML'!AD25</f>
        <v>115</v>
      </c>
      <c r="CS25" s="38">
        <f t="shared" si="25"/>
        <v>2</v>
      </c>
      <c r="CT25" s="39" t="str">
        <f t="shared" si="80"/>
        <v>OG</v>
      </c>
      <c r="CU25" s="39" t="str">
        <f t="shared" si="81"/>
        <v>OG</v>
      </c>
      <c r="CV25" s="37">
        <f t="shared" si="26"/>
        <v>25</v>
      </c>
      <c r="CW25" s="40">
        <f>'1STML'!AE25</f>
        <v>24</v>
      </c>
      <c r="CX25" s="38">
        <f t="shared" si="27"/>
        <v>2</v>
      </c>
      <c r="CY25" s="39" t="str">
        <f t="shared" si="82"/>
        <v>A+</v>
      </c>
      <c r="CZ25" s="39">
        <f t="shared" si="83"/>
        <v>4</v>
      </c>
      <c r="DA25" s="40">
        <f>'1STML'!AF25</f>
        <v>139</v>
      </c>
      <c r="DB25" s="39" t="str">
        <f t="shared" si="84"/>
        <v>OG</v>
      </c>
      <c r="DC25" s="39" t="str">
        <f t="shared" si="85"/>
        <v>OG</v>
      </c>
      <c r="DD25" s="66" t="str">
        <f t="shared" si="86"/>
        <v>OG</v>
      </c>
      <c r="DE25" s="66" t="str">
        <f t="shared" si="87"/>
        <v>OG</v>
      </c>
      <c r="DF25" s="37">
        <f t="shared" si="28"/>
        <v>25</v>
      </c>
      <c r="DG25" s="40">
        <f>'1STML'!AH25</f>
        <v>110</v>
      </c>
      <c r="DH25" s="38">
        <f t="shared" si="29"/>
        <v>2</v>
      </c>
      <c r="DI25" s="39" t="str">
        <f t="shared" si="88"/>
        <v>OG</v>
      </c>
      <c r="DJ25" s="39" t="str">
        <f t="shared" si="89"/>
        <v>OG</v>
      </c>
      <c r="DK25" s="37">
        <f t="shared" si="30"/>
        <v>25</v>
      </c>
      <c r="DL25" s="40">
        <f>'1STML'!AI25</f>
        <v>28</v>
      </c>
      <c r="DM25" s="38">
        <f t="shared" si="31"/>
        <v>2</v>
      </c>
      <c r="DN25" s="39" t="str">
        <f t="shared" si="90"/>
        <v>OG</v>
      </c>
      <c r="DO25" s="39" t="str">
        <f t="shared" si="91"/>
        <v>OG</v>
      </c>
      <c r="DP25" s="40">
        <f>'1STML'!AJ25</f>
        <v>138</v>
      </c>
      <c r="DQ25" s="39" t="str">
        <f t="shared" si="92"/>
        <v>OG</v>
      </c>
      <c r="DR25" s="39" t="str">
        <f t="shared" si="93"/>
        <v>OG</v>
      </c>
      <c r="DS25" s="66" t="str">
        <f t="shared" si="94"/>
        <v>OG</v>
      </c>
      <c r="DT25" s="66" t="str">
        <f t="shared" si="95"/>
        <v>OG</v>
      </c>
      <c r="DU25" s="35">
        <f t="shared" si="96"/>
        <v>37</v>
      </c>
      <c r="DV25" s="35" t="str">
        <f t="shared" si="97"/>
        <v>OG</v>
      </c>
      <c r="DW25" s="35" t="str">
        <f t="shared" si="98"/>
        <v>OG</v>
      </c>
      <c r="DX25" s="35" t="str">
        <f t="shared" si="99"/>
        <v>OG</v>
      </c>
      <c r="DY25" s="35">
        <f t="shared" si="100"/>
        <v>0</v>
      </c>
      <c r="DZ25" s="35">
        <f t="shared" si="101"/>
        <v>0</v>
      </c>
      <c r="EA25" s="35">
        <f t="shared" si="102"/>
        <v>1</v>
      </c>
      <c r="EB25" s="28">
        <f>'1STML'!AO25</f>
        <v>39</v>
      </c>
    </row>
    <row r="26" spans="1:132" ht="19.5">
      <c r="A26" s="4">
        <f>'1STML'!A26</f>
        <v>17</v>
      </c>
      <c r="B26" s="4" t="str">
        <f>'1STML'!B26</f>
        <v>ST0800219</v>
      </c>
      <c r="C26" s="4">
        <f>'1STML'!C26</f>
        <v>200217</v>
      </c>
      <c r="D26" s="4" t="str">
        <f>'1STML'!D26</f>
        <v>PRITISAN RAI</v>
      </c>
      <c r="E26" s="37">
        <f t="shared" si="0"/>
        <v>50</v>
      </c>
      <c r="F26" s="40">
        <f>'1STML'!F26</f>
        <v>220</v>
      </c>
      <c r="G26" s="38">
        <f t="shared" si="1"/>
        <v>2.5</v>
      </c>
      <c r="H26" s="39" t="str">
        <f t="shared" si="32"/>
        <v>OG</v>
      </c>
      <c r="I26" s="39" t="str">
        <f t="shared" si="33"/>
        <v>OG</v>
      </c>
      <c r="J26" s="37">
        <f t="shared" si="2"/>
        <v>50</v>
      </c>
      <c r="K26" s="40">
        <f>'1STML'!G26</f>
        <v>58</v>
      </c>
      <c r="L26" s="38">
        <f t="shared" si="3"/>
        <v>2.5</v>
      </c>
      <c r="M26" s="39" t="str">
        <f t="shared" si="34"/>
        <v>OG</v>
      </c>
      <c r="N26" s="39" t="str">
        <f t="shared" si="35"/>
        <v>OG</v>
      </c>
      <c r="O26" s="40">
        <f>'1STML'!H26</f>
        <v>278</v>
      </c>
      <c r="P26" s="39" t="str">
        <f t="shared" si="36"/>
        <v>OG</v>
      </c>
      <c r="Q26" s="39" t="str">
        <f t="shared" si="37"/>
        <v>OG</v>
      </c>
      <c r="R26" s="66" t="str">
        <f t="shared" si="38"/>
        <v>OG</v>
      </c>
      <c r="S26" s="66" t="str">
        <f t="shared" si="39"/>
        <v>OG</v>
      </c>
      <c r="T26" s="37">
        <f t="shared" si="4"/>
        <v>50</v>
      </c>
      <c r="U26" s="40">
        <f>'1STML'!J26</f>
        <v>190</v>
      </c>
      <c r="V26" s="38">
        <f t="shared" si="5"/>
        <v>2.5</v>
      </c>
      <c r="W26" s="39" t="str">
        <f t="shared" si="40"/>
        <v>OG</v>
      </c>
      <c r="X26" s="39" t="str">
        <f t="shared" si="41"/>
        <v>OG</v>
      </c>
      <c r="Y26" s="37">
        <f t="shared" si="6"/>
        <v>50</v>
      </c>
      <c r="Z26" s="40">
        <f>'1STML'!K26</f>
        <v>58</v>
      </c>
      <c r="AA26" s="38">
        <f t="shared" si="7"/>
        <v>2.5</v>
      </c>
      <c r="AB26" s="39" t="str">
        <f t="shared" si="42"/>
        <v>OG</v>
      </c>
      <c r="AC26" s="39" t="str">
        <f t="shared" si="43"/>
        <v>OG</v>
      </c>
      <c r="AD26" s="40">
        <f>'1STML'!L26</f>
        <v>248</v>
      </c>
      <c r="AE26" s="39" t="str">
        <f t="shared" si="44"/>
        <v>OG</v>
      </c>
      <c r="AF26" s="39" t="str">
        <f t="shared" si="45"/>
        <v>OG</v>
      </c>
      <c r="AG26" s="66" t="str">
        <f t="shared" si="46"/>
        <v>OG</v>
      </c>
      <c r="AH26" s="66" t="str">
        <f t="shared" si="47"/>
        <v>OG</v>
      </c>
      <c r="AI26" s="37">
        <f t="shared" si="8"/>
        <v>50</v>
      </c>
      <c r="AJ26" s="40">
        <f>'1STML'!N26</f>
        <v>185</v>
      </c>
      <c r="AK26" s="38">
        <f t="shared" si="9"/>
        <v>2.5</v>
      </c>
      <c r="AL26" s="39" t="str">
        <f t="shared" si="48"/>
        <v>OG</v>
      </c>
      <c r="AM26" s="39" t="str">
        <f t="shared" si="49"/>
        <v>OG</v>
      </c>
      <c r="AN26" s="37">
        <f t="shared" si="10"/>
        <v>50</v>
      </c>
      <c r="AO26" s="40">
        <f>'1STML'!O26</f>
        <v>59</v>
      </c>
      <c r="AP26" s="38">
        <f t="shared" si="11"/>
        <v>2.5</v>
      </c>
      <c r="AQ26" s="39" t="str">
        <f t="shared" si="50"/>
        <v>OG</v>
      </c>
      <c r="AR26" s="39" t="str">
        <f t="shared" si="51"/>
        <v>OG</v>
      </c>
      <c r="AS26" s="40">
        <f>'1STML'!P26</f>
        <v>244</v>
      </c>
      <c r="AT26" s="39" t="str">
        <f t="shared" si="52"/>
        <v>OG</v>
      </c>
      <c r="AU26" s="39" t="str">
        <f t="shared" si="53"/>
        <v>OG</v>
      </c>
      <c r="AV26" s="66" t="str">
        <f t="shared" si="54"/>
        <v>OG</v>
      </c>
      <c r="AW26" s="66" t="str">
        <f t="shared" si="55"/>
        <v>OG</v>
      </c>
      <c r="AX26" s="37">
        <f t="shared" si="12"/>
        <v>50</v>
      </c>
      <c r="AY26" s="40">
        <f>'1STML'!R26</f>
        <v>175</v>
      </c>
      <c r="AZ26" s="38">
        <f t="shared" si="13"/>
        <v>2.5</v>
      </c>
      <c r="BA26" s="39" t="str">
        <f t="shared" si="56"/>
        <v>OG</v>
      </c>
      <c r="BB26" s="39" t="str">
        <f t="shared" si="57"/>
        <v>OG</v>
      </c>
      <c r="BC26" s="37">
        <f t="shared" si="14"/>
        <v>50</v>
      </c>
      <c r="BD26" s="40">
        <f>'1STML'!S26</f>
        <v>60</v>
      </c>
      <c r="BE26" s="38">
        <f t="shared" si="15"/>
        <v>2.5</v>
      </c>
      <c r="BF26" s="39" t="str">
        <f t="shared" si="58"/>
        <v>OG</v>
      </c>
      <c r="BG26" s="39" t="str">
        <f t="shared" si="59"/>
        <v>OG</v>
      </c>
      <c r="BH26" s="40">
        <f>'1STML'!T26</f>
        <v>235</v>
      </c>
      <c r="BI26" s="39" t="str">
        <f t="shared" si="60"/>
        <v>OG</v>
      </c>
      <c r="BJ26" s="39" t="str">
        <f t="shared" si="61"/>
        <v>OG</v>
      </c>
      <c r="BK26" s="66" t="str">
        <f t="shared" si="62"/>
        <v>OG</v>
      </c>
      <c r="BL26" s="66" t="str">
        <f t="shared" si="63"/>
        <v>OG</v>
      </c>
      <c r="BM26" s="37">
        <f t="shared" si="16"/>
        <v>50</v>
      </c>
      <c r="BN26" s="40">
        <f>'1STML'!V26</f>
        <v>135</v>
      </c>
      <c r="BO26" s="38">
        <f t="shared" si="17"/>
        <v>2.5</v>
      </c>
      <c r="BP26" s="39" t="str">
        <f t="shared" si="64"/>
        <v>OG</v>
      </c>
      <c r="BQ26" s="39" t="str">
        <f t="shared" si="65"/>
        <v>OG</v>
      </c>
      <c r="BR26" s="37">
        <f t="shared" si="18"/>
        <v>50</v>
      </c>
      <c r="BS26" s="40">
        <f>'1STML'!W26</f>
        <v>57</v>
      </c>
      <c r="BT26" s="38">
        <f t="shared" si="19"/>
        <v>2.5</v>
      </c>
      <c r="BU26" s="39" t="str">
        <f t="shared" si="66"/>
        <v>OG</v>
      </c>
      <c r="BV26" s="39" t="str">
        <f t="shared" si="67"/>
        <v>OG</v>
      </c>
      <c r="BW26" s="40">
        <f>'1STML'!X26</f>
        <v>192</v>
      </c>
      <c r="BX26" s="39" t="str">
        <f t="shared" si="68"/>
        <v>OG</v>
      </c>
      <c r="BY26" s="39" t="str">
        <f t="shared" si="69"/>
        <v>OG</v>
      </c>
      <c r="BZ26" s="66" t="str">
        <f t="shared" si="70"/>
        <v>OG</v>
      </c>
      <c r="CA26" s="66" t="str">
        <f t="shared" si="71"/>
        <v>OG</v>
      </c>
      <c r="CB26" s="37">
        <f t="shared" si="20"/>
        <v>25</v>
      </c>
      <c r="CC26" s="40">
        <f>'1STML'!Z26</f>
        <v>100</v>
      </c>
      <c r="CD26" s="38">
        <f t="shared" si="21"/>
        <v>2</v>
      </c>
      <c r="CE26" s="39" t="str">
        <f t="shared" si="72"/>
        <v>OG</v>
      </c>
      <c r="CF26" s="39" t="str">
        <f t="shared" si="73"/>
        <v>OG</v>
      </c>
      <c r="CG26" s="37">
        <f t="shared" si="22"/>
        <v>25</v>
      </c>
      <c r="CH26" s="40">
        <f>'1STML'!AA26</f>
        <v>27</v>
      </c>
      <c r="CI26" s="38">
        <f t="shared" si="23"/>
        <v>2</v>
      </c>
      <c r="CJ26" s="39" t="str">
        <f t="shared" si="74"/>
        <v>OG</v>
      </c>
      <c r="CK26" s="39" t="str">
        <f t="shared" si="75"/>
        <v>OG</v>
      </c>
      <c r="CL26" s="40">
        <f>'1STML'!AB26</f>
        <v>127</v>
      </c>
      <c r="CM26" s="39" t="str">
        <f t="shared" si="76"/>
        <v>OG</v>
      </c>
      <c r="CN26" s="39" t="str">
        <f t="shared" si="77"/>
        <v>OG</v>
      </c>
      <c r="CO26" s="66" t="str">
        <f t="shared" si="78"/>
        <v>OG</v>
      </c>
      <c r="CP26" s="66" t="str">
        <f t="shared" si="79"/>
        <v>OG</v>
      </c>
      <c r="CQ26" s="37">
        <f t="shared" si="24"/>
        <v>25</v>
      </c>
      <c r="CR26" s="40">
        <f>'1STML'!AD26</f>
        <v>120</v>
      </c>
      <c r="CS26" s="38">
        <f t="shared" si="25"/>
        <v>2</v>
      </c>
      <c r="CT26" s="39" t="str">
        <f t="shared" si="80"/>
        <v>OG</v>
      </c>
      <c r="CU26" s="39" t="str">
        <f t="shared" si="81"/>
        <v>OG</v>
      </c>
      <c r="CV26" s="37">
        <f t="shared" si="26"/>
        <v>25</v>
      </c>
      <c r="CW26" s="40">
        <f>'1STML'!AE26</f>
        <v>25</v>
      </c>
      <c r="CX26" s="38">
        <f t="shared" si="27"/>
        <v>2</v>
      </c>
      <c r="CY26" s="39" t="str">
        <f t="shared" si="82"/>
        <v>A+</v>
      </c>
      <c r="CZ26" s="39">
        <f t="shared" si="83"/>
        <v>4</v>
      </c>
      <c r="DA26" s="40">
        <f>'1STML'!AF26</f>
        <v>145</v>
      </c>
      <c r="DB26" s="39" t="str">
        <f t="shared" si="84"/>
        <v>OG</v>
      </c>
      <c r="DC26" s="39" t="str">
        <f t="shared" si="85"/>
        <v>OG</v>
      </c>
      <c r="DD26" s="66" t="str">
        <f t="shared" si="86"/>
        <v>OG</v>
      </c>
      <c r="DE26" s="66" t="str">
        <f t="shared" si="87"/>
        <v>OG</v>
      </c>
      <c r="DF26" s="37">
        <f t="shared" si="28"/>
        <v>25</v>
      </c>
      <c r="DG26" s="40">
        <f>'1STML'!AH26</f>
        <v>100</v>
      </c>
      <c r="DH26" s="38">
        <f t="shared" si="29"/>
        <v>2</v>
      </c>
      <c r="DI26" s="39" t="str">
        <f t="shared" si="88"/>
        <v>OG</v>
      </c>
      <c r="DJ26" s="39" t="str">
        <f t="shared" si="89"/>
        <v>OG</v>
      </c>
      <c r="DK26" s="37">
        <f t="shared" si="30"/>
        <v>25</v>
      </c>
      <c r="DL26" s="40">
        <f>'1STML'!AI26</f>
        <v>27</v>
      </c>
      <c r="DM26" s="38">
        <f t="shared" si="31"/>
        <v>2</v>
      </c>
      <c r="DN26" s="39" t="str">
        <f t="shared" si="90"/>
        <v>OG</v>
      </c>
      <c r="DO26" s="39" t="str">
        <f t="shared" si="91"/>
        <v>OG</v>
      </c>
      <c r="DP26" s="40">
        <f>'1STML'!AJ26</f>
        <v>127</v>
      </c>
      <c r="DQ26" s="39" t="str">
        <f t="shared" si="92"/>
        <v>OG</v>
      </c>
      <c r="DR26" s="39" t="str">
        <f t="shared" si="93"/>
        <v>OG</v>
      </c>
      <c r="DS26" s="66" t="str">
        <f t="shared" si="94"/>
        <v>OG</v>
      </c>
      <c r="DT26" s="66" t="str">
        <f t="shared" si="95"/>
        <v>OG</v>
      </c>
      <c r="DU26" s="35">
        <f t="shared" si="96"/>
        <v>37</v>
      </c>
      <c r="DV26" s="35" t="str">
        <f t="shared" si="97"/>
        <v>OG</v>
      </c>
      <c r="DW26" s="35" t="str">
        <f t="shared" si="98"/>
        <v>OG</v>
      </c>
      <c r="DX26" s="35" t="str">
        <f t="shared" si="99"/>
        <v>OG</v>
      </c>
      <c r="DY26" s="35">
        <f t="shared" si="100"/>
        <v>0</v>
      </c>
      <c r="DZ26" s="35">
        <f t="shared" si="101"/>
        <v>0</v>
      </c>
      <c r="EA26" s="35">
        <f t="shared" si="102"/>
        <v>1</v>
      </c>
      <c r="EB26" s="28">
        <f>'1STML'!AO26</f>
        <v>54</v>
      </c>
    </row>
    <row r="27" spans="1:132" ht="19.5">
      <c r="A27" s="4">
        <f>'1STML'!A27</f>
        <v>18</v>
      </c>
      <c r="B27" s="4" t="str">
        <f>'1STML'!B27</f>
        <v>ST0790182</v>
      </c>
      <c r="C27" s="4">
        <f>'1STML'!C27</f>
        <v>200218</v>
      </c>
      <c r="D27" s="4" t="str">
        <f>'1STML'!D27</f>
        <v>PURNIMA JAIRU</v>
      </c>
      <c r="E27" s="37">
        <f t="shared" si="0"/>
        <v>50</v>
      </c>
      <c r="F27" s="40">
        <f>'1STML'!F27</f>
        <v>235</v>
      </c>
      <c r="G27" s="38">
        <f t="shared" si="1"/>
        <v>2.5</v>
      </c>
      <c r="H27" s="39" t="str">
        <f t="shared" si="32"/>
        <v>OG</v>
      </c>
      <c r="I27" s="39" t="str">
        <f t="shared" si="33"/>
        <v>OG</v>
      </c>
      <c r="J27" s="37">
        <f t="shared" si="2"/>
        <v>50</v>
      </c>
      <c r="K27" s="40">
        <f>'1STML'!G27</f>
        <v>60</v>
      </c>
      <c r="L27" s="38">
        <f t="shared" si="3"/>
        <v>2.5</v>
      </c>
      <c r="M27" s="39" t="str">
        <f t="shared" si="34"/>
        <v>OG</v>
      </c>
      <c r="N27" s="39" t="str">
        <f t="shared" si="35"/>
        <v>OG</v>
      </c>
      <c r="O27" s="40">
        <f>'1STML'!H27</f>
        <v>295</v>
      </c>
      <c r="P27" s="39" t="str">
        <f t="shared" si="36"/>
        <v>OG</v>
      </c>
      <c r="Q27" s="39" t="str">
        <f t="shared" si="37"/>
        <v>OG</v>
      </c>
      <c r="R27" s="66" t="str">
        <f t="shared" si="38"/>
        <v>OG</v>
      </c>
      <c r="S27" s="66" t="str">
        <f t="shared" si="39"/>
        <v>OG</v>
      </c>
      <c r="T27" s="37">
        <f t="shared" si="4"/>
        <v>50</v>
      </c>
      <c r="U27" s="40">
        <f>'1STML'!J27</f>
        <v>195</v>
      </c>
      <c r="V27" s="38">
        <f t="shared" si="5"/>
        <v>2.5</v>
      </c>
      <c r="W27" s="39" t="str">
        <f t="shared" si="40"/>
        <v>OG</v>
      </c>
      <c r="X27" s="39" t="str">
        <f t="shared" si="41"/>
        <v>OG</v>
      </c>
      <c r="Y27" s="37">
        <f t="shared" si="6"/>
        <v>50</v>
      </c>
      <c r="Z27" s="40">
        <f>'1STML'!K27</f>
        <v>60</v>
      </c>
      <c r="AA27" s="38">
        <f t="shared" si="7"/>
        <v>2.5</v>
      </c>
      <c r="AB27" s="39" t="str">
        <f t="shared" si="42"/>
        <v>OG</v>
      </c>
      <c r="AC27" s="39" t="str">
        <f t="shared" si="43"/>
        <v>OG</v>
      </c>
      <c r="AD27" s="40">
        <f>'1STML'!L27</f>
        <v>255</v>
      </c>
      <c r="AE27" s="39" t="str">
        <f t="shared" si="44"/>
        <v>OG</v>
      </c>
      <c r="AF27" s="39" t="str">
        <f t="shared" si="45"/>
        <v>OG</v>
      </c>
      <c r="AG27" s="66" t="str">
        <f t="shared" si="46"/>
        <v>OG</v>
      </c>
      <c r="AH27" s="66" t="str">
        <f t="shared" si="47"/>
        <v>OG</v>
      </c>
      <c r="AI27" s="37">
        <f t="shared" si="8"/>
        <v>50</v>
      </c>
      <c r="AJ27" s="40">
        <f>'1STML'!N27</f>
        <v>220</v>
      </c>
      <c r="AK27" s="38">
        <f t="shared" si="9"/>
        <v>2.5</v>
      </c>
      <c r="AL27" s="39" t="str">
        <f t="shared" si="48"/>
        <v>OG</v>
      </c>
      <c r="AM27" s="39" t="str">
        <f t="shared" si="49"/>
        <v>OG</v>
      </c>
      <c r="AN27" s="37">
        <f t="shared" si="10"/>
        <v>50</v>
      </c>
      <c r="AO27" s="40">
        <f>'1STML'!O27</f>
        <v>60</v>
      </c>
      <c r="AP27" s="38">
        <f t="shared" si="11"/>
        <v>2.5</v>
      </c>
      <c r="AQ27" s="39" t="str">
        <f t="shared" si="50"/>
        <v>OG</v>
      </c>
      <c r="AR27" s="39" t="str">
        <f t="shared" si="51"/>
        <v>OG</v>
      </c>
      <c r="AS27" s="40">
        <f>'1STML'!P27</f>
        <v>280</v>
      </c>
      <c r="AT27" s="39" t="str">
        <f t="shared" si="52"/>
        <v>OG</v>
      </c>
      <c r="AU27" s="39" t="str">
        <f t="shared" si="53"/>
        <v>OG</v>
      </c>
      <c r="AV27" s="66" t="str">
        <f t="shared" si="54"/>
        <v>OG</v>
      </c>
      <c r="AW27" s="66" t="str">
        <f t="shared" si="55"/>
        <v>OG</v>
      </c>
      <c r="AX27" s="37">
        <f t="shared" si="12"/>
        <v>50</v>
      </c>
      <c r="AY27" s="40">
        <f>'1STML'!R27</f>
        <v>240</v>
      </c>
      <c r="AZ27" s="38">
        <f t="shared" si="13"/>
        <v>2.5</v>
      </c>
      <c r="BA27" s="39" t="str">
        <f t="shared" si="56"/>
        <v>OG</v>
      </c>
      <c r="BB27" s="39" t="str">
        <f t="shared" si="57"/>
        <v>OG</v>
      </c>
      <c r="BC27" s="37">
        <f t="shared" si="14"/>
        <v>50</v>
      </c>
      <c r="BD27" s="40">
        <f>'1STML'!S27</f>
        <v>60</v>
      </c>
      <c r="BE27" s="38">
        <f t="shared" si="15"/>
        <v>2.5</v>
      </c>
      <c r="BF27" s="39" t="str">
        <f t="shared" si="58"/>
        <v>OG</v>
      </c>
      <c r="BG27" s="39" t="str">
        <f t="shared" si="59"/>
        <v>OG</v>
      </c>
      <c r="BH27" s="40">
        <f>'1STML'!T27</f>
        <v>300</v>
      </c>
      <c r="BI27" s="39" t="str">
        <f t="shared" si="60"/>
        <v>OG</v>
      </c>
      <c r="BJ27" s="39" t="str">
        <f t="shared" si="61"/>
        <v>OG</v>
      </c>
      <c r="BK27" s="66" t="str">
        <f t="shared" si="62"/>
        <v>OG</v>
      </c>
      <c r="BL27" s="66" t="str">
        <f t="shared" si="63"/>
        <v>OG</v>
      </c>
      <c r="BM27" s="37">
        <f t="shared" si="16"/>
        <v>50</v>
      </c>
      <c r="BN27" s="40">
        <f>'1STML'!V27</f>
        <v>230</v>
      </c>
      <c r="BO27" s="38">
        <f t="shared" si="17"/>
        <v>2.5</v>
      </c>
      <c r="BP27" s="39" t="str">
        <f t="shared" si="64"/>
        <v>OG</v>
      </c>
      <c r="BQ27" s="39" t="str">
        <f t="shared" si="65"/>
        <v>OG</v>
      </c>
      <c r="BR27" s="37">
        <f t="shared" si="18"/>
        <v>50</v>
      </c>
      <c r="BS27" s="40">
        <f>'1STML'!W27</f>
        <v>62</v>
      </c>
      <c r="BT27" s="38">
        <f t="shared" si="19"/>
        <v>2.5</v>
      </c>
      <c r="BU27" s="39" t="str">
        <f t="shared" si="66"/>
        <v>OG</v>
      </c>
      <c r="BV27" s="39" t="str">
        <f t="shared" si="67"/>
        <v>OG</v>
      </c>
      <c r="BW27" s="40">
        <f>'1STML'!X27</f>
        <v>292</v>
      </c>
      <c r="BX27" s="39" t="str">
        <f t="shared" si="68"/>
        <v>OG</v>
      </c>
      <c r="BY27" s="39" t="str">
        <f t="shared" si="69"/>
        <v>OG</v>
      </c>
      <c r="BZ27" s="66" t="str">
        <f t="shared" si="70"/>
        <v>OG</v>
      </c>
      <c r="CA27" s="66" t="str">
        <f t="shared" si="71"/>
        <v>OG</v>
      </c>
      <c r="CB27" s="37">
        <f t="shared" si="20"/>
        <v>25</v>
      </c>
      <c r="CC27" s="40">
        <f>'1STML'!Z27</f>
        <v>115</v>
      </c>
      <c r="CD27" s="38">
        <f t="shared" si="21"/>
        <v>2</v>
      </c>
      <c r="CE27" s="39" t="str">
        <f t="shared" si="72"/>
        <v>OG</v>
      </c>
      <c r="CF27" s="39" t="str">
        <f t="shared" si="73"/>
        <v>OG</v>
      </c>
      <c r="CG27" s="37">
        <f t="shared" si="22"/>
        <v>25</v>
      </c>
      <c r="CH27" s="40">
        <f>'1STML'!AA27</f>
        <v>30</v>
      </c>
      <c r="CI27" s="38">
        <f t="shared" si="23"/>
        <v>2</v>
      </c>
      <c r="CJ27" s="39" t="str">
        <f t="shared" si="74"/>
        <v>OG</v>
      </c>
      <c r="CK27" s="39" t="str">
        <f t="shared" si="75"/>
        <v>OG</v>
      </c>
      <c r="CL27" s="40">
        <f>'1STML'!AB27</f>
        <v>145</v>
      </c>
      <c r="CM27" s="39" t="str">
        <f t="shared" si="76"/>
        <v>OG</v>
      </c>
      <c r="CN27" s="39" t="str">
        <f t="shared" si="77"/>
        <v>OG</v>
      </c>
      <c r="CO27" s="66" t="str">
        <f t="shared" si="78"/>
        <v>OG</v>
      </c>
      <c r="CP27" s="66" t="str">
        <f t="shared" si="79"/>
        <v>OG</v>
      </c>
      <c r="CQ27" s="37">
        <f t="shared" si="24"/>
        <v>25</v>
      </c>
      <c r="CR27" s="40">
        <f>'1STML'!AD27</f>
        <v>120</v>
      </c>
      <c r="CS27" s="38">
        <f t="shared" si="25"/>
        <v>2</v>
      </c>
      <c r="CT27" s="39" t="str">
        <f t="shared" si="80"/>
        <v>OG</v>
      </c>
      <c r="CU27" s="39" t="str">
        <f t="shared" si="81"/>
        <v>OG</v>
      </c>
      <c r="CV27" s="37">
        <f t="shared" si="26"/>
        <v>25</v>
      </c>
      <c r="CW27" s="40">
        <f>'1STML'!AE27</f>
        <v>27</v>
      </c>
      <c r="CX27" s="38">
        <f t="shared" si="27"/>
        <v>2</v>
      </c>
      <c r="CY27" s="39" t="str">
        <f t="shared" si="82"/>
        <v>OG</v>
      </c>
      <c r="CZ27" s="39" t="str">
        <f t="shared" si="83"/>
        <v>OG</v>
      </c>
      <c r="DA27" s="40">
        <f>'1STML'!AF27</f>
        <v>147</v>
      </c>
      <c r="DB27" s="39" t="str">
        <f t="shared" si="84"/>
        <v>OG</v>
      </c>
      <c r="DC27" s="39" t="str">
        <f t="shared" si="85"/>
        <v>OG</v>
      </c>
      <c r="DD27" s="66" t="str">
        <f t="shared" si="86"/>
        <v>OG</v>
      </c>
      <c r="DE27" s="66" t="str">
        <f t="shared" si="87"/>
        <v>OG</v>
      </c>
      <c r="DF27" s="37">
        <f t="shared" si="28"/>
        <v>25</v>
      </c>
      <c r="DG27" s="40">
        <f>'1STML'!AH27</f>
        <v>125</v>
      </c>
      <c r="DH27" s="38">
        <f t="shared" si="29"/>
        <v>2</v>
      </c>
      <c r="DI27" s="39" t="str">
        <f t="shared" si="88"/>
        <v>OG</v>
      </c>
      <c r="DJ27" s="39" t="str">
        <f t="shared" si="89"/>
        <v>OG</v>
      </c>
      <c r="DK27" s="37">
        <f t="shared" si="30"/>
        <v>25</v>
      </c>
      <c r="DL27" s="40">
        <f>'1STML'!AI27</f>
        <v>30</v>
      </c>
      <c r="DM27" s="38">
        <f t="shared" si="31"/>
        <v>2</v>
      </c>
      <c r="DN27" s="39" t="str">
        <f t="shared" si="90"/>
        <v>OG</v>
      </c>
      <c r="DO27" s="39" t="str">
        <f t="shared" si="91"/>
        <v>OG</v>
      </c>
      <c r="DP27" s="40">
        <f>'1STML'!AJ27</f>
        <v>155</v>
      </c>
      <c r="DQ27" s="39" t="str">
        <f t="shared" si="92"/>
        <v>OG</v>
      </c>
      <c r="DR27" s="39" t="str">
        <f t="shared" si="93"/>
        <v>OG</v>
      </c>
      <c r="DS27" s="66" t="str">
        <f t="shared" si="94"/>
        <v>OG</v>
      </c>
      <c r="DT27" s="66" t="str">
        <f t="shared" si="95"/>
        <v>OG</v>
      </c>
      <c r="DU27" s="35">
        <f t="shared" si="96"/>
        <v>37</v>
      </c>
      <c r="DV27" s="35" t="str">
        <f t="shared" si="97"/>
        <v>OG</v>
      </c>
      <c r="DW27" s="35" t="str">
        <f t="shared" si="98"/>
        <v>OG</v>
      </c>
      <c r="DX27" s="35" t="str">
        <f t="shared" si="99"/>
        <v>OG</v>
      </c>
      <c r="DY27" s="35">
        <f t="shared" si="100"/>
        <v>0</v>
      </c>
      <c r="DZ27" s="35">
        <f t="shared" si="101"/>
        <v>0</v>
      </c>
      <c r="EA27" s="35">
        <f t="shared" si="102"/>
        <v>1</v>
      </c>
      <c r="EB27" s="28">
        <f>'1STML'!AO27</f>
        <v>59</v>
      </c>
    </row>
    <row r="28" spans="1:132" ht="19.5">
      <c r="A28" s="4">
        <f>'1STML'!A28</f>
        <v>19</v>
      </c>
      <c r="B28" s="4" t="str">
        <f>'1STML'!B28</f>
        <v>ST0790113</v>
      </c>
      <c r="C28" s="4">
        <f>'1STML'!C28</f>
        <v>200219</v>
      </c>
      <c r="D28" s="4" t="str">
        <f>'1STML'!D28</f>
        <v>ROYAL TAMANG</v>
      </c>
      <c r="E28" s="37">
        <f t="shared" si="0"/>
        <v>50</v>
      </c>
      <c r="F28" s="40">
        <f>'1STML'!F28</f>
        <v>165</v>
      </c>
      <c r="G28" s="38">
        <f t="shared" si="1"/>
        <v>2.5</v>
      </c>
      <c r="H28" s="39" t="str">
        <f t="shared" si="32"/>
        <v>OG</v>
      </c>
      <c r="I28" s="39" t="str">
        <f t="shared" si="33"/>
        <v>OG</v>
      </c>
      <c r="J28" s="37">
        <f t="shared" si="2"/>
        <v>50</v>
      </c>
      <c r="K28" s="40">
        <f>'1STML'!G28</f>
        <v>55</v>
      </c>
      <c r="L28" s="38">
        <f t="shared" si="3"/>
        <v>2.5</v>
      </c>
      <c r="M28" s="39" t="str">
        <f t="shared" si="34"/>
        <v>OG</v>
      </c>
      <c r="N28" s="39" t="str">
        <f t="shared" si="35"/>
        <v>OG</v>
      </c>
      <c r="O28" s="40">
        <f>'1STML'!H28</f>
        <v>220</v>
      </c>
      <c r="P28" s="39" t="str">
        <f t="shared" si="36"/>
        <v>OG</v>
      </c>
      <c r="Q28" s="39" t="str">
        <f t="shared" si="37"/>
        <v>OG</v>
      </c>
      <c r="R28" s="66" t="str">
        <f t="shared" si="38"/>
        <v>OG</v>
      </c>
      <c r="S28" s="66" t="str">
        <f t="shared" si="39"/>
        <v>OG</v>
      </c>
      <c r="T28" s="37">
        <f t="shared" si="4"/>
        <v>50</v>
      </c>
      <c r="U28" s="40">
        <f>'1STML'!J28</f>
        <v>185</v>
      </c>
      <c r="V28" s="38">
        <f t="shared" si="5"/>
        <v>2.5</v>
      </c>
      <c r="W28" s="39" t="str">
        <f t="shared" si="40"/>
        <v>OG</v>
      </c>
      <c r="X28" s="39" t="str">
        <f t="shared" si="41"/>
        <v>OG</v>
      </c>
      <c r="Y28" s="37">
        <f t="shared" si="6"/>
        <v>50</v>
      </c>
      <c r="Z28" s="40">
        <f>'1STML'!K28</f>
        <v>57</v>
      </c>
      <c r="AA28" s="38">
        <f t="shared" si="7"/>
        <v>2.5</v>
      </c>
      <c r="AB28" s="39" t="str">
        <f t="shared" si="42"/>
        <v>OG</v>
      </c>
      <c r="AC28" s="39" t="str">
        <f t="shared" si="43"/>
        <v>OG</v>
      </c>
      <c r="AD28" s="40">
        <f>'1STML'!L28</f>
        <v>242</v>
      </c>
      <c r="AE28" s="39" t="str">
        <f t="shared" si="44"/>
        <v>OG</v>
      </c>
      <c r="AF28" s="39" t="str">
        <f t="shared" si="45"/>
        <v>OG</v>
      </c>
      <c r="AG28" s="66" t="str">
        <f t="shared" si="46"/>
        <v>OG</v>
      </c>
      <c r="AH28" s="66" t="str">
        <f t="shared" si="47"/>
        <v>OG</v>
      </c>
      <c r="AI28" s="37">
        <f t="shared" si="8"/>
        <v>50</v>
      </c>
      <c r="AJ28" s="40">
        <f>'1STML'!N28</f>
        <v>175</v>
      </c>
      <c r="AK28" s="38">
        <f t="shared" si="9"/>
        <v>2.5</v>
      </c>
      <c r="AL28" s="39" t="str">
        <f t="shared" si="48"/>
        <v>OG</v>
      </c>
      <c r="AM28" s="39" t="str">
        <f t="shared" si="49"/>
        <v>OG</v>
      </c>
      <c r="AN28" s="37">
        <f t="shared" si="10"/>
        <v>50</v>
      </c>
      <c r="AO28" s="40">
        <f>'1STML'!O28</f>
        <v>58</v>
      </c>
      <c r="AP28" s="38">
        <f t="shared" si="11"/>
        <v>2.5</v>
      </c>
      <c r="AQ28" s="39" t="str">
        <f t="shared" si="50"/>
        <v>OG</v>
      </c>
      <c r="AR28" s="39" t="str">
        <f t="shared" si="51"/>
        <v>OG</v>
      </c>
      <c r="AS28" s="40">
        <f>'1STML'!P28</f>
        <v>233</v>
      </c>
      <c r="AT28" s="39" t="str">
        <f t="shared" si="52"/>
        <v>OG</v>
      </c>
      <c r="AU28" s="39" t="str">
        <f t="shared" si="53"/>
        <v>OG</v>
      </c>
      <c r="AV28" s="66" t="str">
        <f t="shared" si="54"/>
        <v>OG</v>
      </c>
      <c r="AW28" s="66" t="str">
        <f t="shared" si="55"/>
        <v>OG</v>
      </c>
      <c r="AX28" s="37">
        <f t="shared" si="12"/>
        <v>50</v>
      </c>
      <c r="AY28" s="40">
        <f>'1STML'!R28</f>
        <v>130</v>
      </c>
      <c r="AZ28" s="38">
        <f t="shared" si="13"/>
        <v>2.5</v>
      </c>
      <c r="BA28" s="39" t="str">
        <f t="shared" si="56"/>
        <v>OG</v>
      </c>
      <c r="BB28" s="39" t="str">
        <f t="shared" si="57"/>
        <v>OG</v>
      </c>
      <c r="BC28" s="37">
        <f t="shared" si="14"/>
        <v>50</v>
      </c>
      <c r="BD28" s="40">
        <f>'1STML'!S28</f>
        <v>57</v>
      </c>
      <c r="BE28" s="38">
        <f t="shared" si="15"/>
        <v>2.5</v>
      </c>
      <c r="BF28" s="39" t="str">
        <f t="shared" si="58"/>
        <v>OG</v>
      </c>
      <c r="BG28" s="39" t="str">
        <f t="shared" si="59"/>
        <v>OG</v>
      </c>
      <c r="BH28" s="40">
        <f>'1STML'!T28</f>
        <v>187</v>
      </c>
      <c r="BI28" s="39" t="str">
        <f t="shared" si="60"/>
        <v>OG</v>
      </c>
      <c r="BJ28" s="39" t="str">
        <f t="shared" si="61"/>
        <v>OG</v>
      </c>
      <c r="BK28" s="66" t="str">
        <f t="shared" si="62"/>
        <v>OG</v>
      </c>
      <c r="BL28" s="66" t="str">
        <f t="shared" si="63"/>
        <v>OG</v>
      </c>
      <c r="BM28" s="37">
        <f t="shared" si="16"/>
        <v>50</v>
      </c>
      <c r="BN28" s="40">
        <f>'1STML'!V28</f>
        <v>120</v>
      </c>
      <c r="BO28" s="38">
        <f t="shared" si="17"/>
        <v>2.5</v>
      </c>
      <c r="BP28" s="39" t="str">
        <f t="shared" si="64"/>
        <v>OG</v>
      </c>
      <c r="BQ28" s="39" t="str">
        <f t="shared" si="65"/>
        <v>OG</v>
      </c>
      <c r="BR28" s="37">
        <f t="shared" si="18"/>
        <v>50</v>
      </c>
      <c r="BS28" s="40">
        <f>'1STML'!W28</f>
        <v>55</v>
      </c>
      <c r="BT28" s="38">
        <f t="shared" si="19"/>
        <v>2.5</v>
      </c>
      <c r="BU28" s="39" t="str">
        <f t="shared" si="66"/>
        <v>OG</v>
      </c>
      <c r="BV28" s="39" t="str">
        <f t="shared" si="67"/>
        <v>OG</v>
      </c>
      <c r="BW28" s="40">
        <f>'1STML'!X28</f>
        <v>175</v>
      </c>
      <c r="BX28" s="39" t="str">
        <f t="shared" si="68"/>
        <v>OG</v>
      </c>
      <c r="BY28" s="39" t="str">
        <f t="shared" si="69"/>
        <v>OG</v>
      </c>
      <c r="BZ28" s="66" t="str">
        <f t="shared" si="70"/>
        <v>OG</v>
      </c>
      <c r="CA28" s="66" t="str">
        <f t="shared" si="71"/>
        <v>OG</v>
      </c>
      <c r="CB28" s="37">
        <f t="shared" si="20"/>
        <v>25</v>
      </c>
      <c r="CC28" s="40">
        <f>'1STML'!Z28</f>
        <v>95</v>
      </c>
      <c r="CD28" s="38">
        <f t="shared" si="21"/>
        <v>2</v>
      </c>
      <c r="CE28" s="39" t="str">
        <f t="shared" si="72"/>
        <v>OG</v>
      </c>
      <c r="CF28" s="39" t="str">
        <f t="shared" si="73"/>
        <v>OG</v>
      </c>
      <c r="CG28" s="37">
        <f t="shared" si="22"/>
        <v>25</v>
      </c>
      <c r="CH28" s="40">
        <f>'1STML'!AA28</f>
        <v>27</v>
      </c>
      <c r="CI28" s="38">
        <f t="shared" si="23"/>
        <v>2</v>
      </c>
      <c r="CJ28" s="39" t="str">
        <f t="shared" si="74"/>
        <v>OG</v>
      </c>
      <c r="CK28" s="39" t="str">
        <f t="shared" si="75"/>
        <v>OG</v>
      </c>
      <c r="CL28" s="40">
        <f>'1STML'!AB28</f>
        <v>122</v>
      </c>
      <c r="CM28" s="39" t="str">
        <f t="shared" si="76"/>
        <v>OG</v>
      </c>
      <c r="CN28" s="39" t="str">
        <f t="shared" si="77"/>
        <v>OG</v>
      </c>
      <c r="CO28" s="66" t="str">
        <f t="shared" si="78"/>
        <v>OG</v>
      </c>
      <c r="CP28" s="66" t="str">
        <f t="shared" si="79"/>
        <v>OG</v>
      </c>
      <c r="CQ28" s="37">
        <f t="shared" si="24"/>
        <v>25</v>
      </c>
      <c r="CR28" s="40">
        <f>'1STML'!AD28</f>
        <v>115</v>
      </c>
      <c r="CS28" s="38">
        <f t="shared" si="25"/>
        <v>2</v>
      </c>
      <c r="CT28" s="39" t="str">
        <f t="shared" si="80"/>
        <v>OG</v>
      </c>
      <c r="CU28" s="39" t="str">
        <f t="shared" si="81"/>
        <v>OG</v>
      </c>
      <c r="CV28" s="37">
        <f t="shared" si="26"/>
        <v>25</v>
      </c>
      <c r="CW28" s="40">
        <f>'1STML'!AE28</f>
        <v>23</v>
      </c>
      <c r="CX28" s="38">
        <f t="shared" si="27"/>
        <v>2</v>
      </c>
      <c r="CY28" s="39" t="str">
        <f t="shared" si="82"/>
        <v>A+</v>
      </c>
      <c r="CZ28" s="39">
        <f t="shared" si="83"/>
        <v>4</v>
      </c>
      <c r="DA28" s="40">
        <f>'1STML'!AF28</f>
        <v>138</v>
      </c>
      <c r="DB28" s="39" t="str">
        <f t="shared" si="84"/>
        <v>OG</v>
      </c>
      <c r="DC28" s="39" t="str">
        <f t="shared" si="85"/>
        <v>OG</v>
      </c>
      <c r="DD28" s="66" t="str">
        <f t="shared" si="86"/>
        <v>OG</v>
      </c>
      <c r="DE28" s="66" t="str">
        <f t="shared" si="87"/>
        <v>OG</v>
      </c>
      <c r="DF28" s="37">
        <f t="shared" si="28"/>
        <v>25</v>
      </c>
      <c r="DG28" s="40">
        <f>'1STML'!AH28</f>
        <v>100</v>
      </c>
      <c r="DH28" s="38">
        <f t="shared" si="29"/>
        <v>2</v>
      </c>
      <c r="DI28" s="39" t="str">
        <f t="shared" si="88"/>
        <v>OG</v>
      </c>
      <c r="DJ28" s="39" t="str">
        <f t="shared" si="89"/>
        <v>OG</v>
      </c>
      <c r="DK28" s="37">
        <f t="shared" si="30"/>
        <v>25</v>
      </c>
      <c r="DL28" s="40">
        <f>'1STML'!AI28</f>
        <v>24</v>
      </c>
      <c r="DM28" s="38">
        <f t="shared" si="31"/>
        <v>2</v>
      </c>
      <c r="DN28" s="39" t="str">
        <f t="shared" si="90"/>
        <v>A+</v>
      </c>
      <c r="DO28" s="39">
        <f t="shared" si="91"/>
        <v>4</v>
      </c>
      <c r="DP28" s="40">
        <f>'1STML'!AJ28</f>
        <v>124</v>
      </c>
      <c r="DQ28" s="39" t="str">
        <f t="shared" si="92"/>
        <v>OG</v>
      </c>
      <c r="DR28" s="39" t="str">
        <f t="shared" si="93"/>
        <v>OG</v>
      </c>
      <c r="DS28" s="66" t="str">
        <f t="shared" si="94"/>
        <v>OG</v>
      </c>
      <c r="DT28" s="66" t="str">
        <f t="shared" si="95"/>
        <v>OG</v>
      </c>
      <c r="DU28" s="35">
        <f t="shared" si="96"/>
        <v>37</v>
      </c>
      <c r="DV28" s="35" t="str">
        <f t="shared" si="97"/>
        <v>OG</v>
      </c>
      <c r="DW28" s="35" t="str">
        <f t="shared" si="98"/>
        <v>OG</v>
      </c>
      <c r="DX28" s="35" t="str">
        <f t="shared" si="99"/>
        <v>OG</v>
      </c>
      <c r="DY28" s="35">
        <f t="shared" si="100"/>
        <v>0</v>
      </c>
      <c r="DZ28" s="35">
        <f t="shared" si="101"/>
        <v>0</v>
      </c>
      <c r="EA28" s="35">
        <f t="shared" si="102"/>
        <v>1</v>
      </c>
      <c r="EB28" s="28">
        <f>'1STML'!AO28</f>
        <v>54</v>
      </c>
    </row>
    <row r="29" spans="1:132" ht="19.5">
      <c r="A29" s="4">
        <f>'1STML'!A29</f>
        <v>20</v>
      </c>
      <c r="B29" s="4" t="str">
        <f>'1STML'!B29</f>
        <v>ST0790211</v>
      </c>
      <c r="C29" s="4">
        <f>'1STML'!C29</f>
        <v>200220</v>
      </c>
      <c r="D29" s="4" t="str">
        <f>'1STML'!D29</f>
        <v>SALUM BISHWAKARMA</v>
      </c>
      <c r="E29" s="37">
        <f t="shared" si="0"/>
        <v>50</v>
      </c>
      <c r="F29" s="40">
        <f>'1STML'!F29</f>
        <v>145</v>
      </c>
      <c r="G29" s="38">
        <f t="shared" si="1"/>
        <v>2.5</v>
      </c>
      <c r="H29" s="39" t="str">
        <f t="shared" si="32"/>
        <v>OG</v>
      </c>
      <c r="I29" s="39" t="str">
        <f t="shared" si="33"/>
        <v>OG</v>
      </c>
      <c r="J29" s="37">
        <f t="shared" si="2"/>
        <v>50</v>
      </c>
      <c r="K29" s="40">
        <f>'1STML'!G29</f>
        <v>55</v>
      </c>
      <c r="L29" s="38">
        <f t="shared" si="3"/>
        <v>2.5</v>
      </c>
      <c r="M29" s="39" t="str">
        <f t="shared" si="34"/>
        <v>OG</v>
      </c>
      <c r="N29" s="39" t="str">
        <f t="shared" si="35"/>
        <v>OG</v>
      </c>
      <c r="O29" s="40">
        <f>'1STML'!H29</f>
        <v>200</v>
      </c>
      <c r="P29" s="39" t="str">
        <f t="shared" si="36"/>
        <v>OG</v>
      </c>
      <c r="Q29" s="39" t="str">
        <f t="shared" si="37"/>
        <v>OG</v>
      </c>
      <c r="R29" s="66" t="str">
        <f t="shared" si="38"/>
        <v>OG</v>
      </c>
      <c r="S29" s="66" t="str">
        <f t="shared" si="39"/>
        <v>OG</v>
      </c>
      <c r="T29" s="37">
        <f t="shared" si="4"/>
        <v>50</v>
      </c>
      <c r="U29" s="40">
        <f>'1STML'!J29</f>
        <v>170</v>
      </c>
      <c r="V29" s="38">
        <f t="shared" si="5"/>
        <v>2.5</v>
      </c>
      <c r="W29" s="39" t="str">
        <f t="shared" si="40"/>
        <v>OG</v>
      </c>
      <c r="X29" s="39" t="str">
        <f t="shared" si="41"/>
        <v>OG</v>
      </c>
      <c r="Y29" s="37">
        <f t="shared" si="6"/>
        <v>50</v>
      </c>
      <c r="Z29" s="40">
        <f>'1STML'!K29</f>
        <v>55</v>
      </c>
      <c r="AA29" s="38">
        <f t="shared" si="7"/>
        <v>2.5</v>
      </c>
      <c r="AB29" s="39" t="str">
        <f t="shared" si="42"/>
        <v>OG</v>
      </c>
      <c r="AC29" s="39" t="str">
        <f t="shared" si="43"/>
        <v>OG</v>
      </c>
      <c r="AD29" s="40">
        <f>'1STML'!L29</f>
        <v>225</v>
      </c>
      <c r="AE29" s="39" t="str">
        <f t="shared" si="44"/>
        <v>OG</v>
      </c>
      <c r="AF29" s="39" t="str">
        <f t="shared" si="45"/>
        <v>OG</v>
      </c>
      <c r="AG29" s="66" t="str">
        <f t="shared" si="46"/>
        <v>OG</v>
      </c>
      <c r="AH29" s="66" t="str">
        <f t="shared" si="47"/>
        <v>OG</v>
      </c>
      <c r="AI29" s="37">
        <f t="shared" si="8"/>
        <v>50</v>
      </c>
      <c r="AJ29" s="40">
        <f>'1STML'!N29</f>
        <v>170</v>
      </c>
      <c r="AK29" s="38">
        <f t="shared" si="9"/>
        <v>2.5</v>
      </c>
      <c r="AL29" s="39" t="str">
        <f t="shared" si="48"/>
        <v>OG</v>
      </c>
      <c r="AM29" s="39" t="str">
        <f t="shared" si="49"/>
        <v>OG</v>
      </c>
      <c r="AN29" s="37">
        <f t="shared" si="10"/>
        <v>50</v>
      </c>
      <c r="AO29" s="40">
        <f>'1STML'!O29</f>
        <v>55</v>
      </c>
      <c r="AP29" s="38">
        <f t="shared" si="11"/>
        <v>2.5</v>
      </c>
      <c r="AQ29" s="39" t="str">
        <f t="shared" si="50"/>
        <v>OG</v>
      </c>
      <c r="AR29" s="39" t="str">
        <f t="shared" si="51"/>
        <v>OG</v>
      </c>
      <c r="AS29" s="40">
        <f>'1STML'!P29</f>
        <v>225</v>
      </c>
      <c r="AT29" s="39" t="str">
        <f t="shared" si="52"/>
        <v>OG</v>
      </c>
      <c r="AU29" s="39" t="str">
        <f t="shared" si="53"/>
        <v>OG</v>
      </c>
      <c r="AV29" s="66" t="str">
        <f t="shared" si="54"/>
        <v>OG</v>
      </c>
      <c r="AW29" s="66" t="str">
        <f t="shared" si="55"/>
        <v>OG</v>
      </c>
      <c r="AX29" s="37">
        <f t="shared" si="12"/>
        <v>50</v>
      </c>
      <c r="AY29" s="40">
        <f>'1STML'!R29</f>
        <v>125</v>
      </c>
      <c r="AZ29" s="38">
        <f t="shared" si="13"/>
        <v>2.5</v>
      </c>
      <c r="BA29" s="39" t="str">
        <f t="shared" si="56"/>
        <v>OG</v>
      </c>
      <c r="BB29" s="39" t="str">
        <f t="shared" si="57"/>
        <v>OG</v>
      </c>
      <c r="BC29" s="37">
        <f t="shared" si="14"/>
        <v>50</v>
      </c>
      <c r="BD29" s="40">
        <f>'1STML'!S29</f>
        <v>57</v>
      </c>
      <c r="BE29" s="38">
        <f t="shared" si="15"/>
        <v>2.5</v>
      </c>
      <c r="BF29" s="39" t="str">
        <f t="shared" si="58"/>
        <v>OG</v>
      </c>
      <c r="BG29" s="39" t="str">
        <f t="shared" si="59"/>
        <v>OG</v>
      </c>
      <c r="BH29" s="40">
        <f>'1STML'!T29</f>
        <v>182</v>
      </c>
      <c r="BI29" s="39" t="str">
        <f t="shared" si="60"/>
        <v>OG</v>
      </c>
      <c r="BJ29" s="39" t="str">
        <f t="shared" si="61"/>
        <v>OG</v>
      </c>
      <c r="BK29" s="66" t="str">
        <f t="shared" si="62"/>
        <v>OG</v>
      </c>
      <c r="BL29" s="66" t="str">
        <f t="shared" si="63"/>
        <v>OG</v>
      </c>
      <c r="BM29" s="37">
        <f t="shared" si="16"/>
        <v>50</v>
      </c>
      <c r="BN29" s="40">
        <f>'1STML'!V29</f>
        <v>120</v>
      </c>
      <c r="BO29" s="38">
        <f t="shared" si="17"/>
        <v>2.5</v>
      </c>
      <c r="BP29" s="39" t="str">
        <f t="shared" si="64"/>
        <v>OG</v>
      </c>
      <c r="BQ29" s="39" t="str">
        <f t="shared" si="65"/>
        <v>OG</v>
      </c>
      <c r="BR29" s="37">
        <f t="shared" si="18"/>
        <v>50</v>
      </c>
      <c r="BS29" s="40">
        <f>'1STML'!W29</f>
        <v>55</v>
      </c>
      <c r="BT29" s="38">
        <f t="shared" si="19"/>
        <v>2.5</v>
      </c>
      <c r="BU29" s="39" t="str">
        <f t="shared" si="66"/>
        <v>OG</v>
      </c>
      <c r="BV29" s="39" t="str">
        <f t="shared" si="67"/>
        <v>OG</v>
      </c>
      <c r="BW29" s="40">
        <f>'1STML'!X29</f>
        <v>175</v>
      </c>
      <c r="BX29" s="39" t="str">
        <f t="shared" si="68"/>
        <v>OG</v>
      </c>
      <c r="BY29" s="39" t="str">
        <f t="shared" si="69"/>
        <v>OG</v>
      </c>
      <c r="BZ29" s="66" t="str">
        <f t="shared" si="70"/>
        <v>OG</v>
      </c>
      <c r="CA29" s="66" t="str">
        <f t="shared" si="71"/>
        <v>OG</v>
      </c>
      <c r="CB29" s="37">
        <f t="shared" si="20"/>
        <v>25</v>
      </c>
      <c r="CC29" s="40">
        <f>'1STML'!Z29</f>
        <v>65</v>
      </c>
      <c r="CD29" s="38">
        <f t="shared" si="21"/>
        <v>2</v>
      </c>
      <c r="CE29" s="39" t="str">
        <f t="shared" si="72"/>
        <v>OG</v>
      </c>
      <c r="CF29" s="39" t="str">
        <f t="shared" si="73"/>
        <v>OG</v>
      </c>
      <c r="CG29" s="37">
        <f t="shared" si="22"/>
        <v>25</v>
      </c>
      <c r="CH29" s="40">
        <f>'1STML'!AA29</f>
        <v>27</v>
      </c>
      <c r="CI29" s="38">
        <f t="shared" si="23"/>
        <v>2</v>
      </c>
      <c r="CJ29" s="39" t="str">
        <f t="shared" si="74"/>
        <v>OG</v>
      </c>
      <c r="CK29" s="39" t="str">
        <f t="shared" si="75"/>
        <v>OG</v>
      </c>
      <c r="CL29" s="40">
        <f>'1STML'!AB29</f>
        <v>92</v>
      </c>
      <c r="CM29" s="39" t="str">
        <f t="shared" si="76"/>
        <v>OG</v>
      </c>
      <c r="CN29" s="39" t="str">
        <f t="shared" si="77"/>
        <v>OG</v>
      </c>
      <c r="CO29" s="66" t="str">
        <f t="shared" si="78"/>
        <v>OG</v>
      </c>
      <c r="CP29" s="66" t="str">
        <f t="shared" si="79"/>
        <v>OG</v>
      </c>
      <c r="CQ29" s="37">
        <f t="shared" si="24"/>
        <v>25</v>
      </c>
      <c r="CR29" s="40">
        <f>'1STML'!AD29</f>
        <v>110</v>
      </c>
      <c r="CS29" s="38">
        <f t="shared" si="25"/>
        <v>2</v>
      </c>
      <c r="CT29" s="39" t="str">
        <f t="shared" si="80"/>
        <v>OG</v>
      </c>
      <c r="CU29" s="39" t="str">
        <f t="shared" si="81"/>
        <v>OG</v>
      </c>
      <c r="CV29" s="37">
        <f t="shared" si="26"/>
        <v>25</v>
      </c>
      <c r="CW29" s="40">
        <f>'1STML'!AE29</f>
        <v>22</v>
      </c>
      <c r="CX29" s="38">
        <f t="shared" si="27"/>
        <v>2</v>
      </c>
      <c r="CY29" s="39" t="str">
        <f t="shared" si="82"/>
        <v>A</v>
      </c>
      <c r="CZ29" s="39">
        <f t="shared" si="83"/>
        <v>3.6</v>
      </c>
      <c r="DA29" s="40">
        <f>'1STML'!AF29</f>
        <v>132</v>
      </c>
      <c r="DB29" s="39" t="str">
        <f t="shared" si="84"/>
        <v>OG</v>
      </c>
      <c r="DC29" s="39" t="str">
        <f t="shared" si="85"/>
        <v>OG</v>
      </c>
      <c r="DD29" s="66" t="str">
        <f t="shared" si="86"/>
        <v>OG</v>
      </c>
      <c r="DE29" s="66" t="str">
        <f t="shared" si="87"/>
        <v>OG</v>
      </c>
      <c r="DF29" s="37">
        <f t="shared" si="28"/>
        <v>25</v>
      </c>
      <c r="DG29" s="40">
        <f>'1STML'!AH29</f>
        <v>90</v>
      </c>
      <c r="DH29" s="38">
        <f t="shared" si="29"/>
        <v>2</v>
      </c>
      <c r="DI29" s="39" t="str">
        <f t="shared" si="88"/>
        <v>OG</v>
      </c>
      <c r="DJ29" s="39" t="str">
        <f t="shared" si="89"/>
        <v>OG</v>
      </c>
      <c r="DK29" s="37">
        <f t="shared" si="30"/>
        <v>25</v>
      </c>
      <c r="DL29" s="40">
        <f>'1STML'!AI29</f>
        <v>24</v>
      </c>
      <c r="DM29" s="38">
        <f t="shared" si="31"/>
        <v>2</v>
      </c>
      <c r="DN29" s="39" t="str">
        <f t="shared" si="90"/>
        <v>A+</v>
      </c>
      <c r="DO29" s="39">
        <f t="shared" si="91"/>
        <v>4</v>
      </c>
      <c r="DP29" s="40">
        <f>'1STML'!AJ29</f>
        <v>114</v>
      </c>
      <c r="DQ29" s="39" t="str">
        <f t="shared" si="92"/>
        <v>OG</v>
      </c>
      <c r="DR29" s="39" t="str">
        <f t="shared" si="93"/>
        <v>OG</v>
      </c>
      <c r="DS29" s="66" t="str">
        <f t="shared" si="94"/>
        <v>OG</v>
      </c>
      <c r="DT29" s="66" t="str">
        <f t="shared" si="95"/>
        <v>OG</v>
      </c>
      <c r="DU29" s="35">
        <f t="shared" si="96"/>
        <v>37</v>
      </c>
      <c r="DV29" s="35" t="str">
        <f t="shared" si="97"/>
        <v>OG</v>
      </c>
      <c r="DW29" s="35" t="str">
        <f t="shared" si="98"/>
        <v>OG</v>
      </c>
      <c r="DX29" s="35" t="str">
        <f t="shared" si="99"/>
        <v>OG</v>
      </c>
      <c r="DY29" s="35">
        <f t="shared" si="100"/>
        <v>0</v>
      </c>
      <c r="DZ29" s="35">
        <f t="shared" si="101"/>
        <v>0</v>
      </c>
      <c r="EA29" s="35">
        <f t="shared" si="102"/>
        <v>1</v>
      </c>
      <c r="EB29" s="28">
        <f>'1STML'!AO29</f>
        <v>54</v>
      </c>
    </row>
    <row r="30" spans="1:132" ht="19.5">
      <c r="A30" s="4">
        <f>'1STML'!A30</f>
        <v>21</v>
      </c>
      <c r="B30" s="4" t="str">
        <f>'1STML'!B30</f>
        <v>ST0800300</v>
      </c>
      <c r="C30" s="4">
        <f>'1STML'!C30</f>
        <v>200221</v>
      </c>
      <c r="D30" s="4" t="str">
        <f>'1STML'!D30</f>
        <v>SAMIKSHYA LAWATI</v>
      </c>
      <c r="E30" s="37">
        <f t="shared" si="0"/>
        <v>50</v>
      </c>
      <c r="F30" s="40">
        <f>'1STML'!F30</f>
        <v>95</v>
      </c>
      <c r="G30" s="38">
        <f t="shared" si="1"/>
        <v>2.5</v>
      </c>
      <c r="H30" s="39" t="str">
        <f t="shared" si="32"/>
        <v>OG</v>
      </c>
      <c r="I30" s="39" t="str">
        <f t="shared" si="33"/>
        <v>OG</v>
      </c>
      <c r="J30" s="37">
        <f t="shared" si="2"/>
        <v>50</v>
      </c>
      <c r="K30" s="40">
        <f>'1STML'!G30</f>
        <v>53</v>
      </c>
      <c r="L30" s="38">
        <f t="shared" si="3"/>
        <v>2.5</v>
      </c>
      <c r="M30" s="39" t="str">
        <f t="shared" si="34"/>
        <v>OG</v>
      </c>
      <c r="N30" s="39" t="str">
        <f t="shared" si="35"/>
        <v>OG</v>
      </c>
      <c r="O30" s="40">
        <f>'1STML'!H30</f>
        <v>148</v>
      </c>
      <c r="P30" s="39" t="str">
        <f t="shared" si="36"/>
        <v>OG</v>
      </c>
      <c r="Q30" s="39" t="str">
        <f t="shared" si="37"/>
        <v>OG</v>
      </c>
      <c r="R30" s="66" t="str">
        <f t="shared" si="38"/>
        <v>OG</v>
      </c>
      <c r="S30" s="66" t="str">
        <f t="shared" si="39"/>
        <v>OG</v>
      </c>
      <c r="T30" s="37">
        <f t="shared" si="4"/>
        <v>50</v>
      </c>
      <c r="U30" s="40">
        <f>'1STML'!J30</f>
        <v>145</v>
      </c>
      <c r="V30" s="38">
        <f t="shared" si="5"/>
        <v>2.5</v>
      </c>
      <c r="W30" s="39" t="str">
        <f t="shared" si="40"/>
        <v>OG</v>
      </c>
      <c r="X30" s="39" t="str">
        <f t="shared" si="41"/>
        <v>OG</v>
      </c>
      <c r="Y30" s="37">
        <f t="shared" si="6"/>
        <v>50</v>
      </c>
      <c r="Z30" s="40">
        <f>'1STML'!K30</f>
        <v>53</v>
      </c>
      <c r="AA30" s="38">
        <f t="shared" si="7"/>
        <v>2.5</v>
      </c>
      <c r="AB30" s="39" t="str">
        <f t="shared" si="42"/>
        <v>OG</v>
      </c>
      <c r="AC30" s="39" t="str">
        <f t="shared" si="43"/>
        <v>OG</v>
      </c>
      <c r="AD30" s="40">
        <f>'1STML'!L30</f>
        <v>198</v>
      </c>
      <c r="AE30" s="39" t="str">
        <f t="shared" si="44"/>
        <v>OG</v>
      </c>
      <c r="AF30" s="39" t="str">
        <f t="shared" si="45"/>
        <v>OG</v>
      </c>
      <c r="AG30" s="66" t="str">
        <f t="shared" si="46"/>
        <v>OG</v>
      </c>
      <c r="AH30" s="66" t="str">
        <f t="shared" si="47"/>
        <v>OG</v>
      </c>
      <c r="AI30" s="37">
        <f t="shared" si="8"/>
        <v>50</v>
      </c>
      <c r="AJ30" s="40">
        <f>'1STML'!N30</f>
        <v>95</v>
      </c>
      <c r="AK30" s="38">
        <f t="shared" si="9"/>
        <v>2.5</v>
      </c>
      <c r="AL30" s="39" t="str">
        <f t="shared" si="48"/>
        <v>OG</v>
      </c>
      <c r="AM30" s="39" t="str">
        <f t="shared" si="49"/>
        <v>OG</v>
      </c>
      <c r="AN30" s="37">
        <f t="shared" si="10"/>
        <v>50</v>
      </c>
      <c r="AO30" s="40">
        <f>'1STML'!O30</f>
        <v>54</v>
      </c>
      <c r="AP30" s="38">
        <f t="shared" si="11"/>
        <v>2.5</v>
      </c>
      <c r="AQ30" s="39" t="str">
        <f t="shared" si="50"/>
        <v>OG</v>
      </c>
      <c r="AR30" s="39" t="str">
        <f t="shared" si="51"/>
        <v>OG</v>
      </c>
      <c r="AS30" s="40">
        <f>'1STML'!P30</f>
        <v>149</v>
      </c>
      <c r="AT30" s="39" t="str">
        <f t="shared" si="52"/>
        <v>OG</v>
      </c>
      <c r="AU30" s="39" t="str">
        <f t="shared" si="53"/>
        <v>OG</v>
      </c>
      <c r="AV30" s="66" t="str">
        <f t="shared" si="54"/>
        <v>OG</v>
      </c>
      <c r="AW30" s="66" t="str">
        <f t="shared" si="55"/>
        <v>OG</v>
      </c>
      <c r="AX30" s="37">
        <f t="shared" si="12"/>
        <v>50</v>
      </c>
      <c r="AY30" s="40">
        <f>'1STML'!R30</f>
        <v>95</v>
      </c>
      <c r="AZ30" s="38">
        <f t="shared" si="13"/>
        <v>2.5</v>
      </c>
      <c r="BA30" s="39" t="str">
        <f t="shared" si="56"/>
        <v>OG</v>
      </c>
      <c r="BB30" s="39" t="str">
        <f t="shared" si="57"/>
        <v>OG</v>
      </c>
      <c r="BC30" s="37">
        <f t="shared" si="14"/>
        <v>50</v>
      </c>
      <c r="BD30" s="40">
        <f>'1STML'!S30</f>
        <v>52</v>
      </c>
      <c r="BE30" s="38">
        <f t="shared" si="15"/>
        <v>2.5</v>
      </c>
      <c r="BF30" s="39" t="str">
        <f t="shared" si="58"/>
        <v>OG</v>
      </c>
      <c r="BG30" s="39" t="str">
        <f t="shared" si="59"/>
        <v>OG</v>
      </c>
      <c r="BH30" s="40">
        <f>'1STML'!T30</f>
        <v>147</v>
      </c>
      <c r="BI30" s="39" t="str">
        <f t="shared" si="60"/>
        <v>OG</v>
      </c>
      <c r="BJ30" s="39" t="str">
        <f t="shared" si="61"/>
        <v>OG</v>
      </c>
      <c r="BK30" s="66" t="str">
        <f t="shared" si="62"/>
        <v>OG</v>
      </c>
      <c r="BL30" s="66" t="str">
        <f t="shared" si="63"/>
        <v>OG</v>
      </c>
      <c r="BM30" s="37">
        <f t="shared" si="16"/>
        <v>50</v>
      </c>
      <c r="BN30" s="40">
        <f>'1STML'!V30</f>
        <v>120</v>
      </c>
      <c r="BO30" s="38">
        <f t="shared" si="17"/>
        <v>2.5</v>
      </c>
      <c r="BP30" s="39" t="str">
        <f t="shared" si="64"/>
        <v>OG</v>
      </c>
      <c r="BQ30" s="39" t="str">
        <f t="shared" si="65"/>
        <v>OG</v>
      </c>
      <c r="BR30" s="37">
        <f t="shared" si="18"/>
        <v>50</v>
      </c>
      <c r="BS30" s="40">
        <f>'1STML'!W30</f>
        <v>55</v>
      </c>
      <c r="BT30" s="38">
        <f t="shared" si="19"/>
        <v>2.5</v>
      </c>
      <c r="BU30" s="39" t="str">
        <f t="shared" si="66"/>
        <v>OG</v>
      </c>
      <c r="BV30" s="39" t="str">
        <f t="shared" si="67"/>
        <v>OG</v>
      </c>
      <c r="BW30" s="40">
        <f>'1STML'!X30</f>
        <v>175</v>
      </c>
      <c r="BX30" s="39" t="str">
        <f t="shared" si="68"/>
        <v>OG</v>
      </c>
      <c r="BY30" s="39" t="str">
        <f t="shared" si="69"/>
        <v>OG</v>
      </c>
      <c r="BZ30" s="66" t="str">
        <f t="shared" si="70"/>
        <v>OG</v>
      </c>
      <c r="CA30" s="66" t="str">
        <f t="shared" si="71"/>
        <v>OG</v>
      </c>
      <c r="CB30" s="37">
        <f t="shared" si="20"/>
        <v>25</v>
      </c>
      <c r="CC30" s="40">
        <f>'1STML'!Z30</f>
        <v>65</v>
      </c>
      <c r="CD30" s="38">
        <f t="shared" si="21"/>
        <v>2</v>
      </c>
      <c r="CE30" s="39" t="str">
        <f t="shared" si="72"/>
        <v>OG</v>
      </c>
      <c r="CF30" s="39" t="str">
        <f t="shared" si="73"/>
        <v>OG</v>
      </c>
      <c r="CG30" s="37">
        <f t="shared" si="22"/>
        <v>25</v>
      </c>
      <c r="CH30" s="40">
        <f>'1STML'!AA30</f>
        <v>24</v>
      </c>
      <c r="CI30" s="38">
        <f t="shared" si="23"/>
        <v>2</v>
      </c>
      <c r="CJ30" s="39" t="str">
        <f t="shared" si="74"/>
        <v>A+</v>
      </c>
      <c r="CK30" s="39">
        <f t="shared" si="75"/>
        <v>4</v>
      </c>
      <c r="CL30" s="40">
        <f>'1STML'!AB30</f>
        <v>89</v>
      </c>
      <c r="CM30" s="39" t="str">
        <f t="shared" si="76"/>
        <v>OG</v>
      </c>
      <c r="CN30" s="39" t="str">
        <f t="shared" si="77"/>
        <v>OG</v>
      </c>
      <c r="CO30" s="66" t="str">
        <f t="shared" si="78"/>
        <v>OG</v>
      </c>
      <c r="CP30" s="66" t="str">
        <f t="shared" si="79"/>
        <v>OG</v>
      </c>
      <c r="CQ30" s="37">
        <f t="shared" si="24"/>
        <v>25</v>
      </c>
      <c r="CR30" s="40">
        <f>'1STML'!AD30</f>
        <v>105</v>
      </c>
      <c r="CS30" s="38">
        <f t="shared" si="25"/>
        <v>2</v>
      </c>
      <c r="CT30" s="39" t="str">
        <f t="shared" si="80"/>
        <v>OG</v>
      </c>
      <c r="CU30" s="39" t="str">
        <f t="shared" si="81"/>
        <v>OG</v>
      </c>
      <c r="CV30" s="37">
        <f t="shared" si="26"/>
        <v>25</v>
      </c>
      <c r="CW30" s="40">
        <f>'1STML'!AE30</f>
        <v>20</v>
      </c>
      <c r="CX30" s="38">
        <f t="shared" si="27"/>
        <v>2</v>
      </c>
      <c r="CY30" s="39" t="str">
        <f t="shared" si="82"/>
        <v>A</v>
      </c>
      <c r="CZ30" s="39">
        <f t="shared" si="83"/>
        <v>3.6</v>
      </c>
      <c r="DA30" s="40">
        <f>'1STML'!AF30</f>
        <v>125</v>
      </c>
      <c r="DB30" s="39" t="str">
        <f t="shared" si="84"/>
        <v>OG</v>
      </c>
      <c r="DC30" s="39" t="str">
        <f t="shared" si="85"/>
        <v>OG</v>
      </c>
      <c r="DD30" s="66" t="str">
        <f t="shared" si="86"/>
        <v>OG</v>
      </c>
      <c r="DE30" s="66" t="str">
        <f t="shared" si="87"/>
        <v>OG</v>
      </c>
      <c r="DF30" s="37">
        <f t="shared" si="28"/>
        <v>25</v>
      </c>
      <c r="DG30" s="40">
        <f>'1STML'!AH30</f>
        <v>60</v>
      </c>
      <c r="DH30" s="38">
        <f t="shared" si="29"/>
        <v>2</v>
      </c>
      <c r="DI30" s="39" t="str">
        <f t="shared" si="88"/>
        <v>OG</v>
      </c>
      <c r="DJ30" s="39" t="str">
        <f t="shared" si="89"/>
        <v>OG</v>
      </c>
      <c r="DK30" s="37">
        <f t="shared" si="30"/>
        <v>25</v>
      </c>
      <c r="DL30" s="40">
        <f>'1STML'!AI30</f>
        <v>23</v>
      </c>
      <c r="DM30" s="38">
        <f t="shared" si="31"/>
        <v>2</v>
      </c>
      <c r="DN30" s="39" t="str">
        <f t="shared" si="90"/>
        <v>A+</v>
      </c>
      <c r="DO30" s="39">
        <f t="shared" si="91"/>
        <v>4</v>
      </c>
      <c r="DP30" s="40">
        <f>'1STML'!AJ30</f>
        <v>83</v>
      </c>
      <c r="DQ30" s="39" t="str">
        <f t="shared" si="92"/>
        <v>OG</v>
      </c>
      <c r="DR30" s="39" t="str">
        <f t="shared" si="93"/>
        <v>OG</v>
      </c>
      <c r="DS30" s="66" t="str">
        <f t="shared" si="94"/>
        <v>OG</v>
      </c>
      <c r="DT30" s="66" t="str">
        <f t="shared" si="95"/>
        <v>OG</v>
      </c>
      <c r="DU30" s="35">
        <f t="shared" si="96"/>
        <v>37</v>
      </c>
      <c r="DV30" s="35" t="str">
        <f t="shared" si="97"/>
        <v>OG</v>
      </c>
      <c r="DW30" s="35" t="str">
        <f t="shared" si="98"/>
        <v>OG</v>
      </c>
      <c r="DX30" s="35" t="str">
        <f t="shared" si="99"/>
        <v>OG</v>
      </c>
      <c r="DY30" s="35">
        <f t="shared" si="100"/>
        <v>0</v>
      </c>
      <c r="DZ30" s="35">
        <f t="shared" si="101"/>
        <v>0</v>
      </c>
      <c r="EA30" s="35">
        <f t="shared" si="102"/>
        <v>1</v>
      </c>
      <c r="EB30" s="28">
        <f>'1STML'!AO30</f>
        <v>42</v>
      </c>
    </row>
    <row r="31" spans="1:132" ht="19.5">
      <c r="A31" s="4">
        <f>'1STML'!A31</f>
        <v>22</v>
      </c>
      <c r="B31" s="4" t="str">
        <f>'1STML'!B31</f>
        <v>ST0790111</v>
      </c>
      <c r="C31" s="4">
        <f>'1STML'!C31</f>
        <v>200222</v>
      </c>
      <c r="D31" s="4" t="str">
        <f>'1STML'!D31</f>
        <v>SHARAYAN BISHWAKARMA</v>
      </c>
      <c r="E31" s="37">
        <f t="shared" si="0"/>
        <v>50</v>
      </c>
      <c r="F31" s="40">
        <f>'1STML'!F31</f>
        <v>150</v>
      </c>
      <c r="G31" s="38">
        <f t="shared" si="1"/>
        <v>2.5</v>
      </c>
      <c r="H31" s="39" t="str">
        <f t="shared" si="32"/>
        <v>OG</v>
      </c>
      <c r="I31" s="39" t="str">
        <f t="shared" si="33"/>
        <v>OG</v>
      </c>
      <c r="J31" s="37">
        <f t="shared" si="2"/>
        <v>50</v>
      </c>
      <c r="K31" s="40">
        <f>'1STML'!G31</f>
        <v>57</v>
      </c>
      <c r="L31" s="38">
        <f t="shared" si="3"/>
        <v>2.5</v>
      </c>
      <c r="M31" s="39" t="str">
        <f t="shared" si="34"/>
        <v>OG</v>
      </c>
      <c r="N31" s="39" t="str">
        <f t="shared" si="35"/>
        <v>OG</v>
      </c>
      <c r="O31" s="40">
        <f>'1STML'!H31</f>
        <v>207</v>
      </c>
      <c r="P31" s="39" t="str">
        <f t="shared" si="36"/>
        <v>OG</v>
      </c>
      <c r="Q31" s="39" t="str">
        <f t="shared" si="37"/>
        <v>OG</v>
      </c>
      <c r="R31" s="66" t="str">
        <f t="shared" si="38"/>
        <v>OG</v>
      </c>
      <c r="S31" s="66" t="str">
        <f t="shared" si="39"/>
        <v>OG</v>
      </c>
      <c r="T31" s="37">
        <f t="shared" si="4"/>
        <v>50</v>
      </c>
      <c r="U31" s="40">
        <f>'1STML'!J31</f>
        <v>200</v>
      </c>
      <c r="V31" s="38">
        <f t="shared" si="5"/>
        <v>2.5</v>
      </c>
      <c r="W31" s="39" t="str">
        <f t="shared" si="40"/>
        <v>OG</v>
      </c>
      <c r="X31" s="39" t="str">
        <f t="shared" si="41"/>
        <v>OG</v>
      </c>
      <c r="Y31" s="37">
        <f t="shared" si="6"/>
        <v>50</v>
      </c>
      <c r="Z31" s="40">
        <f>'1STML'!K31</f>
        <v>58</v>
      </c>
      <c r="AA31" s="38">
        <f t="shared" si="7"/>
        <v>2.5</v>
      </c>
      <c r="AB31" s="39" t="str">
        <f t="shared" si="42"/>
        <v>OG</v>
      </c>
      <c r="AC31" s="39" t="str">
        <f t="shared" si="43"/>
        <v>OG</v>
      </c>
      <c r="AD31" s="40">
        <f>'1STML'!L31</f>
        <v>258</v>
      </c>
      <c r="AE31" s="39" t="str">
        <f t="shared" si="44"/>
        <v>OG</v>
      </c>
      <c r="AF31" s="39" t="str">
        <f t="shared" si="45"/>
        <v>OG</v>
      </c>
      <c r="AG31" s="66" t="str">
        <f t="shared" si="46"/>
        <v>OG</v>
      </c>
      <c r="AH31" s="66" t="str">
        <f t="shared" si="47"/>
        <v>OG</v>
      </c>
      <c r="AI31" s="37">
        <f t="shared" si="8"/>
        <v>50</v>
      </c>
      <c r="AJ31" s="40">
        <f>'1STML'!N31</f>
        <v>145</v>
      </c>
      <c r="AK31" s="38">
        <f t="shared" si="9"/>
        <v>2.5</v>
      </c>
      <c r="AL31" s="39" t="str">
        <f t="shared" si="48"/>
        <v>OG</v>
      </c>
      <c r="AM31" s="39" t="str">
        <f t="shared" si="49"/>
        <v>OG</v>
      </c>
      <c r="AN31" s="37">
        <f t="shared" si="10"/>
        <v>50</v>
      </c>
      <c r="AO31" s="40">
        <f>'1STML'!O31</f>
        <v>58</v>
      </c>
      <c r="AP31" s="38">
        <f t="shared" si="11"/>
        <v>2.5</v>
      </c>
      <c r="AQ31" s="39" t="str">
        <f t="shared" si="50"/>
        <v>OG</v>
      </c>
      <c r="AR31" s="39" t="str">
        <f t="shared" si="51"/>
        <v>OG</v>
      </c>
      <c r="AS31" s="40">
        <f>'1STML'!P31</f>
        <v>203</v>
      </c>
      <c r="AT31" s="39" t="str">
        <f t="shared" si="52"/>
        <v>OG</v>
      </c>
      <c r="AU31" s="39" t="str">
        <f t="shared" si="53"/>
        <v>OG</v>
      </c>
      <c r="AV31" s="66" t="str">
        <f t="shared" si="54"/>
        <v>OG</v>
      </c>
      <c r="AW31" s="66" t="str">
        <f t="shared" si="55"/>
        <v>OG</v>
      </c>
      <c r="AX31" s="37">
        <f t="shared" si="12"/>
        <v>50</v>
      </c>
      <c r="AY31" s="40">
        <f>'1STML'!R31</f>
        <v>150</v>
      </c>
      <c r="AZ31" s="38">
        <f t="shared" si="13"/>
        <v>2.5</v>
      </c>
      <c r="BA31" s="39" t="str">
        <f t="shared" si="56"/>
        <v>OG</v>
      </c>
      <c r="BB31" s="39" t="str">
        <f t="shared" si="57"/>
        <v>OG</v>
      </c>
      <c r="BC31" s="37">
        <f t="shared" si="14"/>
        <v>50</v>
      </c>
      <c r="BD31" s="40">
        <f>'1STML'!S31</f>
        <v>55</v>
      </c>
      <c r="BE31" s="38">
        <f t="shared" si="15"/>
        <v>2.5</v>
      </c>
      <c r="BF31" s="39" t="str">
        <f t="shared" si="58"/>
        <v>OG</v>
      </c>
      <c r="BG31" s="39" t="str">
        <f t="shared" si="59"/>
        <v>OG</v>
      </c>
      <c r="BH31" s="40">
        <f>'1STML'!T31</f>
        <v>205</v>
      </c>
      <c r="BI31" s="39" t="str">
        <f t="shared" si="60"/>
        <v>OG</v>
      </c>
      <c r="BJ31" s="39" t="str">
        <f t="shared" si="61"/>
        <v>OG</v>
      </c>
      <c r="BK31" s="66" t="str">
        <f t="shared" si="62"/>
        <v>OG</v>
      </c>
      <c r="BL31" s="66" t="str">
        <f t="shared" si="63"/>
        <v>OG</v>
      </c>
      <c r="BM31" s="37">
        <f t="shared" si="16"/>
        <v>50</v>
      </c>
      <c r="BN31" s="40">
        <f>'1STML'!V31</f>
        <v>150</v>
      </c>
      <c r="BO31" s="38">
        <f t="shared" si="17"/>
        <v>2.5</v>
      </c>
      <c r="BP31" s="39" t="str">
        <f t="shared" si="64"/>
        <v>OG</v>
      </c>
      <c r="BQ31" s="39" t="str">
        <f t="shared" si="65"/>
        <v>OG</v>
      </c>
      <c r="BR31" s="37">
        <f t="shared" si="18"/>
        <v>50</v>
      </c>
      <c r="BS31" s="40">
        <f>'1STML'!W31</f>
        <v>59</v>
      </c>
      <c r="BT31" s="38">
        <f t="shared" si="19"/>
        <v>2.5</v>
      </c>
      <c r="BU31" s="39" t="str">
        <f t="shared" si="66"/>
        <v>OG</v>
      </c>
      <c r="BV31" s="39" t="str">
        <f t="shared" si="67"/>
        <v>OG</v>
      </c>
      <c r="BW31" s="40">
        <f>'1STML'!X31</f>
        <v>209</v>
      </c>
      <c r="BX31" s="39" t="str">
        <f t="shared" si="68"/>
        <v>OG</v>
      </c>
      <c r="BY31" s="39" t="str">
        <f t="shared" si="69"/>
        <v>OG</v>
      </c>
      <c r="BZ31" s="66" t="str">
        <f t="shared" si="70"/>
        <v>OG</v>
      </c>
      <c r="CA31" s="66" t="str">
        <f t="shared" si="71"/>
        <v>OG</v>
      </c>
      <c r="CB31" s="37">
        <f t="shared" si="20"/>
        <v>25</v>
      </c>
      <c r="CC31" s="40">
        <f>'1STML'!Z31</f>
        <v>70</v>
      </c>
      <c r="CD31" s="38">
        <f t="shared" si="21"/>
        <v>2</v>
      </c>
      <c r="CE31" s="39" t="str">
        <f t="shared" si="72"/>
        <v>OG</v>
      </c>
      <c r="CF31" s="39" t="str">
        <f t="shared" si="73"/>
        <v>OG</v>
      </c>
      <c r="CG31" s="37">
        <f t="shared" si="22"/>
        <v>25</v>
      </c>
      <c r="CH31" s="40">
        <f>'1STML'!AA31</f>
        <v>27</v>
      </c>
      <c r="CI31" s="38">
        <f t="shared" si="23"/>
        <v>2</v>
      </c>
      <c r="CJ31" s="39" t="str">
        <f t="shared" si="74"/>
        <v>OG</v>
      </c>
      <c r="CK31" s="39" t="str">
        <f t="shared" si="75"/>
        <v>OG</v>
      </c>
      <c r="CL31" s="40">
        <f>'1STML'!AB31</f>
        <v>97</v>
      </c>
      <c r="CM31" s="39" t="str">
        <f t="shared" si="76"/>
        <v>OG</v>
      </c>
      <c r="CN31" s="39" t="str">
        <f t="shared" si="77"/>
        <v>OG</v>
      </c>
      <c r="CO31" s="66" t="str">
        <f t="shared" si="78"/>
        <v>OG</v>
      </c>
      <c r="CP31" s="66" t="str">
        <f t="shared" si="79"/>
        <v>OG</v>
      </c>
      <c r="CQ31" s="37">
        <f t="shared" si="24"/>
        <v>25</v>
      </c>
      <c r="CR31" s="40">
        <f>'1STML'!AD31</f>
        <v>115</v>
      </c>
      <c r="CS31" s="38">
        <f t="shared" si="25"/>
        <v>2</v>
      </c>
      <c r="CT31" s="39" t="str">
        <f t="shared" si="80"/>
        <v>OG</v>
      </c>
      <c r="CU31" s="39" t="str">
        <f t="shared" si="81"/>
        <v>OG</v>
      </c>
      <c r="CV31" s="37">
        <f t="shared" si="26"/>
        <v>25</v>
      </c>
      <c r="CW31" s="40">
        <f>'1STML'!AE31</f>
        <v>25</v>
      </c>
      <c r="CX31" s="38">
        <f t="shared" si="27"/>
        <v>2</v>
      </c>
      <c r="CY31" s="39" t="str">
        <f t="shared" si="82"/>
        <v>A+</v>
      </c>
      <c r="CZ31" s="39">
        <f t="shared" si="83"/>
        <v>4</v>
      </c>
      <c r="DA31" s="40">
        <f>'1STML'!AF31</f>
        <v>140</v>
      </c>
      <c r="DB31" s="39" t="str">
        <f t="shared" si="84"/>
        <v>OG</v>
      </c>
      <c r="DC31" s="39" t="str">
        <f t="shared" si="85"/>
        <v>OG</v>
      </c>
      <c r="DD31" s="66" t="str">
        <f t="shared" si="86"/>
        <v>OG</v>
      </c>
      <c r="DE31" s="66" t="str">
        <f t="shared" si="87"/>
        <v>OG</v>
      </c>
      <c r="DF31" s="37">
        <f t="shared" si="28"/>
        <v>25</v>
      </c>
      <c r="DG31" s="40">
        <f>'1STML'!AH31</f>
        <v>100</v>
      </c>
      <c r="DH31" s="38">
        <f t="shared" si="29"/>
        <v>2</v>
      </c>
      <c r="DI31" s="39" t="str">
        <f t="shared" si="88"/>
        <v>OG</v>
      </c>
      <c r="DJ31" s="39" t="str">
        <f t="shared" si="89"/>
        <v>OG</v>
      </c>
      <c r="DK31" s="37">
        <f t="shared" si="30"/>
        <v>25</v>
      </c>
      <c r="DL31" s="40">
        <f>'1STML'!AI31</f>
        <v>27</v>
      </c>
      <c r="DM31" s="38">
        <f t="shared" si="31"/>
        <v>2</v>
      </c>
      <c r="DN31" s="39" t="str">
        <f t="shared" si="90"/>
        <v>OG</v>
      </c>
      <c r="DO31" s="39" t="str">
        <f t="shared" si="91"/>
        <v>OG</v>
      </c>
      <c r="DP31" s="40">
        <f>'1STML'!AJ31</f>
        <v>127</v>
      </c>
      <c r="DQ31" s="39" t="str">
        <f t="shared" si="92"/>
        <v>OG</v>
      </c>
      <c r="DR31" s="39" t="str">
        <f t="shared" si="93"/>
        <v>OG</v>
      </c>
      <c r="DS31" s="66" t="str">
        <f t="shared" si="94"/>
        <v>OG</v>
      </c>
      <c r="DT31" s="66" t="str">
        <f t="shared" si="95"/>
        <v>OG</v>
      </c>
      <c r="DU31" s="35">
        <f t="shared" si="96"/>
        <v>37</v>
      </c>
      <c r="DV31" s="35" t="str">
        <f t="shared" si="97"/>
        <v>OG</v>
      </c>
      <c r="DW31" s="35" t="str">
        <f t="shared" si="98"/>
        <v>OG</v>
      </c>
      <c r="DX31" s="35" t="str">
        <f t="shared" si="99"/>
        <v>OG</v>
      </c>
      <c r="DY31" s="35">
        <f t="shared" si="100"/>
        <v>0</v>
      </c>
      <c r="DZ31" s="35">
        <f t="shared" si="101"/>
        <v>0</v>
      </c>
      <c r="EA31" s="35">
        <f t="shared" si="102"/>
        <v>1</v>
      </c>
      <c r="EB31" s="28">
        <f>'1STML'!AO31</f>
        <v>56</v>
      </c>
    </row>
    <row r="32" spans="1:132" ht="19.5">
      <c r="A32" s="4">
        <f>'1STML'!A32</f>
        <v>23</v>
      </c>
      <c r="B32" s="4" t="str">
        <f>'1STML'!B32</f>
        <v>ST0790192</v>
      </c>
      <c r="C32" s="4">
        <f>'1STML'!C32</f>
        <v>200223</v>
      </c>
      <c r="D32" s="4" t="str">
        <f>'1STML'!D32</f>
        <v>SOING THAPA MAGAR</v>
      </c>
      <c r="E32" s="37">
        <f t="shared" si="0"/>
        <v>50</v>
      </c>
      <c r="F32" s="40">
        <f>'1STML'!F32</f>
        <v>190</v>
      </c>
      <c r="G32" s="38">
        <f t="shared" si="1"/>
        <v>2.5</v>
      </c>
      <c r="H32" s="39" t="str">
        <f t="shared" si="32"/>
        <v>OG</v>
      </c>
      <c r="I32" s="39" t="str">
        <f t="shared" si="33"/>
        <v>OG</v>
      </c>
      <c r="J32" s="37">
        <f t="shared" si="2"/>
        <v>50</v>
      </c>
      <c r="K32" s="40">
        <f>'1STML'!G32</f>
        <v>59</v>
      </c>
      <c r="L32" s="38">
        <f t="shared" si="3"/>
        <v>2.5</v>
      </c>
      <c r="M32" s="39" t="str">
        <f t="shared" si="34"/>
        <v>OG</v>
      </c>
      <c r="N32" s="39" t="str">
        <f t="shared" si="35"/>
        <v>OG</v>
      </c>
      <c r="O32" s="40">
        <f>'1STML'!H32</f>
        <v>249</v>
      </c>
      <c r="P32" s="39" t="str">
        <f t="shared" si="36"/>
        <v>OG</v>
      </c>
      <c r="Q32" s="39" t="str">
        <f t="shared" si="37"/>
        <v>OG</v>
      </c>
      <c r="R32" s="66" t="str">
        <f t="shared" si="38"/>
        <v>OG</v>
      </c>
      <c r="S32" s="66" t="str">
        <f t="shared" si="39"/>
        <v>OG</v>
      </c>
      <c r="T32" s="37">
        <f t="shared" si="4"/>
        <v>50</v>
      </c>
      <c r="U32" s="40">
        <f>'1STML'!J32</f>
        <v>215</v>
      </c>
      <c r="V32" s="38">
        <f t="shared" si="5"/>
        <v>2.5</v>
      </c>
      <c r="W32" s="39" t="str">
        <f t="shared" si="40"/>
        <v>OG</v>
      </c>
      <c r="X32" s="39" t="str">
        <f t="shared" si="41"/>
        <v>OG</v>
      </c>
      <c r="Y32" s="37">
        <f t="shared" si="6"/>
        <v>50</v>
      </c>
      <c r="Z32" s="40">
        <f>'1STML'!K32</f>
        <v>59</v>
      </c>
      <c r="AA32" s="38">
        <f t="shared" si="7"/>
        <v>2.5</v>
      </c>
      <c r="AB32" s="39" t="str">
        <f t="shared" si="42"/>
        <v>OG</v>
      </c>
      <c r="AC32" s="39" t="str">
        <f t="shared" si="43"/>
        <v>OG</v>
      </c>
      <c r="AD32" s="40">
        <f>'1STML'!L32</f>
        <v>274</v>
      </c>
      <c r="AE32" s="39" t="str">
        <f t="shared" si="44"/>
        <v>OG</v>
      </c>
      <c r="AF32" s="39" t="str">
        <f t="shared" si="45"/>
        <v>OG</v>
      </c>
      <c r="AG32" s="66" t="str">
        <f t="shared" si="46"/>
        <v>OG</v>
      </c>
      <c r="AH32" s="66" t="str">
        <f t="shared" si="47"/>
        <v>OG</v>
      </c>
      <c r="AI32" s="37">
        <f t="shared" si="8"/>
        <v>50</v>
      </c>
      <c r="AJ32" s="40">
        <f>'1STML'!N32</f>
        <v>170</v>
      </c>
      <c r="AK32" s="38">
        <f t="shared" si="9"/>
        <v>2.5</v>
      </c>
      <c r="AL32" s="39" t="str">
        <f t="shared" si="48"/>
        <v>OG</v>
      </c>
      <c r="AM32" s="39" t="str">
        <f t="shared" si="49"/>
        <v>OG</v>
      </c>
      <c r="AN32" s="37">
        <f t="shared" si="10"/>
        <v>50</v>
      </c>
      <c r="AO32" s="40">
        <f>'1STML'!O32</f>
        <v>58</v>
      </c>
      <c r="AP32" s="38">
        <f t="shared" si="11"/>
        <v>2.5</v>
      </c>
      <c r="AQ32" s="39" t="str">
        <f t="shared" si="50"/>
        <v>OG</v>
      </c>
      <c r="AR32" s="39" t="str">
        <f t="shared" si="51"/>
        <v>OG</v>
      </c>
      <c r="AS32" s="40">
        <f>'1STML'!P32</f>
        <v>228</v>
      </c>
      <c r="AT32" s="39" t="str">
        <f t="shared" si="52"/>
        <v>OG</v>
      </c>
      <c r="AU32" s="39" t="str">
        <f t="shared" si="53"/>
        <v>OG</v>
      </c>
      <c r="AV32" s="66" t="str">
        <f t="shared" si="54"/>
        <v>OG</v>
      </c>
      <c r="AW32" s="66" t="str">
        <f t="shared" si="55"/>
        <v>OG</v>
      </c>
      <c r="AX32" s="37">
        <f t="shared" si="12"/>
        <v>50</v>
      </c>
      <c r="AY32" s="40">
        <f>'1STML'!R32</f>
        <v>175</v>
      </c>
      <c r="AZ32" s="38">
        <f t="shared" si="13"/>
        <v>2.5</v>
      </c>
      <c r="BA32" s="39" t="str">
        <f t="shared" si="56"/>
        <v>OG</v>
      </c>
      <c r="BB32" s="39" t="str">
        <f t="shared" si="57"/>
        <v>OG</v>
      </c>
      <c r="BC32" s="37">
        <f t="shared" si="14"/>
        <v>50</v>
      </c>
      <c r="BD32" s="40">
        <f>'1STML'!S32</f>
        <v>60</v>
      </c>
      <c r="BE32" s="38">
        <f t="shared" si="15"/>
        <v>2.5</v>
      </c>
      <c r="BF32" s="39" t="str">
        <f t="shared" si="58"/>
        <v>OG</v>
      </c>
      <c r="BG32" s="39" t="str">
        <f t="shared" si="59"/>
        <v>OG</v>
      </c>
      <c r="BH32" s="40">
        <f>'1STML'!T32</f>
        <v>235</v>
      </c>
      <c r="BI32" s="39" t="str">
        <f t="shared" si="60"/>
        <v>OG</v>
      </c>
      <c r="BJ32" s="39" t="str">
        <f t="shared" si="61"/>
        <v>OG</v>
      </c>
      <c r="BK32" s="66" t="str">
        <f t="shared" si="62"/>
        <v>OG</v>
      </c>
      <c r="BL32" s="66" t="str">
        <f t="shared" si="63"/>
        <v>OG</v>
      </c>
      <c r="BM32" s="37">
        <f t="shared" si="16"/>
        <v>50</v>
      </c>
      <c r="BN32" s="40">
        <f>'1STML'!V32</f>
        <v>215</v>
      </c>
      <c r="BO32" s="38">
        <f t="shared" si="17"/>
        <v>2.5</v>
      </c>
      <c r="BP32" s="39" t="str">
        <f t="shared" si="64"/>
        <v>OG</v>
      </c>
      <c r="BQ32" s="39" t="str">
        <f t="shared" si="65"/>
        <v>OG</v>
      </c>
      <c r="BR32" s="37">
        <f t="shared" si="18"/>
        <v>50</v>
      </c>
      <c r="BS32" s="40">
        <f>'1STML'!W32</f>
        <v>60</v>
      </c>
      <c r="BT32" s="38">
        <f t="shared" si="19"/>
        <v>2.5</v>
      </c>
      <c r="BU32" s="39" t="str">
        <f t="shared" si="66"/>
        <v>OG</v>
      </c>
      <c r="BV32" s="39" t="str">
        <f t="shared" si="67"/>
        <v>OG</v>
      </c>
      <c r="BW32" s="40">
        <f>'1STML'!X32</f>
        <v>275</v>
      </c>
      <c r="BX32" s="39" t="str">
        <f t="shared" si="68"/>
        <v>OG</v>
      </c>
      <c r="BY32" s="39" t="str">
        <f t="shared" si="69"/>
        <v>OG</v>
      </c>
      <c r="BZ32" s="66" t="str">
        <f t="shared" si="70"/>
        <v>OG</v>
      </c>
      <c r="CA32" s="66" t="str">
        <f t="shared" si="71"/>
        <v>OG</v>
      </c>
      <c r="CB32" s="37">
        <f t="shared" si="20"/>
        <v>25</v>
      </c>
      <c r="CC32" s="40">
        <f>'1STML'!Z32</f>
        <v>105</v>
      </c>
      <c r="CD32" s="38">
        <f t="shared" si="21"/>
        <v>2</v>
      </c>
      <c r="CE32" s="39" t="str">
        <f t="shared" si="72"/>
        <v>OG</v>
      </c>
      <c r="CF32" s="39" t="str">
        <f t="shared" si="73"/>
        <v>OG</v>
      </c>
      <c r="CG32" s="37">
        <f t="shared" si="22"/>
        <v>25</v>
      </c>
      <c r="CH32" s="40">
        <f>'1STML'!AA32</f>
        <v>29</v>
      </c>
      <c r="CI32" s="38">
        <f t="shared" si="23"/>
        <v>2</v>
      </c>
      <c r="CJ32" s="39" t="str">
        <f t="shared" si="74"/>
        <v>OG</v>
      </c>
      <c r="CK32" s="39" t="str">
        <f t="shared" si="75"/>
        <v>OG</v>
      </c>
      <c r="CL32" s="40">
        <f>'1STML'!AB32</f>
        <v>134</v>
      </c>
      <c r="CM32" s="39" t="str">
        <f t="shared" si="76"/>
        <v>OG</v>
      </c>
      <c r="CN32" s="39" t="str">
        <f t="shared" si="77"/>
        <v>OG</v>
      </c>
      <c r="CO32" s="66" t="str">
        <f t="shared" si="78"/>
        <v>OG</v>
      </c>
      <c r="CP32" s="66" t="str">
        <f t="shared" si="79"/>
        <v>OG</v>
      </c>
      <c r="CQ32" s="37">
        <f t="shared" si="24"/>
        <v>25</v>
      </c>
      <c r="CR32" s="40">
        <f>'1STML'!AD32</f>
        <v>120</v>
      </c>
      <c r="CS32" s="38">
        <f t="shared" si="25"/>
        <v>2</v>
      </c>
      <c r="CT32" s="39" t="str">
        <f t="shared" si="80"/>
        <v>OG</v>
      </c>
      <c r="CU32" s="39" t="str">
        <f t="shared" si="81"/>
        <v>OG</v>
      </c>
      <c r="CV32" s="37">
        <f t="shared" si="26"/>
        <v>25</v>
      </c>
      <c r="CW32" s="40">
        <f>'1STML'!AE32</f>
        <v>25</v>
      </c>
      <c r="CX32" s="38">
        <f t="shared" si="27"/>
        <v>2</v>
      </c>
      <c r="CY32" s="39" t="str">
        <f t="shared" si="82"/>
        <v>A+</v>
      </c>
      <c r="CZ32" s="39">
        <f t="shared" si="83"/>
        <v>4</v>
      </c>
      <c r="DA32" s="40">
        <f>'1STML'!AF32</f>
        <v>145</v>
      </c>
      <c r="DB32" s="39" t="str">
        <f t="shared" si="84"/>
        <v>OG</v>
      </c>
      <c r="DC32" s="39" t="str">
        <f t="shared" si="85"/>
        <v>OG</v>
      </c>
      <c r="DD32" s="66" t="str">
        <f t="shared" si="86"/>
        <v>OG</v>
      </c>
      <c r="DE32" s="66" t="str">
        <f t="shared" si="87"/>
        <v>OG</v>
      </c>
      <c r="DF32" s="37">
        <f t="shared" si="28"/>
        <v>25</v>
      </c>
      <c r="DG32" s="40">
        <f>'1STML'!AH32</f>
        <v>115</v>
      </c>
      <c r="DH32" s="38">
        <f t="shared" si="29"/>
        <v>2</v>
      </c>
      <c r="DI32" s="39" t="str">
        <f t="shared" si="88"/>
        <v>OG</v>
      </c>
      <c r="DJ32" s="39" t="str">
        <f t="shared" si="89"/>
        <v>OG</v>
      </c>
      <c r="DK32" s="37">
        <f t="shared" si="30"/>
        <v>25</v>
      </c>
      <c r="DL32" s="40">
        <f>'1STML'!AI32</f>
        <v>29</v>
      </c>
      <c r="DM32" s="38">
        <f t="shared" si="31"/>
        <v>2</v>
      </c>
      <c r="DN32" s="39" t="str">
        <f t="shared" si="90"/>
        <v>OG</v>
      </c>
      <c r="DO32" s="39" t="str">
        <f t="shared" si="91"/>
        <v>OG</v>
      </c>
      <c r="DP32" s="40">
        <f>'1STML'!AJ32</f>
        <v>144</v>
      </c>
      <c r="DQ32" s="39" t="str">
        <f t="shared" si="92"/>
        <v>OG</v>
      </c>
      <c r="DR32" s="39" t="str">
        <f t="shared" si="93"/>
        <v>OG</v>
      </c>
      <c r="DS32" s="66" t="str">
        <f t="shared" si="94"/>
        <v>OG</v>
      </c>
      <c r="DT32" s="66" t="str">
        <f t="shared" si="95"/>
        <v>OG</v>
      </c>
      <c r="DU32" s="35">
        <f t="shared" si="96"/>
        <v>37</v>
      </c>
      <c r="DV32" s="35" t="str">
        <f t="shared" si="97"/>
        <v>OG</v>
      </c>
      <c r="DW32" s="35" t="str">
        <f t="shared" si="98"/>
        <v>OG</v>
      </c>
      <c r="DX32" s="35" t="str">
        <f t="shared" si="99"/>
        <v>OG</v>
      </c>
      <c r="DY32" s="35">
        <f t="shared" si="100"/>
        <v>0</v>
      </c>
      <c r="DZ32" s="35">
        <f t="shared" si="101"/>
        <v>0</v>
      </c>
      <c r="EA32" s="35">
        <f t="shared" si="102"/>
        <v>1</v>
      </c>
      <c r="EB32" s="28">
        <f>'1STML'!AO32</f>
        <v>33</v>
      </c>
    </row>
    <row r="33" spans="1:132" ht="19.5">
      <c r="A33" s="4">
        <f>'1STML'!A33</f>
        <v>24</v>
      </c>
      <c r="B33" s="4" t="str">
        <f>'1STML'!B33</f>
        <v>ST0790125</v>
      </c>
      <c r="C33" s="4">
        <f>'1STML'!C33</f>
        <v>200224</v>
      </c>
      <c r="D33" s="4" t="str">
        <f>'1STML'!D33</f>
        <v>SUHANG LIMBU</v>
      </c>
      <c r="E33" s="37">
        <f t="shared" si="0"/>
        <v>50</v>
      </c>
      <c r="F33" s="40">
        <f>'1STML'!F33</f>
        <v>145</v>
      </c>
      <c r="G33" s="38">
        <f t="shared" si="1"/>
        <v>2.5</v>
      </c>
      <c r="H33" s="39" t="str">
        <f t="shared" si="32"/>
        <v>OG</v>
      </c>
      <c r="I33" s="39" t="str">
        <f t="shared" si="33"/>
        <v>OG</v>
      </c>
      <c r="J33" s="37">
        <f t="shared" si="2"/>
        <v>50</v>
      </c>
      <c r="K33" s="40">
        <f>'1STML'!G33</f>
        <v>54</v>
      </c>
      <c r="L33" s="38">
        <f t="shared" si="3"/>
        <v>2.5</v>
      </c>
      <c r="M33" s="39" t="str">
        <f t="shared" si="34"/>
        <v>OG</v>
      </c>
      <c r="N33" s="39" t="str">
        <f t="shared" si="35"/>
        <v>OG</v>
      </c>
      <c r="O33" s="40">
        <f>'1STML'!H33</f>
        <v>199</v>
      </c>
      <c r="P33" s="39" t="str">
        <f t="shared" si="36"/>
        <v>OG</v>
      </c>
      <c r="Q33" s="39" t="str">
        <f t="shared" si="37"/>
        <v>OG</v>
      </c>
      <c r="R33" s="66" t="str">
        <f t="shared" si="38"/>
        <v>OG</v>
      </c>
      <c r="S33" s="66" t="str">
        <f t="shared" si="39"/>
        <v>OG</v>
      </c>
      <c r="T33" s="37">
        <f t="shared" si="4"/>
        <v>50</v>
      </c>
      <c r="U33" s="40">
        <f>'1STML'!J33</f>
        <v>140</v>
      </c>
      <c r="V33" s="38">
        <f t="shared" si="5"/>
        <v>2.5</v>
      </c>
      <c r="W33" s="39" t="str">
        <f t="shared" si="40"/>
        <v>OG</v>
      </c>
      <c r="X33" s="39" t="str">
        <f t="shared" si="41"/>
        <v>OG</v>
      </c>
      <c r="Y33" s="37">
        <f t="shared" si="6"/>
        <v>50</v>
      </c>
      <c r="Z33" s="40">
        <f>'1STML'!K33</f>
        <v>55</v>
      </c>
      <c r="AA33" s="38">
        <f t="shared" si="7"/>
        <v>2.5</v>
      </c>
      <c r="AB33" s="39" t="str">
        <f t="shared" si="42"/>
        <v>OG</v>
      </c>
      <c r="AC33" s="39" t="str">
        <f t="shared" si="43"/>
        <v>OG</v>
      </c>
      <c r="AD33" s="40">
        <f>'1STML'!L33</f>
        <v>195</v>
      </c>
      <c r="AE33" s="39" t="str">
        <f t="shared" si="44"/>
        <v>OG</v>
      </c>
      <c r="AF33" s="39" t="str">
        <f t="shared" si="45"/>
        <v>OG</v>
      </c>
      <c r="AG33" s="66" t="str">
        <f t="shared" si="46"/>
        <v>OG</v>
      </c>
      <c r="AH33" s="66" t="str">
        <f t="shared" si="47"/>
        <v>OG</v>
      </c>
      <c r="AI33" s="37">
        <f t="shared" si="8"/>
        <v>50</v>
      </c>
      <c r="AJ33" s="40">
        <f>'1STML'!N33</f>
        <v>140</v>
      </c>
      <c r="AK33" s="38">
        <f t="shared" si="9"/>
        <v>2.5</v>
      </c>
      <c r="AL33" s="39" t="str">
        <f t="shared" si="48"/>
        <v>OG</v>
      </c>
      <c r="AM33" s="39" t="str">
        <f t="shared" si="49"/>
        <v>OG</v>
      </c>
      <c r="AN33" s="37">
        <f t="shared" si="10"/>
        <v>50</v>
      </c>
      <c r="AO33" s="40">
        <f>'1STML'!O33</f>
        <v>55</v>
      </c>
      <c r="AP33" s="38">
        <f t="shared" si="11"/>
        <v>2.5</v>
      </c>
      <c r="AQ33" s="39" t="str">
        <f t="shared" si="50"/>
        <v>OG</v>
      </c>
      <c r="AR33" s="39" t="str">
        <f t="shared" si="51"/>
        <v>OG</v>
      </c>
      <c r="AS33" s="40">
        <f>'1STML'!P33</f>
        <v>195</v>
      </c>
      <c r="AT33" s="39" t="str">
        <f t="shared" si="52"/>
        <v>OG</v>
      </c>
      <c r="AU33" s="39" t="str">
        <f t="shared" si="53"/>
        <v>OG</v>
      </c>
      <c r="AV33" s="66" t="str">
        <f t="shared" si="54"/>
        <v>OG</v>
      </c>
      <c r="AW33" s="66" t="str">
        <f t="shared" si="55"/>
        <v>OG</v>
      </c>
      <c r="AX33" s="37">
        <f t="shared" si="12"/>
        <v>50</v>
      </c>
      <c r="AY33" s="40">
        <f>'1STML'!R33</f>
        <v>185</v>
      </c>
      <c r="AZ33" s="38">
        <f t="shared" si="13"/>
        <v>2.5</v>
      </c>
      <c r="BA33" s="39" t="str">
        <f t="shared" si="56"/>
        <v>OG</v>
      </c>
      <c r="BB33" s="39" t="str">
        <f t="shared" si="57"/>
        <v>OG</v>
      </c>
      <c r="BC33" s="37">
        <f t="shared" si="14"/>
        <v>50</v>
      </c>
      <c r="BD33" s="40">
        <f>'1STML'!S33</f>
        <v>57</v>
      </c>
      <c r="BE33" s="38">
        <f t="shared" si="15"/>
        <v>2.5</v>
      </c>
      <c r="BF33" s="39" t="str">
        <f t="shared" si="58"/>
        <v>OG</v>
      </c>
      <c r="BG33" s="39" t="str">
        <f t="shared" si="59"/>
        <v>OG</v>
      </c>
      <c r="BH33" s="40">
        <f>'1STML'!T33</f>
        <v>242</v>
      </c>
      <c r="BI33" s="39" t="str">
        <f t="shared" si="60"/>
        <v>OG</v>
      </c>
      <c r="BJ33" s="39" t="str">
        <f t="shared" si="61"/>
        <v>OG</v>
      </c>
      <c r="BK33" s="66" t="str">
        <f t="shared" si="62"/>
        <v>OG</v>
      </c>
      <c r="BL33" s="66" t="str">
        <f t="shared" si="63"/>
        <v>OG</v>
      </c>
      <c r="BM33" s="37">
        <f t="shared" si="16"/>
        <v>50</v>
      </c>
      <c r="BN33" s="40">
        <f>'1STML'!V33</f>
        <v>140</v>
      </c>
      <c r="BO33" s="38">
        <f t="shared" si="17"/>
        <v>2.5</v>
      </c>
      <c r="BP33" s="39" t="str">
        <f t="shared" si="64"/>
        <v>OG</v>
      </c>
      <c r="BQ33" s="39" t="str">
        <f t="shared" si="65"/>
        <v>OG</v>
      </c>
      <c r="BR33" s="37">
        <f t="shared" si="18"/>
        <v>50</v>
      </c>
      <c r="BS33" s="40">
        <f>'1STML'!W33</f>
        <v>57</v>
      </c>
      <c r="BT33" s="38">
        <f t="shared" si="19"/>
        <v>2.5</v>
      </c>
      <c r="BU33" s="39" t="str">
        <f t="shared" si="66"/>
        <v>OG</v>
      </c>
      <c r="BV33" s="39" t="str">
        <f t="shared" si="67"/>
        <v>OG</v>
      </c>
      <c r="BW33" s="40">
        <f>'1STML'!X33</f>
        <v>197</v>
      </c>
      <c r="BX33" s="39" t="str">
        <f t="shared" si="68"/>
        <v>OG</v>
      </c>
      <c r="BY33" s="39" t="str">
        <f t="shared" si="69"/>
        <v>OG</v>
      </c>
      <c r="BZ33" s="66" t="str">
        <f t="shared" si="70"/>
        <v>OG</v>
      </c>
      <c r="CA33" s="66" t="str">
        <f t="shared" si="71"/>
        <v>OG</v>
      </c>
      <c r="CB33" s="37">
        <f t="shared" si="20"/>
        <v>25</v>
      </c>
      <c r="CC33" s="40">
        <f>'1STML'!Z33</f>
        <v>80</v>
      </c>
      <c r="CD33" s="38">
        <f t="shared" si="21"/>
        <v>2</v>
      </c>
      <c r="CE33" s="39" t="str">
        <f t="shared" si="72"/>
        <v>OG</v>
      </c>
      <c r="CF33" s="39" t="str">
        <f t="shared" si="73"/>
        <v>OG</v>
      </c>
      <c r="CG33" s="37">
        <f t="shared" si="22"/>
        <v>25</v>
      </c>
      <c r="CH33" s="40">
        <f>'1STML'!AA33</f>
        <v>25</v>
      </c>
      <c r="CI33" s="38">
        <f t="shared" si="23"/>
        <v>2</v>
      </c>
      <c r="CJ33" s="39" t="str">
        <f t="shared" si="74"/>
        <v>A+</v>
      </c>
      <c r="CK33" s="39">
        <f t="shared" si="75"/>
        <v>4</v>
      </c>
      <c r="CL33" s="40">
        <f>'1STML'!AB33</f>
        <v>105</v>
      </c>
      <c r="CM33" s="39" t="str">
        <f t="shared" si="76"/>
        <v>OG</v>
      </c>
      <c r="CN33" s="39" t="str">
        <f t="shared" si="77"/>
        <v>OG</v>
      </c>
      <c r="CO33" s="66" t="str">
        <f t="shared" si="78"/>
        <v>OG</v>
      </c>
      <c r="CP33" s="66" t="str">
        <f t="shared" si="79"/>
        <v>OG</v>
      </c>
      <c r="CQ33" s="37">
        <f t="shared" si="24"/>
        <v>25</v>
      </c>
      <c r="CR33" s="40">
        <f>'1STML'!AD33</f>
        <v>110</v>
      </c>
      <c r="CS33" s="38">
        <f t="shared" si="25"/>
        <v>2</v>
      </c>
      <c r="CT33" s="39" t="str">
        <f t="shared" si="80"/>
        <v>OG</v>
      </c>
      <c r="CU33" s="39" t="str">
        <f t="shared" si="81"/>
        <v>OG</v>
      </c>
      <c r="CV33" s="37">
        <f t="shared" si="26"/>
        <v>25</v>
      </c>
      <c r="CW33" s="40">
        <f>'1STML'!AE33</f>
        <v>22</v>
      </c>
      <c r="CX33" s="38">
        <f t="shared" si="27"/>
        <v>2</v>
      </c>
      <c r="CY33" s="39" t="str">
        <f t="shared" si="82"/>
        <v>A</v>
      </c>
      <c r="CZ33" s="39">
        <f t="shared" si="83"/>
        <v>3.6</v>
      </c>
      <c r="DA33" s="40">
        <f>'1STML'!AF33</f>
        <v>132</v>
      </c>
      <c r="DB33" s="39" t="str">
        <f t="shared" si="84"/>
        <v>OG</v>
      </c>
      <c r="DC33" s="39" t="str">
        <f t="shared" si="85"/>
        <v>OG</v>
      </c>
      <c r="DD33" s="66" t="str">
        <f t="shared" si="86"/>
        <v>OG</v>
      </c>
      <c r="DE33" s="66" t="str">
        <f t="shared" si="87"/>
        <v>OG</v>
      </c>
      <c r="DF33" s="37">
        <f t="shared" si="28"/>
        <v>25</v>
      </c>
      <c r="DG33" s="40">
        <f>'1STML'!AH33</f>
        <v>85</v>
      </c>
      <c r="DH33" s="38">
        <f t="shared" si="29"/>
        <v>2</v>
      </c>
      <c r="DI33" s="39" t="str">
        <f t="shared" si="88"/>
        <v>OG</v>
      </c>
      <c r="DJ33" s="39" t="str">
        <f t="shared" si="89"/>
        <v>OG</v>
      </c>
      <c r="DK33" s="37">
        <f t="shared" si="30"/>
        <v>25</v>
      </c>
      <c r="DL33" s="40">
        <f>'1STML'!AI33</f>
        <v>28</v>
      </c>
      <c r="DM33" s="38">
        <f t="shared" si="31"/>
        <v>2</v>
      </c>
      <c r="DN33" s="39" t="str">
        <f t="shared" si="90"/>
        <v>OG</v>
      </c>
      <c r="DO33" s="39" t="str">
        <f t="shared" si="91"/>
        <v>OG</v>
      </c>
      <c r="DP33" s="40">
        <f>'1STML'!AJ33</f>
        <v>113</v>
      </c>
      <c r="DQ33" s="39" t="str">
        <f t="shared" si="92"/>
        <v>OG</v>
      </c>
      <c r="DR33" s="39" t="str">
        <f t="shared" si="93"/>
        <v>OG</v>
      </c>
      <c r="DS33" s="66" t="str">
        <f t="shared" si="94"/>
        <v>OG</v>
      </c>
      <c r="DT33" s="66" t="str">
        <f t="shared" si="95"/>
        <v>OG</v>
      </c>
      <c r="DU33" s="35">
        <f t="shared" si="96"/>
        <v>37</v>
      </c>
      <c r="DV33" s="35" t="str">
        <f t="shared" si="97"/>
        <v>OG</v>
      </c>
      <c r="DW33" s="35" t="str">
        <f t="shared" si="98"/>
        <v>OG</v>
      </c>
      <c r="DX33" s="35" t="str">
        <f t="shared" si="99"/>
        <v>OG</v>
      </c>
      <c r="DY33" s="35">
        <f t="shared" si="100"/>
        <v>0</v>
      </c>
      <c r="DZ33" s="35">
        <f t="shared" si="101"/>
        <v>0</v>
      </c>
      <c r="EA33" s="35">
        <f t="shared" si="102"/>
        <v>1</v>
      </c>
      <c r="EB33" s="28">
        <f>'1STML'!AO33</f>
        <v>49</v>
      </c>
    </row>
    <row r="34" spans="1:132" ht="19.5">
      <c r="A34" s="4">
        <f>'1STML'!A34</f>
        <v>25</v>
      </c>
      <c r="B34" s="4" t="str">
        <f>'1STML'!B34</f>
        <v>ST0790184</v>
      </c>
      <c r="C34" s="4">
        <f>'1STML'!C34</f>
        <v>200225</v>
      </c>
      <c r="D34" s="4" t="str">
        <f>'1STML'!D34</f>
        <v>SULAP DARJI</v>
      </c>
      <c r="E34" s="37">
        <f t="shared" si="0"/>
        <v>50</v>
      </c>
      <c r="F34" s="40">
        <f>'1STML'!F34</f>
        <v>240</v>
      </c>
      <c r="G34" s="38">
        <f t="shared" si="1"/>
        <v>2.5</v>
      </c>
      <c r="H34" s="39" t="str">
        <f t="shared" si="32"/>
        <v>OG</v>
      </c>
      <c r="I34" s="39" t="str">
        <f t="shared" si="33"/>
        <v>OG</v>
      </c>
      <c r="J34" s="37">
        <f t="shared" si="2"/>
        <v>50</v>
      </c>
      <c r="K34" s="40">
        <f>'1STML'!G34</f>
        <v>59</v>
      </c>
      <c r="L34" s="38">
        <f t="shared" si="3"/>
        <v>2.5</v>
      </c>
      <c r="M34" s="39" t="str">
        <f t="shared" si="34"/>
        <v>OG</v>
      </c>
      <c r="N34" s="39" t="str">
        <f t="shared" si="35"/>
        <v>OG</v>
      </c>
      <c r="O34" s="40">
        <f>'1STML'!H34</f>
        <v>299</v>
      </c>
      <c r="P34" s="39" t="str">
        <f t="shared" si="36"/>
        <v>OG</v>
      </c>
      <c r="Q34" s="39" t="str">
        <f t="shared" si="37"/>
        <v>OG</v>
      </c>
      <c r="R34" s="66" t="str">
        <f t="shared" si="38"/>
        <v>OG</v>
      </c>
      <c r="S34" s="66" t="str">
        <f t="shared" si="39"/>
        <v>OG</v>
      </c>
      <c r="T34" s="37">
        <f t="shared" si="4"/>
        <v>50</v>
      </c>
      <c r="U34" s="40">
        <f>'1STML'!J34</f>
        <v>170</v>
      </c>
      <c r="V34" s="38">
        <f t="shared" si="5"/>
        <v>2.5</v>
      </c>
      <c r="W34" s="39" t="str">
        <f t="shared" si="40"/>
        <v>OG</v>
      </c>
      <c r="X34" s="39" t="str">
        <f t="shared" si="41"/>
        <v>OG</v>
      </c>
      <c r="Y34" s="37">
        <f t="shared" si="6"/>
        <v>50</v>
      </c>
      <c r="Z34" s="40">
        <f>'1STML'!K34</f>
        <v>59</v>
      </c>
      <c r="AA34" s="38">
        <f t="shared" si="7"/>
        <v>2.5</v>
      </c>
      <c r="AB34" s="39" t="str">
        <f t="shared" si="42"/>
        <v>OG</v>
      </c>
      <c r="AC34" s="39" t="str">
        <f t="shared" si="43"/>
        <v>OG</v>
      </c>
      <c r="AD34" s="40">
        <f>'1STML'!L34</f>
        <v>229</v>
      </c>
      <c r="AE34" s="39" t="str">
        <f t="shared" si="44"/>
        <v>OG</v>
      </c>
      <c r="AF34" s="39" t="str">
        <f t="shared" si="45"/>
        <v>OG</v>
      </c>
      <c r="AG34" s="66" t="str">
        <f t="shared" si="46"/>
        <v>OG</v>
      </c>
      <c r="AH34" s="66" t="str">
        <f t="shared" si="47"/>
        <v>OG</v>
      </c>
      <c r="AI34" s="37">
        <f t="shared" si="8"/>
        <v>50</v>
      </c>
      <c r="AJ34" s="40">
        <f>'1STML'!N34</f>
        <v>200</v>
      </c>
      <c r="AK34" s="38">
        <f t="shared" si="9"/>
        <v>2.5</v>
      </c>
      <c r="AL34" s="39" t="str">
        <f t="shared" si="48"/>
        <v>OG</v>
      </c>
      <c r="AM34" s="39" t="str">
        <f t="shared" si="49"/>
        <v>OG</v>
      </c>
      <c r="AN34" s="37">
        <f t="shared" si="10"/>
        <v>50</v>
      </c>
      <c r="AO34" s="40">
        <f>'1STML'!O34</f>
        <v>59</v>
      </c>
      <c r="AP34" s="38">
        <f t="shared" si="11"/>
        <v>2.5</v>
      </c>
      <c r="AQ34" s="39" t="str">
        <f t="shared" si="50"/>
        <v>OG</v>
      </c>
      <c r="AR34" s="39" t="str">
        <f t="shared" si="51"/>
        <v>OG</v>
      </c>
      <c r="AS34" s="40">
        <f>'1STML'!P34</f>
        <v>259</v>
      </c>
      <c r="AT34" s="39" t="str">
        <f t="shared" si="52"/>
        <v>OG</v>
      </c>
      <c r="AU34" s="39" t="str">
        <f t="shared" si="53"/>
        <v>OG</v>
      </c>
      <c r="AV34" s="66" t="str">
        <f t="shared" si="54"/>
        <v>OG</v>
      </c>
      <c r="AW34" s="66" t="str">
        <f t="shared" si="55"/>
        <v>OG</v>
      </c>
      <c r="AX34" s="37">
        <f t="shared" si="12"/>
        <v>50</v>
      </c>
      <c r="AY34" s="40">
        <f>'1STML'!R34</f>
        <v>195</v>
      </c>
      <c r="AZ34" s="38">
        <f t="shared" si="13"/>
        <v>2.5</v>
      </c>
      <c r="BA34" s="39" t="str">
        <f t="shared" si="56"/>
        <v>OG</v>
      </c>
      <c r="BB34" s="39" t="str">
        <f t="shared" si="57"/>
        <v>OG</v>
      </c>
      <c r="BC34" s="37">
        <f t="shared" si="14"/>
        <v>50</v>
      </c>
      <c r="BD34" s="40">
        <f>'1STML'!S34</f>
        <v>60</v>
      </c>
      <c r="BE34" s="38">
        <f t="shared" si="15"/>
        <v>2.5</v>
      </c>
      <c r="BF34" s="39" t="str">
        <f t="shared" si="58"/>
        <v>OG</v>
      </c>
      <c r="BG34" s="39" t="str">
        <f t="shared" si="59"/>
        <v>OG</v>
      </c>
      <c r="BH34" s="40">
        <f>'1STML'!T34</f>
        <v>255</v>
      </c>
      <c r="BI34" s="39" t="str">
        <f t="shared" si="60"/>
        <v>OG</v>
      </c>
      <c r="BJ34" s="39" t="str">
        <f t="shared" si="61"/>
        <v>OG</v>
      </c>
      <c r="BK34" s="66" t="str">
        <f t="shared" si="62"/>
        <v>OG</v>
      </c>
      <c r="BL34" s="66" t="str">
        <f t="shared" si="63"/>
        <v>OG</v>
      </c>
      <c r="BM34" s="37">
        <f t="shared" si="16"/>
        <v>50</v>
      </c>
      <c r="BN34" s="40">
        <f>'1STML'!V34</f>
        <v>180</v>
      </c>
      <c r="BO34" s="38">
        <f t="shared" si="17"/>
        <v>2.5</v>
      </c>
      <c r="BP34" s="39" t="str">
        <f t="shared" si="64"/>
        <v>OG</v>
      </c>
      <c r="BQ34" s="39" t="str">
        <f t="shared" si="65"/>
        <v>OG</v>
      </c>
      <c r="BR34" s="37">
        <f t="shared" si="18"/>
        <v>50</v>
      </c>
      <c r="BS34" s="40">
        <f>'1STML'!W34</f>
        <v>59</v>
      </c>
      <c r="BT34" s="38">
        <f t="shared" si="19"/>
        <v>2.5</v>
      </c>
      <c r="BU34" s="39" t="str">
        <f t="shared" si="66"/>
        <v>OG</v>
      </c>
      <c r="BV34" s="39" t="str">
        <f t="shared" si="67"/>
        <v>OG</v>
      </c>
      <c r="BW34" s="40">
        <f>'1STML'!X34</f>
        <v>239</v>
      </c>
      <c r="BX34" s="39" t="str">
        <f t="shared" si="68"/>
        <v>OG</v>
      </c>
      <c r="BY34" s="39" t="str">
        <f t="shared" si="69"/>
        <v>OG</v>
      </c>
      <c r="BZ34" s="66" t="str">
        <f t="shared" si="70"/>
        <v>OG</v>
      </c>
      <c r="CA34" s="66" t="str">
        <f t="shared" si="71"/>
        <v>OG</v>
      </c>
      <c r="CB34" s="37">
        <f t="shared" si="20"/>
        <v>25</v>
      </c>
      <c r="CC34" s="40">
        <f>'1STML'!Z34</f>
        <v>120</v>
      </c>
      <c r="CD34" s="38">
        <f t="shared" si="21"/>
        <v>2</v>
      </c>
      <c r="CE34" s="39" t="str">
        <f t="shared" si="72"/>
        <v>OG</v>
      </c>
      <c r="CF34" s="39" t="str">
        <f t="shared" si="73"/>
        <v>OG</v>
      </c>
      <c r="CG34" s="37">
        <f t="shared" si="22"/>
        <v>25</v>
      </c>
      <c r="CH34" s="40">
        <f>'1STML'!AA34</f>
        <v>29</v>
      </c>
      <c r="CI34" s="38">
        <f t="shared" si="23"/>
        <v>2</v>
      </c>
      <c r="CJ34" s="39" t="str">
        <f t="shared" si="74"/>
        <v>OG</v>
      </c>
      <c r="CK34" s="39" t="str">
        <f t="shared" si="75"/>
        <v>OG</v>
      </c>
      <c r="CL34" s="40">
        <f>'1STML'!AB34</f>
        <v>149</v>
      </c>
      <c r="CM34" s="39" t="str">
        <f t="shared" si="76"/>
        <v>OG</v>
      </c>
      <c r="CN34" s="39" t="str">
        <f t="shared" si="77"/>
        <v>OG</v>
      </c>
      <c r="CO34" s="66" t="str">
        <f t="shared" si="78"/>
        <v>OG</v>
      </c>
      <c r="CP34" s="66" t="str">
        <f t="shared" si="79"/>
        <v>OG</v>
      </c>
      <c r="CQ34" s="37">
        <f t="shared" si="24"/>
        <v>25</v>
      </c>
      <c r="CR34" s="40">
        <f>'1STML'!AD34</f>
        <v>115</v>
      </c>
      <c r="CS34" s="38">
        <f t="shared" si="25"/>
        <v>2</v>
      </c>
      <c r="CT34" s="39" t="str">
        <f t="shared" si="80"/>
        <v>OG</v>
      </c>
      <c r="CU34" s="39" t="str">
        <f t="shared" si="81"/>
        <v>OG</v>
      </c>
      <c r="CV34" s="37">
        <f t="shared" si="26"/>
        <v>25</v>
      </c>
      <c r="CW34" s="40">
        <f>'1STML'!AE34</f>
        <v>27</v>
      </c>
      <c r="CX34" s="38">
        <f t="shared" si="27"/>
        <v>2</v>
      </c>
      <c r="CY34" s="39" t="str">
        <f t="shared" si="82"/>
        <v>OG</v>
      </c>
      <c r="CZ34" s="39" t="str">
        <f t="shared" si="83"/>
        <v>OG</v>
      </c>
      <c r="DA34" s="40">
        <f>'1STML'!AF34</f>
        <v>142</v>
      </c>
      <c r="DB34" s="39" t="str">
        <f t="shared" si="84"/>
        <v>OG</v>
      </c>
      <c r="DC34" s="39" t="str">
        <f t="shared" si="85"/>
        <v>OG</v>
      </c>
      <c r="DD34" s="66" t="str">
        <f t="shared" si="86"/>
        <v>OG</v>
      </c>
      <c r="DE34" s="66" t="str">
        <f t="shared" si="87"/>
        <v>OG</v>
      </c>
      <c r="DF34" s="37">
        <f t="shared" si="28"/>
        <v>25</v>
      </c>
      <c r="DG34" s="40">
        <f>'1STML'!AH34</f>
        <v>105</v>
      </c>
      <c r="DH34" s="38">
        <f t="shared" si="29"/>
        <v>2</v>
      </c>
      <c r="DI34" s="39" t="str">
        <f t="shared" si="88"/>
        <v>OG</v>
      </c>
      <c r="DJ34" s="39" t="str">
        <f t="shared" si="89"/>
        <v>OG</v>
      </c>
      <c r="DK34" s="37">
        <f t="shared" si="30"/>
        <v>25</v>
      </c>
      <c r="DL34" s="40">
        <f>'1STML'!AI34</f>
        <v>29</v>
      </c>
      <c r="DM34" s="38">
        <f t="shared" si="31"/>
        <v>2</v>
      </c>
      <c r="DN34" s="39" t="str">
        <f t="shared" si="90"/>
        <v>OG</v>
      </c>
      <c r="DO34" s="39" t="str">
        <f t="shared" si="91"/>
        <v>OG</v>
      </c>
      <c r="DP34" s="40">
        <f>'1STML'!AJ34</f>
        <v>134</v>
      </c>
      <c r="DQ34" s="39" t="str">
        <f t="shared" si="92"/>
        <v>OG</v>
      </c>
      <c r="DR34" s="39" t="str">
        <f t="shared" si="93"/>
        <v>OG</v>
      </c>
      <c r="DS34" s="66" t="str">
        <f t="shared" si="94"/>
        <v>OG</v>
      </c>
      <c r="DT34" s="66" t="str">
        <f t="shared" si="95"/>
        <v>OG</v>
      </c>
      <c r="DU34" s="35">
        <f t="shared" si="96"/>
        <v>37</v>
      </c>
      <c r="DV34" s="35" t="str">
        <f t="shared" si="97"/>
        <v>OG</v>
      </c>
      <c r="DW34" s="35" t="str">
        <f t="shared" si="98"/>
        <v>OG</v>
      </c>
      <c r="DX34" s="35" t="str">
        <f t="shared" si="99"/>
        <v>OG</v>
      </c>
      <c r="DY34" s="35">
        <f t="shared" si="100"/>
        <v>0</v>
      </c>
      <c r="DZ34" s="35">
        <f t="shared" si="101"/>
        <v>0</v>
      </c>
      <c r="EA34" s="35">
        <f t="shared" si="102"/>
        <v>1</v>
      </c>
      <c r="EB34" s="28">
        <f>'1STML'!AO34</f>
        <v>56</v>
      </c>
    </row>
    <row r="35" spans="1:132" ht="19.5">
      <c r="A35" s="4">
        <f>'1STML'!A35</f>
        <v>26</v>
      </c>
      <c r="B35" s="4" t="str">
        <f>'1STML'!B35</f>
        <v>ST0790180</v>
      </c>
      <c r="C35" s="4">
        <f>'1STML'!C35</f>
        <v>200226</v>
      </c>
      <c r="D35" s="4" t="str">
        <f>'1STML'!D35</f>
        <v>SWARNIM HANG RAI</v>
      </c>
      <c r="E35" s="37">
        <f t="shared" si="0"/>
        <v>50</v>
      </c>
      <c r="F35" s="40">
        <f>'1STML'!F35</f>
        <v>170</v>
      </c>
      <c r="G35" s="38">
        <f t="shared" si="1"/>
        <v>2.5</v>
      </c>
      <c r="H35" s="39" t="str">
        <f t="shared" si="32"/>
        <v>OG</v>
      </c>
      <c r="I35" s="39" t="str">
        <f t="shared" si="33"/>
        <v>OG</v>
      </c>
      <c r="J35" s="37">
        <f t="shared" si="2"/>
        <v>50</v>
      </c>
      <c r="K35" s="40">
        <f>'1STML'!G35</f>
        <v>54</v>
      </c>
      <c r="L35" s="38">
        <f t="shared" si="3"/>
        <v>2.5</v>
      </c>
      <c r="M35" s="39" t="str">
        <f t="shared" si="34"/>
        <v>OG</v>
      </c>
      <c r="N35" s="39" t="str">
        <f t="shared" si="35"/>
        <v>OG</v>
      </c>
      <c r="O35" s="40">
        <f>'1STML'!H35</f>
        <v>224</v>
      </c>
      <c r="P35" s="39" t="str">
        <f t="shared" si="36"/>
        <v>OG</v>
      </c>
      <c r="Q35" s="39" t="str">
        <f t="shared" si="37"/>
        <v>OG</v>
      </c>
      <c r="R35" s="66" t="str">
        <f t="shared" si="38"/>
        <v>OG</v>
      </c>
      <c r="S35" s="66" t="str">
        <f t="shared" si="39"/>
        <v>OG</v>
      </c>
      <c r="T35" s="37">
        <f t="shared" si="4"/>
        <v>50</v>
      </c>
      <c r="U35" s="40">
        <f>'1STML'!J35</f>
        <v>180</v>
      </c>
      <c r="V35" s="38">
        <f t="shared" si="5"/>
        <v>2.5</v>
      </c>
      <c r="W35" s="39" t="str">
        <f t="shared" si="40"/>
        <v>OG</v>
      </c>
      <c r="X35" s="39" t="str">
        <f t="shared" si="41"/>
        <v>OG</v>
      </c>
      <c r="Y35" s="37">
        <f t="shared" si="6"/>
        <v>50</v>
      </c>
      <c r="Z35" s="40">
        <f>'1STML'!K35</f>
        <v>55</v>
      </c>
      <c r="AA35" s="38">
        <f t="shared" si="7"/>
        <v>2.5</v>
      </c>
      <c r="AB35" s="39" t="str">
        <f t="shared" si="42"/>
        <v>OG</v>
      </c>
      <c r="AC35" s="39" t="str">
        <f t="shared" si="43"/>
        <v>OG</v>
      </c>
      <c r="AD35" s="40">
        <f>'1STML'!L35</f>
        <v>235</v>
      </c>
      <c r="AE35" s="39" t="str">
        <f t="shared" si="44"/>
        <v>OG</v>
      </c>
      <c r="AF35" s="39" t="str">
        <f t="shared" si="45"/>
        <v>OG</v>
      </c>
      <c r="AG35" s="66" t="str">
        <f t="shared" si="46"/>
        <v>OG</v>
      </c>
      <c r="AH35" s="66" t="str">
        <f t="shared" si="47"/>
        <v>OG</v>
      </c>
      <c r="AI35" s="37">
        <f t="shared" si="8"/>
        <v>50</v>
      </c>
      <c r="AJ35" s="40">
        <f>'1STML'!N35</f>
        <v>150</v>
      </c>
      <c r="AK35" s="38">
        <f t="shared" si="9"/>
        <v>2.5</v>
      </c>
      <c r="AL35" s="39" t="str">
        <f t="shared" si="48"/>
        <v>OG</v>
      </c>
      <c r="AM35" s="39" t="str">
        <f t="shared" si="49"/>
        <v>OG</v>
      </c>
      <c r="AN35" s="37">
        <f t="shared" si="10"/>
        <v>50</v>
      </c>
      <c r="AO35" s="40">
        <f>'1STML'!O35</f>
        <v>54</v>
      </c>
      <c r="AP35" s="38">
        <f t="shared" si="11"/>
        <v>2.5</v>
      </c>
      <c r="AQ35" s="39" t="str">
        <f t="shared" si="50"/>
        <v>OG</v>
      </c>
      <c r="AR35" s="39" t="str">
        <f t="shared" si="51"/>
        <v>OG</v>
      </c>
      <c r="AS35" s="40">
        <f>'1STML'!P35</f>
        <v>204</v>
      </c>
      <c r="AT35" s="39" t="str">
        <f t="shared" si="52"/>
        <v>OG</v>
      </c>
      <c r="AU35" s="39" t="str">
        <f t="shared" si="53"/>
        <v>OG</v>
      </c>
      <c r="AV35" s="66" t="str">
        <f t="shared" si="54"/>
        <v>OG</v>
      </c>
      <c r="AW35" s="66" t="str">
        <f t="shared" si="55"/>
        <v>OG</v>
      </c>
      <c r="AX35" s="37">
        <f t="shared" si="12"/>
        <v>50</v>
      </c>
      <c r="AY35" s="40">
        <f>'1STML'!R35</f>
        <v>160</v>
      </c>
      <c r="AZ35" s="38">
        <f t="shared" si="13"/>
        <v>2.5</v>
      </c>
      <c r="BA35" s="39" t="str">
        <f t="shared" si="56"/>
        <v>OG</v>
      </c>
      <c r="BB35" s="39" t="str">
        <f t="shared" si="57"/>
        <v>OG</v>
      </c>
      <c r="BC35" s="37">
        <f t="shared" si="14"/>
        <v>50</v>
      </c>
      <c r="BD35" s="40">
        <f>'1STML'!S35</f>
        <v>55</v>
      </c>
      <c r="BE35" s="38">
        <f t="shared" si="15"/>
        <v>2.5</v>
      </c>
      <c r="BF35" s="39" t="str">
        <f t="shared" si="58"/>
        <v>OG</v>
      </c>
      <c r="BG35" s="39" t="str">
        <f t="shared" si="59"/>
        <v>OG</v>
      </c>
      <c r="BH35" s="40">
        <f>'1STML'!T35</f>
        <v>215</v>
      </c>
      <c r="BI35" s="39" t="str">
        <f t="shared" si="60"/>
        <v>OG</v>
      </c>
      <c r="BJ35" s="39" t="str">
        <f t="shared" si="61"/>
        <v>OG</v>
      </c>
      <c r="BK35" s="66" t="str">
        <f t="shared" si="62"/>
        <v>OG</v>
      </c>
      <c r="BL35" s="66" t="str">
        <f t="shared" si="63"/>
        <v>OG</v>
      </c>
      <c r="BM35" s="37">
        <f t="shared" si="16"/>
        <v>50</v>
      </c>
      <c r="BN35" s="40">
        <f>'1STML'!V35</f>
        <v>165</v>
      </c>
      <c r="BO35" s="38">
        <f t="shared" si="17"/>
        <v>2.5</v>
      </c>
      <c r="BP35" s="39" t="str">
        <f t="shared" si="64"/>
        <v>OG</v>
      </c>
      <c r="BQ35" s="39" t="str">
        <f t="shared" si="65"/>
        <v>OG</v>
      </c>
      <c r="BR35" s="37">
        <f t="shared" si="18"/>
        <v>50</v>
      </c>
      <c r="BS35" s="40">
        <f>'1STML'!W35</f>
        <v>55</v>
      </c>
      <c r="BT35" s="38">
        <f t="shared" si="19"/>
        <v>2.5</v>
      </c>
      <c r="BU35" s="39" t="str">
        <f t="shared" si="66"/>
        <v>OG</v>
      </c>
      <c r="BV35" s="39" t="str">
        <f t="shared" si="67"/>
        <v>OG</v>
      </c>
      <c r="BW35" s="40">
        <f>'1STML'!X35</f>
        <v>220</v>
      </c>
      <c r="BX35" s="39" t="str">
        <f t="shared" si="68"/>
        <v>OG</v>
      </c>
      <c r="BY35" s="39" t="str">
        <f t="shared" si="69"/>
        <v>OG</v>
      </c>
      <c r="BZ35" s="66" t="str">
        <f t="shared" si="70"/>
        <v>OG</v>
      </c>
      <c r="CA35" s="66" t="str">
        <f t="shared" si="71"/>
        <v>OG</v>
      </c>
      <c r="CB35" s="37">
        <f t="shared" si="20"/>
        <v>25</v>
      </c>
      <c r="CC35" s="40">
        <f>'1STML'!Z35</f>
        <v>100</v>
      </c>
      <c r="CD35" s="38">
        <f t="shared" si="21"/>
        <v>2</v>
      </c>
      <c r="CE35" s="39" t="str">
        <f t="shared" si="72"/>
        <v>OG</v>
      </c>
      <c r="CF35" s="39" t="str">
        <f t="shared" si="73"/>
        <v>OG</v>
      </c>
      <c r="CG35" s="37">
        <f t="shared" si="22"/>
        <v>25</v>
      </c>
      <c r="CH35" s="40">
        <f>'1STML'!AA35</f>
        <v>24</v>
      </c>
      <c r="CI35" s="38">
        <f t="shared" si="23"/>
        <v>2</v>
      </c>
      <c r="CJ35" s="39" t="str">
        <f t="shared" si="74"/>
        <v>A+</v>
      </c>
      <c r="CK35" s="39">
        <f t="shared" si="75"/>
        <v>4</v>
      </c>
      <c r="CL35" s="40">
        <f>'1STML'!AB35</f>
        <v>124</v>
      </c>
      <c r="CM35" s="39" t="str">
        <f t="shared" si="76"/>
        <v>OG</v>
      </c>
      <c r="CN35" s="39" t="str">
        <f t="shared" si="77"/>
        <v>OG</v>
      </c>
      <c r="CO35" s="66" t="str">
        <f t="shared" si="78"/>
        <v>OG</v>
      </c>
      <c r="CP35" s="66" t="str">
        <f t="shared" si="79"/>
        <v>OG</v>
      </c>
      <c r="CQ35" s="37">
        <f t="shared" si="24"/>
        <v>25</v>
      </c>
      <c r="CR35" s="40">
        <f>'1STML'!AD35</f>
        <v>110</v>
      </c>
      <c r="CS35" s="38">
        <f t="shared" si="25"/>
        <v>2</v>
      </c>
      <c r="CT35" s="39" t="str">
        <f t="shared" si="80"/>
        <v>OG</v>
      </c>
      <c r="CU35" s="39" t="str">
        <f t="shared" si="81"/>
        <v>OG</v>
      </c>
      <c r="CV35" s="37">
        <f t="shared" si="26"/>
        <v>25</v>
      </c>
      <c r="CW35" s="40">
        <f>'1STML'!AE35</f>
        <v>22</v>
      </c>
      <c r="CX35" s="38">
        <f t="shared" si="27"/>
        <v>2</v>
      </c>
      <c r="CY35" s="39" t="str">
        <f t="shared" si="82"/>
        <v>A</v>
      </c>
      <c r="CZ35" s="39">
        <f t="shared" si="83"/>
        <v>3.6</v>
      </c>
      <c r="DA35" s="40">
        <f>'1STML'!AF35</f>
        <v>132</v>
      </c>
      <c r="DB35" s="39" t="str">
        <f t="shared" si="84"/>
        <v>OG</v>
      </c>
      <c r="DC35" s="39" t="str">
        <f t="shared" si="85"/>
        <v>OG</v>
      </c>
      <c r="DD35" s="66" t="str">
        <f t="shared" si="86"/>
        <v>OG</v>
      </c>
      <c r="DE35" s="66" t="str">
        <f t="shared" si="87"/>
        <v>OG</v>
      </c>
      <c r="DF35" s="37">
        <f t="shared" si="28"/>
        <v>25</v>
      </c>
      <c r="DG35" s="40">
        <f>'1STML'!AH35</f>
        <v>110</v>
      </c>
      <c r="DH35" s="38">
        <f t="shared" si="29"/>
        <v>2</v>
      </c>
      <c r="DI35" s="39" t="str">
        <f t="shared" si="88"/>
        <v>OG</v>
      </c>
      <c r="DJ35" s="39" t="str">
        <f t="shared" si="89"/>
        <v>OG</v>
      </c>
      <c r="DK35" s="37">
        <f t="shared" si="30"/>
        <v>25</v>
      </c>
      <c r="DL35" s="40">
        <f>'1STML'!AI35</f>
        <v>24</v>
      </c>
      <c r="DM35" s="38">
        <f t="shared" si="31"/>
        <v>2</v>
      </c>
      <c r="DN35" s="39" t="str">
        <f t="shared" si="90"/>
        <v>A+</v>
      </c>
      <c r="DO35" s="39">
        <f t="shared" si="91"/>
        <v>4</v>
      </c>
      <c r="DP35" s="40">
        <f>'1STML'!AJ35</f>
        <v>134</v>
      </c>
      <c r="DQ35" s="39" t="str">
        <f t="shared" si="92"/>
        <v>OG</v>
      </c>
      <c r="DR35" s="39" t="str">
        <f t="shared" si="93"/>
        <v>OG</v>
      </c>
      <c r="DS35" s="66" t="str">
        <f t="shared" si="94"/>
        <v>OG</v>
      </c>
      <c r="DT35" s="66" t="str">
        <f t="shared" si="95"/>
        <v>OG</v>
      </c>
      <c r="DU35" s="35">
        <f t="shared" si="96"/>
        <v>37</v>
      </c>
      <c r="DV35" s="35" t="str">
        <f t="shared" si="97"/>
        <v>OG</v>
      </c>
      <c r="DW35" s="35" t="str">
        <f t="shared" si="98"/>
        <v>OG</v>
      </c>
      <c r="DX35" s="35" t="str">
        <f t="shared" si="99"/>
        <v>OG</v>
      </c>
      <c r="DY35" s="35">
        <f t="shared" si="100"/>
        <v>0</v>
      </c>
      <c r="DZ35" s="35">
        <f t="shared" si="101"/>
        <v>0</v>
      </c>
      <c r="EA35" s="35">
        <f t="shared" si="102"/>
        <v>1</v>
      </c>
      <c r="EB35" s="28">
        <f>'1STML'!AO35</f>
        <v>54</v>
      </c>
    </row>
    <row r="36" spans="1:132" ht="19.5">
      <c r="A36" s="4">
        <f>'1STML'!A36</f>
        <v>27</v>
      </c>
      <c r="B36" s="4" t="str">
        <f>'1STML'!B36</f>
        <v>ST0800299</v>
      </c>
      <c r="C36" s="4">
        <f>'1STML'!C36</f>
        <v>200227</v>
      </c>
      <c r="D36" s="4" t="str">
        <f>'1STML'!D36</f>
        <v>TILAK LAWATI</v>
      </c>
      <c r="E36" s="37">
        <f t="shared" si="0"/>
        <v>50</v>
      </c>
      <c r="F36" s="40">
        <f>'1STML'!F36</f>
        <v>210</v>
      </c>
      <c r="G36" s="38">
        <f t="shared" si="1"/>
        <v>2.5</v>
      </c>
      <c r="H36" s="39" t="str">
        <f t="shared" si="32"/>
        <v>OG</v>
      </c>
      <c r="I36" s="39" t="str">
        <f t="shared" si="33"/>
        <v>OG</v>
      </c>
      <c r="J36" s="37">
        <f t="shared" si="2"/>
        <v>50</v>
      </c>
      <c r="K36" s="40">
        <f>'1STML'!G36</f>
        <v>59</v>
      </c>
      <c r="L36" s="38">
        <f t="shared" si="3"/>
        <v>2.5</v>
      </c>
      <c r="M36" s="39" t="str">
        <f t="shared" si="34"/>
        <v>OG</v>
      </c>
      <c r="N36" s="39" t="str">
        <f t="shared" si="35"/>
        <v>OG</v>
      </c>
      <c r="O36" s="40">
        <f>'1STML'!H36</f>
        <v>269</v>
      </c>
      <c r="P36" s="39" t="str">
        <f t="shared" si="36"/>
        <v>OG</v>
      </c>
      <c r="Q36" s="39" t="str">
        <f t="shared" si="37"/>
        <v>OG</v>
      </c>
      <c r="R36" s="66" t="str">
        <f t="shared" si="38"/>
        <v>OG</v>
      </c>
      <c r="S36" s="66" t="str">
        <f t="shared" si="39"/>
        <v>OG</v>
      </c>
      <c r="T36" s="37">
        <f t="shared" si="4"/>
        <v>50</v>
      </c>
      <c r="U36" s="40">
        <f>'1STML'!J36</f>
        <v>175</v>
      </c>
      <c r="V36" s="38">
        <f t="shared" si="5"/>
        <v>2.5</v>
      </c>
      <c r="W36" s="39" t="str">
        <f t="shared" si="40"/>
        <v>OG</v>
      </c>
      <c r="X36" s="39" t="str">
        <f t="shared" si="41"/>
        <v>OG</v>
      </c>
      <c r="Y36" s="37">
        <f t="shared" si="6"/>
        <v>50</v>
      </c>
      <c r="Z36" s="40">
        <f>'1STML'!K36</f>
        <v>59</v>
      </c>
      <c r="AA36" s="38">
        <f t="shared" si="7"/>
        <v>2.5</v>
      </c>
      <c r="AB36" s="39" t="str">
        <f t="shared" si="42"/>
        <v>OG</v>
      </c>
      <c r="AC36" s="39" t="str">
        <f t="shared" si="43"/>
        <v>OG</v>
      </c>
      <c r="AD36" s="40">
        <f>'1STML'!L36</f>
        <v>234</v>
      </c>
      <c r="AE36" s="39" t="str">
        <f t="shared" si="44"/>
        <v>OG</v>
      </c>
      <c r="AF36" s="39" t="str">
        <f t="shared" si="45"/>
        <v>OG</v>
      </c>
      <c r="AG36" s="66" t="str">
        <f t="shared" si="46"/>
        <v>OG</v>
      </c>
      <c r="AH36" s="66" t="str">
        <f t="shared" si="47"/>
        <v>OG</v>
      </c>
      <c r="AI36" s="37">
        <f t="shared" si="8"/>
        <v>50</v>
      </c>
      <c r="AJ36" s="40">
        <f>'1STML'!N36</f>
        <v>230</v>
      </c>
      <c r="AK36" s="38">
        <f t="shared" si="9"/>
        <v>2.5</v>
      </c>
      <c r="AL36" s="39" t="str">
        <f t="shared" si="48"/>
        <v>OG</v>
      </c>
      <c r="AM36" s="39" t="str">
        <f t="shared" si="49"/>
        <v>OG</v>
      </c>
      <c r="AN36" s="37">
        <f t="shared" si="10"/>
        <v>50</v>
      </c>
      <c r="AO36" s="40">
        <f>'1STML'!O36</f>
        <v>59</v>
      </c>
      <c r="AP36" s="38">
        <f t="shared" si="11"/>
        <v>2.5</v>
      </c>
      <c r="AQ36" s="39" t="str">
        <f t="shared" si="50"/>
        <v>OG</v>
      </c>
      <c r="AR36" s="39" t="str">
        <f t="shared" si="51"/>
        <v>OG</v>
      </c>
      <c r="AS36" s="40">
        <f>'1STML'!P36</f>
        <v>289</v>
      </c>
      <c r="AT36" s="39" t="str">
        <f t="shared" si="52"/>
        <v>OG</v>
      </c>
      <c r="AU36" s="39" t="str">
        <f t="shared" si="53"/>
        <v>OG</v>
      </c>
      <c r="AV36" s="66" t="str">
        <f t="shared" si="54"/>
        <v>OG</v>
      </c>
      <c r="AW36" s="66" t="str">
        <f t="shared" si="55"/>
        <v>OG</v>
      </c>
      <c r="AX36" s="37">
        <f t="shared" si="12"/>
        <v>50</v>
      </c>
      <c r="AY36" s="40">
        <f>'1STML'!R36</f>
        <v>205</v>
      </c>
      <c r="AZ36" s="38">
        <f t="shared" si="13"/>
        <v>2.5</v>
      </c>
      <c r="BA36" s="39" t="str">
        <f t="shared" si="56"/>
        <v>OG</v>
      </c>
      <c r="BB36" s="39" t="str">
        <f t="shared" si="57"/>
        <v>OG</v>
      </c>
      <c r="BC36" s="37">
        <f t="shared" si="14"/>
        <v>50</v>
      </c>
      <c r="BD36" s="40">
        <f>'1STML'!S36</f>
        <v>58</v>
      </c>
      <c r="BE36" s="38">
        <f t="shared" si="15"/>
        <v>2.5</v>
      </c>
      <c r="BF36" s="39" t="str">
        <f t="shared" si="58"/>
        <v>OG</v>
      </c>
      <c r="BG36" s="39" t="str">
        <f t="shared" si="59"/>
        <v>OG</v>
      </c>
      <c r="BH36" s="40">
        <f>'1STML'!T36</f>
        <v>263</v>
      </c>
      <c r="BI36" s="39" t="str">
        <f t="shared" si="60"/>
        <v>OG</v>
      </c>
      <c r="BJ36" s="39" t="str">
        <f t="shared" si="61"/>
        <v>OG</v>
      </c>
      <c r="BK36" s="66" t="str">
        <f t="shared" si="62"/>
        <v>OG</v>
      </c>
      <c r="BL36" s="66" t="str">
        <f t="shared" si="63"/>
        <v>OG</v>
      </c>
      <c r="BM36" s="37">
        <f t="shared" si="16"/>
        <v>50</v>
      </c>
      <c r="BN36" s="40">
        <f>'1STML'!V36</f>
        <v>145</v>
      </c>
      <c r="BO36" s="38">
        <f t="shared" si="17"/>
        <v>2.5</v>
      </c>
      <c r="BP36" s="39" t="str">
        <f t="shared" si="64"/>
        <v>OG</v>
      </c>
      <c r="BQ36" s="39" t="str">
        <f t="shared" si="65"/>
        <v>OG</v>
      </c>
      <c r="BR36" s="37">
        <f t="shared" si="18"/>
        <v>50</v>
      </c>
      <c r="BS36" s="40">
        <f>'1STML'!W36</f>
        <v>57</v>
      </c>
      <c r="BT36" s="38">
        <f t="shared" si="19"/>
        <v>2.5</v>
      </c>
      <c r="BU36" s="39" t="str">
        <f t="shared" si="66"/>
        <v>OG</v>
      </c>
      <c r="BV36" s="39" t="str">
        <f t="shared" si="67"/>
        <v>OG</v>
      </c>
      <c r="BW36" s="40">
        <f>'1STML'!X36</f>
        <v>202</v>
      </c>
      <c r="BX36" s="39" t="str">
        <f t="shared" si="68"/>
        <v>OG</v>
      </c>
      <c r="BY36" s="39" t="str">
        <f t="shared" si="69"/>
        <v>OG</v>
      </c>
      <c r="BZ36" s="66" t="str">
        <f t="shared" si="70"/>
        <v>OG</v>
      </c>
      <c r="CA36" s="66" t="str">
        <f t="shared" si="71"/>
        <v>OG</v>
      </c>
      <c r="CB36" s="37">
        <f t="shared" si="20"/>
        <v>25</v>
      </c>
      <c r="CC36" s="40">
        <f>'1STML'!Z36</f>
        <v>115</v>
      </c>
      <c r="CD36" s="38">
        <f t="shared" si="21"/>
        <v>2</v>
      </c>
      <c r="CE36" s="39" t="str">
        <f t="shared" si="72"/>
        <v>OG</v>
      </c>
      <c r="CF36" s="39" t="str">
        <f t="shared" si="73"/>
        <v>OG</v>
      </c>
      <c r="CG36" s="37">
        <f t="shared" si="22"/>
        <v>25</v>
      </c>
      <c r="CH36" s="40">
        <f>'1STML'!AA36</f>
        <v>28</v>
      </c>
      <c r="CI36" s="38">
        <f t="shared" si="23"/>
        <v>2</v>
      </c>
      <c r="CJ36" s="39" t="str">
        <f t="shared" si="74"/>
        <v>OG</v>
      </c>
      <c r="CK36" s="39" t="str">
        <f t="shared" si="75"/>
        <v>OG</v>
      </c>
      <c r="CL36" s="40">
        <f>'1STML'!AB36</f>
        <v>143</v>
      </c>
      <c r="CM36" s="39" t="str">
        <f t="shared" si="76"/>
        <v>OG</v>
      </c>
      <c r="CN36" s="39" t="str">
        <f t="shared" si="77"/>
        <v>OG</v>
      </c>
      <c r="CO36" s="66" t="str">
        <f t="shared" si="78"/>
        <v>OG</v>
      </c>
      <c r="CP36" s="66" t="str">
        <f t="shared" si="79"/>
        <v>OG</v>
      </c>
      <c r="CQ36" s="37">
        <f t="shared" si="24"/>
        <v>25</v>
      </c>
      <c r="CR36" s="40">
        <f>'1STML'!AD36</f>
        <v>115</v>
      </c>
      <c r="CS36" s="38">
        <f t="shared" si="25"/>
        <v>2</v>
      </c>
      <c r="CT36" s="39" t="str">
        <f t="shared" si="80"/>
        <v>OG</v>
      </c>
      <c r="CU36" s="39" t="str">
        <f t="shared" si="81"/>
        <v>OG</v>
      </c>
      <c r="CV36" s="37">
        <f t="shared" si="26"/>
        <v>25</v>
      </c>
      <c r="CW36" s="40">
        <f>'1STML'!AE36</f>
        <v>25</v>
      </c>
      <c r="CX36" s="38">
        <f t="shared" si="27"/>
        <v>2</v>
      </c>
      <c r="CY36" s="39" t="str">
        <f t="shared" si="82"/>
        <v>A+</v>
      </c>
      <c r="CZ36" s="39">
        <f t="shared" si="83"/>
        <v>4</v>
      </c>
      <c r="DA36" s="40">
        <f>'1STML'!AF36</f>
        <v>140</v>
      </c>
      <c r="DB36" s="39" t="str">
        <f t="shared" si="84"/>
        <v>OG</v>
      </c>
      <c r="DC36" s="39" t="str">
        <f t="shared" si="85"/>
        <v>OG</v>
      </c>
      <c r="DD36" s="66" t="str">
        <f t="shared" si="86"/>
        <v>OG</v>
      </c>
      <c r="DE36" s="66" t="str">
        <f t="shared" si="87"/>
        <v>OG</v>
      </c>
      <c r="DF36" s="37">
        <f t="shared" si="28"/>
        <v>25</v>
      </c>
      <c r="DG36" s="40">
        <f>'1STML'!AH36</f>
        <v>115</v>
      </c>
      <c r="DH36" s="38">
        <f t="shared" si="29"/>
        <v>2</v>
      </c>
      <c r="DI36" s="39" t="str">
        <f t="shared" si="88"/>
        <v>OG</v>
      </c>
      <c r="DJ36" s="39" t="str">
        <f t="shared" si="89"/>
        <v>OG</v>
      </c>
      <c r="DK36" s="37">
        <f t="shared" si="30"/>
        <v>25</v>
      </c>
      <c r="DL36" s="40">
        <f>'1STML'!AI36</f>
        <v>28</v>
      </c>
      <c r="DM36" s="38">
        <f t="shared" si="31"/>
        <v>2</v>
      </c>
      <c r="DN36" s="39" t="str">
        <f t="shared" si="90"/>
        <v>OG</v>
      </c>
      <c r="DO36" s="39" t="str">
        <f t="shared" si="91"/>
        <v>OG</v>
      </c>
      <c r="DP36" s="40">
        <f>'1STML'!AJ36</f>
        <v>143</v>
      </c>
      <c r="DQ36" s="39" t="str">
        <f t="shared" si="92"/>
        <v>OG</v>
      </c>
      <c r="DR36" s="39" t="str">
        <f t="shared" si="93"/>
        <v>OG</v>
      </c>
      <c r="DS36" s="66" t="str">
        <f t="shared" si="94"/>
        <v>OG</v>
      </c>
      <c r="DT36" s="66" t="str">
        <f t="shared" si="95"/>
        <v>OG</v>
      </c>
      <c r="DU36" s="35">
        <f t="shared" si="96"/>
        <v>37</v>
      </c>
      <c r="DV36" s="35" t="str">
        <f t="shared" si="97"/>
        <v>OG</v>
      </c>
      <c r="DW36" s="35" t="str">
        <f t="shared" si="98"/>
        <v>OG</v>
      </c>
      <c r="DX36" s="35" t="str">
        <f t="shared" si="99"/>
        <v>OG</v>
      </c>
      <c r="DY36" s="35">
        <f t="shared" si="100"/>
        <v>0</v>
      </c>
      <c r="DZ36" s="35">
        <f t="shared" si="101"/>
        <v>0</v>
      </c>
      <c r="EA36" s="35">
        <f t="shared" si="102"/>
        <v>1</v>
      </c>
      <c r="EB36" s="28">
        <f>'1STML'!AO36</f>
        <v>53</v>
      </c>
    </row>
    <row r="37" spans="1:132" ht="19.5">
      <c r="A37" s="4"/>
      <c r="B37" s="4"/>
      <c r="C37" s="4"/>
      <c r="D37" s="4"/>
      <c r="E37" s="37"/>
      <c r="F37" s="40"/>
      <c r="G37" s="38"/>
      <c r="H37" s="39"/>
      <c r="I37" s="39"/>
      <c r="J37" s="37"/>
      <c r="K37" s="40"/>
      <c r="L37" s="38"/>
      <c r="M37" s="39"/>
      <c r="N37" s="39"/>
      <c r="O37" s="40"/>
      <c r="P37" s="39" t="str">
        <f t="shared" ref="P37:P42" si="103">IF(F$8=0,"",IF(K$8=0,H37,IF(OR(O37=0,O37="ABS",O37="a"),"ABS",IF(OR(O37=0,O37=" ",O37=""),0,IF(Q37&gt;4,"OG",IF(Q37=4,"A+",IF(Q37&gt;=3.6,"A",IF(Q37&gt;=3.2,"B+",IF(Q37&gt;=2.8,"B",IF(Q37&gt;=2.4,"C+",IF(Q37&gt;=2,"C",IF(Q37&gt;=1.6,"D","NG"))))))))))))</f>
        <v>ABS</v>
      </c>
      <c r="Q37" s="39">
        <f t="shared" ref="Q37:Q42" si="104">IF(F$8=0,"",IF(K$8=0,H37,IF(OR(I37=0,N37=0),0,IF(OR(I37="OG",N37="OG"),"OG",IF(AND(G37=0,L37=0),0,ROUNDUP((G37*I37+L37*N37)/(G37+L37),2))))))</f>
        <v>0</v>
      </c>
      <c r="R37" s="66"/>
      <c r="S37" s="66"/>
      <c r="T37" s="37"/>
      <c r="U37" s="40"/>
      <c r="V37" s="38"/>
      <c r="W37" s="39"/>
      <c r="X37" s="39"/>
      <c r="Y37" s="37"/>
      <c r="Z37" s="40"/>
      <c r="AA37" s="38"/>
      <c r="AB37" s="39"/>
      <c r="AC37" s="39"/>
      <c r="AD37" s="40"/>
      <c r="AE37" s="39" t="str">
        <f t="shared" ref="AE37:AE42" si="105">IF(U$8=0,"",IF(Z$8=0,W37,IF(OR(AD37=0,AD37="ABS",AD37="a"),"ABS",IF(OR(AD37=0,AD37=" ",AD37=""),0,IF(AF37&gt;4,"OG",IF(AF37=4,"A+",IF(AF37&gt;=3.6,"A",IF(AF37&gt;=3.2,"B+",IF(AF37&gt;=2.8,"B",IF(AF37&gt;=2.4,"C+",IF(AF37&gt;=2,"C",IF(AF37&gt;=1.6,"D","NG"))))))))))))</f>
        <v>ABS</v>
      </c>
      <c r="AF37" s="39">
        <f t="shared" ref="AF37:AF42" si="106">IF(U$8=0,"",IF(Z$8=0,W37,IF(OR(X37=0,AC37=0),0,IF(OR(X37="OG",AC37="OG"),"OG",IF(AND(V37=0,AA37=0),0,ROUNDUP((V37*X37+AA37*AC37)/(V37+AA37),2))))))</f>
        <v>0</v>
      </c>
      <c r="AG37" s="66"/>
      <c r="AH37" s="66"/>
      <c r="AI37" s="37"/>
      <c r="AJ37" s="40"/>
      <c r="AK37" s="38"/>
      <c r="AL37" s="39"/>
      <c r="AM37" s="39"/>
      <c r="AN37" s="37"/>
      <c r="AO37" s="40"/>
      <c r="AP37" s="38"/>
      <c r="AQ37" s="39"/>
      <c r="AR37" s="39"/>
      <c r="AS37" s="40"/>
      <c r="AT37" s="39" t="str">
        <f t="shared" ref="AT37:AT42" si="107">IF(AJ$8=0,"",IF(AO$8=0,AL37,IF(OR(AS37=0,AS37="ABS",AS37="a"),"ABS",IF(OR(AS37=0,AS37=" ",AS37=""),0,IF(AU37&gt;4,"OG",IF(AU37=4,"A+",IF(AU37&gt;=3.6,"A",IF(AU37&gt;=3.2,"B+",IF(AU37&gt;=2.8,"B",IF(AU37&gt;=2.4,"C+",IF(AU37&gt;=2,"C",IF(AU37&gt;=1.6,"D","NG"))))))))))))</f>
        <v>ABS</v>
      </c>
      <c r="AU37" s="39">
        <f t="shared" ref="AU37:AU42" si="108">IF(AJ$8=0,"",IF(AO$8=0,AL37,IF(OR(AM37=0,AR37=0),0,IF(OR(AM37="OG",AR37="OG"),"OG",IF(AND(AK37=0,AP37=0),0,ROUNDUP((AK37*AM37+AP37*AR37)/(AK37+AP37),2))))))</f>
        <v>0</v>
      </c>
      <c r="AV37" s="66"/>
      <c r="AW37" s="66"/>
      <c r="AX37" s="37"/>
      <c r="AY37" s="40"/>
      <c r="AZ37" s="38"/>
      <c r="BA37" s="39"/>
      <c r="BB37" s="39"/>
      <c r="BC37" s="37"/>
      <c r="BD37" s="40"/>
      <c r="BE37" s="38"/>
      <c r="BF37" s="39"/>
      <c r="BG37" s="39"/>
      <c r="BH37" s="40">
        <f>'1STML'!T37</f>
        <v>0</v>
      </c>
      <c r="BI37" s="39" t="str">
        <f t="shared" ref="BI37:BI42" si="109">IF(AY$8=0,"",IF(BD$8=0,BA37,IF(OR(BH37=0,BH37="ABS",BH37="a"),"ABS",IF(OR(BH37=0,BH37=" ",BH37=""),0,IF(BJ37&gt;4,"OG",IF(BJ37=4,"A+",IF(BJ37&gt;=3.6,"A",IF(BJ37&gt;=3.2,"B+",IF(BJ37&gt;=2.8,"B",IF(BJ37&gt;=2.4,"C+",IF(BJ37&gt;=2,"C",IF(BJ37&gt;=1.6,"D","NG"))))))))))))</f>
        <v>ABS</v>
      </c>
      <c r="BJ37" s="39">
        <f t="shared" ref="BJ37:BJ42" si="110">IF(AY$8=0,"",IF(BD$8=0,BA37,IF(OR(BB37=0,BG37=0),0,IF(OR(BB37="OG",BG37="OG"),"OG",IF(AND(AZ37=0,BE37=0),0,ROUNDUP((AZ37*BB37+BE37*BG37)/(AZ37+BE37),2))))))</f>
        <v>0</v>
      </c>
      <c r="BK37" s="66"/>
      <c r="BL37" s="66"/>
      <c r="BM37" s="37"/>
      <c r="BN37" s="40"/>
      <c r="BO37" s="38"/>
      <c r="BP37" s="39"/>
      <c r="BQ37" s="39"/>
      <c r="BR37" s="37"/>
      <c r="BS37" s="40"/>
      <c r="BT37" s="38"/>
      <c r="BU37" s="39"/>
      <c r="BV37" s="39"/>
      <c r="BW37" s="40"/>
      <c r="BX37" s="39" t="str">
        <f t="shared" ref="BX37:BX42" si="111">IF(BN$8=0,"",IF(BS$8=0,BP37,IF(OR(BW37=0,BW37="ABS",BW37="a"),"ABS",IF(OR(BW37=0,BW37=" ",BW37=""),0,IF(BY37&gt;4,"OG",IF(BY37=4,"A+",IF(BY37&gt;=3.6,"A",IF(BY37&gt;=3.2,"B+",IF(BY37&gt;=2.8,"B",IF(BY37&gt;=2.4,"C+",IF(BY37&gt;=2,"C",IF(BY37&gt;=1.6,"D","NG"))))))))))))</f>
        <v>ABS</v>
      </c>
      <c r="BY37" s="39">
        <f t="shared" ref="BY37:BY42" si="112">IF(BN$8=0,"",IF(BS$8=0,BP37,IF(OR(BQ37=0,BV37=0),0,IF(OR(BQ37="OG",BV37="OG"),"OG",IF(AND(BO37=0,BT37=0),0,ROUNDUP((BO37*BQ37+BT37*BV37)/(BO37+BT37),2))))))</f>
        <v>0</v>
      </c>
      <c r="BZ37" s="66"/>
      <c r="CA37" s="66"/>
      <c r="CB37" s="37"/>
      <c r="CC37" s="40"/>
      <c r="CD37" s="38"/>
      <c r="CE37" s="39"/>
      <c r="CF37" s="39"/>
      <c r="CG37" s="37"/>
      <c r="CH37" s="40"/>
      <c r="CI37" s="38"/>
      <c r="CJ37" s="39"/>
      <c r="CK37" s="39"/>
      <c r="CL37" s="40"/>
      <c r="CM37" s="39" t="str">
        <f t="shared" ref="CM37:CM42" si="113">IF(CC$8=0,"",IF(CH$8=0,CE37,IF(OR(CL37=0,CL37="ABS",CL37="a"),"ABS",IF(OR(CL37=0,CL37=" ",CL37=""),0,IF(CN37&gt;4,"OG",IF(CN37=4,"A+",IF(CN37&gt;=3.6,"A",IF(CN37&gt;=3.2,"B+",IF(CN37&gt;=2.8,"B",IF(CN37&gt;=2.4,"C+",IF(CN37&gt;=2,"C",IF(CN37&gt;=1.6,"D","NG"))))))))))))</f>
        <v>ABS</v>
      </c>
      <c r="CN37" s="39">
        <f t="shared" ref="CN37:CN42" si="114">IF(CC$8=0,"",IF(CH$8=0,CE37,IF(OR(CF37=0,CK37=0),0,IF(OR(CF37="OG",CK37="OG"),"OG",IF(AND(CD37=0,CI37=0),0,ROUNDUP((CD37*CF37+CI37*CK37)/(CD37+CI37),2))))))</f>
        <v>0</v>
      </c>
      <c r="CO37" s="66"/>
      <c r="CP37" s="66"/>
      <c r="CQ37" s="37"/>
      <c r="CR37" s="40"/>
      <c r="CS37" s="38"/>
      <c r="CT37" s="39"/>
      <c r="CU37" s="39"/>
      <c r="CV37" s="37"/>
      <c r="CW37" s="40"/>
      <c r="CX37" s="38"/>
      <c r="CY37" s="39"/>
      <c r="CZ37" s="39"/>
      <c r="DA37" s="40"/>
      <c r="DB37" s="39" t="str">
        <f t="shared" ref="DB37:DB42" si="115">IF(CR$8=0,"",IF(CW$8=0,CT37,IF(OR(DA37=0,DA37="ABS",DA37="a"),"ABS",IF(OR(DA37=0,DA37=" ",DA37=""),0,IF(DC37&gt;4,"OG",IF(DC37=4,"A+",IF(DC37&gt;=3.6,"A",IF(DC37&gt;=3.2,"B+",IF(DC37&gt;=2.8,"B",IF(DC37&gt;=2.4,"C+",IF(DC37&gt;=2,"C",IF(DC37&gt;=1.6,"D","NG"))))))))))))</f>
        <v>ABS</v>
      </c>
      <c r="DC37" s="39">
        <f t="shared" ref="DC37:DC42" si="116">IF(CR$8=0,"",IF(CW$8=0,CT37,IF(OR(CU37=0,CZ37=0),0,IF(OR(CU37="OG",CZ37="OG"),"OG",IF(AND(CS37=0,CX37=0),0,ROUNDUP((CS37*CU37+CX37*CZ37)/(CS37+CX37),2))))))</f>
        <v>0</v>
      </c>
      <c r="DD37" s="66"/>
      <c r="DE37" s="66"/>
      <c r="DF37" s="37"/>
      <c r="DG37" s="40"/>
      <c r="DH37" s="38"/>
      <c r="DI37" s="39"/>
      <c r="DJ37" s="39"/>
      <c r="DK37" s="37"/>
      <c r="DL37" s="40"/>
      <c r="DM37" s="38"/>
      <c r="DN37" s="39"/>
      <c r="DO37" s="39"/>
      <c r="DP37" s="40"/>
      <c r="DQ37" s="39" t="str">
        <f t="shared" ref="DQ37:DQ42" si="117">IF(DG$8=0,"",IF(DL$8=0,DI37,IF(OR(DP37=0,DP37="ABS",DP37="a"),"ABS",IF(OR(DP37=0,DP37=" ",DP37=""),0,IF(DR37&gt;4,"OG",IF(DR37=4,"A+",IF(DR37&gt;=3.6,"A",IF(DR37&gt;=3.2,"B+",IF(DR37&gt;=2.8,"B",IF(DR37&gt;=2.4,"C+",IF(DR37&gt;=2,"C",IF(DR37&gt;=1.6,"D","NG"))))))))))))</f>
        <v>ABS</v>
      </c>
      <c r="DR37" s="39">
        <f t="shared" ref="DR37:DR42" si="118">IF(DG$8=0,"",IF(DL$8=0,DI37,IF(OR(DJ37=0,DO37=0),0,IF(OR(DJ37="OG",DO37="OG"),"OG",IF(AND(DH37=0,DM37=0),0,ROUNDUP((DH37*DJ37+DM37*DO37)/(DH37+DM37),2))))))</f>
        <v>0</v>
      </c>
      <c r="DS37" s="66"/>
      <c r="DT37" s="66"/>
      <c r="DU37" s="35"/>
      <c r="DV37" s="35"/>
      <c r="DW37" s="35"/>
      <c r="DX37" s="35"/>
      <c r="DY37" s="35"/>
      <c r="DZ37" s="35"/>
      <c r="EA37" s="35">
        <f>RANK(DY37,$DY$10:$DY$38,0)</f>
        <v>1</v>
      </c>
      <c r="EB37" s="28"/>
    </row>
    <row r="38" spans="1:132" ht="19.5">
      <c r="A38" s="4"/>
      <c r="B38" s="4"/>
      <c r="C38" s="4"/>
      <c r="D38" s="4"/>
      <c r="E38" s="37"/>
      <c r="F38" s="40"/>
      <c r="G38" s="38"/>
      <c r="H38" s="39"/>
      <c r="I38" s="39"/>
      <c r="J38" s="37"/>
      <c r="K38" s="40"/>
      <c r="L38" s="38"/>
      <c r="M38" s="39"/>
      <c r="N38" s="39"/>
      <c r="O38" s="40"/>
      <c r="P38" s="39" t="str">
        <f t="shared" si="103"/>
        <v>ABS</v>
      </c>
      <c r="Q38" s="39">
        <f t="shared" si="104"/>
        <v>0</v>
      </c>
      <c r="R38" s="66"/>
      <c r="S38" s="66"/>
      <c r="T38" s="37"/>
      <c r="U38" s="40"/>
      <c r="V38" s="38"/>
      <c r="W38" s="39"/>
      <c r="X38" s="39"/>
      <c r="Y38" s="37"/>
      <c r="Z38" s="40"/>
      <c r="AA38" s="38"/>
      <c r="AB38" s="39"/>
      <c r="AC38" s="39"/>
      <c r="AD38" s="40"/>
      <c r="AE38" s="39" t="str">
        <f t="shared" si="105"/>
        <v>ABS</v>
      </c>
      <c r="AF38" s="39">
        <f t="shared" si="106"/>
        <v>0</v>
      </c>
      <c r="AG38" s="66"/>
      <c r="AH38" s="66"/>
      <c r="AI38" s="37"/>
      <c r="AJ38" s="40"/>
      <c r="AK38" s="38"/>
      <c r="AL38" s="39"/>
      <c r="AM38" s="39"/>
      <c r="AN38" s="37"/>
      <c r="AO38" s="40"/>
      <c r="AP38" s="38"/>
      <c r="AQ38" s="39"/>
      <c r="AR38" s="39"/>
      <c r="AS38" s="40"/>
      <c r="AT38" s="39" t="str">
        <f t="shared" si="107"/>
        <v>ABS</v>
      </c>
      <c r="AU38" s="39">
        <f t="shared" si="108"/>
        <v>0</v>
      </c>
      <c r="AV38" s="66"/>
      <c r="AW38" s="66"/>
      <c r="AX38" s="37"/>
      <c r="AY38" s="40"/>
      <c r="AZ38" s="38"/>
      <c r="BA38" s="39"/>
      <c r="BB38" s="39"/>
      <c r="BC38" s="37"/>
      <c r="BD38" s="40"/>
      <c r="BE38" s="38"/>
      <c r="BF38" s="39"/>
      <c r="BG38" s="39"/>
      <c r="BH38" s="40">
        <f>'1STML'!T38</f>
        <v>0</v>
      </c>
      <c r="BI38" s="39" t="str">
        <f t="shared" si="109"/>
        <v>ABS</v>
      </c>
      <c r="BJ38" s="39">
        <f t="shared" si="110"/>
        <v>0</v>
      </c>
      <c r="BK38" s="66"/>
      <c r="BL38" s="66"/>
      <c r="BM38" s="37"/>
      <c r="BN38" s="40"/>
      <c r="BO38" s="38"/>
      <c r="BP38" s="39"/>
      <c r="BQ38" s="39"/>
      <c r="BR38" s="37"/>
      <c r="BS38" s="40"/>
      <c r="BT38" s="38"/>
      <c r="BU38" s="39"/>
      <c r="BV38" s="39"/>
      <c r="BW38" s="40"/>
      <c r="BX38" s="39" t="str">
        <f t="shared" si="111"/>
        <v>ABS</v>
      </c>
      <c r="BY38" s="39">
        <f t="shared" si="112"/>
        <v>0</v>
      </c>
      <c r="BZ38" s="66"/>
      <c r="CA38" s="66"/>
      <c r="CB38" s="37"/>
      <c r="CC38" s="40"/>
      <c r="CD38" s="38"/>
      <c r="CE38" s="39"/>
      <c r="CF38" s="39"/>
      <c r="CG38" s="37"/>
      <c r="CH38" s="40"/>
      <c r="CI38" s="38"/>
      <c r="CJ38" s="39"/>
      <c r="CK38" s="39"/>
      <c r="CL38" s="40"/>
      <c r="CM38" s="39" t="str">
        <f t="shared" si="113"/>
        <v>ABS</v>
      </c>
      <c r="CN38" s="39">
        <f t="shared" si="114"/>
        <v>0</v>
      </c>
      <c r="CO38" s="66"/>
      <c r="CP38" s="66"/>
      <c r="CQ38" s="37"/>
      <c r="CR38" s="40"/>
      <c r="CS38" s="38"/>
      <c r="CT38" s="39"/>
      <c r="CU38" s="39"/>
      <c r="CV38" s="37"/>
      <c r="CW38" s="40"/>
      <c r="CX38" s="38"/>
      <c r="CY38" s="39"/>
      <c r="CZ38" s="39"/>
      <c r="DA38" s="40"/>
      <c r="DB38" s="39" t="str">
        <f t="shared" si="115"/>
        <v>ABS</v>
      </c>
      <c r="DC38" s="39">
        <f t="shared" si="116"/>
        <v>0</v>
      </c>
      <c r="DD38" s="66"/>
      <c r="DE38" s="66"/>
      <c r="DF38" s="37"/>
      <c r="DG38" s="40"/>
      <c r="DH38" s="38"/>
      <c r="DI38" s="39"/>
      <c r="DJ38" s="39"/>
      <c r="DK38" s="37"/>
      <c r="DL38" s="40"/>
      <c r="DM38" s="38"/>
      <c r="DN38" s="39"/>
      <c r="DO38" s="39"/>
      <c r="DP38" s="40"/>
      <c r="DQ38" s="39" t="str">
        <f t="shared" si="117"/>
        <v>ABS</v>
      </c>
      <c r="DR38" s="39">
        <f t="shared" si="118"/>
        <v>0</v>
      </c>
      <c r="DS38" s="66"/>
      <c r="DT38" s="66"/>
      <c r="DU38" s="35"/>
      <c r="DV38" s="35"/>
      <c r="DW38" s="35"/>
      <c r="DX38" s="35"/>
      <c r="DY38" s="35"/>
      <c r="DZ38" s="35"/>
      <c r="EA38" s="35">
        <f t="shared" si="102"/>
        <v>1</v>
      </c>
      <c r="EB38" s="28"/>
    </row>
    <row r="39" spans="1:132" ht="19.5">
      <c r="A39" s="4">
        <f>'1STML'!A39</f>
        <v>30</v>
      </c>
      <c r="B39" s="4" t="str">
        <f>'1STML'!B39</f>
        <v>ST0800034</v>
      </c>
      <c r="C39" s="4">
        <f>'1STML'!C39</f>
        <v>200301</v>
      </c>
      <c r="D39" s="4" t="str">
        <f>'1STML'!D39</f>
        <v>AALIYA LIMBU</v>
      </c>
      <c r="E39" s="37">
        <f t="shared" si="0"/>
        <v>50</v>
      </c>
      <c r="F39" s="40">
        <f>'1STML'!F39</f>
        <v>240</v>
      </c>
      <c r="G39" s="38">
        <f t="shared" si="1"/>
        <v>2.5</v>
      </c>
      <c r="H39" s="39" t="str">
        <f t="shared" si="32"/>
        <v>OG</v>
      </c>
      <c r="I39" s="39" t="str">
        <f t="shared" si="33"/>
        <v>OG</v>
      </c>
      <c r="J39" s="37">
        <f t="shared" si="2"/>
        <v>50</v>
      </c>
      <c r="K39" s="40">
        <f>'1STML'!G39</f>
        <v>58</v>
      </c>
      <c r="L39" s="38">
        <f t="shared" si="3"/>
        <v>2.5</v>
      </c>
      <c r="M39" s="39" t="str">
        <f t="shared" si="34"/>
        <v>OG</v>
      </c>
      <c r="N39" s="39" t="str">
        <f t="shared" si="35"/>
        <v>OG</v>
      </c>
      <c r="O39" s="40">
        <f>'1STML'!H39</f>
        <v>298</v>
      </c>
      <c r="P39" s="39" t="str">
        <f t="shared" si="103"/>
        <v>OG</v>
      </c>
      <c r="Q39" s="39" t="str">
        <f t="shared" si="104"/>
        <v>OG</v>
      </c>
      <c r="R39" s="66" t="str">
        <f t="shared" si="38"/>
        <v>OG</v>
      </c>
      <c r="S39" s="66" t="str">
        <f t="shared" si="39"/>
        <v>OG</v>
      </c>
      <c r="T39" s="37">
        <f t="shared" si="4"/>
        <v>50</v>
      </c>
      <c r="U39" s="40">
        <f>'1STML'!J39</f>
        <v>220</v>
      </c>
      <c r="V39" s="38">
        <f t="shared" si="5"/>
        <v>2.5</v>
      </c>
      <c r="W39" s="39" t="str">
        <f t="shared" si="40"/>
        <v>OG</v>
      </c>
      <c r="X39" s="39" t="str">
        <f t="shared" si="41"/>
        <v>OG</v>
      </c>
      <c r="Y39" s="37">
        <f t="shared" si="6"/>
        <v>50</v>
      </c>
      <c r="Z39" s="40">
        <f>'1STML'!K39</f>
        <v>60</v>
      </c>
      <c r="AA39" s="38">
        <f t="shared" si="7"/>
        <v>2.5</v>
      </c>
      <c r="AB39" s="39" t="str">
        <f t="shared" si="42"/>
        <v>OG</v>
      </c>
      <c r="AC39" s="39" t="str">
        <f t="shared" si="43"/>
        <v>OG</v>
      </c>
      <c r="AD39" s="40">
        <f>'1STML'!L39</f>
        <v>280</v>
      </c>
      <c r="AE39" s="39" t="str">
        <f t="shared" si="105"/>
        <v>OG</v>
      </c>
      <c r="AF39" s="39" t="str">
        <f t="shared" si="106"/>
        <v>OG</v>
      </c>
      <c r="AG39" s="66" t="str">
        <f t="shared" si="46"/>
        <v>OG</v>
      </c>
      <c r="AH39" s="66" t="str">
        <f t="shared" si="47"/>
        <v>OG</v>
      </c>
      <c r="AI39" s="37">
        <f t="shared" si="8"/>
        <v>50</v>
      </c>
      <c r="AJ39" s="40">
        <f>'1STML'!N39</f>
        <v>235</v>
      </c>
      <c r="AK39" s="38">
        <f t="shared" si="9"/>
        <v>2.5</v>
      </c>
      <c r="AL39" s="39" t="str">
        <f t="shared" si="48"/>
        <v>OG</v>
      </c>
      <c r="AM39" s="39" t="str">
        <f t="shared" si="49"/>
        <v>OG</v>
      </c>
      <c r="AN39" s="37">
        <f t="shared" si="10"/>
        <v>50</v>
      </c>
      <c r="AO39" s="40">
        <f>'1STML'!O39</f>
        <v>58</v>
      </c>
      <c r="AP39" s="38">
        <f t="shared" si="11"/>
        <v>2.5</v>
      </c>
      <c r="AQ39" s="39" t="str">
        <f t="shared" si="50"/>
        <v>OG</v>
      </c>
      <c r="AR39" s="39" t="str">
        <f t="shared" si="51"/>
        <v>OG</v>
      </c>
      <c r="AS39" s="40">
        <f>'1STML'!P39</f>
        <v>293</v>
      </c>
      <c r="AT39" s="39" t="str">
        <f t="shared" si="107"/>
        <v>OG</v>
      </c>
      <c r="AU39" s="39" t="str">
        <f t="shared" si="108"/>
        <v>OG</v>
      </c>
      <c r="AV39" s="66" t="str">
        <f t="shared" si="54"/>
        <v>OG</v>
      </c>
      <c r="AW39" s="66" t="str">
        <f t="shared" si="55"/>
        <v>OG</v>
      </c>
      <c r="AX39" s="37">
        <f t="shared" si="12"/>
        <v>50</v>
      </c>
      <c r="AY39" s="40">
        <f>'1STML'!R39</f>
        <v>250</v>
      </c>
      <c r="AZ39" s="38">
        <f t="shared" si="13"/>
        <v>2.5</v>
      </c>
      <c r="BA39" s="39" t="str">
        <f t="shared" si="56"/>
        <v>OG</v>
      </c>
      <c r="BB39" s="39" t="str">
        <f t="shared" si="57"/>
        <v>OG</v>
      </c>
      <c r="BC39" s="37">
        <f t="shared" si="14"/>
        <v>50</v>
      </c>
      <c r="BD39" s="40">
        <f>'1STML'!S39</f>
        <v>60</v>
      </c>
      <c r="BE39" s="38">
        <f t="shared" si="15"/>
        <v>2.5</v>
      </c>
      <c r="BF39" s="39" t="str">
        <f t="shared" si="58"/>
        <v>OG</v>
      </c>
      <c r="BG39" s="39" t="str">
        <f t="shared" si="59"/>
        <v>OG</v>
      </c>
      <c r="BH39" s="40">
        <f>'1STML'!T39</f>
        <v>310</v>
      </c>
      <c r="BI39" s="39" t="str">
        <f t="shared" si="109"/>
        <v>OG</v>
      </c>
      <c r="BJ39" s="39" t="str">
        <f t="shared" si="110"/>
        <v>OG</v>
      </c>
      <c r="BK39" s="66" t="str">
        <f t="shared" si="62"/>
        <v>OG</v>
      </c>
      <c r="BL39" s="66" t="str">
        <f t="shared" si="63"/>
        <v>OG</v>
      </c>
      <c r="BM39" s="37">
        <f t="shared" si="16"/>
        <v>50</v>
      </c>
      <c r="BN39" s="40">
        <f>'1STML'!V39</f>
        <v>220</v>
      </c>
      <c r="BO39" s="38">
        <f t="shared" si="17"/>
        <v>2.5</v>
      </c>
      <c r="BP39" s="39" t="str">
        <f t="shared" si="64"/>
        <v>OG</v>
      </c>
      <c r="BQ39" s="39" t="str">
        <f t="shared" si="65"/>
        <v>OG</v>
      </c>
      <c r="BR39" s="37">
        <f t="shared" si="18"/>
        <v>50</v>
      </c>
      <c r="BS39" s="40">
        <f>'1STML'!W39</f>
        <v>55</v>
      </c>
      <c r="BT39" s="38">
        <f t="shared" si="19"/>
        <v>2.5</v>
      </c>
      <c r="BU39" s="39" t="str">
        <f t="shared" si="66"/>
        <v>OG</v>
      </c>
      <c r="BV39" s="39" t="str">
        <f t="shared" si="67"/>
        <v>OG</v>
      </c>
      <c r="BW39" s="40">
        <f>'1STML'!X39</f>
        <v>275</v>
      </c>
      <c r="BX39" s="39" t="str">
        <f t="shared" si="111"/>
        <v>OG</v>
      </c>
      <c r="BY39" s="39" t="str">
        <f t="shared" si="112"/>
        <v>OG</v>
      </c>
      <c r="BZ39" s="66" t="str">
        <f t="shared" si="70"/>
        <v>OG</v>
      </c>
      <c r="CA39" s="66" t="str">
        <f t="shared" si="71"/>
        <v>OG</v>
      </c>
      <c r="CB39" s="37">
        <f t="shared" si="20"/>
        <v>25</v>
      </c>
      <c r="CC39" s="40">
        <f>'1STML'!Z39</f>
        <v>125</v>
      </c>
      <c r="CD39" s="38">
        <f t="shared" si="21"/>
        <v>2</v>
      </c>
      <c r="CE39" s="39" t="str">
        <f t="shared" si="72"/>
        <v>OG</v>
      </c>
      <c r="CF39" s="39" t="str">
        <f t="shared" si="73"/>
        <v>OG</v>
      </c>
      <c r="CG39" s="37">
        <f t="shared" si="22"/>
        <v>25</v>
      </c>
      <c r="CH39" s="40">
        <f>'1STML'!AA39</f>
        <v>29</v>
      </c>
      <c r="CI39" s="38">
        <f t="shared" si="23"/>
        <v>2</v>
      </c>
      <c r="CJ39" s="39" t="str">
        <f t="shared" si="74"/>
        <v>OG</v>
      </c>
      <c r="CK39" s="39" t="str">
        <f t="shared" si="75"/>
        <v>OG</v>
      </c>
      <c r="CL39" s="40">
        <f>'1STML'!AB39</f>
        <v>154</v>
      </c>
      <c r="CM39" s="39" t="str">
        <f t="shared" si="113"/>
        <v>OG</v>
      </c>
      <c r="CN39" s="39" t="str">
        <f t="shared" si="114"/>
        <v>OG</v>
      </c>
      <c r="CO39" s="66" t="str">
        <f t="shared" si="78"/>
        <v>OG</v>
      </c>
      <c r="CP39" s="66" t="str">
        <f t="shared" si="79"/>
        <v>OG</v>
      </c>
      <c r="CQ39" s="37">
        <f t="shared" si="24"/>
        <v>25</v>
      </c>
      <c r="CR39" s="40">
        <f>'1STML'!AD39</f>
        <v>125</v>
      </c>
      <c r="CS39" s="38">
        <f t="shared" si="25"/>
        <v>2</v>
      </c>
      <c r="CT39" s="39" t="str">
        <f t="shared" si="80"/>
        <v>OG</v>
      </c>
      <c r="CU39" s="39" t="str">
        <f t="shared" si="81"/>
        <v>OG</v>
      </c>
      <c r="CV39" s="37">
        <f t="shared" si="26"/>
        <v>25</v>
      </c>
      <c r="CW39" s="40">
        <f>'1STML'!AE39</f>
        <v>29</v>
      </c>
      <c r="CX39" s="38">
        <f t="shared" si="27"/>
        <v>2</v>
      </c>
      <c r="CY39" s="39" t="str">
        <f t="shared" si="82"/>
        <v>OG</v>
      </c>
      <c r="CZ39" s="39" t="str">
        <f t="shared" si="83"/>
        <v>OG</v>
      </c>
      <c r="DA39" s="40">
        <f>'1STML'!AF39</f>
        <v>154</v>
      </c>
      <c r="DB39" s="39" t="str">
        <f t="shared" si="115"/>
        <v>OG</v>
      </c>
      <c r="DC39" s="39" t="str">
        <f t="shared" si="116"/>
        <v>OG</v>
      </c>
      <c r="DD39" s="66" t="str">
        <f t="shared" si="86"/>
        <v>OG</v>
      </c>
      <c r="DE39" s="66" t="str">
        <f t="shared" si="87"/>
        <v>OG</v>
      </c>
      <c r="DF39" s="37">
        <f t="shared" si="28"/>
        <v>25</v>
      </c>
      <c r="DG39" s="40">
        <f>'1STML'!AH39</f>
        <v>120</v>
      </c>
      <c r="DH39" s="38">
        <f t="shared" si="29"/>
        <v>2</v>
      </c>
      <c r="DI39" s="39" t="str">
        <f t="shared" si="88"/>
        <v>OG</v>
      </c>
      <c r="DJ39" s="39" t="str">
        <f t="shared" si="89"/>
        <v>OG</v>
      </c>
      <c r="DK39" s="37">
        <f t="shared" si="30"/>
        <v>25</v>
      </c>
      <c r="DL39" s="40">
        <f>'1STML'!AI39</f>
        <v>29</v>
      </c>
      <c r="DM39" s="38">
        <f t="shared" si="31"/>
        <v>2</v>
      </c>
      <c r="DN39" s="39" t="str">
        <f t="shared" si="90"/>
        <v>OG</v>
      </c>
      <c r="DO39" s="39" t="str">
        <f t="shared" si="91"/>
        <v>OG</v>
      </c>
      <c r="DP39" s="40">
        <f>'1STML'!AJ39</f>
        <v>149</v>
      </c>
      <c r="DQ39" s="39" t="str">
        <f t="shared" si="117"/>
        <v>OG</v>
      </c>
      <c r="DR39" s="39" t="str">
        <f t="shared" si="118"/>
        <v>OG</v>
      </c>
      <c r="DS39" s="66" t="str">
        <f t="shared" si="94"/>
        <v>OG</v>
      </c>
      <c r="DT39" s="66" t="str">
        <f t="shared" si="95"/>
        <v>OG</v>
      </c>
      <c r="DU39" s="35">
        <f t="shared" si="96"/>
        <v>37</v>
      </c>
      <c r="DV39" s="35" t="str">
        <f t="shared" si="97"/>
        <v>OG</v>
      </c>
      <c r="DW39" s="35" t="str">
        <f t="shared" si="98"/>
        <v>OG</v>
      </c>
      <c r="DX39" s="35" t="str">
        <f t="shared" si="99"/>
        <v>OG</v>
      </c>
      <c r="DY39" s="35">
        <f t="shared" si="100"/>
        <v>0</v>
      </c>
      <c r="DZ39" s="67">
        <f t="shared" si="101"/>
        <v>0</v>
      </c>
      <c r="EA39" s="35">
        <f>RANK(DY39,$DY$39:$DY$67,0)</f>
        <v>1</v>
      </c>
      <c r="EB39" s="28">
        <f>'1STML'!AO39</f>
        <v>48</v>
      </c>
    </row>
    <row r="40" spans="1:132" ht="19.5">
      <c r="A40" s="4">
        <f>'1STML'!A40</f>
        <v>31</v>
      </c>
      <c r="B40" s="4" t="str">
        <f>'1STML'!B40</f>
        <v>ST0790099</v>
      </c>
      <c r="C40" s="4">
        <f>'1STML'!C40</f>
        <v>200302</v>
      </c>
      <c r="D40" s="4" t="str">
        <f>'1STML'!D40</f>
        <v>AAYUB B.K.</v>
      </c>
      <c r="E40" s="37">
        <f t="shared" si="0"/>
        <v>50</v>
      </c>
      <c r="F40" s="40">
        <f>'1STML'!F40</f>
        <v>130</v>
      </c>
      <c r="G40" s="38">
        <f t="shared" si="1"/>
        <v>2.5</v>
      </c>
      <c r="H40" s="39" t="str">
        <f t="shared" si="32"/>
        <v>OG</v>
      </c>
      <c r="I40" s="39" t="str">
        <f t="shared" si="33"/>
        <v>OG</v>
      </c>
      <c r="J40" s="37">
        <f t="shared" si="2"/>
        <v>50</v>
      </c>
      <c r="K40" s="40">
        <f>'1STML'!G40</f>
        <v>53</v>
      </c>
      <c r="L40" s="38">
        <f t="shared" si="3"/>
        <v>2.5</v>
      </c>
      <c r="M40" s="39" t="str">
        <f t="shared" si="34"/>
        <v>OG</v>
      </c>
      <c r="N40" s="39" t="str">
        <f t="shared" si="35"/>
        <v>OG</v>
      </c>
      <c r="O40" s="40">
        <f>'1STML'!H40</f>
        <v>183</v>
      </c>
      <c r="P40" s="39" t="str">
        <f t="shared" si="103"/>
        <v>OG</v>
      </c>
      <c r="Q40" s="39" t="str">
        <f t="shared" si="104"/>
        <v>OG</v>
      </c>
      <c r="R40" s="66" t="str">
        <f t="shared" si="38"/>
        <v>OG</v>
      </c>
      <c r="S40" s="66" t="str">
        <f t="shared" si="39"/>
        <v>OG</v>
      </c>
      <c r="T40" s="37">
        <f t="shared" si="4"/>
        <v>50</v>
      </c>
      <c r="U40" s="40">
        <f>'1STML'!J40</f>
        <v>220</v>
      </c>
      <c r="V40" s="38">
        <f t="shared" si="5"/>
        <v>2.5</v>
      </c>
      <c r="W40" s="39" t="str">
        <f t="shared" si="40"/>
        <v>OG</v>
      </c>
      <c r="X40" s="39" t="str">
        <f t="shared" si="41"/>
        <v>OG</v>
      </c>
      <c r="Y40" s="37">
        <f t="shared" si="6"/>
        <v>50</v>
      </c>
      <c r="Z40" s="40">
        <f>'1STML'!K40</f>
        <v>55</v>
      </c>
      <c r="AA40" s="38">
        <f t="shared" si="7"/>
        <v>2.5</v>
      </c>
      <c r="AB40" s="39" t="str">
        <f t="shared" si="42"/>
        <v>OG</v>
      </c>
      <c r="AC40" s="39" t="str">
        <f t="shared" si="43"/>
        <v>OG</v>
      </c>
      <c r="AD40" s="40">
        <f>'1STML'!L40</f>
        <v>275</v>
      </c>
      <c r="AE40" s="39" t="str">
        <f t="shared" si="105"/>
        <v>OG</v>
      </c>
      <c r="AF40" s="39" t="str">
        <f t="shared" si="106"/>
        <v>OG</v>
      </c>
      <c r="AG40" s="66" t="str">
        <f t="shared" si="46"/>
        <v>OG</v>
      </c>
      <c r="AH40" s="66" t="str">
        <f t="shared" si="47"/>
        <v>OG</v>
      </c>
      <c r="AI40" s="37">
        <f t="shared" si="8"/>
        <v>50</v>
      </c>
      <c r="AJ40" s="40">
        <f>'1STML'!N40</f>
        <v>215</v>
      </c>
      <c r="AK40" s="38">
        <f t="shared" si="9"/>
        <v>2.5</v>
      </c>
      <c r="AL40" s="39" t="str">
        <f t="shared" si="48"/>
        <v>OG</v>
      </c>
      <c r="AM40" s="39" t="str">
        <f t="shared" si="49"/>
        <v>OG</v>
      </c>
      <c r="AN40" s="37">
        <f t="shared" si="10"/>
        <v>50</v>
      </c>
      <c r="AO40" s="40">
        <f>'1STML'!O40</f>
        <v>53</v>
      </c>
      <c r="AP40" s="38">
        <f t="shared" si="11"/>
        <v>2.5</v>
      </c>
      <c r="AQ40" s="39" t="str">
        <f t="shared" si="50"/>
        <v>OG</v>
      </c>
      <c r="AR40" s="39" t="str">
        <f t="shared" si="51"/>
        <v>OG</v>
      </c>
      <c r="AS40" s="40">
        <f>'1STML'!P40</f>
        <v>268</v>
      </c>
      <c r="AT40" s="39" t="str">
        <f t="shared" si="107"/>
        <v>OG</v>
      </c>
      <c r="AU40" s="39" t="str">
        <f t="shared" si="108"/>
        <v>OG</v>
      </c>
      <c r="AV40" s="66" t="str">
        <f t="shared" si="54"/>
        <v>OG</v>
      </c>
      <c r="AW40" s="66" t="str">
        <f t="shared" si="55"/>
        <v>OG</v>
      </c>
      <c r="AX40" s="37">
        <f t="shared" si="12"/>
        <v>50</v>
      </c>
      <c r="AY40" s="40">
        <f>'1STML'!R40</f>
        <v>225</v>
      </c>
      <c r="AZ40" s="38">
        <f t="shared" si="13"/>
        <v>2.5</v>
      </c>
      <c r="BA40" s="39" t="str">
        <f t="shared" si="56"/>
        <v>OG</v>
      </c>
      <c r="BB40" s="39" t="str">
        <f t="shared" si="57"/>
        <v>OG</v>
      </c>
      <c r="BC40" s="37">
        <f t="shared" si="14"/>
        <v>50</v>
      </c>
      <c r="BD40" s="40">
        <f>'1STML'!S40</f>
        <v>55</v>
      </c>
      <c r="BE40" s="38">
        <f t="shared" si="15"/>
        <v>2.5</v>
      </c>
      <c r="BF40" s="39" t="str">
        <f t="shared" si="58"/>
        <v>OG</v>
      </c>
      <c r="BG40" s="39" t="str">
        <f t="shared" si="59"/>
        <v>OG</v>
      </c>
      <c r="BH40" s="40">
        <f>'1STML'!T40</f>
        <v>280</v>
      </c>
      <c r="BI40" s="39" t="str">
        <f t="shared" si="109"/>
        <v>OG</v>
      </c>
      <c r="BJ40" s="39" t="str">
        <f t="shared" si="110"/>
        <v>OG</v>
      </c>
      <c r="BK40" s="66" t="str">
        <f t="shared" si="62"/>
        <v>OG</v>
      </c>
      <c r="BL40" s="66" t="str">
        <f t="shared" si="63"/>
        <v>OG</v>
      </c>
      <c r="BM40" s="37">
        <f t="shared" si="16"/>
        <v>50</v>
      </c>
      <c r="BN40" s="40">
        <f>'1STML'!V40</f>
        <v>150</v>
      </c>
      <c r="BO40" s="38">
        <f t="shared" si="17"/>
        <v>2.5</v>
      </c>
      <c r="BP40" s="39" t="str">
        <f t="shared" si="64"/>
        <v>OG</v>
      </c>
      <c r="BQ40" s="39" t="str">
        <f t="shared" si="65"/>
        <v>OG</v>
      </c>
      <c r="BR40" s="37">
        <f t="shared" si="18"/>
        <v>50</v>
      </c>
      <c r="BS40" s="40">
        <f>'1STML'!W40</f>
        <v>52</v>
      </c>
      <c r="BT40" s="38">
        <f t="shared" si="19"/>
        <v>2.5</v>
      </c>
      <c r="BU40" s="39" t="str">
        <f t="shared" si="66"/>
        <v>OG</v>
      </c>
      <c r="BV40" s="39" t="str">
        <f t="shared" si="67"/>
        <v>OG</v>
      </c>
      <c r="BW40" s="40">
        <f>'1STML'!X40</f>
        <v>202</v>
      </c>
      <c r="BX40" s="39" t="str">
        <f t="shared" si="111"/>
        <v>OG</v>
      </c>
      <c r="BY40" s="39" t="str">
        <f t="shared" si="112"/>
        <v>OG</v>
      </c>
      <c r="BZ40" s="66" t="str">
        <f t="shared" si="70"/>
        <v>OG</v>
      </c>
      <c r="CA40" s="66" t="str">
        <f t="shared" si="71"/>
        <v>OG</v>
      </c>
      <c r="CB40" s="37">
        <f t="shared" si="20"/>
        <v>25</v>
      </c>
      <c r="CC40" s="40">
        <f>'1STML'!Z40</f>
        <v>110</v>
      </c>
      <c r="CD40" s="38">
        <f t="shared" si="21"/>
        <v>2</v>
      </c>
      <c r="CE40" s="39" t="str">
        <f t="shared" si="72"/>
        <v>OG</v>
      </c>
      <c r="CF40" s="39" t="str">
        <f t="shared" si="73"/>
        <v>OG</v>
      </c>
      <c r="CG40" s="37">
        <f t="shared" si="22"/>
        <v>25</v>
      </c>
      <c r="CH40" s="40">
        <f>'1STML'!AA40</f>
        <v>27</v>
      </c>
      <c r="CI40" s="38">
        <f t="shared" si="23"/>
        <v>2</v>
      </c>
      <c r="CJ40" s="39" t="str">
        <f t="shared" si="74"/>
        <v>OG</v>
      </c>
      <c r="CK40" s="39" t="str">
        <f t="shared" si="75"/>
        <v>OG</v>
      </c>
      <c r="CL40" s="40">
        <f>'1STML'!AB40</f>
        <v>137</v>
      </c>
      <c r="CM40" s="39" t="str">
        <f t="shared" si="113"/>
        <v>OG</v>
      </c>
      <c r="CN40" s="39" t="str">
        <f t="shared" si="114"/>
        <v>OG</v>
      </c>
      <c r="CO40" s="66" t="str">
        <f t="shared" si="78"/>
        <v>OG</v>
      </c>
      <c r="CP40" s="66" t="str">
        <f t="shared" si="79"/>
        <v>OG</v>
      </c>
      <c r="CQ40" s="37">
        <f t="shared" si="24"/>
        <v>25</v>
      </c>
      <c r="CR40" s="40">
        <f>'1STML'!AD40</f>
        <v>85</v>
      </c>
      <c r="CS40" s="38">
        <f t="shared" si="25"/>
        <v>2</v>
      </c>
      <c r="CT40" s="39" t="str">
        <f t="shared" si="80"/>
        <v>OG</v>
      </c>
      <c r="CU40" s="39" t="str">
        <f t="shared" si="81"/>
        <v>OG</v>
      </c>
      <c r="CV40" s="37">
        <f t="shared" si="26"/>
        <v>25</v>
      </c>
      <c r="CW40" s="40">
        <f>'1STML'!AE40</f>
        <v>25</v>
      </c>
      <c r="CX40" s="38">
        <f t="shared" si="27"/>
        <v>2</v>
      </c>
      <c r="CY40" s="39" t="str">
        <f t="shared" si="82"/>
        <v>A+</v>
      </c>
      <c r="CZ40" s="39">
        <f t="shared" si="83"/>
        <v>4</v>
      </c>
      <c r="DA40" s="40">
        <f>'1STML'!AF40</f>
        <v>110</v>
      </c>
      <c r="DB40" s="39" t="str">
        <f t="shared" si="115"/>
        <v>OG</v>
      </c>
      <c r="DC40" s="39" t="str">
        <f t="shared" si="116"/>
        <v>OG</v>
      </c>
      <c r="DD40" s="66" t="str">
        <f t="shared" si="86"/>
        <v>OG</v>
      </c>
      <c r="DE40" s="66" t="str">
        <f t="shared" si="87"/>
        <v>OG</v>
      </c>
      <c r="DF40" s="37">
        <f t="shared" si="28"/>
        <v>25</v>
      </c>
      <c r="DG40" s="40">
        <f>'1STML'!AH40</f>
        <v>90</v>
      </c>
      <c r="DH40" s="38">
        <f t="shared" si="29"/>
        <v>2</v>
      </c>
      <c r="DI40" s="39" t="str">
        <f t="shared" si="88"/>
        <v>OG</v>
      </c>
      <c r="DJ40" s="39" t="str">
        <f t="shared" si="89"/>
        <v>OG</v>
      </c>
      <c r="DK40" s="37">
        <f t="shared" si="30"/>
        <v>25</v>
      </c>
      <c r="DL40" s="40">
        <f>'1STML'!AI40</f>
        <v>27</v>
      </c>
      <c r="DM40" s="38">
        <f t="shared" si="31"/>
        <v>2</v>
      </c>
      <c r="DN40" s="39" t="str">
        <f t="shared" si="90"/>
        <v>OG</v>
      </c>
      <c r="DO40" s="39" t="str">
        <f t="shared" si="91"/>
        <v>OG</v>
      </c>
      <c r="DP40" s="40">
        <f>'1STML'!AJ40</f>
        <v>117</v>
      </c>
      <c r="DQ40" s="39" t="str">
        <f t="shared" si="117"/>
        <v>OG</v>
      </c>
      <c r="DR40" s="39" t="str">
        <f t="shared" si="118"/>
        <v>OG</v>
      </c>
      <c r="DS40" s="66" t="str">
        <f t="shared" si="94"/>
        <v>OG</v>
      </c>
      <c r="DT40" s="66" t="str">
        <f t="shared" si="95"/>
        <v>OG</v>
      </c>
      <c r="DU40" s="35">
        <f t="shared" si="96"/>
        <v>37</v>
      </c>
      <c r="DV40" s="35" t="str">
        <f t="shared" si="97"/>
        <v>OG</v>
      </c>
      <c r="DW40" s="35" t="str">
        <f t="shared" si="98"/>
        <v>OG</v>
      </c>
      <c r="DX40" s="35" t="str">
        <f t="shared" si="99"/>
        <v>OG</v>
      </c>
      <c r="DY40" s="35">
        <f t="shared" si="100"/>
        <v>0</v>
      </c>
      <c r="DZ40" s="67">
        <f t="shared" si="101"/>
        <v>0</v>
      </c>
      <c r="EA40" s="35">
        <f t="shared" ref="EA40:EA65" si="119">RANK(DY40,$DY$39:$DY$67,0)</f>
        <v>1</v>
      </c>
      <c r="EB40" s="28">
        <f>'1STML'!AO40</f>
        <v>41</v>
      </c>
    </row>
    <row r="41" spans="1:132" ht="19.5">
      <c r="A41" s="4">
        <f>'1STML'!A41</f>
        <v>32</v>
      </c>
      <c r="B41" s="4" t="str">
        <f>'1STML'!B41</f>
        <v>ST0800303</v>
      </c>
      <c r="C41" s="4">
        <f>'1STML'!C41</f>
        <v>200303</v>
      </c>
      <c r="D41" s="4" t="str">
        <f>'1STML'!D41</f>
        <v>ALIYA LIMBU</v>
      </c>
      <c r="E41" s="37">
        <f t="shared" si="0"/>
        <v>50</v>
      </c>
      <c r="F41" s="40">
        <f>'1STML'!F41</f>
        <v>120</v>
      </c>
      <c r="G41" s="38">
        <f t="shared" si="1"/>
        <v>2.5</v>
      </c>
      <c r="H41" s="39" t="str">
        <f t="shared" si="32"/>
        <v>OG</v>
      </c>
      <c r="I41" s="39" t="str">
        <f t="shared" si="33"/>
        <v>OG</v>
      </c>
      <c r="J41" s="37">
        <f t="shared" si="2"/>
        <v>50</v>
      </c>
      <c r="K41" s="40">
        <f>'1STML'!G41</f>
        <v>44</v>
      </c>
      <c r="L41" s="38">
        <f t="shared" si="3"/>
        <v>2.5</v>
      </c>
      <c r="M41" s="39" t="str">
        <f t="shared" si="34"/>
        <v>A</v>
      </c>
      <c r="N41" s="39">
        <f t="shared" si="35"/>
        <v>3.6</v>
      </c>
      <c r="O41" s="40">
        <f>'1STML'!H41</f>
        <v>164</v>
      </c>
      <c r="P41" s="39" t="str">
        <f t="shared" si="103"/>
        <v>OG</v>
      </c>
      <c r="Q41" s="39" t="str">
        <f t="shared" si="104"/>
        <v>OG</v>
      </c>
      <c r="R41" s="66" t="str">
        <f t="shared" si="38"/>
        <v>OG</v>
      </c>
      <c r="S41" s="66" t="str">
        <f t="shared" si="39"/>
        <v>OG</v>
      </c>
      <c r="T41" s="37">
        <f t="shared" si="4"/>
        <v>50</v>
      </c>
      <c r="U41" s="40">
        <f>'1STML'!J41</f>
        <v>105</v>
      </c>
      <c r="V41" s="38">
        <f t="shared" si="5"/>
        <v>2.5</v>
      </c>
      <c r="W41" s="39" t="str">
        <f t="shared" si="40"/>
        <v>OG</v>
      </c>
      <c r="X41" s="39" t="str">
        <f t="shared" si="41"/>
        <v>OG</v>
      </c>
      <c r="Y41" s="37">
        <f t="shared" si="6"/>
        <v>50</v>
      </c>
      <c r="Z41" s="40">
        <f>'1STML'!K41</f>
        <v>52</v>
      </c>
      <c r="AA41" s="38">
        <f t="shared" si="7"/>
        <v>2.5</v>
      </c>
      <c r="AB41" s="39" t="str">
        <f t="shared" si="42"/>
        <v>OG</v>
      </c>
      <c r="AC41" s="39" t="str">
        <f t="shared" si="43"/>
        <v>OG</v>
      </c>
      <c r="AD41" s="40">
        <f>'1STML'!L41</f>
        <v>157</v>
      </c>
      <c r="AE41" s="39" t="str">
        <f t="shared" si="105"/>
        <v>OG</v>
      </c>
      <c r="AF41" s="39" t="str">
        <f t="shared" si="106"/>
        <v>OG</v>
      </c>
      <c r="AG41" s="66" t="str">
        <f t="shared" si="46"/>
        <v>OG</v>
      </c>
      <c r="AH41" s="66" t="str">
        <f t="shared" si="47"/>
        <v>OG</v>
      </c>
      <c r="AI41" s="37">
        <f t="shared" si="8"/>
        <v>50</v>
      </c>
      <c r="AJ41" s="40">
        <f>'1STML'!N41</f>
        <v>110</v>
      </c>
      <c r="AK41" s="38">
        <f t="shared" si="9"/>
        <v>2.5</v>
      </c>
      <c r="AL41" s="39" t="str">
        <f t="shared" si="48"/>
        <v>OG</v>
      </c>
      <c r="AM41" s="39" t="str">
        <f t="shared" si="49"/>
        <v>OG</v>
      </c>
      <c r="AN41" s="37">
        <f t="shared" si="10"/>
        <v>50</v>
      </c>
      <c r="AO41" s="40">
        <f>'1STML'!O41</f>
        <v>44</v>
      </c>
      <c r="AP41" s="38">
        <f t="shared" si="11"/>
        <v>2.5</v>
      </c>
      <c r="AQ41" s="39" t="str">
        <f t="shared" si="50"/>
        <v>A</v>
      </c>
      <c r="AR41" s="39">
        <f t="shared" si="51"/>
        <v>3.6</v>
      </c>
      <c r="AS41" s="40">
        <f>'1STML'!P41</f>
        <v>154</v>
      </c>
      <c r="AT41" s="39" t="str">
        <f t="shared" si="107"/>
        <v>OG</v>
      </c>
      <c r="AU41" s="39" t="str">
        <f t="shared" si="108"/>
        <v>OG</v>
      </c>
      <c r="AV41" s="66" t="str">
        <f t="shared" si="54"/>
        <v>OG</v>
      </c>
      <c r="AW41" s="66" t="str">
        <f t="shared" si="55"/>
        <v>OG</v>
      </c>
      <c r="AX41" s="37">
        <f t="shared" si="12"/>
        <v>50</v>
      </c>
      <c r="AY41" s="40">
        <f>'1STML'!R41</f>
        <v>105</v>
      </c>
      <c r="AZ41" s="38">
        <f t="shared" si="13"/>
        <v>2.5</v>
      </c>
      <c r="BA41" s="39" t="str">
        <f t="shared" si="56"/>
        <v>OG</v>
      </c>
      <c r="BB41" s="39" t="str">
        <f t="shared" si="57"/>
        <v>OG</v>
      </c>
      <c r="BC41" s="37">
        <f t="shared" si="14"/>
        <v>50</v>
      </c>
      <c r="BD41" s="40">
        <f>'1STML'!S41</f>
        <v>52</v>
      </c>
      <c r="BE41" s="38">
        <f t="shared" si="15"/>
        <v>2.5</v>
      </c>
      <c r="BF41" s="39" t="str">
        <f t="shared" si="58"/>
        <v>OG</v>
      </c>
      <c r="BG41" s="39" t="str">
        <f t="shared" si="59"/>
        <v>OG</v>
      </c>
      <c r="BH41" s="40">
        <f>'1STML'!T41</f>
        <v>157</v>
      </c>
      <c r="BI41" s="39" t="str">
        <f t="shared" si="109"/>
        <v>OG</v>
      </c>
      <c r="BJ41" s="39" t="str">
        <f t="shared" si="110"/>
        <v>OG</v>
      </c>
      <c r="BK41" s="66" t="str">
        <f t="shared" si="62"/>
        <v>OG</v>
      </c>
      <c r="BL41" s="66" t="str">
        <f t="shared" si="63"/>
        <v>OG</v>
      </c>
      <c r="BM41" s="37">
        <f t="shared" si="16"/>
        <v>50</v>
      </c>
      <c r="BN41" s="40">
        <f>'1STML'!V41</f>
        <v>105</v>
      </c>
      <c r="BO41" s="38">
        <f t="shared" si="17"/>
        <v>2.5</v>
      </c>
      <c r="BP41" s="39" t="str">
        <f t="shared" si="64"/>
        <v>OG</v>
      </c>
      <c r="BQ41" s="39" t="str">
        <f t="shared" si="65"/>
        <v>OG</v>
      </c>
      <c r="BR41" s="37">
        <f t="shared" si="18"/>
        <v>50</v>
      </c>
      <c r="BS41" s="40">
        <f>'1STML'!W41</f>
        <v>38</v>
      </c>
      <c r="BT41" s="38">
        <f t="shared" si="19"/>
        <v>2.5</v>
      </c>
      <c r="BU41" s="39" t="str">
        <f t="shared" si="66"/>
        <v>B+</v>
      </c>
      <c r="BV41" s="39">
        <f t="shared" si="67"/>
        <v>3.2</v>
      </c>
      <c r="BW41" s="40">
        <f>'1STML'!X41</f>
        <v>143</v>
      </c>
      <c r="BX41" s="39" t="str">
        <f t="shared" si="111"/>
        <v>OG</v>
      </c>
      <c r="BY41" s="39" t="str">
        <f t="shared" si="112"/>
        <v>OG</v>
      </c>
      <c r="BZ41" s="66" t="str">
        <f t="shared" si="70"/>
        <v>OG</v>
      </c>
      <c r="CA41" s="66" t="str">
        <f t="shared" si="71"/>
        <v>OG</v>
      </c>
      <c r="CB41" s="37">
        <f t="shared" si="20"/>
        <v>25</v>
      </c>
      <c r="CC41" s="40">
        <f>'1STML'!Z41</f>
        <v>80</v>
      </c>
      <c r="CD41" s="38">
        <f t="shared" si="21"/>
        <v>2</v>
      </c>
      <c r="CE41" s="39" t="str">
        <f t="shared" si="72"/>
        <v>OG</v>
      </c>
      <c r="CF41" s="39" t="str">
        <f t="shared" si="73"/>
        <v>OG</v>
      </c>
      <c r="CG41" s="37">
        <f t="shared" si="22"/>
        <v>25</v>
      </c>
      <c r="CH41" s="40">
        <f>'1STML'!AA41</f>
        <v>25</v>
      </c>
      <c r="CI41" s="38">
        <f t="shared" si="23"/>
        <v>2</v>
      </c>
      <c r="CJ41" s="39" t="str">
        <f t="shared" si="74"/>
        <v>A+</v>
      </c>
      <c r="CK41" s="39">
        <f t="shared" si="75"/>
        <v>4</v>
      </c>
      <c r="CL41" s="40">
        <f>'1STML'!AB41</f>
        <v>105</v>
      </c>
      <c r="CM41" s="39" t="str">
        <f t="shared" si="113"/>
        <v>OG</v>
      </c>
      <c r="CN41" s="39" t="str">
        <f t="shared" si="114"/>
        <v>OG</v>
      </c>
      <c r="CO41" s="66" t="str">
        <f t="shared" si="78"/>
        <v>OG</v>
      </c>
      <c r="CP41" s="66" t="str">
        <f t="shared" si="79"/>
        <v>OG</v>
      </c>
      <c r="CQ41" s="37">
        <f t="shared" si="24"/>
        <v>25</v>
      </c>
      <c r="CR41" s="40">
        <f>'1STML'!AD41</f>
        <v>90</v>
      </c>
      <c r="CS41" s="38">
        <f t="shared" si="25"/>
        <v>2</v>
      </c>
      <c r="CT41" s="39" t="str">
        <f t="shared" si="80"/>
        <v>OG</v>
      </c>
      <c r="CU41" s="39" t="str">
        <f t="shared" si="81"/>
        <v>OG</v>
      </c>
      <c r="CV41" s="37">
        <f t="shared" si="26"/>
        <v>25</v>
      </c>
      <c r="CW41" s="40">
        <f>'1STML'!AE41</f>
        <v>24</v>
      </c>
      <c r="CX41" s="38">
        <f t="shared" si="27"/>
        <v>2</v>
      </c>
      <c r="CY41" s="39" t="str">
        <f t="shared" si="82"/>
        <v>A+</v>
      </c>
      <c r="CZ41" s="39">
        <f t="shared" si="83"/>
        <v>4</v>
      </c>
      <c r="DA41" s="40">
        <f>'1STML'!AF41</f>
        <v>114</v>
      </c>
      <c r="DB41" s="39" t="str">
        <f t="shared" si="115"/>
        <v>OG</v>
      </c>
      <c r="DC41" s="39" t="str">
        <f t="shared" si="116"/>
        <v>OG</v>
      </c>
      <c r="DD41" s="66" t="str">
        <f t="shared" si="86"/>
        <v>OG</v>
      </c>
      <c r="DE41" s="66" t="str">
        <f t="shared" si="87"/>
        <v>OG</v>
      </c>
      <c r="DF41" s="37">
        <f t="shared" si="28"/>
        <v>25</v>
      </c>
      <c r="DG41" s="40">
        <f>'1STML'!AH41</f>
        <v>50</v>
      </c>
      <c r="DH41" s="38">
        <f t="shared" si="29"/>
        <v>2</v>
      </c>
      <c r="DI41" s="39" t="str">
        <f t="shared" si="88"/>
        <v>OG</v>
      </c>
      <c r="DJ41" s="39" t="str">
        <f t="shared" si="89"/>
        <v>OG</v>
      </c>
      <c r="DK41" s="37">
        <f t="shared" si="30"/>
        <v>25</v>
      </c>
      <c r="DL41" s="40">
        <f>'1STML'!AI41</f>
        <v>25</v>
      </c>
      <c r="DM41" s="38">
        <f t="shared" si="31"/>
        <v>2</v>
      </c>
      <c r="DN41" s="39" t="str">
        <f t="shared" si="90"/>
        <v>A+</v>
      </c>
      <c r="DO41" s="39">
        <f t="shared" si="91"/>
        <v>4</v>
      </c>
      <c r="DP41" s="40">
        <f>'1STML'!AJ41</f>
        <v>75</v>
      </c>
      <c r="DQ41" s="39" t="str">
        <f t="shared" si="117"/>
        <v>OG</v>
      </c>
      <c r="DR41" s="39" t="str">
        <f t="shared" si="118"/>
        <v>OG</v>
      </c>
      <c r="DS41" s="66" t="str">
        <f t="shared" si="94"/>
        <v>OG</v>
      </c>
      <c r="DT41" s="66" t="str">
        <f t="shared" si="95"/>
        <v>OG</v>
      </c>
      <c r="DU41" s="35">
        <f t="shared" si="96"/>
        <v>37</v>
      </c>
      <c r="DV41" s="35" t="str">
        <f t="shared" si="97"/>
        <v>OG</v>
      </c>
      <c r="DW41" s="35" t="str">
        <f t="shared" si="98"/>
        <v>OG</v>
      </c>
      <c r="DX41" s="35" t="str">
        <f t="shared" si="99"/>
        <v>OG</v>
      </c>
      <c r="DY41" s="35">
        <f t="shared" si="100"/>
        <v>0</v>
      </c>
      <c r="DZ41" s="67">
        <f t="shared" si="101"/>
        <v>0</v>
      </c>
      <c r="EA41" s="35">
        <f t="shared" si="119"/>
        <v>1</v>
      </c>
      <c r="EB41" s="28">
        <f>'1STML'!AO41</f>
        <v>53</v>
      </c>
    </row>
    <row r="42" spans="1:132" ht="19.5">
      <c r="A42" s="4">
        <f>'1STML'!A42</f>
        <v>33</v>
      </c>
      <c r="B42" s="4" t="str">
        <f>'1STML'!B42</f>
        <v>ST0790116</v>
      </c>
      <c r="C42" s="4">
        <f>'1STML'!C42</f>
        <v>200304</v>
      </c>
      <c r="D42" s="4" t="str">
        <f>'1STML'!D42</f>
        <v>ANUSHKA BHUJEL</v>
      </c>
      <c r="E42" s="37">
        <f t="shared" si="0"/>
        <v>50</v>
      </c>
      <c r="F42" s="40">
        <f>'1STML'!F42</f>
        <v>230</v>
      </c>
      <c r="G42" s="38">
        <f t="shared" si="1"/>
        <v>2.5</v>
      </c>
      <c r="H42" s="39" t="str">
        <f t="shared" si="32"/>
        <v>OG</v>
      </c>
      <c r="I42" s="39" t="str">
        <f t="shared" si="33"/>
        <v>OG</v>
      </c>
      <c r="J42" s="37">
        <f t="shared" si="2"/>
        <v>50</v>
      </c>
      <c r="K42" s="40">
        <f>'1STML'!G42</f>
        <v>55</v>
      </c>
      <c r="L42" s="38">
        <f t="shared" si="3"/>
        <v>2.5</v>
      </c>
      <c r="M42" s="39" t="str">
        <f t="shared" si="34"/>
        <v>OG</v>
      </c>
      <c r="N42" s="39" t="str">
        <f t="shared" si="35"/>
        <v>OG</v>
      </c>
      <c r="O42" s="40">
        <f>'1STML'!H42</f>
        <v>285</v>
      </c>
      <c r="P42" s="39" t="str">
        <f t="shared" si="103"/>
        <v>OG</v>
      </c>
      <c r="Q42" s="39" t="str">
        <f t="shared" si="104"/>
        <v>OG</v>
      </c>
      <c r="R42" s="66" t="str">
        <f t="shared" si="38"/>
        <v>OG</v>
      </c>
      <c r="S42" s="66" t="str">
        <f t="shared" si="39"/>
        <v>OG</v>
      </c>
      <c r="T42" s="37">
        <f t="shared" si="4"/>
        <v>50</v>
      </c>
      <c r="U42" s="40">
        <f>'1STML'!J42</f>
        <v>200</v>
      </c>
      <c r="V42" s="38">
        <f t="shared" si="5"/>
        <v>2.5</v>
      </c>
      <c r="W42" s="39" t="str">
        <f t="shared" si="40"/>
        <v>OG</v>
      </c>
      <c r="X42" s="39" t="str">
        <f t="shared" si="41"/>
        <v>OG</v>
      </c>
      <c r="Y42" s="37">
        <f t="shared" si="6"/>
        <v>50</v>
      </c>
      <c r="Z42" s="40">
        <f>'1STML'!K42</f>
        <v>55</v>
      </c>
      <c r="AA42" s="38">
        <f t="shared" si="7"/>
        <v>2.5</v>
      </c>
      <c r="AB42" s="39" t="str">
        <f t="shared" si="42"/>
        <v>OG</v>
      </c>
      <c r="AC42" s="39" t="str">
        <f t="shared" si="43"/>
        <v>OG</v>
      </c>
      <c r="AD42" s="40">
        <f>'1STML'!L42</f>
        <v>255</v>
      </c>
      <c r="AE42" s="39" t="str">
        <f t="shared" si="105"/>
        <v>OG</v>
      </c>
      <c r="AF42" s="39" t="str">
        <f t="shared" si="106"/>
        <v>OG</v>
      </c>
      <c r="AG42" s="66" t="str">
        <f t="shared" si="46"/>
        <v>OG</v>
      </c>
      <c r="AH42" s="66" t="str">
        <f t="shared" si="47"/>
        <v>OG</v>
      </c>
      <c r="AI42" s="37">
        <f t="shared" si="8"/>
        <v>50</v>
      </c>
      <c r="AJ42" s="40">
        <f>'1STML'!N42</f>
        <v>190</v>
      </c>
      <c r="AK42" s="38">
        <f t="shared" si="9"/>
        <v>2.5</v>
      </c>
      <c r="AL42" s="39" t="str">
        <f t="shared" si="48"/>
        <v>OG</v>
      </c>
      <c r="AM42" s="39" t="str">
        <f t="shared" si="49"/>
        <v>OG</v>
      </c>
      <c r="AN42" s="37">
        <f t="shared" si="10"/>
        <v>50</v>
      </c>
      <c r="AO42" s="40">
        <f>'1STML'!O42</f>
        <v>55</v>
      </c>
      <c r="AP42" s="38">
        <f t="shared" si="11"/>
        <v>2.5</v>
      </c>
      <c r="AQ42" s="39" t="str">
        <f t="shared" si="50"/>
        <v>OG</v>
      </c>
      <c r="AR42" s="39" t="str">
        <f t="shared" si="51"/>
        <v>OG</v>
      </c>
      <c r="AS42" s="40">
        <f>'1STML'!P42</f>
        <v>245</v>
      </c>
      <c r="AT42" s="39" t="str">
        <f t="shared" si="107"/>
        <v>OG</v>
      </c>
      <c r="AU42" s="39" t="str">
        <f t="shared" si="108"/>
        <v>OG</v>
      </c>
      <c r="AV42" s="66" t="str">
        <f t="shared" si="54"/>
        <v>OG</v>
      </c>
      <c r="AW42" s="66" t="str">
        <f t="shared" si="55"/>
        <v>OG</v>
      </c>
      <c r="AX42" s="37">
        <f t="shared" si="12"/>
        <v>50</v>
      </c>
      <c r="AY42" s="40">
        <f>'1STML'!R42</f>
        <v>230</v>
      </c>
      <c r="AZ42" s="38">
        <f t="shared" si="13"/>
        <v>2.5</v>
      </c>
      <c r="BA42" s="39" t="str">
        <f t="shared" si="56"/>
        <v>OG</v>
      </c>
      <c r="BB42" s="39" t="str">
        <f t="shared" si="57"/>
        <v>OG</v>
      </c>
      <c r="BC42" s="37">
        <f t="shared" si="14"/>
        <v>50</v>
      </c>
      <c r="BD42" s="40">
        <f>'1STML'!S42</f>
        <v>55</v>
      </c>
      <c r="BE42" s="38">
        <f t="shared" si="15"/>
        <v>2.5</v>
      </c>
      <c r="BF42" s="39" t="str">
        <f t="shared" si="58"/>
        <v>OG</v>
      </c>
      <c r="BG42" s="39" t="str">
        <f t="shared" si="59"/>
        <v>OG</v>
      </c>
      <c r="BH42" s="40">
        <f>'1STML'!T42</f>
        <v>285</v>
      </c>
      <c r="BI42" s="39" t="str">
        <f t="shared" si="109"/>
        <v>OG</v>
      </c>
      <c r="BJ42" s="39" t="str">
        <f t="shared" si="110"/>
        <v>OG</v>
      </c>
      <c r="BK42" s="66" t="str">
        <f t="shared" si="62"/>
        <v>OG</v>
      </c>
      <c r="BL42" s="66" t="str">
        <f t="shared" si="63"/>
        <v>OG</v>
      </c>
      <c r="BM42" s="37">
        <f t="shared" si="16"/>
        <v>50</v>
      </c>
      <c r="BN42" s="40">
        <f>'1STML'!V42</f>
        <v>200</v>
      </c>
      <c r="BO42" s="38">
        <f t="shared" si="17"/>
        <v>2.5</v>
      </c>
      <c r="BP42" s="39" t="str">
        <f t="shared" si="64"/>
        <v>OG</v>
      </c>
      <c r="BQ42" s="39" t="str">
        <f t="shared" si="65"/>
        <v>OG</v>
      </c>
      <c r="BR42" s="37">
        <f t="shared" si="18"/>
        <v>50</v>
      </c>
      <c r="BS42" s="40">
        <f>'1STML'!W42</f>
        <v>55</v>
      </c>
      <c r="BT42" s="38">
        <f t="shared" si="19"/>
        <v>2.5</v>
      </c>
      <c r="BU42" s="39" t="str">
        <f t="shared" si="66"/>
        <v>OG</v>
      </c>
      <c r="BV42" s="39" t="str">
        <f t="shared" si="67"/>
        <v>OG</v>
      </c>
      <c r="BW42" s="40">
        <f>'1STML'!X42</f>
        <v>255</v>
      </c>
      <c r="BX42" s="39" t="str">
        <f t="shared" si="111"/>
        <v>OG</v>
      </c>
      <c r="BY42" s="39" t="str">
        <f t="shared" si="112"/>
        <v>OG</v>
      </c>
      <c r="BZ42" s="66" t="str">
        <f t="shared" si="70"/>
        <v>OG</v>
      </c>
      <c r="CA42" s="66" t="str">
        <f t="shared" si="71"/>
        <v>OG</v>
      </c>
      <c r="CB42" s="37">
        <f t="shared" si="20"/>
        <v>25</v>
      </c>
      <c r="CC42" s="40">
        <f>'1STML'!Z42</f>
        <v>115</v>
      </c>
      <c r="CD42" s="38">
        <f t="shared" si="21"/>
        <v>2</v>
      </c>
      <c r="CE42" s="39" t="str">
        <f t="shared" si="72"/>
        <v>OG</v>
      </c>
      <c r="CF42" s="39" t="str">
        <f t="shared" si="73"/>
        <v>OG</v>
      </c>
      <c r="CG42" s="37">
        <f t="shared" si="22"/>
        <v>25</v>
      </c>
      <c r="CH42" s="40">
        <f>'1STML'!AA42</f>
        <v>28</v>
      </c>
      <c r="CI42" s="38">
        <f t="shared" si="23"/>
        <v>2</v>
      </c>
      <c r="CJ42" s="39" t="str">
        <f t="shared" si="74"/>
        <v>OG</v>
      </c>
      <c r="CK42" s="39" t="str">
        <f t="shared" si="75"/>
        <v>OG</v>
      </c>
      <c r="CL42" s="40">
        <f>'1STML'!AB42</f>
        <v>143</v>
      </c>
      <c r="CM42" s="39" t="str">
        <f t="shared" si="113"/>
        <v>OG</v>
      </c>
      <c r="CN42" s="39" t="str">
        <f t="shared" si="114"/>
        <v>OG</v>
      </c>
      <c r="CO42" s="66" t="str">
        <f t="shared" si="78"/>
        <v>OG</v>
      </c>
      <c r="CP42" s="66" t="str">
        <f t="shared" si="79"/>
        <v>OG</v>
      </c>
      <c r="CQ42" s="37">
        <f t="shared" si="24"/>
        <v>25</v>
      </c>
      <c r="CR42" s="40">
        <f>'1STML'!AD42</f>
        <v>115</v>
      </c>
      <c r="CS42" s="38">
        <f t="shared" si="25"/>
        <v>2</v>
      </c>
      <c r="CT42" s="39" t="str">
        <f t="shared" si="80"/>
        <v>OG</v>
      </c>
      <c r="CU42" s="39" t="str">
        <f t="shared" si="81"/>
        <v>OG</v>
      </c>
      <c r="CV42" s="37">
        <f t="shared" si="26"/>
        <v>25</v>
      </c>
      <c r="CW42" s="40">
        <f>'1STML'!AE42</f>
        <v>28</v>
      </c>
      <c r="CX42" s="38">
        <f t="shared" si="27"/>
        <v>2</v>
      </c>
      <c r="CY42" s="39" t="str">
        <f t="shared" si="82"/>
        <v>OG</v>
      </c>
      <c r="CZ42" s="39" t="str">
        <f t="shared" si="83"/>
        <v>OG</v>
      </c>
      <c r="DA42" s="40">
        <f>'1STML'!AF42</f>
        <v>143</v>
      </c>
      <c r="DB42" s="39" t="str">
        <f t="shared" si="115"/>
        <v>OG</v>
      </c>
      <c r="DC42" s="39" t="str">
        <f t="shared" si="116"/>
        <v>OG</v>
      </c>
      <c r="DD42" s="66" t="str">
        <f t="shared" si="86"/>
        <v>OG</v>
      </c>
      <c r="DE42" s="66" t="str">
        <f t="shared" si="87"/>
        <v>OG</v>
      </c>
      <c r="DF42" s="37">
        <f t="shared" si="28"/>
        <v>25</v>
      </c>
      <c r="DG42" s="40">
        <f>'1STML'!AH42</f>
        <v>85</v>
      </c>
      <c r="DH42" s="38">
        <f t="shared" si="29"/>
        <v>2</v>
      </c>
      <c r="DI42" s="39" t="str">
        <f t="shared" si="88"/>
        <v>OG</v>
      </c>
      <c r="DJ42" s="39" t="str">
        <f t="shared" si="89"/>
        <v>OG</v>
      </c>
      <c r="DK42" s="37">
        <f t="shared" si="30"/>
        <v>25</v>
      </c>
      <c r="DL42" s="40">
        <f>'1STML'!AI42</f>
        <v>28</v>
      </c>
      <c r="DM42" s="38">
        <f t="shared" si="31"/>
        <v>2</v>
      </c>
      <c r="DN42" s="39" t="str">
        <f t="shared" si="90"/>
        <v>OG</v>
      </c>
      <c r="DO42" s="39" t="str">
        <f t="shared" si="91"/>
        <v>OG</v>
      </c>
      <c r="DP42" s="40">
        <f>'1STML'!AJ42</f>
        <v>113</v>
      </c>
      <c r="DQ42" s="39" t="str">
        <f t="shared" si="117"/>
        <v>OG</v>
      </c>
      <c r="DR42" s="39" t="str">
        <f t="shared" si="118"/>
        <v>OG</v>
      </c>
      <c r="DS42" s="66" t="str">
        <f t="shared" si="94"/>
        <v>OG</v>
      </c>
      <c r="DT42" s="66" t="str">
        <f t="shared" si="95"/>
        <v>OG</v>
      </c>
      <c r="DU42" s="35">
        <f t="shared" si="96"/>
        <v>37</v>
      </c>
      <c r="DV42" s="35" t="str">
        <f t="shared" si="97"/>
        <v>OG</v>
      </c>
      <c r="DW42" s="35" t="str">
        <f t="shared" si="98"/>
        <v>OG</v>
      </c>
      <c r="DX42" s="35" t="str">
        <f t="shared" si="99"/>
        <v>OG</v>
      </c>
      <c r="DY42" s="35">
        <f t="shared" si="100"/>
        <v>0</v>
      </c>
      <c r="DZ42" s="67">
        <f t="shared" si="101"/>
        <v>0</v>
      </c>
      <c r="EA42" s="35">
        <f t="shared" si="119"/>
        <v>1</v>
      </c>
      <c r="EB42" s="28">
        <f>'1STML'!AO42</f>
        <v>51</v>
      </c>
    </row>
    <row r="43" spans="1:132" ht="19.5">
      <c r="A43" s="4">
        <f>'1STML'!A43</f>
        <v>34</v>
      </c>
      <c r="B43" s="4" t="str">
        <f>'1STML'!B43</f>
        <v>ST0800033</v>
      </c>
      <c r="C43" s="4">
        <f>'1STML'!C43</f>
        <v>200305</v>
      </c>
      <c r="D43" s="4" t="str">
        <f>'1STML'!D43</f>
        <v>ANUSKA RAI</v>
      </c>
      <c r="E43" s="37">
        <f t="shared" si="0"/>
        <v>50</v>
      </c>
      <c r="F43" s="40">
        <f>'1STML'!F43</f>
        <v>210</v>
      </c>
      <c r="G43" s="38">
        <f t="shared" ref="G43:G51" si="120">_xlfn.XLOOKUP(E$6,SCODE,THCR,"ERROR",0,1)</f>
        <v>2.5</v>
      </c>
      <c r="H43" s="39" t="str">
        <f t="shared" ref="H43:H51" si="121">IF(F$8=0,0,IF(OR(F43=0,F43="ABS",F43="a"),"ABS",IF(OR(F43=0,F43=" ",F43=""),0,IF((F43*100/F$8)&gt;100,"OG",IF((F43*100/F$8)&gt;=90,"A+",IF((F43*100/F$8)&gt;=80,"A",IF((F43*100/F$8)&gt;=70,"B+",IF((F43*100/F$8)&gt;=60,"B",IF((F43*100/F$8)&gt;=50,"C+",IF((F43*100/F$8)&gt;=40,"C",IF((F43*100/F$8)&gt;=35,"D","NG")))))))))))</f>
        <v>OG</v>
      </c>
      <c r="I43" s="39" t="str">
        <f t="shared" ref="I43:I51" si="122">IF(F$8=0,0,IF(OR(F43=0,F43="ABS",F43="a"),0,IF(OR(F43=0,F43=" ",F43=""),0,IF((F43*100/F$8)&gt;100,"OG",IF((F43*100/F$8)&gt;=90,4,IF((F43*100/F$8)&gt;=80,3.6,IF((F43*100/F$8)&gt;=70,3.2,IF((F43*100/F$8)&gt;=60,2.8,IF((F43*100/F$8)&gt;=50,2.4,IF((F43*100/F$8)&gt;=40,2,IF((F43*100/F$8)&gt;=35,1.6,0)))))))))))</f>
        <v>OG</v>
      </c>
      <c r="J43" s="37">
        <f t="shared" si="2"/>
        <v>50</v>
      </c>
      <c r="K43" s="40">
        <f>'1STML'!G43</f>
        <v>58</v>
      </c>
      <c r="L43" s="38">
        <f t="shared" ref="L43:L51" si="123">_xlfn.XLOOKUP(E$6,SCODE,INCR,"ERROR",0,1)</f>
        <v>2.5</v>
      </c>
      <c r="M43" s="39" t="str">
        <f t="shared" ref="M43:M51" si="124">IF(K$8=0,0,IF(OR(K43=0,K43="ABS",K43="a"),"ABS",IF(OR(K43=0,K43=" ",K43=""),0,IF((K43*100/K$8)&gt;100,"OG",IF((K43*100/K$8)&gt;=90,"A+",IF((K43*100/K$8)&gt;=80,"A",IF((K43*100/K$8)&gt;=70,"B+",IF((K43*100/K$8)&gt;=60,"B",IF((K43*100/K$8)&gt;=50,"C+",IF((K43*100/K$8)&gt;=40,"C",IF((K43*100/K$8)&gt;=35,"D","NG")))))))))))</f>
        <v>OG</v>
      </c>
      <c r="N43" s="39" t="str">
        <f t="shared" ref="N43:N51" si="125">IF(K$8=0,0,IF(OR(K43=0,K43="ABS",K43="a"),0,IF(OR(K43=0,K43=" ",K43=""),0,IF((K43*100/K$8)&gt;100,"OG",IF((K43*100/K$8)&gt;=90,4,IF((K43*100/K$8)&gt;=80,3.6,IF((K43*100/K$8)&gt;=70,3.2,IF((K43*100/K$8)&gt;=60,2.8,IF((K43*100/K$8)&gt;=50,2.4,IF((K43*100/K$8)&gt;=40,2,IF((K43*100/K$8)&gt;=35,1.6,0)))))))))))</f>
        <v>OG</v>
      </c>
      <c r="O43" s="40">
        <f>'1STML'!H43</f>
        <v>268</v>
      </c>
      <c r="P43" s="39" t="str">
        <f t="shared" ref="P43:P65" si="126">IF(F$8=0,"",IF(K$8=0,H43,IF(OR(O43=0,O43="ABS",O43="a"),"ABS",IF(OR(O43=0,O43=" ",O43=""),0,IF(Q43&gt;4,"OG",IF(Q43=4,"A+",IF(Q43&gt;=3.6,"A",IF(Q43&gt;=3.2,"B+",IF(Q43&gt;=2.8,"B",IF(Q43&gt;=2.4,"C+",IF(Q43&gt;=2,"C",IF(Q43&gt;=1.6,"D","NG"))))))))))))</f>
        <v>OG</v>
      </c>
      <c r="Q43" s="39" t="str">
        <f t="shared" ref="Q43:Q65" si="127">IF(F$8=0,"",IF(K$8=0,H43,IF(OR(I43=0,N43=0),0,IF(OR(I43="OG",N43="OG"),"OG",IF(AND(G43=0,L43=0),0,ROUNDUP((G43*I43+L43*N43)/(G43+L43),2))))))</f>
        <v>OG</v>
      </c>
      <c r="R43" s="66" t="str">
        <f t="shared" si="38"/>
        <v>OG</v>
      </c>
      <c r="S43" s="66" t="str">
        <f t="shared" si="39"/>
        <v>OG</v>
      </c>
      <c r="T43" s="37">
        <f t="shared" si="4"/>
        <v>50</v>
      </c>
      <c r="U43" s="40">
        <f>'1STML'!J43</f>
        <v>225</v>
      </c>
      <c r="V43" s="38">
        <f t="shared" ref="V43:V51" si="128">_xlfn.XLOOKUP(T$6,SCODE,THCR,"ERROR",0,1)</f>
        <v>2.5</v>
      </c>
      <c r="W43" s="39" t="str">
        <f t="shared" ref="W43:W51" si="129">IF(U$8=0,0,IF(OR(U43=0,U43="ABS",U43="a"),"ABS",IF(OR(U43=0,U43=" ",U43=""),0,IF((U43*100/U$8)&gt;100,"OG",IF((U43*100/U$8)&gt;=90,"A+",IF((U43*100/U$8)&gt;=80,"A",IF((U43*100/U$8)&gt;=70,"B+",IF((U43*100/U$8)&gt;=60,"B",IF((U43*100/U$8)&gt;=50,"C+",IF((U43*100/U$8)&gt;=40,"C",IF((U43*100/U$8)&gt;=35,"D","NG")))))))))))</f>
        <v>OG</v>
      </c>
      <c r="X43" s="39" t="str">
        <f t="shared" ref="X43:X51" si="130">IF(U$8=0,0,IF(OR(U43=0,U43="ABS",U43="a"),0,IF(OR(U43=0,U43=" ",U43=""),0,IF((U43*100/U$8)&gt;100,"OG",IF((U43*100/U$8)&gt;=90,4,IF((U43*100/U$8)&gt;=80,3.6,IF((U43*100/U$8)&gt;=70,3.2,IF((U43*100/U$8)&gt;=60,2.8,IF((U43*100/U$8)&gt;=50,2.4,IF((U43*100/U$8)&gt;=40,2,IF((U43*100/U$8)&gt;=35,1.6,0)))))))))))</f>
        <v>OG</v>
      </c>
      <c r="Y43" s="37">
        <f t="shared" si="6"/>
        <v>50</v>
      </c>
      <c r="Z43" s="40">
        <f>'1STML'!K43</f>
        <v>55</v>
      </c>
      <c r="AA43" s="38">
        <f t="shared" ref="AA43:AA51" si="131">_xlfn.XLOOKUP(T$6,SCODE,INCR,"ERROR",0,1)</f>
        <v>2.5</v>
      </c>
      <c r="AB43" s="39" t="str">
        <f t="shared" ref="AB43:AB51" si="132">IF(Z$8=0,0,IF(OR(Z43=0,Z43="ABS",Z43="a"),"ABS",IF(OR(Z43=0,Z43=" ",Z43=""),0,IF((Z43*100/Z$8)&gt;100,"OG",IF((Z43*100/Z$8)&gt;=90,"A+",IF((Z43*100/Z$8)&gt;=80,"A",IF((Z43*100/Z$8)&gt;=70,"B+",IF((Z43*100/Z$8)&gt;=60,"B",IF((Z43*100/Z$8)&gt;=50,"C+",IF((Z43*100/Z$8)&gt;=40,"C",IF((Z43*100/Z$8)&gt;=35,"D","NG")))))))))))</f>
        <v>OG</v>
      </c>
      <c r="AC43" s="39" t="str">
        <f t="shared" ref="AC43:AC51" si="133">IF(Z$8=0,0,IF(OR(Z43=0,Z43="ABS",Z43="a"),0,IF(OR(Z43=0,Z43=" ",Z43=""),0,IF((Z43*100/Z$8)&gt;100,"OG",IF((Z43*100/Z$8)&gt;=90,4,IF((Z43*100/Z$8)&gt;=80,3.6,IF((Z43*100/Z$8)&gt;=70,3.2,IF((Z43*100/Z$8)&gt;=60,2.8,IF((Z43*100/Z$8)&gt;=50,2.4,IF((Z43*100/Z$8)&gt;=40,2,IF((Z43*100/Z$8)&gt;=35,1.6,0)))))))))))</f>
        <v>OG</v>
      </c>
      <c r="AD43" s="40">
        <f>'1STML'!L43</f>
        <v>280</v>
      </c>
      <c r="AE43" s="39" t="str">
        <f t="shared" ref="AE43:AE65" si="134">IF(U$8=0,"",IF(Z$8=0,W43,IF(OR(AD43=0,AD43="ABS",AD43="a"),"ABS",IF(OR(AD43=0,AD43=" ",AD43=""),0,IF(AF43&gt;4,"OG",IF(AF43=4,"A+",IF(AF43&gt;=3.6,"A",IF(AF43&gt;=3.2,"B+",IF(AF43&gt;=2.8,"B",IF(AF43&gt;=2.4,"C+",IF(AF43&gt;=2,"C",IF(AF43&gt;=1.6,"D","NG"))))))))))))</f>
        <v>OG</v>
      </c>
      <c r="AF43" s="39" t="str">
        <f t="shared" ref="AF43:AF65" si="135">IF(U$8=0,"",IF(Z$8=0,W43,IF(OR(X43=0,AC43=0),0,IF(OR(X43="OG",AC43="OG"),"OG",IF(AND(V43=0,AA43=0),0,ROUNDUP((V43*X43+AA43*AC43)/(V43+AA43),2))))))</f>
        <v>OG</v>
      </c>
      <c r="AG43" s="66" t="str">
        <f t="shared" si="46"/>
        <v>OG</v>
      </c>
      <c r="AH43" s="66" t="str">
        <f t="shared" si="47"/>
        <v>OG</v>
      </c>
      <c r="AI43" s="37">
        <f t="shared" si="8"/>
        <v>50</v>
      </c>
      <c r="AJ43" s="40">
        <f>'1STML'!N43</f>
        <v>240</v>
      </c>
      <c r="AK43" s="38">
        <f t="shared" ref="AK43:AK51" si="136">_xlfn.XLOOKUP(AI$6,SCODE,THCR,"ERROR",0,1)</f>
        <v>2.5</v>
      </c>
      <c r="AL43" s="39" t="str">
        <f t="shared" ref="AL43:AL51" si="137">IF(AJ$8=0,0,IF(OR(AJ43=0,AJ43="ABS",AJ43="a"),"ABS",IF(OR(AJ43=0,AJ43=" ",AJ43=""),0,IF((AJ43*100/AJ$8)&gt;100,"OG",IF((AJ43*100/AJ$8)&gt;=90,"A+",IF((AJ43*100/AJ$8)&gt;=80,"A",IF((AJ43*100/AJ$8)&gt;=70,"B+",IF((AJ43*100/AJ$8)&gt;=60,"B",IF((AJ43*100/AJ$8)&gt;=50,"C+",IF((AJ43*100/AJ$8)&gt;=40,"C",IF((AJ43*100/AJ$8)&gt;=35,"D","NG")))))))))))</f>
        <v>OG</v>
      </c>
      <c r="AM43" s="39" t="str">
        <f t="shared" ref="AM43:AM51" si="138">IF(AJ$8=0,0,IF(OR(AJ43=0,AJ43="ABS",AJ43="a"),0,IF(OR(AJ43=0,AJ43=" ",AJ43=""),0,IF((AJ43*100/AJ$8)&gt;100,"OG",IF((AJ43*100/AJ$8)&gt;=90,4,IF((AJ43*100/AJ$8)&gt;=80,3.6,IF((AJ43*100/AJ$8)&gt;=70,3.2,IF((AJ43*100/AJ$8)&gt;=60,2.8,IF((AJ43*100/AJ$8)&gt;=50,2.4,IF((AJ43*100/AJ$8)&gt;=40,2,IF((AJ43*100/AJ$8)&gt;=35,1.6,0)))))))))))</f>
        <v>OG</v>
      </c>
      <c r="AN43" s="37">
        <f t="shared" si="10"/>
        <v>50</v>
      </c>
      <c r="AO43" s="40">
        <f>'1STML'!O43</f>
        <v>58</v>
      </c>
      <c r="AP43" s="38">
        <f t="shared" ref="AP43:AP51" si="139">_xlfn.XLOOKUP(AI$6,SCODE,INCR,"ERROR",0,1)</f>
        <v>2.5</v>
      </c>
      <c r="AQ43" s="39" t="str">
        <f t="shared" ref="AQ43:AQ51" si="140">IF(AO$8=0,0,IF(OR(AO43=0,AO43="ABS",AO43="a"),"ABS",IF(OR(AO43=0,AO43=" ",AO43=""),0,IF((AO43*100/AO$8)&gt;100,"OG",IF((AO43*100/AO$8)&gt;=90,"A+",IF((AO43*100/AO$8)&gt;=80,"A",IF((AO43*100/AO$8)&gt;=70,"B+",IF((AO43*100/AO$8)&gt;=60,"B",IF((AO43*100/AO$8)&gt;=50,"C+",IF((AO43*100/AO$8)&gt;=40,"C",IF((AO43*100/AO$8)&gt;=35,"D","NG")))))))))))</f>
        <v>OG</v>
      </c>
      <c r="AR43" s="39" t="str">
        <f t="shared" ref="AR43:AR51" si="141">IF(AO$8=0,0,IF(OR(AO43=0,AO43="ABS",AO43="a"),0,IF(OR(AO43=0,AO43=" ",AO43=""),0,IF((AO43*100/AO$8)&gt;100,"OG",IF((AO43*100/AO$8)&gt;=90,4,IF((AO43*100/AO$8)&gt;=80,3.6,IF((AO43*100/AO$8)&gt;=70,3.2,IF((AO43*100/AO$8)&gt;=60,2.8,IF((AO43*100/AO$8)&gt;=50,2.4,IF((AO43*100/AO$8)&gt;=40,2,IF((AO43*100/AO$8)&gt;=35,1.6,0)))))))))))</f>
        <v>OG</v>
      </c>
      <c r="AS43" s="40">
        <f>'1STML'!P43</f>
        <v>298</v>
      </c>
      <c r="AT43" s="39" t="str">
        <f t="shared" ref="AT43:AT65" si="142">IF(AJ$8=0,"",IF(AO$8=0,AL43,IF(OR(AS43=0,AS43="ABS",AS43="a"),"ABS",IF(OR(AS43=0,AS43=" ",AS43=""),0,IF(AU43&gt;4,"OG",IF(AU43=4,"A+",IF(AU43&gt;=3.6,"A",IF(AU43&gt;=3.2,"B+",IF(AU43&gt;=2.8,"B",IF(AU43&gt;=2.4,"C+",IF(AU43&gt;=2,"C",IF(AU43&gt;=1.6,"D","NG"))))))))))))</f>
        <v>OG</v>
      </c>
      <c r="AU43" s="39" t="str">
        <f t="shared" ref="AU43:AU65" si="143">IF(AJ$8=0,"",IF(AO$8=0,AL43,IF(OR(AM43=0,AR43=0),0,IF(OR(AM43="OG",AR43="OG"),"OG",IF(AND(AK43=0,AP43=0),0,ROUNDUP((AK43*AM43+AP43*AR43)/(AK43+AP43),2))))))</f>
        <v>OG</v>
      </c>
      <c r="AV43" s="66" t="str">
        <f t="shared" si="54"/>
        <v>OG</v>
      </c>
      <c r="AW43" s="66" t="str">
        <f t="shared" si="55"/>
        <v>OG</v>
      </c>
      <c r="AX43" s="37">
        <f t="shared" si="12"/>
        <v>50</v>
      </c>
      <c r="AY43" s="40">
        <f>'1STML'!R43</f>
        <v>230</v>
      </c>
      <c r="AZ43" s="38">
        <f t="shared" ref="AZ43:AZ51" si="144">_xlfn.XLOOKUP(AX$6,SCODE,THCR,"ERROR",0,1)</f>
        <v>2.5</v>
      </c>
      <c r="BA43" s="39" t="str">
        <f t="shared" ref="BA43:BA51" si="145">IF(AY$8=0,0,IF(OR(AY43=0,AY43="ABS",AY43="a"),"ABS",IF(OR(AY43=0,AY43=" ",AY43=""),0,IF((AY43*100/AY$8)&gt;100,"OG",IF((AY43*100/AY$8)&gt;=90,"A+",IF((AY43*100/AY$8)&gt;=80,"A",IF((AY43*100/AY$8)&gt;=70,"B+",IF((AY43*100/AY$8)&gt;=60,"B",IF((AY43*100/AY$8)&gt;=50,"C+",IF((AY43*100/AY$8)&gt;=40,"C",IF((AY43*100/AY$8)&gt;=35,"D","NG")))))))))))</f>
        <v>OG</v>
      </c>
      <c r="BB43" s="39" t="str">
        <f t="shared" ref="BB43:BB51" si="146">IF(AY$8=0,0,IF(OR(AY43=0,AY43="ABS",AY43="a"),0,IF(OR(AY43=0,AY43=" ",AY43=""),0,IF((AY43*100/AY$8)&gt;100,"OG",IF((AY43*100/AY$8)&gt;=90,4,IF((AY43*100/AY$8)&gt;=80,3.6,IF((AY43*100/AY$8)&gt;=70,3.2,IF((AY43*100/AY$8)&gt;=60,2.8,IF((AY43*100/AY$8)&gt;=50,2.4,IF((AY43*100/AY$8)&gt;=40,2,IF((AY43*100/AY$8)&gt;=35,1.6,0)))))))))))</f>
        <v>OG</v>
      </c>
      <c r="BC43" s="37">
        <f t="shared" si="14"/>
        <v>50</v>
      </c>
      <c r="BD43" s="40">
        <f>'1STML'!S43</f>
        <v>55</v>
      </c>
      <c r="BE43" s="38">
        <f t="shared" ref="BE43:BE51" si="147">_xlfn.XLOOKUP(AX$6,SCODE,INCR,"ERROR",0,1)</f>
        <v>2.5</v>
      </c>
      <c r="BF43" s="39" t="str">
        <f t="shared" ref="BF43:BF51" si="148">IF(BD$8=0,0,IF(OR(BD43=0,BD43="ABS",BD43="a"),"ABS",IF(OR(BD43=0,BD43=" ",BD43=""),0,IF((BD43*100/BD$8)&gt;100,"OG",IF((BD43*100/BD$8)&gt;=90,"A+",IF((BD43*100/BD$8)&gt;=80,"A",IF((BD43*100/BD$8)&gt;=70,"B+",IF((BD43*100/BD$8)&gt;=60,"B",IF((BD43*100/BD$8)&gt;=50,"C+",IF((BD43*100/BD$8)&gt;=40,"C",IF((BD43*100/BD$8)&gt;=35,"D","NG")))))))))))</f>
        <v>OG</v>
      </c>
      <c r="BG43" s="39" t="str">
        <f t="shared" ref="BG43:BG51" si="149">IF(BD$8=0,0,IF(OR(BD43=0,BD43="ABS",BD43="a"),0,IF(OR(BD43=0,BD43=" ",BD43=""),0,IF((BD43*100/BD$8)&gt;100,"OG",IF((BD43*100/BD$8)&gt;=90,4,IF((BD43*100/BD$8)&gt;=80,3.6,IF((BD43*100/BD$8)&gt;=70,3.2,IF((BD43*100/BD$8)&gt;=60,2.8,IF((BD43*100/BD$8)&gt;=50,2.4,IF((BD43*100/BD$8)&gt;=40,2,IF((BD43*100/BD$8)&gt;=35,1.6,0)))))))))))</f>
        <v>OG</v>
      </c>
      <c r="BH43" s="40">
        <f>'1STML'!T43</f>
        <v>285</v>
      </c>
      <c r="BI43" s="39" t="str">
        <f t="shared" ref="BI43:BI65" si="150">IF(AY$8=0,"",IF(BD$8=0,BA43,IF(OR(BH43=0,BH43="ABS",BH43="a"),"ABS",IF(OR(BH43=0,BH43=" ",BH43=""),0,IF(BJ43&gt;4,"OG",IF(BJ43=4,"A+",IF(BJ43&gt;=3.6,"A",IF(BJ43&gt;=3.2,"B+",IF(BJ43&gt;=2.8,"B",IF(BJ43&gt;=2.4,"C+",IF(BJ43&gt;=2,"C",IF(BJ43&gt;=1.6,"D","NG"))))))))))))</f>
        <v>OG</v>
      </c>
      <c r="BJ43" s="39" t="str">
        <f t="shared" ref="BJ43:BJ65" si="151">IF(AY$8=0,"",IF(BD$8=0,BA43,IF(OR(BB43=0,BG43=0),0,IF(OR(BB43="OG",BG43="OG"),"OG",IF(AND(AZ43=0,BE43=0),0,ROUNDUP((AZ43*BB43+BE43*BG43)/(AZ43+BE43),2))))))</f>
        <v>OG</v>
      </c>
      <c r="BK43" s="66" t="str">
        <f t="shared" si="62"/>
        <v>OG</v>
      </c>
      <c r="BL43" s="66" t="str">
        <f t="shared" si="63"/>
        <v>OG</v>
      </c>
      <c r="BM43" s="37">
        <f t="shared" si="16"/>
        <v>50</v>
      </c>
      <c r="BN43" s="40">
        <f>'1STML'!V43</f>
        <v>230</v>
      </c>
      <c r="BO43" s="38">
        <f t="shared" ref="BO43:BO51" si="152">_xlfn.XLOOKUP(BM$6,SCODE,THCR,"ERROR",0,1)</f>
        <v>2.5</v>
      </c>
      <c r="BP43" s="39" t="str">
        <f t="shared" ref="BP43:BP51" si="153">IF(BN$8=0,0,IF(OR(BN43=0,BN43="ABS",BN43="a"),"ABS",IF(OR(BN43=0,BN43=" ",BN43=""),0,IF((BN43*100/BN$8)&gt;100,"OG",IF((BN43*100/BN$8)&gt;=90,"A+",IF((BN43*100/BN$8)&gt;=80,"A",IF((BN43*100/BN$8)&gt;=70,"B+",IF((BN43*100/BN$8)&gt;=60,"B",IF((BN43*100/BN$8)&gt;=50,"C+",IF((BN43*100/BN$8)&gt;=40,"C",IF((BN43*100/BN$8)&gt;=35,"D","NG")))))))))))</f>
        <v>OG</v>
      </c>
      <c r="BQ43" s="39" t="str">
        <f t="shared" ref="BQ43:BQ51" si="154">IF(BN$8=0,0,IF(OR(BN43=0,BN43="ABS",BN43="a"),0,IF(OR(BN43=0,BN43=" ",BN43=""),0,IF((BN43*100/BN$8)&gt;100,"OG",IF((BN43*100/BN$8)&gt;=90,4,IF((BN43*100/BN$8)&gt;=80,3.6,IF((BN43*100/BN$8)&gt;=70,3.2,IF((BN43*100/BN$8)&gt;=60,2.8,IF((BN43*100/BN$8)&gt;=50,2.4,IF((BN43*100/BN$8)&gt;=40,2,IF((BN43*100/BN$8)&gt;=35,1.6,0)))))))))))</f>
        <v>OG</v>
      </c>
      <c r="BR43" s="37">
        <f t="shared" si="18"/>
        <v>50</v>
      </c>
      <c r="BS43" s="40">
        <f>'1STML'!W43</f>
        <v>58</v>
      </c>
      <c r="BT43" s="38">
        <f t="shared" ref="BT43:BT51" si="155">_xlfn.XLOOKUP(BM$6,SCODE,INCR,"ERROR",0,1)</f>
        <v>2.5</v>
      </c>
      <c r="BU43" s="39" t="str">
        <f t="shared" ref="BU43:BU51" si="156">IF(BS$8=0,0,IF(OR(BS43=0,BS43="ABS",BS43="a"),"ABS",IF(OR(BS43=0,BS43=" ",BS43=""),0,IF((BS43*100/BS$8)&gt;100,"OG",IF((BS43*100/BS$8)&gt;=90,"A+",IF((BS43*100/BS$8)&gt;=80,"A",IF((BS43*100/BS$8)&gt;=70,"B+",IF((BS43*100/BS$8)&gt;=60,"B",IF((BS43*100/BS$8)&gt;=50,"C+",IF((BS43*100/BS$8)&gt;=40,"C",IF((BS43*100/BS$8)&gt;=35,"D","NG")))))))))))</f>
        <v>OG</v>
      </c>
      <c r="BV43" s="39" t="str">
        <f t="shared" ref="BV43:BV51" si="157">IF(BS$8=0,0,IF(OR(BS43=0,BS43="ABS",BS43="a"),0,IF(OR(BS43=0,BS43=" ",BS43=""),0,IF((BS43*100/BS$8)&gt;100,"OG",IF((BS43*100/BS$8)&gt;=90,4,IF((BS43*100/BS$8)&gt;=80,3.6,IF((BS43*100/BS$8)&gt;=70,3.2,IF((BS43*100/BS$8)&gt;=60,2.8,IF((BS43*100/BS$8)&gt;=50,2.4,IF((BS43*100/BS$8)&gt;=40,2,IF((BS43*100/BS$8)&gt;=35,1.6,0)))))))))))</f>
        <v>OG</v>
      </c>
      <c r="BW43" s="40">
        <f>'1STML'!X43</f>
        <v>288</v>
      </c>
      <c r="BX43" s="39" t="str">
        <f t="shared" ref="BX43:BX65" si="158">IF(BN$8=0,"",IF(BS$8=0,BP43,IF(OR(BW43=0,BW43="ABS",BW43="a"),"ABS",IF(OR(BW43=0,BW43=" ",BW43=""),0,IF(BY43&gt;4,"OG",IF(BY43=4,"A+",IF(BY43&gt;=3.6,"A",IF(BY43&gt;=3.2,"B+",IF(BY43&gt;=2.8,"B",IF(BY43&gt;=2.4,"C+",IF(BY43&gt;=2,"C",IF(BY43&gt;=1.6,"D","NG"))))))))))))</f>
        <v>OG</v>
      </c>
      <c r="BY43" s="39" t="str">
        <f t="shared" ref="BY43:BY65" si="159">IF(BN$8=0,"",IF(BS$8=0,BP43,IF(OR(BQ43=0,BV43=0),0,IF(OR(BQ43="OG",BV43="OG"),"OG",IF(AND(BO43=0,BT43=0),0,ROUNDUP((BO43*BQ43+BT43*BV43)/(BO43+BT43),2))))))</f>
        <v>OG</v>
      </c>
      <c r="BZ43" s="66" t="str">
        <f t="shared" si="70"/>
        <v>OG</v>
      </c>
      <c r="CA43" s="66" t="str">
        <f t="shared" si="71"/>
        <v>OG</v>
      </c>
      <c r="CB43" s="37">
        <f t="shared" si="20"/>
        <v>25</v>
      </c>
      <c r="CC43" s="40">
        <f>'1STML'!Z43</f>
        <v>115</v>
      </c>
      <c r="CD43" s="38">
        <f t="shared" ref="CD43:CD51" si="160">_xlfn.XLOOKUP(CB$6,SCODE,THCR,"ERROR",0,1)</f>
        <v>2</v>
      </c>
      <c r="CE43" s="39" t="str">
        <f t="shared" ref="CE43:CE51" si="161">IF(CC$8=0,0,IF(OR(CC43=0,CC43="ABS",CC43="a"),"ABS",IF(OR(CC43=0,CC43=" ",CC43=""),0,IF((CC43*100/CC$8)&gt;100,"OG",IF((CC43*100/CC$8)&gt;=90,"A+",IF((CC43*100/CC$8)&gt;=80,"A",IF((CC43*100/CC$8)&gt;=70,"B+",IF((CC43*100/CC$8)&gt;=60,"B",IF((CC43*100/CC$8)&gt;=50,"C+",IF((CC43*100/CC$8)&gt;=40,"C",IF((CC43*100/CC$8)&gt;=35,"D","NG")))))))))))</f>
        <v>OG</v>
      </c>
      <c r="CF43" s="39" t="str">
        <f t="shared" ref="CF43:CF51" si="162">IF(CC$8=0,0,IF(OR(CC43=0,CC43="ABS",CC43="a"),0,IF(OR(CC43=0,CC43=" ",CC43=""),0,IF((CC43*100/CC$8)&gt;100,"OG",IF((CC43*100/CC$8)&gt;=90,4,IF((CC43*100/CC$8)&gt;=80,3.6,IF((CC43*100/CC$8)&gt;=70,3.2,IF((CC43*100/CC$8)&gt;=60,2.8,IF((CC43*100/CC$8)&gt;=50,2.4,IF((CC43*100/CC$8)&gt;=40,2,IF((CC43*100/CC$8)&gt;=35,1.6,0)))))))))))</f>
        <v>OG</v>
      </c>
      <c r="CG43" s="37">
        <f t="shared" si="22"/>
        <v>25</v>
      </c>
      <c r="CH43" s="40">
        <f>'1STML'!AA43</f>
        <v>28</v>
      </c>
      <c r="CI43" s="38">
        <f t="shared" ref="CI43:CI51" si="163">_xlfn.XLOOKUP(CB$6,SCODE,INCR,"ERROR",0,1)</f>
        <v>2</v>
      </c>
      <c r="CJ43" s="39" t="str">
        <f t="shared" ref="CJ43:CJ51" si="164">IF(CH$8=0,0,IF(OR(CH43=0,CH43="ABS",CH43="a"),"ABS",IF(OR(CH43=0,CH43=" ",CH43=""),0,IF((CH43*100/CH$8)&gt;100,"OG",IF((CH43*100/CH$8)&gt;=90,"A+",IF((CH43*100/CH$8)&gt;=80,"A",IF((CH43*100/CH$8)&gt;=70,"B+",IF((CH43*100/CH$8)&gt;=60,"B",IF((CH43*100/CH$8)&gt;=50,"C+",IF((CH43*100/CH$8)&gt;=40,"C",IF((CH43*100/CH$8)&gt;=35,"D","NG")))))))))))</f>
        <v>OG</v>
      </c>
      <c r="CK43" s="39" t="str">
        <f t="shared" ref="CK43:CK51" si="165">IF(CH$8=0,0,IF(OR(CH43=0,CH43="ABS",CH43="a"),0,IF(OR(CH43=0,CH43=" ",CH43=""),0,IF((CH43*100/CH$8)&gt;100,"OG",IF((CH43*100/CH$8)&gt;=90,4,IF((CH43*100/CH$8)&gt;=80,3.6,IF((CH43*100/CH$8)&gt;=70,3.2,IF((CH43*100/CH$8)&gt;=60,2.8,IF((CH43*100/CH$8)&gt;=50,2.4,IF((CH43*100/CH$8)&gt;=40,2,IF((CH43*100/CH$8)&gt;=35,1.6,0)))))))))))</f>
        <v>OG</v>
      </c>
      <c r="CL43" s="40">
        <f>'1STML'!AB43</f>
        <v>143</v>
      </c>
      <c r="CM43" s="39" t="str">
        <f t="shared" ref="CM43:CM65" si="166">IF(CC$8=0,"",IF(CH$8=0,CE43,IF(OR(CL43=0,CL43="ABS",CL43="a"),"ABS",IF(OR(CL43=0,CL43=" ",CL43=""),0,IF(CN43&gt;4,"OG",IF(CN43=4,"A+",IF(CN43&gt;=3.6,"A",IF(CN43&gt;=3.2,"B+",IF(CN43&gt;=2.8,"B",IF(CN43&gt;=2.4,"C+",IF(CN43&gt;=2,"C",IF(CN43&gt;=1.6,"D","NG"))))))))))))</f>
        <v>OG</v>
      </c>
      <c r="CN43" s="39" t="str">
        <f t="shared" ref="CN43:CN65" si="167">IF(CC$8=0,"",IF(CH$8=0,CE43,IF(OR(CF43=0,CK43=0),0,IF(OR(CF43="OG",CK43="OG"),"OG",IF(AND(CD43=0,CI43=0),0,ROUNDUP((CD43*CF43+CI43*CK43)/(CD43+CI43),2))))))</f>
        <v>OG</v>
      </c>
      <c r="CO43" s="66" t="str">
        <f t="shared" si="78"/>
        <v>OG</v>
      </c>
      <c r="CP43" s="66" t="str">
        <f t="shared" si="79"/>
        <v>OG</v>
      </c>
      <c r="CQ43" s="37">
        <f t="shared" si="24"/>
        <v>25</v>
      </c>
      <c r="CR43" s="40">
        <f>'1STML'!AD43</f>
        <v>115</v>
      </c>
      <c r="CS43" s="38">
        <f t="shared" ref="CS43:CS51" si="168">_xlfn.XLOOKUP(CQ$6,SCODE,THCR,"ERROR",0,1)</f>
        <v>2</v>
      </c>
      <c r="CT43" s="39" t="str">
        <f t="shared" ref="CT43:CT51" si="169">IF(CR$8=0,0,IF(OR(CR43=0,CR43="ABS",CR43="a"),"ABS",IF(OR(CR43=0,CR43=" ",CR43=""),0,IF((CR43*100/CR$8)&gt;100,"OG",IF((CR43*100/CR$8)&gt;=90,"A+",IF((CR43*100/CR$8)&gt;=80,"A",IF((CR43*100/CR$8)&gt;=70,"B+",IF((CR43*100/CR$8)&gt;=60,"B",IF((CR43*100/CR$8)&gt;=50,"C+",IF((CR43*100/CR$8)&gt;=40,"C",IF((CR43*100/CR$8)&gt;=35,"D","NG")))))))))))</f>
        <v>OG</v>
      </c>
      <c r="CU43" s="39" t="str">
        <f t="shared" ref="CU43:CU51" si="170">IF(CR$8=0,0,IF(OR(CR43=0,CR43="ABS",CR43="a"),0,IF(OR(CR43=0,CR43=" ",CR43=""),0,IF((CR43*100/CR$8)&gt;100,"OG",IF((CR43*100/CR$8)&gt;=90,4,IF((CR43*100/CR$8)&gt;=80,3.6,IF((CR43*100/CR$8)&gt;=70,3.2,IF((CR43*100/CR$8)&gt;=60,2.8,IF((CR43*100/CR$8)&gt;=50,2.4,IF((CR43*100/CR$8)&gt;=40,2,IF((CR43*100/CR$8)&gt;=35,1.6,0)))))))))))</f>
        <v>OG</v>
      </c>
      <c r="CV43" s="37">
        <f t="shared" si="26"/>
        <v>25</v>
      </c>
      <c r="CW43" s="40">
        <f>'1STML'!AE43</f>
        <v>28</v>
      </c>
      <c r="CX43" s="38">
        <f t="shared" ref="CX43:CX51" si="171">_xlfn.XLOOKUP(CQ$6,SCODE,INCR,"ERROR",0,1)</f>
        <v>2</v>
      </c>
      <c r="CY43" s="39" t="str">
        <f t="shared" ref="CY43:CY51" si="172">IF(CW$8=0,0,IF(OR(CW43=0,CW43="ABS",CW43="a"),"ABS",IF(OR(CW43=0,CW43=" ",CW43=""),0,IF((CW43*100/CW$8)&gt;100,"OG",IF((CW43*100/CW$8)&gt;=90,"A+",IF((CW43*100/CW$8)&gt;=80,"A",IF((CW43*100/CW$8)&gt;=70,"B+",IF((CW43*100/CW$8)&gt;=60,"B",IF((CW43*100/CW$8)&gt;=50,"C+",IF((CW43*100/CW$8)&gt;=40,"C",IF((CW43*100/CW$8)&gt;=35,"D","NG")))))))))))</f>
        <v>OG</v>
      </c>
      <c r="CZ43" s="39" t="str">
        <f t="shared" ref="CZ43:CZ51" si="173">IF(CW$8=0,0,IF(OR(CW43=0,CW43="ABS",CW43="a"),0,IF(OR(CW43=0,CW43=" ",CW43=""),0,IF((CW43*100/CW$8)&gt;100,"OG",IF((CW43*100/CW$8)&gt;=90,4,IF((CW43*100/CW$8)&gt;=80,3.6,IF((CW43*100/CW$8)&gt;=70,3.2,IF((CW43*100/CW$8)&gt;=60,2.8,IF((CW43*100/CW$8)&gt;=50,2.4,IF((CW43*100/CW$8)&gt;=40,2,IF((CW43*100/CW$8)&gt;=35,1.6,0)))))))))))</f>
        <v>OG</v>
      </c>
      <c r="DA43" s="40">
        <f>'1STML'!AF43</f>
        <v>143</v>
      </c>
      <c r="DB43" s="39" t="str">
        <f t="shared" ref="DB43:DB65" si="174">IF(CR$8=0,"",IF(CW$8=0,CT43,IF(OR(DA43=0,DA43="ABS",DA43="a"),"ABS",IF(OR(DA43=0,DA43=" ",DA43=""),0,IF(DC43&gt;4,"OG",IF(DC43=4,"A+",IF(DC43&gt;=3.6,"A",IF(DC43&gt;=3.2,"B+",IF(DC43&gt;=2.8,"B",IF(DC43&gt;=2.4,"C+",IF(DC43&gt;=2,"C",IF(DC43&gt;=1.6,"D","NG"))))))))))))</f>
        <v>OG</v>
      </c>
      <c r="DC43" s="39" t="str">
        <f t="shared" ref="DC43:DC65" si="175">IF(CR$8=0,"",IF(CW$8=0,CT43,IF(OR(CU43=0,CZ43=0),0,IF(OR(CU43="OG",CZ43="OG"),"OG",IF(AND(CS43=0,CX43=0),0,ROUNDUP((CS43*CU43+CX43*CZ43)/(CS43+CX43),2))))))</f>
        <v>OG</v>
      </c>
      <c r="DD43" s="66" t="str">
        <f t="shared" si="86"/>
        <v>OG</v>
      </c>
      <c r="DE43" s="66" t="str">
        <f t="shared" si="87"/>
        <v>OG</v>
      </c>
      <c r="DF43" s="37">
        <f t="shared" si="28"/>
        <v>25</v>
      </c>
      <c r="DG43" s="40">
        <f>'1STML'!AH43</f>
        <v>115</v>
      </c>
      <c r="DH43" s="38">
        <f t="shared" ref="DH43:DH51" si="176">_xlfn.XLOOKUP(DF$6,SCODE,THCR,"ERROR",0,1)</f>
        <v>2</v>
      </c>
      <c r="DI43" s="39" t="str">
        <f t="shared" ref="DI43:DI51" si="177">IF(DG$8=0,0,IF(OR(DG43=0,DG43="ABS",DG43="a"),"ABS",IF(OR(DG43=0,DG43=" ",DG43=""),0,IF((DG43*100/DG$8)&gt;100,"OG",IF((DG43*100/DG$8)&gt;=90,"A+",IF((DG43*100/DG$8)&gt;=80,"A",IF((DG43*100/DG$8)&gt;=70,"B+",IF((DG43*100/DG$8)&gt;=60,"B",IF((DG43*100/DG$8)&gt;=50,"C+",IF((DG43*100/DG$8)&gt;=40,"C",IF((DG43*100/DG$8)&gt;=35,"D","NG")))))))))))</f>
        <v>OG</v>
      </c>
      <c r="DJ43" s="39" t="str">
        <f t="shared" ref="DJ43:DJ51" si="178">IF(DG$8=0,0,IF(OR(DG43=0,DG43="ABS",DG43="a"),0,IF(OR(DG43=0,DG43=" ",DG43=""),0,IF((DG43*100/DG$8)&gt;100,"OG",IF((DG43*100/DG$8)&gt;=90,4,IF((DG43*100/DG$8)&gt;=80,3.6,IF((DG43*100/DG$8)&gt;=70,3.2,IF((DG43*100/DG$8)&gt;=60,2.8,IF((DG43*100/DG$8)&gt;=50,2.4,IF((DG43*100/DG$8)&gt;=40,2,IF((DG43*100/DG$8)&gt;=35,1.6,0)))))))))))</f>
        <v>OG</v>
      </c>
      <c r="DK43" s="37">
        <f t="shared" si="30"/>
        <v>25</v>
      </c>
      <c r="DL43" s="40">
        <f>'1STML'!AI43</f>
        <v>28</v>
      </c>
      <c r="DM43" s="38">
        <f t="shared" ref="DM43:DM51" si="179">_xlfn.XLOOKUP(DF$6,SCODE,INCR,"ERROR",0,1)</f>
        <v>2</v>
      </c>
      <c r="DN43" s="39" t="str">
        <f t="shared" ref="DN43:DN51" si="180">IF(DL$8=0,0,IF(OR(DL43=0,DL43="ABS",DL43="a"),"ABS",IF(OR(DL43=0,DL43=" ",DL43=""),0,IF((DL43*100/DL$8)&gt;100,"OG",IF((DL43*100/DL$8)&gt;=90,"A+",IF((DL43*100/DL$8)&gt;=80,"A",IF((DL43*100/DL$8)&gt;=70,"B+",IF((DL43*100/DL$8)&gt;=60,"B",IF((DL43*100/DL$8)&gt;=50,"C+",IF((DL43*100/DL$8)&gt;=40,"C",IF((DL43*100/DL$8)&gt;=35,"D","NG")))))))))))</f>
        <v>OG</v>
      </c>
      <c r="DO43" s="39" t="str">
        <f t="shared" ref="DO43:DO51" si="181">IF(DL$8=0,0,IF(OR(DL43=0,DL43="ABS",DL43="a"),0,IF(OR(DL43=0,DL43=" ",DL43=""),0,IF((DL43*100/DL$8)&gt;100,"OG",IF((DL43*100/DL$8)&gt;=90,4,IF((DL43*100/DL$8)&gt;=80,3.6,IF((DL43*100/DL$8)&gt;=70,3.2,IF((DL43*100/DL$8)&gt;=60,2.8,IF((DL43*100/DL$8)&gt;=50,2.4,IF((DL43*100/DL$8)&gt;=40,2,IF((DL43*100/DL$8)&gt;=35,1.6,0)))))))))))</f>
        <v>OG</v>
      </c>
      <c r="DP43" s="40">
        <f>'1STML'!AJ43</f>
        <v>143</v>
      </c>
      <c r="DQ43" s="39" t="str">
        <f t="shared" ref="DQ43:DQ65" si="182">IF(DG$8=0,"",IF(DL$8=0,DI43,IF(OR(DP43=0,DP43="ABS",DP43="a"),"ABS",IF(OR(DP43=0,DP43=" ",DP43=""),0,IF(DR43&gt;4,"OG",IF(DR43=4,"A+",IF(DR43&gt;=3.6,"A",IF(DR43&gt;=3.2,"B+",IF(DR43&gt;=2.8,"B",IF(DR43&gt;=2.4,"C+",IF(DR43&gt;=2,"C",IF(DR43&gt;=1.6,"D","NG"))))))))))))</f>
        <v>OG</v>
      </c>
      <c r="DR43" s="39" t="str">
        <f t="shared" ref="DR43:DR65" si="183">IF(DG$8=0,"",IF(DL$8=0,DI43,IF(OR(DJ43=0,DO43=0),0,IF(OR(DJ43="OG",DO43="OG"),"OG",IF(AND(DH43=0,DM43=0),0,ROUNDUP((DH43*DJ43+DM43*DO43)/(DH43+DM43),2))))))</f>
        <v>OG</v>
      </c>
      <c r="DS43" s="66" t="str">
        <f t="shared" si="94"/>
        <v>OG</v>
      </c>
      <c r="DT43" s="66" t="str">
        <f t="shared" si="95"/>
        <v>OG</v>
      </c>
      <c r="DU43" s="35">
        <f t="shared" si="96"/>
        <v>37</v>
      </c>
      <c r="DV43" s="35" t="str">
        <f t="shared" si="97"/>
        <v>OG</v>
      </c>
      <c r="DW43" s="35" t="str">
        <f t="shared" si="98"/>
        <v>OG</v>
      </c>
      <c r="DX43" s="35" t="str">
        <f t="shared" si="99"/>
        <v>OG</v>
      </c>
      <c r="DY43" s="35">
        <f t="shared" si="100"/>
        <v>0</v>
      </c>
      <c r="DZ43" s="67">
        <f t="shared" si="101"/>
        <v>0</v>
      </c>
      <c r="EA43" s="35">
        <f t="shared" si="119"/>
        <v>1</v>
      </c>
      <c r="EB43" s="28">
        <f>'1STML'!AO43</f>
        <v>54</v>
      </c>
    </row>
    <row r="44" spans="1:132" ht="19.5">
      <c r="A44" s="4">
        <f>'1STML'!A44</f>
        <v>35</v>
      </c>
      <c r="B44" s="4" t="str">
        <f>'1STML'!B44</f>
        <v>ST0790123</v>
      </c>
      <c r="C44" s="4">
        <f>'1STML'!C44</f>
        <v>200306</v>
      </c>
      <c r="D44" s="4" t="str">
        <f>'1STML'!D44</f>
        <v>BHASKAR KATWAL</v>
      </c>
      <c r="E44" s="37">
        <f t="shared" si="0"/>
        <v>50</v>
      </c>
      <c r="F44" s="40">
        <f>'1STML'!F44</f>
        <v>175</v>
      </c>
      <c r="G44" s="38">
        <f t="shared" si="120"/>
        <v>2.5</v>
      </c>
      <c r="H44" s="39" t="str">
        <f t="shared" si="121"/>
        <v>OG</v>
      </c>
      <c r="I44" s="39" t="str">
        <f t="shared" si="122"/>
        <v>OG</v>
      </c>
      <c r="J44" s="37">
        <f t="shared" si="2"/>
        <v>50</v>
      </c>
      <c r="K44" s="40">
        <f>'1STML'!G44</f>
        <v>57</v>
      </c>
      <c r="L44" s="38">
        <f t="shared" si="123"/>
        <v>2.5</v>
      </c>
      <c r="M44" s="39" t="str">
        <f t="shared" si="124"/>
        <v>OG</v>
      </c>
      <c r="N44" s="39" t="str">
        <f t="shared" si="125"/>
        <v>OG</v>
      </c>
      <c r="O44" s="40">
        <f>'1STML'!H44</f>
        <v>232</v>
      </c>
      <c r="P44" s="39" t="str">
        <f t="shared" si="126"/>
        <v>OG</v>
      </c>
      <c r="Q44" s="39" t="str">
        <f t="shared" si="127"/>
        <v>OG</v>
      </c>
      <c r="R44" s="66" t="str">
        <f t="shared" si="38"/>
        <v>OG</v>
      </c>
      <c r="S44" s="66" t="str">
        <f t="shared" si="39"/>
        <v>OG</v>
      </c>
      <c r="T44" s="37">
        <f t="shared" si="4"/>
        <v>50</v>
      </c>
      <c r="U44" s="40">
        <f>'1STML'!J44</f>
        <v>185</v>
      </c>
      <c r="V44" s="38">
        <f t="shared" si="128"/>
        <v>2.5</v>
      </c>
      <c r="W44" s="39" t="str">
        <f t="shared" si="129"/>
        <v>OG</v>
      </c>
      <c r="X44" s="39" t="str">
        <f t="shared" si="130"/>
        <v>OG</v>
      </c>
      <c r="Y44" s="37">
        <f t="shared" si="6"/>
        <v>50</v>
      </c>
      <c r="Z44" s="40">
        <f>'1STML'!K44</f>
        <v>52</v>
      </c>
      <c r="AA44" s="38">
        <f t="shared" si="131"/>
        <v>2.5</v>
      </c>
      <c r="AB44" s="39" t="str">
        <f t="shared" si="132"/>
        <v>OG</v>
      </c>
      <c r="AC44" s="39" t="str">
        <f t="shared" si="133"/>
        <v>OG</v>
      </c>
      <c r="AD44" s="40">
        <f>'1STML'!L44</f>
        <v>237</v>
      </c>
      <c r="AE44" s="39" t="str">
        <f t="shared" si="134"/>
        <v>OG</v>
      </c>
      <c r="AF44" s="39" t="str">
        <f t="shared" si="135"/>
        <v>OG</v>
      </c>
      <c r="AG44" s="66" t="str">
        <f t="shared" si="46"/>
        <v>OG</v>
      </c>
      <c r="AH44" s="66" t="str">
        <f t="shared" si="47"/>
        <v>OG</v>
      </c>
      <c r="AI44" s="37">
        <f t="shared" si="8"/>
        <v>50</v>
      </c>
      <c r="AJ44" s="40">
        <f>'1STML'!N44</f>
        <v>185</v>
      </c>
      <c r="AK44" s="38">
        <f t="shared" si="136"/>
        <v>2.5</v>
      </c>
      <c r="AL44" s="39" t="str">
        <f t="shared" si="137"/>
        <v>OG</v>
      </c>
      <c r="AM44" s="39" t="str">
        <f t="shared" si="138"/>
        <v>OG</v>
      </c>
      <c r="AN44" s="37">
        <f t="shared" si="10"/>
        <v>50</v>
      </c>
      <c r="AO44" s="40">
        <f>'1STML'!O44</f>
        <v>57</v>
      </c>
      <c r="AP44" s="38">
        <f t="shared" si="139"/>
        <v>2.5</v>
      </c>
      <c r="AQ44" s="39" t="str">
        <f t="shared" si="140"/>
        <v>OG</v>
      </c>
      <c r="AR44" s="39" t="str">
        <f t="shared" si="141"/>
        <v>OG</v>
      </c>
      <c r="AS44" s="40">
        <f>'1STML'!P44</f>
        <v>242</v>
      </c>
      <c r="AT44" s="39" t="str">
        <f t="shared" si="142"/>
        <v>OG</v>
      </c>
      <c r="AU44" s="39" t="str">
        <f t="shared" si="143"/>
        <v>OG</v>
      </c>
      <c r="AV44" s="66" t="str">
        <f t="shared" si="54"/>
        <v>OG</v>
      </c>
      <c r="AW44" s="66" t="str">
        <f t="shared" si="55"/>
        <v>OG</v>
      </c>
      <c r="AX44" s="37">
        <f t="shared" si="12"/>
        <v>50</v>
      </c>
      <c r="AY44" s="40">
        <f>'1STML'!R44</f>
        <v>125</v>
      </c>
      <c r="AZ44" s="38">
        <f t="shared" si="144"/>
        <v>2.5</v>
      </c>
      <c r="BA44" s="39" t="str">
        <f t="shared" si="145"/>
        <v>OG</v>
      </c>
      <c r="BB44" s="39" t="str">
        <f t="shared" si="146"/>
        <v>OG</v>
      </c>
      <c r="BC44" s="37">
        <f t="shared" si="14"/>
        <v>50</v>
      </c>
      <c r="BD44" s="40">
        <f>'1STML'!S44</f>
        <v>52</v>
      </c>
      <c r="BE44" s="38">
        <f t="shared" si="147"/>
        <v>2.5</v>
      </c>
      <c r="BF44" s="39" t="str">
        <f t="shared" si="148"/>
        <v>OG</v>
      </c>
      <c r="BG44" s="39" t="str">
        <f t="shared" si="149"/>
        <v>OG</v>
      </c>
      <c r="BH44" s="40">
        <f>'1STML'!T44</f>
        <v>177</v>
      </c>
      <c r="BI44" s="39" t="str">
        <f t="shared" si="150"/>
        <v>OG</v>
      </c>
      <c r="BJ44" s="39" t="str">
        <f t="shared" si="151"/>
        <v>OG</v>
      </c>
      <c r="BK44" s="66" t="str">
        <f t="shared" si="62"/>
        <v>OG</v>
      </c>
      <c r="BL44" s="66" t="str">
        <f t="shared" si="63"/>
        <v>OG</v>
      </c>
      <c r="BM44" s="37">
        <f t="shared" si="16"/>
        <v>50</v>
      </c>
      <c r="BN44" s="40">
        <f>'1STML'!V44</f>
        <v>115</v>
      </c>
      <c r="BO44" s="38">
        <f t="shared" si="152"/>
        <v>2.5</v>
      </c>
      <c r="BP44" s="39" t="str">
        <f t="shared" si="153"/>
        <v>OG</v>
      </c>
      <c r="BQ44" s="39" t="str">
        <f t="shared" si="154"/>
        <v>OG</v>
      </c>
      <c r="BR44" s="37">
        <f t="shared" si="18"/>
        <v>50</v>
      </c>
      <c r="BS44" s="40">
        <f>'1STML'!W44</f>
        <v>38</v>
      </c>
      <c r="BT44" s="38">
        <f t="shared" si="155"/>
        <v>2.5</v>
      </c>
      <c r="BU44" s="39" t="str">
        <f t="shared" si="156"/>
        <v>B+</v>
      </c>
      <c r="BV44" s="39">
        <f t="shared" si="157"/>
        <v>3.2</v>
      </c>
      <c r="BW44" s="40">
        <f>'1STML'!X44</f>
        <v>153</v>
      </c>
      <c r="BX44" s="39" t="str">
        <f t="shared" si="158"/>
        <v>OG</v>
      </c>
      <c r="BY44" s="39" t="str">
        <f t="shared" si="159"/>
        <v>OG</v>
      </c>
      <c r="BZ44" s="66" t="str">
        <f t="shared" si="70"/>
        <v>OG</v>
      </c>
      <c r="CA44" s="66" t="str">
        <f t="shared" si="71"/>
        <v>OG</v>
      </c>
      <c r="CB44" s="37">
        <f t="shared" si="20"/>
        <v>25</v>
      </c>
      <c r="CC44" s="40">
        <f>'1STML'!Z44</f>
        <v>105</v>
      </c>
      <c r="CD44" s="38">
        <f t="shared" si="160"/>
        <v>2</v>
      </c>
      <c r="CE44" s="39" t="str">
        <f t="shared" si="161"/>
        <v>OG</v>
      </c>
      <c r="CF44" s="39" t="str">
        <f t="shared" si="162"/>
        <v>OG</v>
      </c>
      <c r="CG44" s="37">
        <f t="shared" si="22"/>
        <v>25</v>
      </c>
      <c r="CH44" s="40">
        <f>'1STML'!AA44</f>
        <v>25</v>
      </c>
      <c r="CI44" s="38">
        <f t="shared" si="163"/>
        <v>2</v>
      </c>
      <c r="CJ44" s="39" t="str">
        <f t="shared" si="164"/>
        <v>A+</v>
      </c>
      <c r="CK44" s="39">
        <f t="shared" si="165"/>
        <v>4</v>
      </c>
      <c r="CL44" s="40">
        <f>'1STML'!AB44</f>
        <v>130</v>
      </c>
      <c r="CM44" s="39" t="str">
        <f t="shared" si="166"/>
        <v>OG</v>
      </c>
      <c r="CN44" s="39" t="str">
        <f t="shared" si="167"/>
        <v>OG</v>
      </c>
      <c r="CO44" s="66" t="str">
        <f t="shared" si="78"/>
        <v>OG</v>
      </c>
      <c r="CP44" s="66" t="str">
        <f t="shared" si="79"/>
        <v>OG</v>
      </c>
      <c r="CQ44" s="37">
        <f t="shared" si="24"/>
        <v>25</v>
      </c>
      <c r="CR44" s="40">
        <f>'1STML'!AD44</f>
        <v>100</v>
      </c>
      <c r="CS44" s="38">
        <f t="shared" si="168"/>
        <v>2</v>
      </c>
      <c r="CT44" s="39" t="str">
        <f t="shared" si="169"/>
        <v>OG</v>
      </c>
      <c r="CU44" s="39" t="str">
        <f t="shared" si="170"/>
        <v>OG</v>
      </c>
      <c r="CV44" s="37">
        <f t="shared" si="26"/>
        <v>25</v>
      </c>
      <c r="CW44" s="40">
        <f>'1STML'!AE44</f>
        <v>25</v>
      </c>
      <c r="CX44" s="38">
        <f t="shared" si="171"/>
        <v>2</v>
      </c>
      <c r="CY44" s="39" t="str">
        <f t="shared" si="172"/>
        <v>A+</v>
      </c>
      <c r="CZ44" s="39">
        <f t="shared" si="173"/>
        <v>4</v>
      </c>
      <c r="DA44" s="40">
        <f>'1STML'!AF44</f>
        <v>125</v>
      </c>
      <c r="DB44" s="39" t="str">
        <f t="shared" si="174"/>
        <v>OG</v>
      </c>
      <c r="DC44" s="39" t="str">
        <f t="shared" si="175"/>
        <v>OG</v>
      </c>
      <c r="DD44" s="66" t="str">
        <f t="shared" si="86"/>
        <v>OG</v>
      </c>
      <c r="DE44" s="66" t="str">
        <f t="shared" si="87"/>
        <v>OG</v>
      </c>
      <c r="DF44" s="37">
        <f t="shared" si="28"/>
        <v>25</v>
      </c>
      <c r="DG44" s="40">
        <f>'1STML'!AH44</f>
        <v>95</v>
      </c>
      <c r="DH44" s="38">
        <f t="shared" si="176"/>
        <v>2</v>
      </c>
      <c r="DI44" s="39" t="str">
        <f t="shared" si="177"/>
        <v>OG</v>
      </c>
      <c r="DJ44" s="39" t="str">
        <f t="shared" si="178"/>
        <v>OG</v>
      </c>
      <c r="DK44" s="37">
        <f t="shared" si="30"/>
        <v>25</v>
      </c>
      <c r="DL44" s="40">
        <f>'1STML'!AI44</f>
        <v>25</v>
      </c>
      <c r="DM44" s="38">
        <f t="shared" si="179"/>
        <v>2</v>
      </c>
      <c r="DN44" s="39" t="str">
        <f t="shared" si="180"/>
        <v>A+</v>
      </c>
      <c r="DO44" s="39">
        <f t="shared" si="181"/>
        <v>4</v>
      </c>
      <c r="DP44" s="40">
        <f>'1STML'!AJ44</f>
        <v>120</v>
      </c>
      <c r="DQ44" s="39" t="str">
        <f t="shared" si="182"/>
        <v>OG</v>
      </c>
      <c r="DR44" s="39" t="str">
        <f t="shared" si="183"/>
        <v>OG</v>
      </c>
      <c r="DS44" s="66" t="str">
        <f t="shared" si="94"/>
        <v>OG</v>
      </c>
      <c r="DT44" s="66" t="str">
        <f t="shared" si="95"/>
        <v>OG</v>
      </c>
      <c r="DU44" s="35">
        <f t="shared" si="96"/>
        <v>37</v>
      </c>
      <c r="DV44" s="35" t="str">
        <f t="shared" si="97"/>
        <v>OG</v>
      </c>
      <c r="DW44" s="35" t="str">
        <f t="shared" si="98"/>
        <v>OG</v>
      </c>
      <c r="DX44" s="35" t="str">
        <f t="shared" si="99"/>
        <v>OG</v>
      </c>
      <c r="DY44" s="35">
        <f t="shared" si="100"/>
        <v>0</v>
      </c>
      <c r="DZ44" s="67">
        <f t="shared" si="101"/>
        <v>0</v>
      </c>
      <c r="EA44" s="35">
        <f t="shared" si="119"/>
        <v>1</v>
      </c>
      <c r="EB44" s="28">
        <f>'1STML'!AO44</f>
        <v>57</v>
      </c>
    </row>
    <row r="45" spans="1:132" ht="19.5">
      <c r="A45" s="4">
        <f>'1STML'!A45</f>
        <v>36</v>
      </c>
      <c r="B45" s="4" t="str">
        <f>'1STML'!B45</f>
        <v>ST0800446</v>
      </c>
      <c r="C45" s="4">
        <f>'1STML'!C45</f>
        <v>200307</v>
      </c>
      <c r="D45" s="4" t="str">
        <f>'1STML'!D45</f>
        <v>DESAN RAI</v>
      </c>
      <c r="E45" s="37">
        <f t="shared" si="0"/>
        <v>50</v>
      </c>
      <c r="F45" s="40" t="str">
        <f>'1STML'!F45</f>
        <v>ABS</v>
      </c>
      <c r="G45" s="38">
        <f t="shared" si="120"/>
        <v>2.5</v>
      </c>
      <c r="H45" s="39" t="str">
        <f t="shared" si="121"/>
        <v>ABS</v>
      </c>
      <c r="I45" s="39">
        <f t="shared" si="122"/>
        <v>0</v>
      </c>
      <c r="J45" s="37">
        <f t="shared" si="2"/>
        <v>50</v>
      </c>
      <c r="K45" s="40" t="str">
        <f>'1STML'!G45</f>
        <v>ABS</v>
      </c>
      <c r="L45" s="38">
        <f t="shared" si="123"/>
        <v>2.5</v>
      </c>
      <c r="M45" s="39" t="str">
        <f t="shared" si="124"/>
        <v>ABS</v>
      </c>
      <c r="N45" s="39">
        <f t="shared" si="125"/>
        <v>0</v>
      </c>
      <c r="O45" s="40">
        <f>'1STML'!H45</f>
        <v>0</v>
      </c>
      <c r="P45" s="39" t="str">
        <f t="shared" si="126"/>
        <v>ABS</v>
      </c>
      <c r="Q45" s="39">
        <f t="shared" si="127"/>
        <v>0</v>
      </c>
      <c r="R45" s="66" t="str">
        <f t="shared" si="38"/>
        <v>ABS</v>
      </c>
      <c r="S45" s="66">
        <f t="shared" si="39"/>
        <v>0</v>
      </c>
      <c r="T45" s="37">
        <f t="shared" si="4"/>
        <v>50</v>
      </c>
      <c r="U45" s="40" t="str">
        <f>'1STML'!J45</f>
        <v>ABS</v>
      </c>
      <c r="V45" s="38">
        <f t="shared" si="128"/>
        <v>2.5</v>
      </c>
      <c r="W45" s="39" t="str">
        <f t="shared" si="129"/>
        <v>ABS</v>
      </c>
      <c r="X45" s="39">
        <f t="shared" si="130"/>
        <v>0</v>
      </c>
      <c r="Y45" s="37">
        <f t="shared" si="6"/>
        <v>50</v>
      </c>
      <c r="Z45" s="40" t="str">
        <f>'1STML'!K45</f>
        <v>ABS</v>
      </c>
      <c r="AA45" s="38">
        <f t="shared" si="131"/>
        <v>2.5</v>
      </c>
      <c r="AB45" s="39" t="str">
        <f t="shared" si="132"/>
        <v>ABS</v>
      </c>
      <c r="AC45" s="39">
        <f t="shared" si="133"/>
        <v>0</v>
      </c>
      <c r="AD45" s="40">
        <f>'1STML'!L45</f>
        <v>0</v>
      </c>
      <c r="AE45" s="39" t="str">
        <f t="shared" si="134"/>
        <v>ABS</v>
      </c>
      <c r="AF45" s="39">
        <f t="shared" si="135"/>
        <v>0</v>
      </c>
      <c r="AG45" s="66" t="str">
        <f t="shared" si="46"/>
        <v>ABS</v>
      </c>
      <c r="AH45" s="66">
        <f t="shared" si="47"/>
        <v>0</v>
      </c>
      <c r="AI45" s="37">
        <f t="shared" si="8"/>
        <v>50</v>
      </c>
      <c r="AJ45" s="40" t="str">
        <f>'1STML'!N45</f>
        <v>ABS</v>
      </c>
      <c r="AK45" s="38">
        <f t="shared" si="136"/>
        <v>2.5</v>
      </c>
      <c r="AL45" s="39" t="str">
        <f t="shared" si="137"/>
        <v>ABS</v>
      </c>
      <c r="AM45" s="39">
        <f t="shared" si="138"/>
        <v>0</v>
      </c>
      <c r="AN45" s="37">
        <f t="shared" si="10"/>
        <v>50</v>
      </c>
      <c r="AO45" s="40" t="str">
        <f>'1STML'!O45</f>
        <v>ABS</v>
      </c>
      <c r="AP45" s="38">
        <f t="shared" si="139"/>
        <v>2.5</v>
      </c>
      <c r="AQ45" s="39" t="str">
        <f t="shared" si="140"/>
        <v>ABS</v>
      </c>
      <c r="AR45" s="39">
        <f t="shared" si="141"/>
        <v>0</v>
      </c>
      <c r="AS45" s="40">
        <f>'1STML'!P45</f>
        <v>0</v>
      </c>
      <c r="AT45" s="39" t="str">
        <f t="shared" si="142"/>
        <v>ABS</v>
      </c>
      <c r="AU45" s="39">
        <f t="shared" si="143"/>
        <v>0</v>
      </c>
      <c r="AV45" s="66" t="str">
        <f t="shared" si="54"/>
        <v>ABS</v>
      </c>
      <c r="AW45" s="66">
        <f t="shared" si="55"/>
        <v>0</v>
      </c>
      <c r="AX45" s="37">
        <f t="shared" si="12"/>
        <v>50</v>
      </c>
      <c r="AY45" s="40" t="str">
        <f>'1STML'!R45</f>
        <v>ABS</v>
      </c>
      <c r="AZ45" s="38">
        <f t="shared" si="144"/>
        <v>2.5</v>
      </c>
      <c r="BA45" s="39" t="str">
        <f t="shared" si="145"/>
        <v>ABS</v>
      </c>
      <c r="BB45" s="39">
        <f t="shared" si="146"/>
        <v>0</v>
      </c>
      <c r="BC45" s="37">
        <f t="shared" si="14"/>
        <v>50</v>
      </c>
      <c r="BD45" s="40" t="str">
        <f>'1STML'!S45</f>
        <v>ABS</v>
      </c>
      <c r="BE45" s="38">
        <f t="shared" si="147"/>
        <v>2.5</v>
      </c>
      <c r="BF45" s="39" t="str">
        <f t="shared" si="148"/>
        <v>ABS</v>
      </c>
      <c r="BG45" s="39">
        <f t="shared" si="149"/>
        <v>0</v>
      </c>
      <c r="BH45" s="40">
        <f>'1STML'!T45</f>
        <v>0</v>
      </c>
      <c r="BI45" s="39" t="str">
        <f t="shared" si="150"/>
        <v>ABS</v>
      </c>
      <c r="BJ45" s="39">
        <f t="shared" si="151"/>
        <v>0</v>
      </c>
      <c r="BK45" s="66" t="str">
        <f t="shared" si="62"/>
        <v>ABS</v>
      </c>
      <c r="BL45" s="66">
        <f t="shared" si="63"/>
        <v>0</v>
      </c>
      <c r="BM45" s="37">
        <f t="shared" si="16"/>
        <v>50</v>
      </c>
      <c r="BN45" s="40" t="str">
        <f>'1STML'!V45</f>
        <v>ABS</v>
      </c>
      <c r="BO45" s="38">
        <f t="shared" si="152"/>
        <v>2.5</v>
      </c>
      <c r="BP45" s="39" t="str">
        <f t="shared" si="153"/>
        <v>ABS</v>
      </c>
      <c r="BQ45" s="39">
        <f t="shared" si="154"/>
        <v>0</v>
      </c>
      <c r="BR45" s="37">
        <f t="shared" si="18"/>
        <v>50</v>
      </c>
      <c r="BS45" s="40" t="str">
        <f>'1STML'!W45</f>
        <v>ABS</v>
      </c>
      <c r="BT45" s="38">
        <f t="shared" si="155"/>
        <v>2.5</v>
      </c>
      <c r="BU45" s="39" t="str">
        <f t="shared" si="156"/>
        <v>ABS</v>
      </c>
      <c r="BV45" s="39">
        <f t="shared" si="157"/>
        <v>0</v>
      </c>
      <c r="BW45" s="40">
        <f>'1STML'!X45</f>
        <v>0</v>
      </c>
      <c r="BX45" s="39" t="str">
        <f t="shared" si="158"/>
        <v>ABS</v>
      </c>
      <c r="BY45" s="39">
        <f t="shared" si="159"/>
        <v>0</v>
      </c>
      <c r="BZ45" s="66" t="str">
        <f t="shared" si="70"/>
        <v>ABS</v>
      </c>
      <c r="CA45" s="66">
        <f t="shared" si="71"/>
        <v>0</v>
      </c>
      <c r="CB45" s="37">
        <f t="shared" si="20"/>
        <v>25</v>
      </c>
      <c r="CC45" s="40" t="str">
        <f>'1STML'!Z45</f>
        <v>ABS</v>
      </c>
      <c r="CD45" s="38">
        <f t="shared" si="160"/>
        <v>2</v>
      </c>
      <c r="CE45" s="39" t="str">
        <f t="shared" si="161"/>
        <v>ABS</v>
      </c>
      <c r="CF45" s="39">
        <f t="shared" si="162"/>
        <v>0</v>
      </c>
      <c r="CG45" s="37">
        <f t="shared" si="22"/>
        <v>25</v>
      </c>
      <c r="CH45" s="40" t="str">
        <f>'1STML'!AA45</f>
        <v>ABS</v>
      </c>
      <c r="CI45" s="38">
        <f t="shared" si="163"/>
        <v>2</v>
      </c>
      <c r="CJ45" s="39" t="str">
        <f t="shared" si="164"/>
        <v>ABS</v>
      </c>
      <c r="CK45" s="39">
        <f t="shared" si="165"/>
        <v>0</v>
      </c>
      <c r="CL45" s="40">
        <f>'1STML'!AB45</f>
        <v>0</v>
      </c>
      <c r="CM45" s="39" t="str">
        <f t="shared" si="166"/>
        <v>ABS</v>
      </c>
      <c r="CN45" s="39">
        <f t="shared" si="167"/>
        <v>0</v>
      </c>
      <c r="CO45" s="66" t="str">
        <f t="shared" si="78"/>
        <v>ABS</v>
      </c>
      <c r="CP45" s="66">
        <f t="shared" si="79"/>
        <v>0</v>
      </c>
      <c r="CQ45" s="37">
        <f t="shared" si="24"/>
        <v>25</v>
      </c>
      <c r="CR45" s="40" t="str">
        <f>'1STML'!AD45</f>
        <v>ABS</v>
      </c>
      <c r="CS45" s="38">
        <f t="shared" si="168"/>
        <v>2</v>
      </c>
      <c r="CT45" s="39" t="str">
        <f t="shared" si="169"/>
        <v>ABS</v>
      </c>
      <c r="CU45" s="39">
        <f t="shared" si="170"/>
        <v>0</v>
      </c>
      <c r="CV45" s="37">
        <f t="shared" si="26"/>
        <v>25</v>
      </c>
      <c r="CW45" s="40" t="str">
        <f>'1STML'!AE45</f>
        <v>ABS</v>
      </c>
      <c r="CX45" s="38">
        <f t="shared" si="171"/>
        <v>2</v>
      </c>
      <c r="CY45" s="39" t="str">
        <f t="shared" si="172"/>
        <v>ABS</v>
      </c>
      <c r="CZ45" s="39">
        <f t="shared" si="173"/>
        <v>0</v>
      </c>
      <c r="DA45" s="40">
        <f>'1STML'!AF45</f>
        <v>0</v>
      </c>
      <c r="DB45" s="39" t="str">
        <f t="shared" si="174"/>
        <v>ABS</v>
      </c>
      <c r="DC45" s="39">
        <f t="shared" si="175"/>
        <v>0</v>
      </c>
      <c r="DD45" s="66" t="str">
        <f t="shared" si="86"/>
        <v>ABS</v>
      </c>
      <c r="DE45" s="66">
        <f t="shared" si="87"/>
        <v>0</v>
      </c>
      <c r="DF45" s="37">
        <f t="shared" si="28"/>
        <v>25</v>
      </c>
      <c r="DG45" s="40" t="str">
        <f>'1STML'!AH45</f>
        <v>ABS</v>
      </c>
      <c r="DH45" s="38">
        <f t="shared" si="176"/>
        <v>2</v>
      </c>
      <c r="DI45" s="39" t="str">
        <f t="shared" si="177"/>
        <v>ABS</v>
      </c>
      <c r="DJ45" s="39">
        <f t="shared" si="178"/>
        <v>0</v>
      </c>
      <c r="DK45" s="37">
        <f t="shared" si="30"/>
        <v>25</v>
      </c>
      <c r="DL45" s="40" t="str">
        <f>'1STML'!AI45</f>
        <v>ABS</v>
      </c>
      <c r="DM45" s="38">
        <f t="shared" si="179"/>
        <v>2</v>
      </c>
      <c r="DN45" s="39" t="str">
        <f t="shared" si="180"/>
        <v>ABS</v>
      </c>
      <c r="DO45" s="39">
        <f t="shared" si="181"/>
        <v>0</v>
      </c>
      <c r="DP45" s="40">
        <f>'1STML'!AJ45</f>
        <v>0</v>
      </c>
      <c r="DQ45" s="39" t="str">
        <f t="shared" si="182"/>
        <v>ABS</v>
      </c>
      <c r="DR45" s="39">
        <f t="shared" si="183"/>
        <v>0</v>
      </c>
      <c r="DS45" s="66" t="str">
        <f t="shared" si="94"/>
        <v>ABS</v>
      </c>
      <c r="DT45" s="66">
        <f t="shared" si="95"/>
        <v>0</v>
      </c>
      <c r="DU45" s="35">
        <f t="shared" si="96"/>
        <v>37</v>
      </c>
      <c r="DV45" s="35" t="str">
        <f t="shared" si="97"/>
        <v>ABS</v>
      </c>
      <c r="DW45" s="35" t="str">
        <f t="shared" si="98"/>
        <v>ABS</v>
      </c>
      <c r="DX45" s="35" t="str">
        <f t="shared" si="99"/>
        <v>ABS</v>
      </c>
      <c r="DY45" s="35">
        <f t="shared" si="100"/>
        <v>0</v>
      </c>
      <c r="DZ45" s="67">
        <f t="shared" si="101"/>
        <v>0</v>
      </c>
      <c r="EA45" s="35">
        <f t="shared" si="119"/>
        <v>1</v>
      </c>
      <c r="EB45" s="28">
        <f>'1STML'!AO45</f>
        <v>0</v>
      </c>
    </row>
    <row r="46" spans="1:132" ht="19.5">
      <c r="A46" s="4">
        <f>'1STML'!A46</f>
        <v>37</v>
      </c>
      <c r="B46" s="4" t="str">
        <f>'1STML'!B46</f>
        <v>ST0790102</v>
      </c>
      <c r="C46" s="4">
        <f>'1STML'!C46</f>
        <v>200308</v>
      </c>
      <c r="D46" s="4" t="str">
        <f>'1STML'!D46</f>
        <v>DIPESH LIMBU</v>
      </c>
      <c r="E46" s="37">
        <f t="shared" si="0"/>
        <v>50</v>
      </c>
      <c r="F46" s="40">
        <f>'1STML'!F46</f>
        <v>230</v>
      </c>
      <c r="G46" s="38">
        <f t="shared" si="120"/>
        <v>2.5</v>
      </c>
      <c r="H46" s="39" t="str">
        <f t="shared" si="121"/>
        <v>OG</v>
      </c>
      <c r="I46" s="39" t="str">
        <f t="shared" si="122"/>
        <v>OG</v>
      </c>
      <c r="J46" s="37">
        <f t="shared" si="2"/>
        <v>50</v>
      </c>
      <c r="K46" s="40">
        <f>'1STML'!G46</f>
        <v>57</v>
      </c>
      <c r="L46" s="38">
        <f t="shared" si="123"/>
        <v>2.5</v>
      </c>
      <c r="M46" s="39" t="str">
        <f t="shared" si="124"/>
        <v>OG</v>
      </c>
      <c r="N46" s="39" t="str">
        <f t="shared" si="125"/>
        <v>OG</v>
      </c>
      <c r="O46" s="40">
        <f>'1STML'!H46</f>
        <v>287</v>
      </c>
      <c r="P46" s="39" t="str">
        <f t="shared" si="126"/>
        <v>OG</v>
      </c>
      <c r="Q46" s="39" t="str">
        <f t="shared" si="127"/>
        <v>OG</v>
      </c>
      <c r="R46" s="66" t="str">
        <f t="shared" si="38"/>
        <v>OG</v>
      </c>
      <c r="S46" s="66" t="str">
        <f t="shared" si="39"/>
        <v>OG</v>
      </c>
      <c r="T46" s="37">
        <f t="shared" si="4"/>
        <v>50</v>
      </c>
      <c r="U46" s="40">
        <f>'1STML'!J46</f>
        <v>240</v>
      </c>
      <c r="V46" s="38">
        <f t="shared" si="128"/>
        <v>2.5</v>
      </c>
      <c r="W46" s="39" t="str">
        <f t="shared" si="129"/>
        <v>OG</v>
      </c>
      <c r="X46" s="39" t="str">
        <f t="shared" si="130"/>
        <v>OG</v>
      </c>
      <c r="Y46" s="37">
        <f t="shared" si="6"/>
        <v>50</v>
      </c>
      <c r="Z46" s="40">
        <f>'1STML'!K46</f>
        <v>58</v>
      </c>
      <c r="AA46" s="38">
        <f t="shared" si="131"/>
        <v>2.5</v>
      </c>
      <c r="AB46" s="39" t="str">
        <f t="shared" si="132"/>
        <v>OG</v>
      </c>
      <c r="AC46" s="39" t="str">
        <f t="shared" si="133"/>
        <v>OG</v>
      </c>
      <c r="AD46" s="40">
        <f>'1STML'!L46</f>
        <v>298</v>
      </c>
      <c r="AE46" s="39" t="str">
        <f t="shared" si="134"/>
        <v>OG</v>
      </c>
      <c r="AF46" s="39" t="str">
        <f t="shared" si="135"/>
        <v>OG</v>
      </c>
      <c r="AG46" s="66" t="str">
        <f t="shared" si="46"/>
        <v>OG</v>
      </c>
      <c r="AH46" s="66" t="str">
        <f t="shared" si="47"/>
        <v>OG</v>
      </c>
      <c r="AI46" s="37">
        <f t="shared" si="8"/>
        <v>50</v>
      </c>
      <c r="AJ46" s="40">
        <f>'1STML'!N46</f>
        <v>225</v>
      </c>
      <c r="AK46" s="38">
        <f t="shared" si="136"/>
        <v>2.5</v>
      </c>
      <c r="AL46" s="39" t="str">
        <f t="shared" si="137"/>
        <v>OG</v>
      </c>
      <c r="AM46" s="39" t="str">
        <f t="shared" si="138"/>
        <v>OG</v>
      </c>
      <c r="AN46" s="37">
        <f t="shared" si="10"/>
        <v>50</v>
      </c>
      <c r="AO46" s="40">
        <f>'1STML'!O46</f>
        <v>57</v>
      </c>
      <c r="AP46" s="38">
        <f t="shared" si="139"/>
        <v>2.5</v>
      </c>
      <c r="AQ46" s="39" t="str">
        <f t="shared" si="140"/>
        <v>OG</v>
      </c>
      <c r="AR46" s="39" t="str">
        <f t="shared" si="141"/>
        <v>OG</v>
      </c>
      <c r="AS46" s="40">
        <f>'1STML'!P46</f>
        <v>282</v>
      </c>
      <c r="AT46" s="39" t="str">
        <f t="shared" si="142"/>
        <v>OG</v>
      </c>
      <c r="AU46" s="39" t="str">
        <f t="shared" si="143"/>
        <v>OG</v>
      </c>
      <c r="AV46" s="66" t="str">
        <f t="shared" si="54"/>
        <v>OG</v>
      </c>
      <c r="AW46" s="66" t="str">
        <f t="shared" si="55"/>
        <v>OG</v>
      </c>
      <c r="AX46" s="37">
        <f t="shared" si="12"/>
        <v>50</v>
      </c>
      <c r="AY46" s="40">
        <f>'1STML'!R46</f>
        <v>230</v>
      </c>
      <c r="AZ46" s="38">
        <f t="shared" si="144"/>
        <v>2.5</v>
      </c>
      <c r="BA46" s="39" t="str">
        <f t="shared" si="145"/>
        <v>OG</v>
      </c>
      <c r="BB46" s="39" t="str">
        <f t="shared" si="146"/>
        <v>OG</v>
      </c>
      <c r="BC46" s="37">
        <f t="shared" si="14"/>
        <v>50</v>
      </c>
      <c r="BD46" s="40">
        <f>'1STML'!S46</f>
        <v>58</v>
      </c>
      <c r="BE46" s="38">
        <f t="shared" si="147"/>
        <v>2.5</v>
      </c>
      <c r="BF46" s="39" t="str">
        <f t="shared" si="148"/>
        <v>OG</v>
      </c>
      <c r="BG46" s="39" t="str">
        <f t="shared" si="149"/>
        <v>OG</v>
      </c>
      <c r="BH46" s="40">
        <f>'1STML'!T46</f>
        <v>288</v>
      </c>
      <c r="BI46" s="39" t="str">
        <f t="shared" si="150"/>
        <v>OG</v>
      </c>
      <c r="BJ46" s="39" t="str">
        <f t="shared" si="151"/>
        <v>OG</v>
      </c>
      <c r="BK46" s="66" t="str">
        <f t="shared" si="62"/>
        <v>OG</v>
      </c>
      <c r="BL46" s="66" t="str">
        <f t="shared" si="63"/>
        <v>OG</v>
      </c>
      <c r="BM46" s="37">
        <f t="shared" si="16"/>
        <v>50</v>
      </c>
      <c r="BN46" s="40">
        <f>'1STML'!V46</f>
        <v>140</v>
      </c>
      <c r="BO46" s="38">
        <f t="shared" si="152"/>
        <v>2.5</v>
      </c>
      <c r="BP46" s="39" t="str">
        <f t="shared" si="153"/>
        <v>OG</v>
      </c>
      <c r="BQ46" s="39" t="str">
        <f t="shared" si="154"/>
        <v>OG</v>
      </c>
      <c r="BR46" s="37">
        <f t="shared" si="18"/>
        <v>50</v>
      </c>
      <c r="BS46" s="40">
        <f>'1STML'!W46</f>
        <v>53</v>
      </c>
      <c r="BT46" s="38">
        <f t="shared" si="155"/>
        <v>2.5</v>
      </c>
      <c r="BU46" s="39" t="str">
        <f t="shared" si="156"/>
        <v>OG</v>
      </c>
      <c r="BV46" s="39" t="str">
        <f t="shared" si="157"/>
        <v>OG</v>
      </c>
      <c r="BW46" s="40">
        <f>'1STML'!X46</f>
        <v>193</v>
      </c>
      <c r="BX46" s="39" t="str">
        <f t="shared" si="158"/>
        <v>OG</v>
      </c>
      <c r="BY46" s="39" t="str">
        <f t="shared" si="159"/>
        <v>OG</v>
      </c>
      <c r="BZ46" s="66" t="str">
        <f t="shared" si="70"/>
        <v>OG</v>
      </c>
      <c r="CA46" s="66" t="str">
        <f t="shared" si="71"/>
        <v>OG</v>
      </c>
      <c r="CB46" s="37">
        <f t="shared" si="20"/>
        <v>25</v>
      </c>
      <c r="CC46" s="40">
        <f>'1STML'!Z46</f>
        <v>120</v>
      </c>
      <c r="CD46" s="38">
        <f t="shared" si="160"/>
        <v>2</v>
      </c>
      <c r="CE46" s="39" t="str">
        <f t="shared" si="161"/>
        <v>OG</v>
      </c>
      <c r="CF46" s="39" t="str">
        <f t="shared" si="162"/>
        <v>OG</v>
      </c>
      <c r="CG46" s="37">
        <f t="shared" si="22"/>
        <v>25</v>
      </c>
      <c r="CH46" s="40">
        <f>'1STML'!AA46</f>
        <v>30</v>
      </c>
      <c r="CI46" s="38">
        <f t="shared" si="163"/>
        <v>2</v>
      </c>
      <c r="CJ46" s="39" t="str">
        <f t="shared" si="164"/>
        <v>OG</v>
      </c>
      <c r="CK46" s="39" t="str">
        <f t="shared" si="165"/>
        <v>OG</v>
      </c>
      <c r="CL46" s="40">
        <f>'1STML'!AB46</f>
        <v>150</v>
      </c>
      <c r="CM46" s="39" t="str">
        <f t="shared" si="166"/>
        <v>OG</v>
      </c>
      <c r="CN46" s="39" t="str">
        <f t="shared" si="167"/>
        <v>OG</v>
      </c>
      <c r="CO46" s="66" t="str">
        <f t="shared" si="78"/>
        <v>OG</v>
      </c>
      <c r="CP46" s="66" t="str">
        <f t="shared" si="79"/>
        <v>OG</v>
      </c>
      <c r="CQ46" s="37">
        <f t="shared" si="24"/>
        <v>25</v>
      </c>
      <c r="CR46" s="40">
        <f>'1STML'!AD46</f>
        <v>120</v>
      </c>
      <c r="CS46" s="38">
        <f t="shared" si="168"/>
        <v>2</v>
      </c>
      <c r="CT46" s="39" t="str">
        <f t="shared" si="169"/>
        <v>OG</v>
      </c>
      <c r="CU46" s="39" t="str">
        <f t="shared" si="170"/>
        <v>OG</v>
      </c>
      <c r="CV46" s="37">
        <f t="shared" si="26"/>
        <v>25</v>
      </c>
      <c r="CW46" s="40">
        <f>'1STML'!AE46</f>
        <v>29</v>
      </c>
      <c r="CX46" s="38">
        <f t="shared" si="171"/>
        <v>2</v>
      </c>
      <c r="CY46" s="39" t="str">
        <f t="shared" si="172"/>
        <v>OG</v>
      </c>
      <c r="CZ46" s="39" t="str">
        <f t="shared" si="173"/>
        <v>OG</v>
      </c>
      <c r="DA46" s="40">
        <f>'1STML'!AF46</f>
        <v>149</v>
      </c>
      <c r="DB46" s="39" t="str">
        <f t="shared" si="174"/>
        <v>OG</v>
      </c>
      <c r="DC46" s="39" t="str">
        <f t="shared" si="175"/>
        <v>OG</v>
      </c>
      <c r="DD46" s="66" t="str">
        <f t="shared" si="86"/>
        <v>OG</v>
      </c>
      <c r="DE46" s="66" t="str">
        <f t="shared" si="87"/>
        <v>OG</v>
      </c>
      <c r="DF46" s="37">
        <f t="shared" si="28"/>
        <v>25</v>
      </c>
      <c r="DG46" s="40">
        <f>'1STML'!AH46</f>
        <v>115</v>
      </c>
      <c r="DH46" s="38">
        <f t="shared" si="176"/>
        <v>2</v>
      </c>
      <c r="DI46" s="39" t="str">
        <f t="shared" si="177"/>
        <v>OG</v>
      </c>
      <c r="DJ46" s="39" t="str">
        <f t="shared" si="178"/>
        <v>OG</v>
      </c>
      <c r="DK46" s="37">
        <f t="shared" si="30"/>
        <v>25</v>
      </c>
      <c r="DL46" s="40">
        <f>'1STML'!AI46</f>
        <v>30</v>
      </c>
      <c r="DM46" s="38">
        <f t="shared" si="179"/>
        <v>2</v>
      </c>
      <c r="DN46" s="39" t="str">
        <f t="shared" si="180"/>
        <v>OG</v>
      </c>
      <c r="DO46" s="39" t="str">
        <f t="shared" si="181"/>
        <v>OG</v>
      </c>
      <c r="DP46" s="40">
        <f>'1STML'!AJ46</f>
        <v>145</v>
      </c>
      <c r="DQ46" s="39" t="str">
        <f t="shared" si="182"/>
        <v>OG</v>
      </c>
      <c r="DR46" s="39" t="str">
        <f t="shared" si="183"/>
        <v>OG</v>
      </c>
      <c r="DS46" s="66" t="str">
        <f t="shared" si="94"/>
        <v>OG</v>
      </c>
      <c r="DT46" s="66" t="str">
        <f t="shared" si="95"/>
        <v>OG</v>
      </c>
      <c r="DU46" s="35">
        <f t="shared" si="96"/>
        <v>37</v>
      </c>
      <c r="DV46" s="35" t="str">
        <f t="shared" si="97"/>
        <v>OG</v>
      </c>
      <c r="DW46" s="35" t="str">
        <f t="shared" si="98"/>
        <v>OG</v>
      </c>
      <c r="DX46" s="35" t="str">
        <f t="shared" si="99"/>
        <v>OG</v>
      </c>
      <c r="DY46" s="35">
        <f t="shared" si="100"/>
        <v>0</v>
      </c>
      <c r="DZ46" s="67">
        <f t="shared" si="101"/>
        <v>0</v>
      </c>
      <c r="EA46" s="35">
        <f t="shared" si="119"/>
        <v>1</v>
      </c>
      <c r="EB46" s="28">
        <f>'1STML'!AO46</f>
        <v>59</v>
      </c>
    </row>
    <row r="47" spans="1:132" ht="19.5">
      <c r="A47" s="4">
        <f>'1STML'!A47</f>
        <v>38</v>
      </c>
      <c r="B47" s="4" t="str">
        <f>'1STML'!B47</f>
        <v>ST0790197</v>
      </c>
      <c r="C47" s="4">
        <f>'1STML'!C47</f>
        <v>200309</v>
      </c>
      <c r="D47" s="4" t="str">
        <f>'1STML'!D47</f>
        <v>DONISH TAMANG</v>
      </c>
      <c r="E47" s="37">
        <f t="shared" si="0"/>
        <v>50</v>
      </c>
      <c r="F47" s="40">
        <f>'1STML'!F47</f>
        <v>230</v>
      </c>
      <c r="G47" s="38">
        <f t="shared" si="120"/>
        <v>2.5</v>
      </c>
      <c r="H47" s="39" t="str">
        <f t="shared" si="121"/>
        <v>OG</v>
      </c>
      <c r="I47" s="39" t="str">
        <f t="shared" si="122"/>
        <v>OG</v>
      </c>
      <c r="J47" s="37">
        <f t="shared" si="2"/>
        <v>50</v>
      </c>
      <c r="K47" s="40">
        <f>'1STML'!G47</f>
        <v>59</v>
      </c>
      <c r="L47" s="38">
        <f t="shared" si="123"/>
        <v>2.5</v>
      </c>
      <c r="M47" s="39" t="str">
        <f t="shared" si="124"/>
        <v>OG</v>
      </c>
      <c r="N47" s="39" t="str">
        <f t="shared" si="125"/>
        <v>OG</v>
      </c>
      <c r="O47" s="40">
        <f>'1STML'!H47</f>
        <v>289</v>
      </c>
      <c r="P47" s="39" t="str">
        <f t="shared" si="126"/>
        <v>OG</v>
      </c>
      <c r="Q47" s="39" t="str">
        <f t="shared" si="127"/>
        <v>OG</v>
      </c>
      <c r="R47" s="66" t="str">
        <f t="shared" si="38"/>
        <v>OG</v>
      </c>
      <c r="S47" s="66" t="str">
        <f t="shared" si="39"/>
        <v>OG</v>
      </c>
      <c r="T47" s="37">
        <f t="shared" si="4"/>
        <v>50</v>
      </c>
      <c r="U47" s="40">
        <f>'1STML'!J47</f>
        <v>225</v>
      </c>
      <c r="V47" s="38">
        <f t="shared" si="128"/>
        <v>2.5</v>
      </c>
      <c r="W47" s="39" t="str">
        <f t="shared" si="129"/>
        <v>OG</v>
      </c>
      <c r="X47" s="39" t="str">
        <f t="shared" si="130"/>
        <v>OG</v>
      </c>
      <c r="Y47" s="37">
        <f t="shared" si="6"/>
        <v>50</v>
      </c>
      <c r="Z47" s="40">
        <f>'1STML'!K47</f>
        <v>53</v>
      </c>
      <c r="AA47" s="38">
        <f t="shared" si="131"/>
        <v>2.5</v>
      </c>
      <c r="AB47" s="39" t="str">
        <f t="shared" si="132"/>
        <v>OG</v>
      </c>
      <c r="AC47" s="39" t="str">
        <f t="shared" si="133"/>
        <v>OG</v>
      </c>
      <c r="AD47" s="40">
        <f>'1STML'!L47</f>
        <v>278</v>
      </c>
      <c r="AE47" s="39" t="str">
        <f t="shared" si="134"/>
        <v>OG</v>
      </c>
      <c r="AF47" s="39" t="str">
        <f t="shared" si="135"/>
        <v>OG</v>
      </c>
      <c r="AG47" s="66" t="str">
        <f t="shared" si="46"/>
        <v>OG</v>
      </c>
      <c r="AH47" s="66" t="str">
        <f t="shared" si="47"/>
        <v>OG</v>
      </c>
      <c r="AI47" s="37">
        <f t="shared" si="8"/>
        <v>50</v>
      </c>
      <c r="AJ47" s="40">
        <f>'1STML'!N47</f>
        <v>215</v>
      </c>
      <c r="AK47" s="38">
        <f t="shared" si="136"/>
        <v>2.5</v>
      </c>
      <c r="AL47" s="39" t="str">
        <f t="shared" si="137"/>
        <v>OG</v>
      </c>
      <c r="AM47" s="39" t="str">
        <f t="shared" si="138"/>
        <v>OG</v>
      </c>
      <c r="AN47" s="37">
        <f t="shared" si="10"/>
        <v>50</v>
      </c>
      <c r="AO47" s="40">
        <f>'1STML'!O47</f>
        <v>59</v>
      </c>
      <c r="AP47" s="38">
        <f t="shared" si="139"/>
        <v>2.5</v>
      </c>
      <c r="AQ47" s="39" t="str">
        <f t="shared" si="140"/>
        <v>OG</v>
      </c>
      <c r="AR47" s="39" t="str">
        <f t="shared" si="141"/>
        <v>OG</v>
      </c>
      <c r="AS47" s="40">
        <f>'1STML'!P47</f>
        <v>274</v>
      </c>
      <c r="AT47" s="39" t="str">
        <f t="shared" si="142"/>
        <v>OG</v>
      </c>
      <c r="AU47" s="39" t="str">
        <f t="shared" si="143"/>
        <v>OG</v>
      </c>
      <c r="AV47" s="66" t="str">
        <f t="shared" si="54"/>
        <v>OG</v>
      </c>
      <c r="AW47" s="66" t="str">
        <f t="shared" si="55"/>
        <v>OG</v>
      </c>
      <c r="AX47" s="37">
        <f t="shared" si="12"/>
        <v>50</v>
      </c>
      <c r="AY47" s="40">
        <f>'1STML'!R47</f>
        <v>210</v>
      </c>
      <c r="AZ47" s="38">
        <f t="shared" si="144"/>
        <v>2.5</v>
      </c>
      <c r="BA47" s="39" t="str">
        <f t="shared" si="145"/>
        <v>OG</v>
      </c>
      <c r="BB47" s="39" t="str">
        <f t="shared" si="146"/>
        <v>OG</v>
      </c>
      <c r="BC47" s="37">
        <f t="shared" si="14"/>
        <v>50</v>
      </c>
      <c r="BD47" s="40">
        <f>'1STML'!S47</f>
        <v>53</v>
      </c>
      <c r="BE47" s="38">
        <f t="shared" si="147"/>
        <v>2.5</v>
      </c>
      <c r="BF47" s="39" t="str">
        <f t="shared" si="148"/>
        <v>OG</v>
      </c>
      <c r="BG47" s="39" t="str">
        <f t="shared" si="149"/>
        <v>OG</v>
      </c>
      <c r="BH47" s="40">
        <f>'1STML'!T47</f>
        <v>263</v>
      </c>
      <c r="BI47" s="39" t="str">
        <f t="shared" si="150"/>
        <v>OG</v>
      </c>
      <c r="BJ47" s="39" t="str">
        <f t="shared" si="151"/>
        <v>OG</v>
      </c>
      <c r="BK47" s="66" t="str">
        <f t="shared" si="62"/>
        <v>OG</v>
      </c>
      <c r="BL47" s="66" t="str">
        <f t="shared" si="63"/>
        <v>OG</v>
      </c>
      <c r="BM47" s="37">
        <f t="shared" si="16"/>
        <v>50</v>
      </c>
      <c r="BN47" s="40">
        <f>'1STML'!V47</f>
        <v>240</v>
      </c>
      <c r="BO47" s="38">
        <f t="shared" si="152"/>
        <v>2.5</v>
      </c>
      <c r="BP47" s="39" t="str">
        <f t="shared" si="153"/>
        <v>OG</v>
      </c>
      <c r="BQ47" s="39" t="str">
        <f t="shared" si="154"/>
        <v>OG</v>
      </c>
      <c r="BR47" s="37">
        <f t="shared" si="18"/>
        <v>50</v>
      </c>
      <c r="BS47" s="40">
        <f>'1STML'!W47</f>
        <v>57</v>
      </c>
      <c r="BT47" s="38">
        <f t="shared" si="155"/>
        <v>2.5</v>
      </c>
      <c r="BU47" s="39" t="str">
        <f t="shared" si="156"/>
        <v>OG</v>
      </c>
      <c r="BV47" s="39" t="str">
        <f t="shared" si="157"/>
        <v>OG</v>
      </c>
      <c r="BW47" s="40">
        <f>'1STML'!X47</f>
        <v>297</v>
      </c>
      <c r="BX47" s="39" t="str">
        <f t="shared" si="158"/>
        <v>OG</v>
      </c>
      <c r="BY47" s="39" t="str">
        <f t="shared" si="159"/>
        <v>OG</v>
      </c>
      <c r="BZ47" s="66" t="str">
        <f t="shared" si="70"/>
        <v>OG</v>
      </c>
      <c r="CA47" s="66" t="str">
        <f t="shared" si="71"/>
        <v>OG</v>
      </c>
      <c r="CB47" s="37">
        <f t="shared" si="20"/>
        <v>25</v>
      </c>
      <c r="CC47" s="40">
        <f>'1STML'!Z47</f>
        <v>115</v>
      </c>
      <c r="CD47" s="38">
        <f t="shared" si="160"/>
        <v>2</v>
      </c>
      <c r="CE47" s="39" t="str">
        <f t="shared" si="161"/>
        <v>OG</v>
      </c>
      <c r="CF47" s="39" t="str">
        <f t="shared" si="162"/>
        <v>OG</v>
      </c>
      <c r="CG47" s="37">
        <f t="shared" si="22"/>
        <v>25</v>
      </c>
      <c r="CH47" s="40">
        <f>'1STML'!AA47</f>
        <v>29</v>
      </c>
      <c r="CI47" s="38">
        <f t="shared" si="163"/>
        <v>2</v>
      </c>
      <c r="CJ47" s="39" t="str">
        <f t="shared" si="164"/>
        <v>OG</v>
      </c>
      <c r="CK47" s="39" t="str">
        <f t="shared" si="165"/>
        <v>OG</v>
      </c>
      <c r="CL47" s="40">
        <f>'1STML'!AB47</f>
        <v>144</v>
      </c>
      <c r="CM47" s="39" t="str">
        <f t="shared" si="166"/>
        <v>OG</v>
      </c>
      <c r="CN47" s="39" t="str">
        <f t="shared" si="167"/>
        <v>OG</v>
      </c>
      <c r="CO47" s="66" t="str">
        <f t="shared" si="78"/>
        <v>OG</v>
      </c>
      <c r="CP47" s="66" t="str">
        <f t="shared" si="79"/>
        <v>OG</v>
      </c>
      <c r="CQ47" s="37">
        <f t="shared" si="24"/>
        <v>25</v>
      </c>
      <c r="CR47" s="40">
        <f>'1STML'!AD47</f>
        <v>115</v>
      </c>
      <c r="CS47" s="38">
        <f t="shared" si="168"/>
        <v>2</v>
      </c>
      <c r="CT47" s="39" t="str">
        <f t="shared" si="169"/>
        <v>OG</v>
      </c>
      <c r="CU47" s="39" t="str">
        <f t="shared" si="170"/>
        <v>OG</v>
      </c>
      <c r="CV47" s="37">
        <f t="shared" si="26"/>
        <v>25</v>
      </c>
      <c r="CW47" s="40">
        <f>'1STML'!AE47</f>
        <v>28</v>
      </c>
      <c r="CX47" s="38">
        <f t="shared" si="171"/>
        <v>2</v>
      </c>
      <c r="CY47" s="39" t="str">
        <f t="shared" si="172"/>
        <v>OG</v>
      </c>
      <c r="CZ47" s="39" t="str">
        <f t="shared" si="173"/>
        <v>OG</v>
      </c>
      <c r="DA47" s="40">
        <f>'1STML'!AF47</f>
        <v>143</v>
      </c>
      <c r="DB47" s="39" t="str">
        <f t="shared" si="174"/>
        <v>OG</v>
      </c>
      <c r="DC47" s="39" t="str">
        <f t="shared" si="175"/>
        <v>OG</v>
      </c>
      <c r="DD47" s="66" t="str">
        <f t="shared" si="86"/>
        <v>OG</v>
      </c>
      <c r="DE47" s="66" t="str">
        <f t="shared" si="87"/>
        <v>OG</v>
      </c>
      <c r="DF47" s="37">
        <f t="shared" si="28"/>
        <v>25</v>
      </c>
      <c r="DG47" s="40">
        <f>'1STML'!AH47</f>
        <v>95</v>
      </c>
      <c r="DH47" s="38">
        <f t="shared" si="176"/>
        <v>2</v>
      </c>
      <c r="DI47" s="39" t="str">
        <f t="shared" si="177"/>
        <v>OG</v>
      </c>
      <c r="DJ47" s="39" t="str">
        <f t="shared" si="178"/>
        <v>OG</v>
      </c>
      <c r="DK47" s="37">
        <f t="shared" si="30"/>
        <v>25</v>
      </c>
      <c r="DL47" s="40">
        <f>'1STML'!AI47</f>
        <v>29</v>
      </c>
      <c r="DM47" s="38">
        <f t="shared" si="179"/>
        <v>2</v>
      </c>
      <c r="DN47" s="39" t="str">
        <f t="shared" si="180"/>
        <v>OG</v>
      </c>
      <c r="DO47" s="39" t="str">
        <f t="shared" si="181"/>
        <v>OG</v>
      </c>
      <c r="DP47" s="40">
        <f>'1STML'!AJ47</f>
        <v>124</v>
      </c>
      <c r="DQ47" s="39" t="str">
        <f t="shared" si="182"/>
        <v>OG</v>
      </c>
      <c r="DR47" s="39" t="str">
        <f t="shared" si="183"/>
        <v>OG</v>
      </c>
      <c r="DS47" s="66" t="str">
        <f t="shared" si="94"/>
        <v>OG</v>
      </c>
      <c r="DT47" s="66" t="str">
        <f t="shared" si="95"/>
        <v>OG</v>
      </c>
      <c r="DU47" s="35">
        <f t="shared" si="96"/>
        <v>37</v>
      </c>
      <c r="DV47" s="35" t="str">
        <f t="shared" si="97"/>
        <v>OG</v>
      </c>
      <c r="DW47" s="35" t="str">
        <f t="shared" si="98"/>
        <v>OG</v>
      </c>
      <c r="DX47" s="35" t="str">
        <f t="shared" si="99"/>
        <v>OG</v>
      </c>
      <c r="DY47" s="35">
        <f t="shared" si="100"/>
        <v>0</v>
      </c>
      <c r="DZ47" s="67">
        <f t="shared" si="101"/>
        <v>0</v>
      </c>
      <c r="EA47" s="35">
        <f t="shared" si="119"/>
        <v>1</v>
      </c>
      <c r="EB47" s="28">
        <f>'1STML'!AO47</f>
        <v>59</v>
      </c>
    </row>
    <row r="48" spans="1:132" ht="19.5">
      <c r="A48" s="4">
        <f>'1STML'!A48</f>
        <v>39</v>
      </c>
      <c r="B48" s="4" t="str">
        <f>'1STML'!B48</f>
        <v>ST0790098</v>
      </c>
      <c r="C48" s="4">
        <f>'1STML'!C48</f>
        <v>200310</v>
      </c>
      <c r="D48" s="4" t="str">
        <f>'1STML'!D48</f>
        <v>DORKASH LIMBU</v>
      </c>
      <c r="E48" s="37">
        <f t="shared" si="0"/>
        <v>50</v>
      </c>
      <c r="F48" s="40">
        <f>'1STML'!F48</f>
        <v>140</v>
      </c>
      <c r="G48" s="38">
        <f t="shared" si="120"/>
        <v>2.5</v>
      </c>
      <c r="H48" s="39" t="str">
        <f t="shared" si="121"/>
        <v>OG</v>
      </c>
      <c r="I48" s="39" t="str">
        <f t="shared" si="122"/>
        <v>OG</v>
      </c>
      <c r="J48" s="37">
        <f t="shared" si="2"/>
        <v>50</v>
      </c>
      <c r="K48" s="40">
        <f>'1STML'!G48</f>
        <v>52</v>
      </c>
      <c r="L48" s="38">
        <f t="shared" si="123"/>
        <v>2.5</v>
      </c>
      <c r="M48" s="39" t="str">
        <f t="shared" si="124"/>
        <v>OG</v>
      </c>
      <c r="N48" s="39" t="str">
        <f t="shared" si="125"/>
        <v>OG</v>
      </c>
      <c r="O48" s="40">
        <f>'1STML'!H48</f>
        <v>192</v>
      </c>
      <c r="P48" s="39" t="str">
        <f t="shared" si="126"/>
        <v>OG</v>
      </c>
      <c r="Q48" s="39" t="str">
        <f t="shared" si="127"/>
        <v>OG</v>
      </c>
      <c r="R48" s="66" t="str">
        <f t="shared" si="38"/>
        <v>OG</v>
      </c>
      <c r="S48" s="66" t="str">
        <f t="shared" si="39"/>
        <v>OG</v>
      </c>
      <c r="T48" s="37">
        <f t="shared" si="4"/>
        <v>50</v>
      </c>
      <c r="U48" s="40">
        <f>'1STML'!J48</f>
        <v>115</v>
      </c>
      <c r="V48" s="38">
        <f t="shared" si="128"/>
        <v>2.5</v>
      </c>
      <c r="W48" s="39" t="str">
        <f t="shared" si="129"/>
        <v>OG</v>
      </c>
      <c r="X48" s="39" t="str">
        <f t="shared" si="130"/>
        <v>OG</v>
      </c>
      <c r="Y48" s="37">
        <f t="shared" si="6"/>
        <v>50</v>
      </c>
      <c r="Z48" s="40">
        <f>'1STML'!K48</f>
        <v>48</v>
      </c>
      <c r="AA48" s="38">
        <f t="shared" si="131"/>
        <v>2.5</v>
      </c>
      <c r="AB48" s="39" t="str">
        <f t="shared" si="132"/>
        <v>A+</v>
      </c>
      <c r="AC48" s="39">
        <f t="shared" si="133"/>
        <v>4</v>
      </c>
      <c r="AD48" s="40">
        <f>'1STML'!L48</f>
        <v>163</v>
      </c>
      <c r="AE48" s="39" t="str">
        <f t="shared" si="134"/>
        <v>OG</v>
      </c>
      <c r="AF48" s="39" t="str">
        <f t="shared" si="135"/>
        <v>OG</v>
      </c>
      <c r="AG48" s="66" t="str">
        <f t="shared" si="46"/>
        <v>OG</v>
      </c>
      <c r="AH48" s="66" t="str">
        <f t="shared" si="47"/>
        <v>OG</v>
      </c>
      <c r="AI48" s="37">
        <f t="shared" si="8"/>
        <v>50</v>
      </c>
      <c r="AJ48" s="40">
        <f>'1STML'!N48</f>
        <v>110</v>
      </c>
      <c r="AK48" s="38">
        <f t="shared" si="136"/>
        <v>2.5</v>
      </c>
      <c r="AL48" s="39" t="str">
        <f t="shared" si="137"/>
        <v>OG</v>
      </c>
      <c r="AM48" s="39" t="str">
        <f t="shared" si="138"/>
        <v>OG</v>
      </c>
      <c r="AN48" s="37">
        <f t="shared" si="10"/>
        <v>50</v>
      </c>
      <c r="AO48" s="40">
        <f>'1STML'!O48</f>
        <v>52</v>
      </c>
      <c r="AP48" s="38">
        <f t="shared" si="139"/>
        <v>2.5</v>
      </c>
      <c r="AQ48" s="39" t="str">
        <f t="shared" si="140"/>
        <v>OG</v>
      </c>
      <c r="AR48" s="39" t="str">
        <f t="shared" si="141"/>
        <v>OG</v>
      </c>
      <c r="AS48" s="40">
        <f>'1STML'!P48</f>
        <v>162</v>
      </c>
      <c r="AT48" s="39" t="str">
        <f t="shared" si="142"/>
        <v>OG</v>
      </c>
      <c r="AU48" s="39" t="str">
        <f t="shared" si="143"/>
        <v>OG</v>
      </c>
      <c r="AV48" s="66" t="str">
        <f t="shared" si="54"/>
        <v>OG</v>
      </c>
      <c r="AW48" s="66" t="str">
        <f t="shared" si="55"/>
        <v>OG</v>
      </c>
      <c r="AX48" s="37">
        <f t="shared" si="12"/>
        <v>50</v>
      </c>
      <c r="AY48" s="40">
        <f>'1STML'!R48</f>
        <v>180</v>
      </c>
      <c r="AZ48" s="38">
        <f t="shared" si="144"/>
        <v>2.5</v>
      </c>
      <c r="BA48" s="39" t="str">
        <f t="shared" si="145"/>
        <v>OG</v>
      </c>
      <c r="BB48" s="39" t="str">
        <f t="shared" si="146"/>
        <v>OG</v>
      </c>
      <c r="BC48" s="37">
        <f t="shared" si="14"/>
        <v>50</v>
      </c>
      <c r="BD48" s="40">
        <f>'1STML'!S48</f>
        <v>48</v>
      </c>
      <c r="BE48" s="38">
        <f t="shared" si="147"/>
        <v>2.5</v>
      </c>
      <c r="BF48" s="39" t="str">
        <f t="shared" si="148"/>
        <v>A+</v>
      </c>
      <c r="BG48" s="39">
        <f t="shared" si="149"/>
        <v>4</v>
      </c>
      <c r="BH48" s="40">
        <f>'1STML'!T48</f>
        <v>228</v>
      </c>
      <c r="BI48" s="39" t="str">
        <f t="shared" si="150"/>
        <v>OG</v>
      </c>
      <c r="BJ48" s="39" t="str">
        <f t="shared" si="151"/>
        <v>OG</v>
      </c>
      <c r="BK48" s="66" t="str">
        <f t="shared" si="62"/>
        <v>OG</v>
      </c>
      <c r="BL48" s="66" t="str">
        <f t="shared" si="63"/>
        <v>OG</v>
      </c>
      <c r="BM48" s="37">
        <f t="shared" si="16"/>
        <v>50</v>
      </c>
      <c r="BN48" s="40">
        <f>'1STML'!V48</f>
        <v>125</v>
      </c>
      <c r="BO48" s="38">
        <f t="shared" si="152"/>
        <v>2.5</v>
      </c>
      <c r="BP48" s="39" t="str">
        <f t="shared" si="153"/>
        <v>OG</v>
      </c>
      <c r="BQ48" s="39" t="str">
        <f t="shared" si="154"/>
        <v>OG</v>
      </c>
      <c r="BR48" s="37">
        <f t="shared" si="18"/>
        <v>50</v>
      </c>
      <c r="BS48" s="40">
        <f>'1STML'!W48</f>
        <v>38</v>
      </c>
      <c r="BT48" s="38">
        <f t="shared" si="155"/>
        <v>2.5</v>
      </c>
      <c r="BU48" s="39" t="str">
        <f t="shared" si="156"/>
        <v>B+</v>
      </c>
      <c r="BV48" s="39">
        <f t="shared" si="157"/>
        <v>3.2</v>
      </c>
      <c r="BW48" s="40">
        <f>'1STML'!X48</f>
        <v>163</v>
      </c>
      <c r="BX48" s="39" t="str">
        <f t="shared" si="158"/>
        <v>OG</v>
      </c>
      <c r="BY48" s="39" t="str">
        <f t="shared" si="159"/>
        <v>OG</v>
      </c>
      <c r="BZ48" s="66" t="str">
        <f t="shared" si="70"/>
        <v>OG</v>
      </c>
      <c r="CA48" s="66" t="str">
        <f t="shared" si="71"/>
        <v>OG</v>
      </c>
      <c r="CB48" s="37">
        <f t="shared" si="20"/>
        <v>25</v>
      </c>
      <c r="CC48" s="40">
        <f>'1STML'!Z48</f>
        <v>105</v>
      </c>
      <c r="CD48" s="38">
        <f t="shared" si="160"/>
        <v>2</v>
      </c>
      <c r="CE48" s="39" t="str">
        <f t="shared" si="161"/>
        <v>OG</v>
      </c>
      <c r="CF48" s="39" t="str">
        <f t="shared" si="162"/>
        <v>OG</v>
      </c>
      <c r="CG48" s="37">
        <f t="shared" si="22"/>
        <v>25</v>
      </c>
      <c r="CH48" s="40">
        <f>'1STML'!AA48</f>
        <v>24</v>
      </c>
      <c r="CI48" s="38">
        <f t="shared" si="163"/>
        <v>2</v>
      </c>
      <c r="CJ48" s="39" t="str">
        <f t="shared" si="164"/>
        <v>A+</v>
      </c>
      <c r="CK48" s="39">
        <f t="shared" si="165"/>
        <v>4</v>
      </c>
      <c r="CL48" s="40">
        <f>'1STML'!AB48</f>
        <v>129</v>
      </c>
      <c r="CM48" s="39" t="str">
        <f t="shared" si="166"/>
        <v>OG</v>
      </c>
      <c r="CN48" s="39" t="str">
        <f t="shared" si="167"/>
        <v>OG</v>
      </c>
      <c r="CO48" s="66" t="str">
        <f t="shared" si="78"/>
        <v>OG</v>
      </c>
      <c r="CP48" s="66" t="str">
        <f t="shared" si="79"/>
        <v>OG</v>
      </c>
      <c r="CQ48" s="37">
        <f t="shared" si="24"/>
        <v>25</v>
      </c>
      <c r="CR48" s="40">
        <f>'1STML'!AD48</f>
        <v>115</v>
      </c>
      <c r="CS48" s="38">
        <f t="shared" si="168"/>
        <v>2</v>
      </c>
      <c r="CT48" s="39" t="str">
        <f t="shared" si="169"/>
        <v>OG</v>
      </c>
      <c r="CU48" s="39" t="str">
        <f t="shared" si="170"/>
        <v>OG</v>
      </c>
      <c r="CV48" s="37">
        <f t="shared" si="26"/>
        <v>25</v>
      </c>
      <c r="CW48" s="40">
        <f>'1STML'!AE48</f>
        <v>24</v>
      </c>
      <c r="CX48" s="38">
        <f t="shared" si="171"/>
        <v>2</v>
      </c>
      <c r="CY48" s="39" t="str">
        <f t="shared" si="172"/>
        <v>A+</v>
      </c>
      <c r="CZ48" s="39">
        <f t="shared" si="173"/>
        <v>4</v>
      </c>
      <c r="DA48" s="40">
        <f>'1STML'!AF48</f>
        <v>139</v>
      </c>
      <c r="DB48" s="39" t="str">
        <f t="shared" si="174"/>
        <v>OG</v>
      </c>
      <c r="DC48" s="39" t="str">
        <f t="shared" si="175"/>
        <v>OG</v>
      </c>
      <c r="DD48" s="66" t="str">
        <f t="shared" si="86"/>
        <v>OG</v>
      </c>
      <c r="DE48" s="66" t="str">
        <f t="shared" si="87"/>
        <v>OG</v>
      </c>
      <c r="DF48" s="37">
        <f t="shared" si="28"/>
        <v>25</v>
      </c>
      <c r="DG48" s="40">
        <f>'1STML'!AH48</f>
        <v>90</v>
      </c>
      <c r="DH48" s="38">
        <f t="shared" si="176"/>
        <v>2</v>
      </c>
      <c r="DI48" s="39" t="str">
        <f t="shared" si="177"/>
        <v>OG</v>
      </c>
      <c r="DJ48" s="39" t="str">
        <f t="shared" si="178"/>
        <v>OG</v>
      </c>
      <c r="DK48" s="37">
        <f t="shared" si="30"/>
        <v>25</v>
      </c>
      <c r="DL48" s="40">
        <f>'1STML'!AI48</f>
        <v>24</v>
      </c>
      <c r="DM48" s="38">
        <f t="shared" si="179"/>
        <v>2</v>
      </c>
      <c r="DN48" s="39" t="str">
        <f t="shared" si="180"/>
        <v>A+</v>
      </c>
      <c r="DO48" s="39">
        <f t="shared" si="181"/>
        <v>4</v>
      </c>
      <c r="DP48" s="40">
        <f>'1STML'!AJ48</f>
        <v>114</v>
      </c>
      <c r="DQ48" s="39" t="str">
        <f t="shared" si="182"/>
        <v>OG</v>
      </c>
      <c r="DR48" s="39" t="str">
        <f t="shared" si="183"/>
        <v>OG</v>
      </c>
      <c r="DS48" s="66" t="str">
        <f t="shared" si="94"/>
        <v>OG</v>
      </c>
      <c r="DT48" s="66" t="str">
        <f t="shared" si="95"/>
        <v>OG</v>
      </c>
      <c r="DU48" s="35">
        <f t="shared" si="96"/>
        <v>37</v>
      </c>
      <c r="DV48" s="35" t="str">
        <f t="shared" si="97"/>
        <v>OG</v>
      </c>
      <c r="DW48" s="35" t="str">
        <f t="shared" si="98"/>
        <v>OG</v>
      </c>
      <c r="DX48" s="35" t="str">
        <f t="shared" si="99"/>
        <v>OG</v>
      </c>
      <c r="DY48" s="35">
        <f t="shared" si="100"/>
        <v>0</v>
      </c>
      <c r="DZ48" s="67">
        <f t="shared" si="101"/>
        <v>0</v>
      </c>
      <c r="EA48" s="35">
        <f t="shared" si="119"/>
        <v>1</v>
      </c>
      <c r="EB48" s="28">
        <f>'1STML'!AO48</f>
        <v>55</v>
      </c>
    </row>
    <row r="49" spans="1:132" ht="19.5">
      <c r="A49" s="4">
        <f>'1STML'!A49</f>
        <v>40</v>
      </c>
      <c r="B49" s="4" t="str">
        <f>'1STML'!B49</f>
        <v>ST0800304</v>
      </c>
      <c r="C49" s="4">
        <f>'1STML'!C49</f>
        <v>200311</v>
      </c>
      <c r="D49" s="4" t="str">
        <f>'1STML'!D49</f>
        <v>HINA RAI</v>
      </c>
      <c r="E49" s="37">
        <f t="shared" si="0"/>
        <v>50</v>
      </c>
      <c r="F49" s="40">
        <f>'1STML'!F49</f>
        <v>205</v>
      </c>
      <c r="G49" s="38">
        <f>_xlfn.XLOOKUP(E$6,SCODE,THCR,"ERROR",0,1)</f>
        <v>2.5</v>
      </c>
      <c r="H49" s="39" t="str">
        <f>IF(F$8=0,0,IF(OR(F49=0,F49="ABS",F49="a"),"ABS",IF(OR(F49=0,F49=" ",F49=""),0,IF((F49*100/F$8)&gt;100,"OG",IF((F49*100/F$8)&gt;=90,"A+",IF((F49*100/F$8)&gt;=80,"A",IF((F49*100/F$8)&gt;=70,"B+",IF((F49*100/F$8)&gt;=60,"B",IF((F49*100/F$8)&gt;=50,"C+",IF((F49*100/F$8)&gt;=40,"C",IF((F49*100/F$8)&gt;=35,"D","NG")))))))))))</f>
        <v>OG</v>
      </c>
      <c r="I49" s="39" t="str">
        <f>IF(F$8=0,0,IF(OR(F49=0,F49="ABS",F49="a"),0,IF(OR(F49=0,F49=" ",F49=""),0,IF((F49*100/F$8)&gt;100,"OG",IF((F49*100/F$8)&gt;=90,4,IF((F49*100/F$8)&gt;=80,3.6,IF((F49*100/F$8)&gt;=70,3.2,IF((F49*100/F$8)&gt;=60,2.8,IF((F49*100/F$8)&gt;=50,2.4,IF((F49*100/F$8)&gt;=40,2,IF((F49*100/F$8)&gt;=35,1.6,0)))))))))))</f>
        <v>OG</v>
      </c>
      <c r="J49" s="37">
        <f t="shared" si="2"/>
        <v>50</v>
      </c>
      <c r="K49" s="40">
        <f>'1STML'!G49</f>
        <v>58</v>
      </c>
      <c r="L49" s="38">
        <f>_xlfn.XLOOKUP(E$6,SCODE,INCR,"ERROR",0,1)</f>
        <v>2.5</v>
      </c>
      <c r="M49" s="39" t="str">
        <f>IF(K$8=0,0,IF(OR(K49=0,K49="ABS",K49="a"),"ABS",IF(OR(K49=0,K49=" ",K49=""),0,IF((K49*100/K$8)&gt;100,"OG",IF((K49*100/K$8)&gt;=90,"A+",IF((K49*100/K$8)&gt;=80,"A",IF((K49*100/K$8)&gt;=70,"B+",IF((K49*100/K$8)&gt;=60,"B",IF((K49*100/K$8)&gt;=50,"C+",IF((K49*100/K$8)&gt;=40,"C",IF((K49*100/K$8)&gt;=35,"D","NG")))))))))))</f>
        <v>OG</v>
      </c>
      <c r="N49" s="39" t="str">
        <f>IF(K$8=0,0,IF(OR(K49=0,K49="ABS",K49="a"),0,IF(OR(K49=0,K49=" ",K49=""),0,IF((K49*100/K$8)&gt;100,"OG",IF((K49*100/K$8)&gt;=90,4,IF((K49*100/K$8)&gt;=80,3.6,IF((K49*100/K$8)&gt;=70,3.2,IF((K49*100/K$8)&gt;=60,2.8,IF((K49*100/K$8)&gt;=50,2.4,IF((K49*100/K$8)&gt;=40,2,IF((K49*100/K$8)&gt;=35,1.6,0)))))))))))</f>
        <v>OG</v>
      </c>
      <c r="O49" s="40">
        <f>'1STML'!H49</f>
        <v>263</v>
      </c>
      <c r="P49" s="39" t="str">
        <f t="shared" si="126"/>
        <v>OG</v>
      </c>
      <c r="Q49" s="39" t="str">
        <f t="shared" si="127"/>
        <v>OG</v>
      </c>
      <c r="R49" s="66" t="str">
        <f t="shared" si="38"/>
        <v>OG</v>
      </c>
      <c r="S49" s="66" t="str">
        <f t="shared" si="39"/>
        <v>OG</v>
      </c>
      <c r="T49" s="37">
        <f t="shared" si="4"/>
        <v>50</v>
      </c>
      <c r="U49" s="40">
        <f>'1STML'!J49</f>
        <v>165</v>
      </c>
      <c r="V49" s="38">
        <f>_xlfn.XLOOKUP(T$6,SCODE,THCR,"ERROR",0,1)</f>
        <v>2.5</v>
      </c>
      <c r="W49" s="39" t="str">
        <f>IF(U$8=0,0,IF(OR(U49=0,U49="ABS",U49="a"),"ABS",IF(OR(U49=0,U49=" ",U49=""),0,IF((U49*100/U$8)&gt;100,"OG",IF((U49*100/U$8)&gt;=90,"A+",IF((U49*100/U$8)&gt;=80,"A",IF((U49*100/U$8)&gt;=70,"B+",IF((U49*100/U$8)&gt;=60,"B",IF((U49*100/U$8)&gt;=50,"C+",IF((U49*100/U$8)&gt;=40,"C",IF((U49*100/U$8)&gt;=35,"D","NG")))))))))))</f>
        <v>OG</v>
      </c>
      <c r="X49" s="39" t="str">
        <f>IF(U$8=0,0,IF(OR(U49=0,U49="ABS",U49="a"),0,IF(OR(U49=0,U49=" ",U49=""),0,IF((U49*100/U$8)&gt;100,"OG",IF((U49*100/U$8)&gt;=90,4,IF((U49*100/U$8)&gt;=80,3.6,IF((U49*100/U$8)&gt;=70,3.2,IF((U49*100/U$8)&gt;=60,2.8,IF((U49*100/U$8)&gt;=50,2.4,IF((U49*100/U$8)&gt;=40,2,IF((U49*100/U$8)&gt;=35,1.6,0)))))))))))</f>
        <v>OG</v>
      </c>
      <c r="Y49" s="37">
        <f t="shared" si="6"/>
        <v>50</v>
      </c>
      <c r="Z49" s="40">
        <f>'1STML'!K49</f>
        <v>57</v>
      </c>
      <c r="AA49" s="38">
        <f>_xlfn.XLOOKUP(T$6,SCODE,INCR,"ERROR",0,1)</f>
        <v>2.5</v>
      </c>
      <c r="AB49" s="39" t="str">
        <f>IF(Z$8=0,0,IF(OR(Z49=0,Z49="ABS",Z49="a"),"ABS",IF(OR(Z49=0,Z49=" ",Z49=""),0,IF((Z49*100/Z$8)&gt;100,"OG",IF((Z49*100/Z$8)&gt;=90,"A+",IF((Z49*100/Z$8)&gt;=80,"A",IF((Z49*100/Z$8)&gt;=70,"B+",IF((Z49*100/Z$8)&gt;=60,"B",IF((Z49*100/Z$8)&gt;=50,"C+",IF((Z49*100/Z$8)&gt;=40,"C",IF((Z49*100/Z$8)&gt;=35,"D","NG")))))))))))</f>
        <v>OG</v>
      </c>
      <c r="AC49" s="39" t="str">
        <f>IF(Z$8=0,0,IF(OR(Z49=0,Z49="ABS",Z49="a"),0,IF(OR(Z49=0,Z49=" ",Z49=""),0,IF((Z49*100/Z$8)&gt;100,"OG",IF((Z49*100/Z$8)&gt;=90,4,IF((Z49*100/Z$8)&gt;=80,3.6,IF((Z49*100/Z$8)&gt;=70,3.2,IF((Z49*100/Z$8)&gt;=60,2.8,IF((Z49*100/Z$8)&gt;=50,2.4,IF((Z49*100/Z$8)&gt;=40,2,IF((Z49*100/Z$8)&gt;=35,1.6,0)))))))))))</f>
        <v>OG</v>
      </c>
      <c r="AD49" s="40">
        <f>'1STML'!L49</f>
        <v>222</v>
      </c>
      <c r="AE49" s="39" t="str">
        <f t="shared" si="134"/>
        <v>OG</v>
      </c>
      <c r="AF49" s="39" t="str">
        <f t="shared" si="135"/>
        <v>OG</v>
      </c>
      <c r="AG49" s="66" t="str">
        <f t="shared" si="46"/>
        <v>OG</v>
      </c>
      <c r="AH49" s="66" t="str">
        <f t="shared" si="47"/>
        <v>OG</v>
      </c>
      <c r="AI49" s="37">
        <f t="shared" si="8"/>
        <v>50</v>
      </c>
      <c r="AJ49" s="40">
        <f>'1STML'!N49</f>
        <v>235</v>
      </c>
      <c r="AK49" s="38">
        <f>_xlfn.XLOOKUP(AI$6,SCODE,THCR,"ERROR",0,1)</f>
        <v>2.5</v>
      </c>
      <c r="AL49" s="39" t="str">
        <f>IF(AJ$8=0,0,IF(OR(AJ49=0,AJ49="ABS",AJ49="a"),"ABS",IF(OR(AJ49=0,AJ49=" ",AJ49=""),0,IF((AJ49*100/AJ$8)&gt;100,"OG",IF((AJ49*100/AJ$8)&gt;=90,"A+",IF((AJ49*100/AJ$8)&gt;=80,"A",IF((AJ49*100/AJ$8)&gt;=70,"B+",IF((AJ49*100/AJ$8)&gt;=60,"B",IF((AJ49*100/AJ$8)&gt;=50,"C+",IF((AJ49*100/AJ$8)&gt;=40,"C",IF((AJ49*100/AJ$8)&gt;=35,"D","NG")))))))))))</f>
        <v>OG</v>
      </c>
      <c r="AM49" s="39" t="str">
        <f>IF(AJ$8=0,0,IF(OR(AJ49=0,AJ49="ABS",AJ49="a"),0,IF(OR(AJ49=0,AJ49=" ",AJ49=""),0,IF((AJ49*100/AJ$8)&gt;100,"OG",IF((AJ49*100/AJ$8)&gt;=90,4,IF((AJ49*100/AJ$8)&gt;=80,3.6,IF((AJ49*100/AJ$8)&gt;=70,3.2,IF((AJ49*100/AJ$8)&gt;=60,2.8,IF((AJ49*100/AJ$8)&gt;=50,2.4,IF((AJ49*100/AJ$8)&gt;=40,2,IF((AJ49*100/AJ$8)&gt;=35,1.6,0)))))))))))</f>
        <v>OG</v>
      </c>
      <c r="AN49" s="37">
        <f t="shared" si="10"/>
        <v>50</v>
      </c>
      <c r="AO49" s="40">
        <f>'1STML'!O49</f>
        <v>58</v>
      </c>
      <c r="AP49" s="38">
        <f>_xlfn.XLOOKUP(AI$6,SCODE,INCR,"ERROR",0,1)</f>
        <v>2.5</v>
      </c>
      <c r="AQ49" s="39" t="str">
        <f>IF(AO$8=0,0,IF(OR(AO49=0,AO49="ABS",AO49="a"),"ABS",IF(OR(AO49=0,AO49=" ",AO49=""),0,IF((AO49*100/AO$8)&gt;100,"OG",IF((AO49*100/AO$8)&gt;=90,"A+",IF((AO49*100/AO$8)&gt;=80,"A",IF((AO49*100/AO$8)&gt;=70,"B+",IF((AO49*100/AO$8)&gt;=60,"B",IF((AO49*100/AO$8)&gt;=50,"C+",IF((AO49*100/AO$8)&gt;=40,"C",IF((AO49*100/AO$8)&gt;=35,"D","NG")))))))))))</f>
        <v>OG</v>
      </c>
      <c r="AR49" s="39" t="str">
        <f>IF(AO$8=0,0,IF(OR(AO49=0,AO49="ABS",AO49="a"),0,IF(OR(AO49=0,AO49=" ",AO49=""),0,IF((AO49*100/AO$8)&gt;100,"OG",IF((AO49*100/AO$8)&gt;=90,4,IF((AO49*100/AO$8)&gt;=80,3.6,IF((AO49*100/AO$8)&gt;=70,3.2,IF((AO49*100/AO$8)&gt;=60,2.8,IF((AO49*100/AO$8)&gt;=50,2.4,IF((AO49*100/AO$8)&gt;=40,2,IF((AO49*100/AO$8)&gt;=35,1.6,0)))))))))))</f>
        <v>OG</v>
      </c>
      <c r="AS49" s="40">
        <f>'1STML'!P49</f>
        <v>293</v>
      </c>
      <c r="AT49" s="39" t="str">
        <f t="shared" si="142"/>
        <v>OG</v>
      </c>
      <c r="AU49" s="39" t="str">
        <f t="shared" si="143"/>
        <v>OG</v>
      </c>
      <c r="AV49" s="66" t="str">
        <f t="shared" si="54"/>
        <v>OG</v>
      </c>
      <c r="AW49" s="66" t="str">
        <f t="shared" si="55"/>
        <v>OG</v>
      </c>
      <c r="AX49" s="37">
        <f t="shared" si="12"/>
        <v>50</v>
      </c>
      <c r="AY49" s="40">
        <f>'1STML'!R49</f>
        <v>150</v>
      </c>
      <c r="AZ49" s="38">
        <f>_xlfn.XLOOKUP(AX$6,SCODE,THCR,"ERROR",0,1)</f>
        <v>2.5</v>
      </c>
      <c r="BA49" s="39" t="str">
        <f>IF(AY$8=0,0,IF(OR(AY49=0,AY49="ABS",AY49="a"),"ABS",IF(OR(AY49=0,AY49=" ",AY49=""),0,IF((AY49*100/AY$8)&gt;100,"OG",IF((AY49*100/AY$8)&gt;=90,"A+",IF((AY49*100/AY$8)&gt;=80,"A",IF((AY49*100/AY$8)&gt;=70,"B+",IF((AY49*100/AY$8)&gt;=60,"B",IF((AY49*100/AY$8)&gt;=50,"C+",IF((AY49*100/AY$8)&gt;=40,"C",IF((AY49*100/AY$8)&gt;=35,"D","NG")))))))))))</f>
        <v>OG</v>
      </c>
      <c r="BB49" s="39" t="str">
        <f>IF(AY$8=0,0,IF(OR(AY49=0,AY49="ABS",AY49="a"),0,IF(OR(AY49=0,AY49=" ",AY49=""),0,IF((AY49*100/AY$8)&gt;100,"OG",IF((AY49*100/AY$8)&gt;=90,4,IF((AY49*100/AY$8)&gt;=80,3.6,IF((AY49*100/AY$8)&gt;=70,3.2,IF((AY49*100/AY$8)&gt;=60,2.8,IF((AY49*100/AY$8)&gt;=50,2.4,IF((AY49*100/AY$8)&gt;=40,2,IF((AY49*100/AY$8)&gt;=35,1.6,0)))))))))))</f>
        <v>OG</v>
      </c>
      <c r="BC49" s="37">
        <f t="shared" si="14"/>
        <v>50</v>
      </c>
      <c r="BD49" s="40">
        <f>'1STML'!S49</f>
        <v>57</v>
      </c>
      <c r="BE49" s="38">
        <f>_xlfn.XLOOKUP(AX$6,SCODE,INCR,"ERROR",0,1)</f>
        <v>2.5</v>
      </c>
      <c r="BF49" s="39" t="str">
        <f>IF(BD$8=0,0,IF(OR(BD49=0,BD49="ABS",BD49="a"),"ABS",IF(OR(BD49=0,BD49=" ",BD49=""),0,IF((BD49*100/BD$8)&gt;100,"OG",IF((BD49*100/BD$8)&gt;=90,"A+",IF((BD49*100/BD$8)&gt;=80,"A",IF((BD49*100/BD$8)&gt;=70,"B+",IF((BD49*100/BD$8)&gt;=60,"B",IF((BD49*100/BD$8)&gt;=50,"C+",IF((BD49*100/BD$8)&gt;=40,"C",IF((BD49*100/BD$8)&gt;=35,"D","NG")))))))))))</f>
        <v>OG</v>
      </c>
      <c r="BG49" s="39" t="str">
        <f>IF(BD$8=0,0,IF(OR(BD49=0,BD49="ABS",BD49="a"),0,IF(OR(BD49=0,BD49=" ",BD49=""),0,IF((BD49*100/BD$8)&gt;100,"OG",IF((BD49*100/BD$8)&gt;=90,4,IF((BD49*100/BD$8)&gt;=80,3.6,IF((BD49*100/BD$8)&gt;=70,3.2,IF((BD49*100/BD$8)&gt;=60,2.8,IF((BD49*100/BD$8)&gt;=50,2.4,IF((BD49*100/BD$8)&gt;=40,2,IF((BD49*100/BD$8)&gt;=35,1.6,0)))))))))))</f>
        <v>OG</v>
      </c>
      <c r="BH49" s="40">
        <f>'1STML'!T49</f>
        <v>207</v>
      </c>
      <c r="BI49" s="39" t="str">
        <f t="shared" si="150"/>
        <v>OG</v>
      </c>
      <c r="BJ49" s="39" t="str">
        <f t="shared" si="151"/>
        <v>OG</v>
      </c>
      <c r="BK49" s="66" t="str">
        <f t="shared" si="62"/>
        <v>OG</v>
      </c>
      <c r="BL49" s="66" t="str">
        <f t="shared" si="63"/>
        <v>OG</v>
      </c>
      <c r="BM49" s="37">
        <f t="shared" si="16"/>
        <v>50</v>
      </c>
      <c r="BN49" s="40">
        <f>'1STML'!V49</f>
        <v>135</v>
      </c>
      <c r="BO49" s="38">
        <f>_xlfn.XLOOKUP(BM$6,SCODE,THCR,"ERROR",0,1)</f>
        <v>2.5</v>
      </c>
      <c r="BP49" s="39" t="str">
        <f>IF(BN$8=0,0,IF(OR(BN49=0,BN49="ABS",BN49="a"),"ABS",IF(OR(BN49=0,BN49=" ",BN49=""),0,IF((BN49*100/BN$8)&gt;100,"OG",IF((BN49*100/BN$8)&gt;=90,"A+",IF((BN49*100/BN$8)&gt;=80,"A",IF((BN49*100/BN$8)&gt;=70,"B+",IF((BN49*100/BN$8)&gt;=60,"B",IF((BN49*100/BN$8)&gt;=50,"C+",IF((BN49*100/BN$8)&gt;=40,"C",IF((BN49*100/BN$8)&gt;=35,"D","NG")))))))))))</f>
        <v>OG</v>
      </c>
      <c r="BQ49" s="39" t="str">
        <f>IF(BN$8=0,0,IF(OR(BN49=0,BN49="ABS",BN49="a"),0,IF(OR(BN49=0,BN49=" ",BN49=""),0,IF((BN49*100/BN$8)&gt;100,"OG",IF((BN49*100/BN$8)&gt;=90,4,IF((BN49*100/BN$8)&gt;=80,3.6,IF((BN49*100/BN$8)&gt;=70,3.2,IF((BN49*100/BN$8)&gt;=60,2.8,IF((BN49*100/BN$8)&gt;=50,2.4,IF((BN49*100/BN$8)&gt;=40,2,IF((BN49*100/BN$8)&gt;=35,1.6,0)))))))))))</f>
        <v>OG</v>
      </c>
      <c r="BR49" s="37">
        <f t="shared" si="18"/>
        <v>50</v>
      </c>
      <c r="BS49" s="40">
        <f>'1STML'!W49</f>
        <v>54</v>
      </c>
      <c r="BT49" s="38">
        <f>_xlfn.XLOOKUP(BM$6,SCODE,INCR,"ERROR",0,1)</f>
        <v>2.5</v>
      </c>
      <c r="BU49" s="39" t="str">
        <f>IF(BS$8=0,0,IF(OR(BS49=0,BS49="ABS",BS49="a"),"ABS",IF(OR(BS49=0,BS49=" ",BS49=""),0,IF((BS49*100/BS$8)&gt;100,"OG",IF((BS49*100/BS$8)&gt;=90,"A+",IF((BS49*100/BS$8)&gt;=80,"A",IF((BS49*100/BS$8)&gt;=70,"B+",IF((BS49*100/BS$8)&gt;=60,"B",IF((BS49*100/BS$8)&gt;=50,"C+",IF((BS49*100/BS$8)&gt;=40,"C",IF((BS49*100/BS$8)&gt;=35,"D","NG")))))))))))</f>
        <v>OG</v>
      </c>
      <c r="BV49" s="39" t="str">
        <f>IF(BS$8=0,0,IF(OR(BS49=0,BS49="ABS",BS49="a"),0,IF(OR(BS49=0,BS49=" ",BS49=""),0,IF((BS49*100/BS$8)&gt;100,"OG",IF((BS49*100/BS$8)&gt;=90,4,IF((BS49*100/BS$8)&gt;=80,3.6,IF((BS49*100/BS$8)&gt;=70,3.2,IF((BS49*100/BS$8)&gt;=60,2.8,IF((BS49*100/BS$8)&gt;=50,2.4,IF((BS49*100/BS$8)&gt;=40,2,IF((BS49*100/BS$8)&gt;=35,1.6,0)))))))))))</f>
        <v>OG</v>
      </c>
      <c r="BW49" s="40">
        <f>'1STML'!X49</f>
        <v>189</v>
      </c>
      <c r="BX49" s="39" t="str">
        <f t="shared" si="158"/>
        <v>OG</v>
      </c>
      <c r="BY49" s="39" t="str">
        <f t="shared" si="159"/>
        <v>OG</v>
      </c>
      <c r="BZ49" s="66" t="str">
        <f t="shared" si="70"/>
        <v>OG</v>
      </c>
      <c r="CA49" s="66" t="str">
        <f t="shared" si="71"/>
        <v>OG</v>
      </c>
      <c r="CB49" s="37">
        <f t="shared" si="20"/>
        <v>25</v>
      </c>
      <c r="CC49" s="40">
        <f>'1STML'!Z49</f>
        <v>115</v>
      </c>
      <c r="CD49" s="38">
        <f>_xlfn.XLOOKUP(CB$6,SCODE,THCR,"ERROR",0,1)</f>
        <v>2</v>
      </c>
      <c r="CE49" s="39" t="str">
        <f>IF(CC$8=0,0,IF(OR(CC49=0,CC49="ABS",CC49="a"),"ABS",IF(OR(CC49=0,CC49=" ",CC49=""),0,IF((CC49*100/CC$8)&gt;100,"OG",IF((CC49*100/CC$8)&gt;=90,"A+",IF((CC49*100/CC$8)&gt;=80,"A",IF((CC49*100/CC$8)&gt;=70,"B+",IF((CC49*100/CC$8)&gt;=60,"B",IF((CC49*100/CC$8)&gt;=50,"C+",IF((CC49*100/CC$8)&gt;=40,"C",IF((CC49*100/CC$8)&gt;=35,"D","NG")))))))))))</f>
        <v>OG</v>
      </c>
      <c r="CF49" s="39" t="str">
        <f>IF(CC$8=0,0,IF(OR(CC49=0,CC49="ABS",CC49="a"),0,IF(OR(CC49=0,CC49=" ",CC49=""),0,IF((CC49*100/CC$8)&gt;100,"OG",IF((CC49*100/CC$8)&gt;=90,4,IF((CC49*100/CC$8)&gt;=80,3.6,IF((CC49*100/CC$8)&gt;=70,3.2,IF((CC49*100/CC$8)&gt;=60,2.8,IF((CC49*100/CC$8)&gt;=50,2.4,IF((CC49*100/CC$8)&gt;=40,2,IF((CC49*100/CC$8)&gt;=35,1.6,0)))))))))))</f>
        <v>OG</v>
      </c>
      <c r="CG49" s="37">
        <f t="shared" si="22"/>
        <v>25</v>
      </c>
      <c r="CH49" s="40">
        <f>'1STML'!AA49</f>
        <v>30</v>
      </c>
      <c r="CI49" s="38">
        <f>_xlfn.XLOOKUP(CB$6,SCODE,INCR,"ERROR",0,1)</f>
        <v>2</v>
      </c>
      <c r="CJ49" s="39" t="str">
        <f>IF(CH$8=0,0,IF(OR(CH49=0,CH49="ABS",CH49="a"),"ABS",IF(OR(CH49=0,CH49=" ",CH49=""),0,IF((CH49*100/CH$8)&gt;100,"OG",IF((CH49*100/CH$8)&gt;=90,"A+",IF((CH49*100/CH$8)&gt;=80,"A",IF((CH49*100/CH$8)&gt;=70,"B+",IF((CH49*100/CH$8)&gt;=60,"B",IF((CH49*100/CH$8)&gt;=50,"C+",IF((CH49*100/CH$8)&gt;=40,"C",IF((CH49*100/CH$8)&gt;=35,"D","NG")))))))))))</f>
        <v>OG</v>
      </c>
      <c r="CK49" s="39" t="str">
        <f>IF(CH$8=0,0,IF(OR(CH49=0,CH49="ABS",CH49="a"),0,IF(OR(CH49=0,CH49=" ",CH49=""),0,IF((CH49*100/CH$8)&gt;100,"OG",IF((CH49*100/CH$8)&gt;=90,4,IF((CH49*100/CH$8)&gt;=80,3.6,IF((CH49*100/CH$8)&gt;=70,3.2,IF((CH49*100/CH$8)&gt;=60,2.8,IF((CH49*100/CH$8)&gt;=50,2.4,IF((CH49*100/CH$8)&gt;=40,2,IF((CH49*100/CH$8)&gt;=35,1.6,0)))))))))))</f>
        <v>OG</v>
      </c>
      <c r="CL49" s="40">
        <f>'1STML'!AB49</f>
        <v>145</v>
      </c>
      <c r="CM49" s="39" t="str">
        <f t="shared" si="166"/>
        <v>OG</v>
      </c>
      <c r="CN49" s="39" t="str">
        <f t="shared" si="167"/>
        <v>OG</v>
      </c>
      <c r="CO49" s="66" t="str">
        <f t="shared" si="78"/>
        <v>OG</v>
      </c>
      <c r="CP49" s="66" t="str">
        <f t="shared" si="79"/>
        <v>OG</v>
      </c>
      <c r="CQ49" s="37">
        <f t="shared" si="24"/>
        <v>25</v>
      </c>
      <c r="CR49" s="40">
        <f>'1STML'!AD49</f>
        <v>125</v>
      </c>
      <c r="CS49" s="38">
        <f>_xlfn.XLOOKUP(CQ$6,SCODE,THCR,"ERROR",0,1)</f>
        <v>2</v>
      </c>
      <c r="CT49" s="39" t="str">
        <f>IF(CR$8=0,0,IF(OR(CR49=0,CR49="ABS",CR49="a"),"ABS",IF(OR(CR49=0,CR49=" ",CR49=""),0,IF((CR49*100/CR$8)&gt;100,"OG",IF((CR49*100/CR$8)&gt;=90,"A+",IF((CR49*100/CR$8)&gt;=80,"A",IF((CR49*100/CR$8)&gt;=70,"B+",IF((CR49*100/CR$8)&gt;=60,"B",IF((CR49*100/CR$8)&gt;=50,"C+",IF((CR49*100/CR$8)&gt;=40,"C",IF((CR49*100/CR$8)&gt;=35,"D","NG")))))))))))</f>
        <v>OG</v>
      </c>
      <c r="CU49" s="39" t="str">
        <f>IF(CR$8=0,0,IF(OR(CR49=0,CR49="ABS",CR49="a"),0,IF(OR(CR49=0,CR49=" ",CR49=""),0,IF((CR49*100/CR$8)&gt;100,"OG",IF((CR49*100/CR$8)&gt;=90,4,IF((CR49*100/CR$8)&gt;=80,3.6,IF((CR49*100/CR$8)&gt;=70,3.2,IF((CR49*100/CR$8)&gt;=60,2.8,IF((CR49*100/CR$8)&gt;=50,2.4,IF((CR49*100/CR$8)&gt;=40,2,IF((CR49*100/CR$8)&gt;=35,1.6,0)))))))))))</f>
        <v>OG</v>
      </c>
      <c r="CV49" s="37">
        <f t="shared" si="26"/>
        <v>25</v>
      </c>
      <c r="CW49" s="40">
        <f>'1STML'!AE49</f>
        <v>29</v>
      </c>
      <c r="CX49" s="38">
        <f>_xlfn.XLOOKUP(CQ$6,SCODE,INCR,"ERROR",0,1)</f>
        <v>2</v>
      </c>
      <c r="CY49" s="39" t="str">
        <f>IF(CW$8=0,0,IF(OR(CW49=0,CW49="ABS",CW49="a"),"ABS",IF(OR(CW49=0,CW49=" ",CW49=""),0,IF((CW49*100/CW$8)&gt;100,"OG",IF((CW49*100/CW$8)&gt;=90,"A+",IF((CW49*100/CW$8)&gt;=80,"A",IF((CW49*100/CW$8)&gt;=70,"B+",IF((CW49*100/CW$8)&gt;=60,"B",IF((CW49*100/CW$8)&gt;=50,"C+",IF((CW49*100/CW$8)&gt;=40,"C",IF((CW49*100/CW$8)&gt;=35,"D","NG")))))))))))</f>
        <v>OG</v>
      </c>
      <c r="CZ49" s="39" t="str">
        <f>IF(CW$8=0,0,IF(OR(CW49=0,CW49="ABS",CW49="a"),0,IF(OR(CW49=0,CW49=" ",CW49=""),0,IF((CW49*100/CW$8)&gt;100,"OG",IF((CW49*100/CW$8)&gt;=90,4,IF((CW49*100/CW$8)&gt;=80,3.6,IF((CW49*100/CW$8)&gt;=70,3.2,IF((CW49*100/CW$8)&gt;=60,2.8,IF((CW49*100/CW$8)&gt;=50,2.4,IF((CW49*100/CW$8)&gt;=40,2,IF((CW49*100/CW$8)&gt;=35,1.6,0)))))))))))</f>
        <v>OG</v>
      </c>
      <c r="DA49" s="40">
        <f>'1STML'!AF49</f>
        <v>154</v>
      </c>
      <c r="DB49" s="39" t="str">
        <f t="shared" si="174"/>
        <v>OG</v>
      </c>
      <c r="DC49" s="39" t="str">
        <f t="shared" si="175"/>
        <v>OG</v>
      </c>
      <c r="DD49" s="66" t="str">
        <f t="shared" si="86"/>
        <v>OG</v>
      </c>
      <c r="DE49" s="66" t="str">
        <f t="shared" si="87"/>
        <v>OG</v>
      </c>
      <c r="DF49" s="37">
        <f t="shared" si="28"/>
        <v>25</v>
      </c>
      <c r="DG49" s="40">
        <f>'1STML'!AH49</f>
        <v>110</v>
      </c>
      <c r="DH49" s="38">
        <f>_xlfn.XLOOKUP(DF$6,SCODE,THCR,"ERROR",0,1)</f>
        <v>2</v>
      </c>
      <c r="DI49" s="39" t="str">
        <f>IF(DG$8=0,0,IF(OR(DG49=0,DG49="ABS",DG49="a"),"ABS",IF(OR(DG49=0,DG49=" ",DG49=""),0,IF((DG49*100/DG$8)&gt;100,"OG",IF((DG49*100/DG$8)&gt;=90,"A+",IF((DG49*100/DG$8)&gt;=80,"A",IF((DG49*100/DG$8)&gt;=70,"B+",IF((DG49*100/DG$8)&gt;=60,"B",IF((DG49*100/DG$8)&gt;=50,"C+",IF((DG49*100/DG$8)&gt;=40,"C",IF((DG49*100/DG$8)&gt;=35,"D","NG")))))))))))</f>
        <v>OG</v>
      </c>
      <c r="DJ49" s="39" t="str">
        <f>IF(DG$8=0,0,IF(OR(DG49=0,DG49="ABS",DG49="a"),0,IF(OR(DG49=0,DG49=" ",DG49=""),0,IF((DG49*100/DG$8)&gt;100,"OG",IF((DG49*100/DG$8)&gt;=90,4,IF((DG49*100/DG$8)&gt;=80,3.6,IF((DG49*100/DG$8)&gt;=70,3.2,IF((DG49*100/DG$8)&gt;=60,2.8,IF((DG49*100/DG$8)&gt;=50,2.4,IF((DG49*100/DG$8)&gt;=40,2,IF((DG49*100/DG$8)&gt;=35,1.6,0)))))))))))</f>
        <v>OG</v>
      </c>
      <c r="DK49" s="37">
        <f t="shared" si="30"/>
        <v>25</v>
      </c>
      <c r="DL49" s="40">
        <f>'1STML'!AI49</f>
        <v>30</v>
      </c>
      <c r="DM49" s="38">
        <f>_xlfn.XLOOKUP(DF$6,SCODE,INCR,"ERROR",0,1)</f>
        <v>2</v>
      </c>
      <c r="DN49" s="39" t="str">
        <f>IF(DL$8=0,0,IF(OR(DL49=0,DL49="ABS",DL49="a"),"ABS",IF(OR(DL49=0,DL49=" ",DL49=""),0,IF((DL49*100/DL$8)&gt;100,"OG",IF((DL49*100/DL$8)&gt;=90,"A+",IF((DL49*100/DL$8)&gt;=80,"A",IF((DL49*100/DL$8)&gt;=70,"B+",IF((DL49*100/DL$8)&gt;=60,"B",IF((DL49*100/DL$8)&gt;=50,"C+",IF((DL49*100/DL$8)&gt;=40,"C",IF((DL49*100/DL$8)&gt;=35,"D","NG")))))))))))</f>
        <v>OG</v>
      </c>
      <c r="DO49" s="39" t="str">
        <f>IF(DL$8=0,0,IF(OR(DL49=0,DL49="ABS",DL49="a"),0,IF(OR(DL49=0,DL49=" ",DL49=""),0,IF((DL49*100/DL$8)&gt;100,"OG",IF((DL49*100/DL$8)&gt;=90,4,IF((DL49*100/DL$8)&gt;=80,3.6,IF((DL49*100/DL$8)&gt;=70,3.2,IF((DL49*100/DL$8)&gt;=60,2.8,IF((DL49*100/DL$8)&gt;=50,2.4,IF((DL49*100/DL$8)&gt;=40,2,IF((DL49*100/DL$8)&gt;=35,1.6,0)))))))))))</f>
        <v>OG</v>
      </c>
      <c r="DP49" s="40">
        <f>'1STML'!AJ49</f>
        <v>140</v>
      </c>
      <c r="DQ49" s="39" t="str">
        <f t="shared" si="182"/>
        <v>OG</v>
      </c>
      <c r="DR49" s="39" t="str">
        <f t="shared" si="183"/>
        <v>OG</v>
      </c>
      <c r="DS49" s="66" t="str">
        <f t="shared" si="94"/>
        <v>OG</v>
      </c>
      <c r="DT49" s="66" t="str">
        <f t="shared" si="95"/>
        <v>OG</v>
      </c>
      <c r="DU49" s="35">
        <f>IF($F$6="C",G49,0)+IF($F$6="C",L49,0)+IF($U$6="C",V49,0)+IF($U$6="C",AA49,0)+IF($AJ$6="C",AK49,0)+IF($AJ$6="C",AP49,0)+IF($AY$6="C",AZ49,0)+IF($AY$6="C",BE49,0)+IF($BN$6="C",BO49,0)+IF($BN$6="C",BT49,0)+IF($CC$6="C",CD49,0)+IF($CC$6="C",CI49,0)+IF($CR$6="C",CS49,0)+IF($CR$6="C",CX49,0)+IF($DG$6="C",DH49,0)+IF($DG$6="C",DM49,0)</f>
        <v>37</v>
      </c>
      <c r="DV49" s="35" t="str">
        <f>IF(COUNTIF(E49:DC49,"ABS")&gt;0,"ABS",IF(COUNTIF(E49:DC49,"NG")&gt;0,"NG",IF(COUNTIF(E49:DC49,"OG")&gt;0,"OG",IF(AND($F$6="C",COUNTIF(H49:Q49,"ABS")&lt;=0,COUNTIF(H49:Q49,"NG")&lt;=0,COUNTIF(H49:Q49,"OG")&lt;=0),G49*I49+L49*N49,0)+IF(AND($U$6="C",COUNTIF(W49:AF49,"ABS")&lt;=0,COUNTIF(W49:AF49,"NG")&lt;=0,COUNTIF(W49:AF49,"OG")&lt;=0),V49*X49+AA49*AC49,0)+IF(AND($AJ$6="C",COUNTIF(AL49:AU49,"ABS")&lt;=0,COUNTIF(AL49:AU49,"NG")&lt;=0,COUNTIF(AL49:AU49,"OG")&lt;=0),AK49*AM49+AP49*AR49,0)+IF(AND($AY$6="C",COUNTIF(BA49:BJ49,"ABS")&lt;=0,COUNTIF(BA49:BJ49,"NG")&lt;=0,COUNTIF(BA49:BJ49,"OG")&lt;=0),AZ49*BB49+BE49*BG49,0)+IF(AND($BN$6="C",COUNTIF(BP49:BY49,"ABS")&lt;=0,COUNTIF(BP49:BY49,"NG")&lt;=0,COUNTIF(BP49:BY49,"OG")&lt;=0),BO49*BQ49+BT49*BV49,0)+IF(AND($CC$6="C",COUNTIF(CE49:CN49,"ABS")&lt;=0,COUNTIF(CE49:CN49,"NG")&lt;=0,COUNTIF(CE49:CN49,"OG")&lt;=0),CD49*CF49+CI49*CK49,0)+IF(AND($CR$6="C",COUNTIF(CT49:DC49,"ABS")&lt;=0,COUNTIF(CT49:DC49,"NG")&lt;=0,COUNTIF(CT49:DC49,"OG")&lt;=0),CS49*CU49+CX49*CZ49,0)+IF(AND($DG$6="C",COUNTIF(DI49:DR49,"ABS")&lt;=0,COUNTIF(DI49:DR49,"NG")&lt;=0,COUNTIF(DI49:DR49,"OG")&lt;=0),DH49*DJ49+DM49*DO49,0))))</f>
        <v>OG</v>
      </c>
      <c r="DW49" s="35" t="str">
        <f t="shared" si="98"/>
        <v>OG</v>
      </c>
      <c r="DX49" s="35" t="str">
        <f>IF(COUNTIF(E49:DC49,"ABS")&gt;0,"ABS",IF(COUNTIF(E49:DC49,"NG")&gt;0,"NG",IF(COUNTIF(E49:DC49,"OG")&gt;0,"OG"," ")))</f>
        <v>OG</v>
      </c>
      <c r="DY49" s="35">
        <f>IF(DX49="ABS",0,IF(DX49="NG",0,IF(DX49="OG",0,ROUND(DV49/DU49,2))))</f>
        <v>0</v>
      </c>
      <c r="DZ49" s="67">
        <f t="shared" si="101"/>
        <v>0</v>
      </c>
      <c r="EA49" s="35">
        <f t="shared" si="119"/>
        <v>1</v>
      </c>
      <c r="EB49" s="28">
        <f>'1STML'!AO49</f>
        <v>55</v>
      </c>
    </row>
    <row r="50" spans="1:132" ht="19.5">
      <c r="A50" s="4">
        <f>'1STML'!A50</f>
        <v>41</v>
      </c>
      <c r="B50" s="4" t="str">
        <f>'1STML'!B50</f>
        <v>ST0790124</v>
      </c>
      <c r="C50" s="4">
        <f>'1STML'!C50</f>
        <v>200312</v>
      </c>
      <c r="D50" s="4" t="str">
        <f>'1STML'!D50</f>
        <v>JENSON THAPA MAGAR</v>
      </c>
      <c r="E50" s="37">
        <f t="shared" si="0"/>
        <v>50</v>
      </c>
      <c r="F50" s="40">
        <f>'1STML'!F50</f>
        <v>165</v>
      </c>
      <c r="G50" s="38">
        <f t="shared" si="120"/>
        <v>2.5</v>
      </c>
      <c r="H50" s="39" t="str">
        <f t="shared" si="121"/>
        <v>OG</v>
      </c>
      <c r="I50" s="39" t="str">
        <f t="shared" si="122"/>
        <v>OG</v>
      </c>
      <c r="J50" s="37">
        <f t="shared" si="2"/>
        <v>50</v>
      </c>
      <c r="K50" s="40">
        <f>'1STML'!G50</f>
        <v>55</v>
      </c>
      <c r="L50" s="38">
        <f t="shared" si="123"/>
        <v>2.5</v>
      </c>
      <c r="M50" s="39" t="str">
        <f t="shared" si="124"/>
        <v>OG</v>
      </c>
      <c r="N50" s="39" t="str">
        <f t="shared" si="125"/>
        <v>OG</v>
      </c>
      <c r="O50" s="40">
        <f>'1STML'!H50</f>
        <v>220</v>
      </c>
      <c r="P50" s="39" t="str">
        <f t="shared" si="126"/>
        <v>OG</v>
      </c>
      <c r="Q50" s="39" t="str">
        <f t="shared" si="127"/>
        <v>OG</v>
      </c>
      <c r="R50" s="66" t="str">
        <f t="shared" si="38"/>
        <v>OG</v>
      </c>
      <c r="S50" s="66" t="str">
        <f t="shared" si="39"/>
        <v>OG</v>
      </c>
      <c r="T50" s="37">
        <f t="shared" si="4"/>
        <v>50</v>
      </c>
      <c r="U50" s="40">
        <f>'1STML'!J50</f>
        <v>130</v>
      </c>
      <c r="V50" s="38">
        <f t="shared" si="128"/>
        <v>2.5</v>
      </c>
      <c r="W50" s="39" t="str">
        <f t="shared" si="129"/>
        <v>OG</v>
      </c>
      <c r="X50" s="39" t="str">
        <f t="shared" si="130"/>
        <v>OG</v>
      </c>
      <c r="Y50" s="37">
        <f t="shared" si="6"/>
        <v>50</v>
      </c>
      <c r="Z50" s="40">
        <f>'1STML'!K50</f>
        <v>52</v>
      </c>
      <c r="AA50" s="38">
        <f t="shared" si="131"/>
        <v>2.5</v>
      </c>
      <c r="AB50" s="39" t="str">
        <f t="shared" si="132"/>
        <v>OG</v>
      </c>
      <c r="AC50" s="39" t="str">
        <f t="shared" si="133"/>
        <v>OG</v>
      </c>
      <c r="AD50" s="40">
        <f>'1STML'!L50</f>
        <v>182</v>
      </c>
      <c r="AE50" s="39" t="str">
        <f t="shared" si="134"/>
        <v>OG</v>
      </c>
      <c r="AF50" s="39" t="str">
        <f t="shared" si="135"/>
        <v>OG</v>
      </c>
      <c r="AG50" s="66" t="str">
        <f t="shared" si="46"/>
        <v>OG</v>
      </c>
      <c r="AH50" s="66" t="str">
        <f t="shared" si="47"/>
        <v>OG</v>
      </c>
      <c r="AI50" s="37">
        <f t="shared" si="8"/>
        <v>50</v>
      </c>
      <c r="AJ50" s="40">
        <f>'1STML'!N50</f>
        <v>195</v>
      </c>
      <c r="AK50" s="38">
        <f t="shared" si="136"/>
        <v>2.5</v>
      </c>
      <c r="AL50" s="39" t="str">
        <f t="shared" si="137"/>
        <v>OG</v>
      </c>
      <c r="AM50" s="39" t="str">
        <f t="shared" si="138"/>
        <v>OG</v>
      </c>
      <c r="AN50" s="37">
        <f t="shared" si="10"/>
        <v>50</v>
      </c>
      <c r="AO50" s="40">
        <f>'1STML'!O50</f>
        <v>55</v>
      </c>
      <c r="AP50" s="38">
        <f t="shared" si="139"/>
        <v>2.5</v>
      </c>
      <c r="AQ50" s="39" t="str">
        <f t="shared" si="140"/>
        <v>OG</v>
      </c>
      <c r="AR50" s="39" t="str">
        <f t="shared" si="141"/>
        <v>OG</v>
      </c>
      <c r="AS50" s="40">
        <f>'1STML'!P50</f>
        <v>250</v>
      </c>
      <c r="AT50" s="39" t="str">
        <f t="shared" si="142"/>
        <v>OG</v>
      </c>
      <c r="AU50" s="39" t="str">
        <f t="shared" si="143"/>
        <v>OG</v>
      </c>
      <c r="AV50" s="66" t="str">
        <f t="shared" si="54"/>
        <v>OG</v>
      </c>
      <c r="AW50" s="66" t="str">
        <f t="shared" si="55"/>
        <v>OG</v>
      </c>
      <c r="AX50" s="37">
        <f t="shared" si="12"/>
        <v>50</v>
      </c>
      <c r="AY50" s="40">
        <f>'1STML'!R50</f>
        <v>140</v>
      </c>
      <c r="AZ50" s="38">
        <f t="shared" si="144"/>
        <v>2.5</v>
      </c>
      <c r="BA50" s="39" t="str">
        <f t="shared" si="145"/>
        <v>OG</v>
      </c>
      <c r="BB50" s="39" t="str">
        <f t="shared" si="146"/>
        <v>OG</v>
      </c>
      <c r="BC50" s="37">
        <f t="shared" si="14"/>
        <v>50</v>
      </c>
      <c r="BD50" s="40">
        <f>'1STML'!S50</f>
        <v>52</v>
      </c>
      <c r="BE50" s="38">
        <f t="shared" si="147"/>
        <v>2.5</v>
      </c>
      <c r="BF50" s="39" t="str">
        <f t="shared" si="148"/>
        <v>OG</v>
      </c>
      <c r="BG50" s="39" t="str">
        <f t="shared" si="149"/>
        <v>OG</v>
      </c>
      <c r="BH50" s="40">
        <f>'1STML'!T50</f>
        <v>192</v>
      </c>
      <c r="BI50" s="39" t="str">
        <f t="shared" si="150"/>
        <v>OG</v>
      </c>
      <c r="BJ50" s="39" t="str">
        <f t="shared" si="151"/>
        <v>OG</v>
      </c>
      <c r="BK50" s="66" t="str">
        <f t="shared" si="62"/>
        <v>OG</v>
      </c>
      <c r="BL50" s="66" t="str">
        <f t="shared" si="63"/>
        <v>OG</v>
      </c>
      <c r="BM50" s="37">
        <f t="shared" si="16"/>
        <v>50</v>
      </c>
      <c r="BN50" s="40">
        <f>'1STML'!V50</f>
        <v>155</v>
      </c>
      <c r="BO50" s="38">
        <f t="shared" si="152"/>
        <v>2.5</v>
      </c>
      <c r="BP50" s="39" t="str">
        <f t="shared" si="153"/>
        <v>OG</v>
      </c>
      <c r="BQ50" s="39" t="str">
        <f t="shared" si="154"/>
        <v>OG</v>
      </c>
      <c r="BR50" s="37">
        <f t="shared" si="18"/>
        <v>50</v>
      </c>
      <c r="BS50" s="40">
        <f>'1STML'!W50</f>
        <v>54</v>
      </c>
      <c r="BT50" s="38">
        <f t="shared" si="155"/>
        <v>2.5</v>
      </c>
      <c r="BU50" s="39" t="str">
        <f t="shared" si="156"/>
        <v>OG</v>
      </c>
      <c r="BV50" s="39" t="str">
        <f t="shared" si="157"/>
        <v>OG</v>
      </c>
      <c r="BW50" s="40">
        <f>'1STML'!X50</f>
        <v>209</v>
      </c>
      <c r="BX50" s="39" t="str">
        <f t="shared" si="158"/>
        <v>OG</v>
      </c>
      <c r="BY50" s="39" t="str">
        <f t="shared" si="159"/>
        <v>OG</v>
      </c>
      <c r="BZ50" s="66" t="str">
        <f t="shared" si="70"/>
        <v>OG</v>
      </c>
      <c r="CA50" s="66" t="str">
        <f t="shared" si="71"/>
        <v>OG</v>
      </c>
      <c r="CB50" s="37">
        <f t="shared" si="20"/>
        <v>25</v>
      </c>
      <c r="CC50" s="40">
        <f>'1STML'!Z50</f>
        <v>105</v>
      </c>
      <c r="CD50" s="38">
        <f t="shared" si="160"/>
        <v>2</v>
      </c>
      <c r="CE50" s="39" t="str">
        <f t="shared" si="161"/>
        <v>OG</v>
      </c>
      <c r="CF50" s="39" t="str">
        <f t="shared" si="162"/>
        <v>OG</v>
      </c>
      <c r="CG50" s="37">
        <f t="shared" si="22"/>
        <v>25</v>
      </c>
      <c r="CH50" s="40">
        <f>'1STML'!AA50</f>
        <v>25</v>
      </c>
      <c r="CI50" s="38">
        <f t="shared" si="163"/>
        <v>2</v>
      </c>
      <c r="CJ50" s="39" t="str">
        <f t="shared" si="164"/>
        <v>A+</v>
      </c>
      <c r="CK50" s="39">
        <f t="shared" si="165"/>
        <v>4</v>
      </c>
      <c r="CL50" s="40">
        <f>'1STML'!AB50</f>
        <v>130</v>
      </c>
      <c r="CM50" s="39" t="str">
        <f t="shared" si="166"/>
        <v>OG</v>
      </c>
      <c r="CN50" s="39" t="str">
        <f t="shared" si="167"/>
        <v>OG</v>
      </c>
      <c r="CO50" s="66" t="str">
        <f t="shared" si="78"/>
        <v>OG</v>
      </c>
      <c r="CP50" s="66" t="str">
        <f t="shared" si="79"/>
        <v>OG</v>
      </c>
      <c r="CQ50" s="37">
        <f t="shared" si="24"/>
        <v>25</v>
      </c>
      <c r="CR50" s="40">
        <f>'1STML'!AD50</f>
        <v>100</v>
      </c>
      <c r="CS50" s="38">
        <f t="shared" si="168"/>
        <v>2</v>
      </c>
      <c r="CT50" s="39" t="str">
        <f t="shared" si="169"/>
        <v>OG</v>
      </c>
      <c r="CU50" s="39" t="str">
        <f t="shared" si="170"/>
        <v>OG</v>
      </c>
      <c r="CV50" s="37">
        <f t="shared" si="26"/>
        <v>25</v>
      </c>
      <c r="CW50" s="40">
        <f>'1STML'!AE50</f>
        <v>24</v>
      </c>
      <c r="CX50" s="38">
        <f t="shared" si="171"/>
        <v>2</v>
      </c>
      <c r="CY50" s="39" t="str">
        <f t="shared" si="172"/>
        <v>A+</v>
      </c>
      <c r="CZ50" s="39">
        <f t="shared" si="173"/>
        <v>4</v>
      </c>
      <c r="DA50" s="40">
        <f>'1STML'!AF50</f>
        <v>124</v>
      </c>
      <c r="DB50" s="39" t="str">
        <f t="shared" si="174"/>
        <v>OG</v>
      </c>
      <c r="DC50" s="39" t="str">
        <f t="shared" si="175"/>
        <v>OG</v>
      </c>
      <c r="DD50" s="66" t="str">
        <f t="shared" si="86"/>
        <v>OG</v>
      </c>
      <c r="DE50" s="66" t="str">
        <f t="shared" si="87"/>
        <v>OG</v>
      </c>
      <c r="DF50" s="37">
        <f t="shared" si="28"/>
        <v>25</v>
      </c>
      <c r="DG50" s="40">
        <f>'1STML'!AH50</f>
        <v>115</v>
      </c>
      <c r="DH50" s="38">
        <f t="shared" si="176"/>
        <v>2</v>
      </c>
      <c r="DI50" s="39" t="str">
        <f t="shared" si="177"/>
        <v>OG</v>
      </c>
      <c r="DJ50" s="39" t="str">
        <f t="shared" si="178"/>
        <v>OG</v>
      </c>
      <c r="DK50" s="37">
        <f t="shared" si="30"/>
        <v>25</v>
      </c>
      <c r="DL50" s="40">
        <f>'1STML'!AI50</f>
        <v>25</v>
      </c>
      <c r="DM50" s="38">
        <f t="shared" si="179"/>
        <v>2</v>
      </c>
      <c r="DN50" s="39" t="str">
        <f t="shared" si="180"/>
        <v>A+</v>
      </c>
      <c r="DO50" s="39">
        <f t="shared" si="181"/>
        <v>4</v>
      </c>
      <c r="DP50" s="40">
        <f>'1STML'!AJ50</f>
        <v>140</v>
      </c>
      <c r="DQ50" s="39" t="str">
        <f t="shared" si="182"/>
        <v>OG</v>
      </c>
      <c r="DR50" s="39" t="str">
        <f t="shared" si="183"/>
        <v>OG</v>
      </c>
      <c r="DS50" s="66" t="str">
        <f t="shared" si="94"/>
        <v>OG</v>
      </c>
      <c r="DT50" s="66" t="str">
        <f t="shared" si="95"/>
        <v>OG</v>
      </c>
      <c r="DU50" s="35">
        <f t="shared" si="96"/>
        <v>37</v>
      </c>
      <c r="DV50" s="35">
        <f>IF(OR(I50="OG",N50="OG",X50="OG",AC50="OG",AM50="OG",AR50="OG",BB50="OG",BG50="OG",BQ50="OG",BV50="OG",CF50="OG",CK50="OG",CU50="OG",CZ50="OG",DJ50="OG",DO50="OG"),0,IF(OR(H50="ABS",M50="ABS",W50="ABS",AB50="ABS",AL50="ABS",AQ50="ABS",BA50="ABS",BF50="ABS",BP50="ABS",BU50="ABS",CE50="ABS",CJ50="ABS",CK50="ABS",CT50="ABS",CY50="ABS",DI50="ABS",DN50="ABS"),"ABS",(IF($F$6="C",G50*I50,0)+IF($F$6="C",L50*N50,0)+IF($U$6="C",V50*X50,0)+IF($U$6="C",AA50*AC50,0)+IF($AJ$6="C",AK50*AM50,0)+IF($AJ$6="C",AP50*AR50,0)+IF($AY$6="C",AZ50*BB50,0)+IF($AY$6="C",BE50*BG50,0)+IF($BN$6="C",BO50*BQ50,0)+IF($BN$6="C",BT50*BV50,0)+IF($CC$6="C",CD50*CF50,0)+IF($CC$6="C",CI50*CK50,0)+IF($CR$6="C",CS50*CU50,0)+IF($CR$6="C",CX50*CZ50,0)+IF($DG$6="C",DH50*DJ50,0)+IF($DG$6="C",DM50*DO50,0))))</f>
        <v>0</v>
      </c>
      <c r="DW50" s="35" t="str">
        <f t="shared" si="98"/>
        <v>OG</v>
      </c>
      <c r="DX50" s="35" t="str">
        <f>IF(COUNTIF(E50:DC50,"ABS")&gt;0,"ABS",IF(COUNTIF(E50:DC50,"NG")&gt;0,"NG"," "))</f>
        <v/>
      </c>
      <c r="DY50" s="35">
        <f>IF(DV50="ABS",0,IF(DV50="NG",0,ROUND(DV50/DU50,2)))</f>
        <v>0</v>
      </c>
      <c r="DZ50" s="67" t="e">
        <f t="shared" si="101"/>
        <v>#VALUE!</v>
      </c>
      <c r="EA50" s="35">
        <f t="shared" si="119"/>
        <v>1</v>
      </c>
      <c r="EB50" s="28">
        <f>'1STML'!AO50</f>
        <v>52</v>
      </c>
    </row>
    <row r="51" spans="1:132" ht="19.5">
      <c r="A51" s="4">
        <f>'1STML'!A51</f>
        <v>42</v>
      </c>
      <c r="B51" s="4" t="str">
        <f>'1STML'!B51</f>
        <v>ST0790193</v>
      </c>
      <c r="C51" s="4">
        <f>'1STML'!C51</f>
        <v>200313</v>
      </c>
      <c r="D51" s="4" t="str">
        <f>'1STML'!D51</f>
        <v>JERMIYA RAI</v>
      </c>
      <c r="E51" s="37">
        <f t="shared" si="0"/>
        <v>50</v>
      </c>
      <c r="F51" s="40">
        <f>'1STML'!F51</f>
        <v>240</v>
      </c>
      <c r="G51" s="38">
        <f t="shared" si="120"/>
        <v>2.5</v>
      </c>
      <c r="H51" s="39" t="str">
        <f t="shared" si="121"/>
        <v>OG</v>
      </c>
      <c r="I51" s="39" t="str">
        <f t="shared" si="122"/>
        <v>OG</v>
      </c>
      <c r="J51" s="37">
        <f t="shared" si="2"/>
        <v>50</v>
      </c>
      <c r="K51" s="40">
        <f>'1STML'!G51</f>
        <v>62</v>
      </c>
      <c r="L51" s="38">
        <f t="shared" si="123"/>
        <v>2.5</v>
      </c>
      <c r="M51" s="39" t="str">
        <f t="shared" si="124"/>
        <v>OG</v>
      </c>
      <c r="N51" s="39" t="str">
        <f t="shared" si="125"/>
        <v>OG</v>
      </c>
      <c r="O51" s="40">
        <f>'1STML'!H51</f>
        <v>302</v>
      </c>
      <c r="P51" s="39" t="str">
        <f t="shared" si="126"/>
        <v>OG</v>
      </c>
      <c r="Q51" s="39" t="str">
        <f t="shared" si="127"/>
        <v>OG</v>
      </c>
      <c r="R51" s="66" t="str">
        <f t="shared" si="38"/>
        <v>OG</v>
      </c>
      <c r="S51" s="66" t="str">
        <f t="shared" si="39"/>
        <v>OG</v>
      </c>
      <c r="T51" s="37">
        <f t="shared" si="4"/>
        <v>50</v>
      </c>
      <c r="U51" s="40">
        <f>'1STML'!J51</f>
        <v>245</v>
      </c>
      <c r="V51" s="38">
        <f t="shared" si="128"/>
        <v>2.5</v>
      </c>
      <c r="W51" s="39" t="str">
        <f t="shared" si="129"/>
        <v>OG</v>
      </c>
      <c r="X51" s="39" t="str">
        <f t="shared" si="130"/>
        <v>OG</v>
      </c>
      <c r="Y51" s="37">
        <f t="shared" si="6"/>
        <v>50</v>
      </c>
      <c r="Z51" s="40">
        <f>'1STML'!K51</f>
        <v>59</v>
      </c>
      <c r="AA51" s="38">
        <f t="shared" si="131"/>
        <v>2.5</v>
      </c>
      <c r="AB51" s="39" t="str">
        <f t="shared" si="132"/>
        <v>OG</v>
      </c>
      <c r="AC51" s="39" t="str">
        <f t="shared" si="133"/>
        <v>OG</v>
      </c>
      <c r="AD51" s="40">
        <f>'1STML'!L51</f>
        <v>304</v>
      </c>
      <c r="AE51" s="39" t="str">
        <f t="shared" si="134"/>
        <v>OG</v>
      </c>
      <c r="AF51" s="39" t="str">
        <f t="shared" si="135"/>
        <v>OG</v>
      </c>
      <c r="AG51" s="66" t="str">
        <f t="shared" si="46"/>
        <v>OG</v>
      </c>
      <c r="AH51" s="66" t="str">
        <f t="shared" si="47"/>
        <v>OG</v>
      </c>
      <c r="AI51" s="37">
        <f t="shared" si="8"/>
        <v>50</v>
      </c>
      <c r="AJ51" s="40">
        <f>'1STML'!N51</f>
        <v>240</v>
      </c>
      <c r="AK51" s="38">
        <f t="shared" si="136"/>
        <v>2.5</v>
      </c>
      <c r="AL51" s="39" t="str">
        <f t="shared" si="137"/>
        <v>OG</v>
      </c>
      <c r="AM51" s="39" t="str">
        <f t="shared" si="138"/>
        <v>OG</v>
      </c>
      <c r="AN51" s="37">
        <f t="shared" si="10"/>
        <v>50</v>
      </c>
      <c r="AO51" s="40">
        <f>'1STML'!O51</f>
        <v>62</v>
      </c>
      <c r="AP51" s="38">
        <f t="shared" si="139"/>
        <v>2.5</v>
      </c>
      <c r="AQ51" s="39" t="str">
        <f t="shared" si="140"/>
        <v>OG</v>
      </c>
      <c r="AR51" s="39" t="str">
        <f t="shared" si="141"/>
        <v>OG</v>
      </c>
      <c r="AS51" s="40">
        <f>'1STML'!P51</f>
        <v>302</v>
      </c>
      <c r="AT51" s="39" t="str">
        <f t="shared" si="142"/>
        <v>OG</v>
      </c>
      <c r="AU51" s="39" t="str">
        <f t="shared" si="143"/>
        <v>OG</v>
      </c>
      <c r="AV51" s="66" t="str">
        <f t="shared" si="54"/>
        <v>OG</v>
      </c>
      <c r="AW51" s="66" t="str">
        <f t="shared" si="55"/>
        <v>OG</v>
      </c>
      <c r="AX51" s="37">
        <f t="shared" si="12"/>
        <v>50</v>
      </c>
      <c r="AY51" s="40">
        <f>'1STML'!R51</f>
        <v>250</v>
      </c>
      <c r="AZ51" s="38">
        <f t="shared" si="144"/>
        <v>2.5</v>
      </c>
      <c r="BA51" s="39" t="str">
        <f t="shared" si="145"/>
        <v>OG</v>
      </c>
      <c r="BB51" s="39" t="str">
        <f t="shared" si="146"/>
        <v>OG</v>
      </c>
      <c r="BC51" s="37">
        <f t="shared" si="14"/>
        <v>50</v>
      </c>
      <c r="BD51" s="40">
        <f>'1STML'!S51</f>
        <v>59</v>
      </c>
      <c r="BE51" s="38">
        <f t="shared" si="147"/>
        <v>2.5</v>
      </c>
      <c r="BF51" s="39" t="str">
        <f t="shared" si="148"/>
        <v>OG</v>
      </c>
      <c r="BG51" s="39" t="str">
        <f t="shared" si="149"/>
        <v>OG</v>
      </c>
      <c r="BH51" s="40">
        <f>'1STML'!T51</f>
        <v>309</v>
      </c>
      <c r="BI51" s="39" t="str">
        <f t="shared" si="150"/>
        <v>OG</v>
      </c>
      <c r="BJ51" s="39" t="str">
        <f t="shared" si="151"/>
        <v>OG</v>
      </c>
      <c r="BK51" s="66" t="str">
        <f t="shared" si="62"/>
        <v>OG</v>
      </c>
      <c r="BL51" s="66" t="str">
        <f t="shared" si="63"/>
        <v>OG</v>
      </c>
      <c r="BM51" s="37">
        <f t="shared" si="16"/>
        <v>50</v>
      </c>
      <c r="BN51" s="40">
        <f>'1STML'!V51</f>
        <v>245</v>
      </c>
      <c r="BO51" s="38">
        <f t="shared" si="152"/>
        <v>2.5</v>
      </c>
      <c r="BP51" s="39" t="str">
        <f t="shared" si="153"/>
        <v>OG</v>
      </c>
      <c r="BQ51" s="39" t="str">
        <f t="shared" si="154"/>
        <v>OG</v>
      </c>
      <c r="BR51" s="37">
        <f t="shared" si="18"/>
        <v>50</v>
      </c>
      <c r="BS51" s="40">
        <f>'1STML'!W51</f>
        <v>57</v>
      </c>
      <c r="BT51" s="38">
        <f t="shared" si="155"/>
        <v>2.5</v>
      </c>
      <c r="BU51" s="39" t="str">
        <f t="shared" si="156"/>
        <v>OG</v>
      </c>
      <c r="BV51" s="39" t="str">
        <f t="shared" si="157"/>
        <v>OG</v>
      </c>
      <c r="BW51" s="40">
        <f>'1STML'!X51</f>
        <v>302</v>
      </c>
      <c r="BX51" s="39" t="str">
        <f t="shared" si="158"/>
        <v>OG</v>
      </c>
      <c r="BY51" s="39" t="str">
        <f t="shared" si="159"/>
        <v>OG</v>
      </c>
      <c r="BZ51" s="66" t="str">
        <f t="shared" si="70"/>
        <v>OG</v>
      </c>
      <c r="CA51" s="66" t="str">
        <f t="shared" si="71"/>
        <v>OG</v>
      </c>
      <c r="CB51" s="37">
        <f t="shared" si="20"/>
        <v>25</v>
      </c>
      <c r="CC51" s="40">
        <f>'1STML'!Z51</f>
        <v>120</v>
      </c>
      <c r="CD51" s="38">
        <f t="shared" si="160"/>
        <v>2</v>
      </c>
      <c r="CE51" s="39" t="str">
        <f t="shared" si="161"/>
        <v>OG</v>
      </c>
      <c r="CF51" s="39" t="str">
        <f t="shared" si="162"/>
        <v>OG</v>
      </c>
      <c r="CG51" s="37">
        <f t="shared" si="22"/>
        <v>25</v>
      </c>
      <c r="CH51" s="40">
        <f>'1STML'!AA51</f>
        <v>30</v>
      </c>
      <c r="CI51" s="38">
        <f t="shared" si="163"/>
        <v>2</v>
      </c>
      <c r="CJ51" s="39" t="str">
        <f t="shared" si="164"/>
        <v>OG</v>
      </c>
      <c r="CK51" s="39" t="str">
        <f t="shared" si="165"/>
        <v>OG</v>
      </c>
      <c r="CL51" s="40">
        <f>'1STML'!AB51</f>
        <v>150</v>
      </c>
      <c r="CM51" s="39" t="str">
        <f t="shared" si="166"/>
        <v>OG</v>
      </c>
      <c r="CN51" s="39" t="str">
        <f t="shared" si="167"/>
        <v>OG</v>
      </c>
      <c r="CO51" s="66" t="str">
        <f t="shared" si="78"/>
        <v>OG</v>
      </c>
      <c r="CP51" s="66" t="str">
        <f t="shared" si="79"/>
        <v>OG</v>
      </c>
      <c r="CQ51" s="37">
        <f t="shared" si="24"/>
        <v>25</v>
      </c>
      <c r="CR51" s="40">
        <f>'1STML'!AD51</f>
        <v>125</v>
      </c>
      <c r="CS51" s="38">
        <f t="shared" si="168"/>
        <v>2</v>
      </c>
      <c r="CT51" s="39" t="str">
        <f t="shared" si="169"/>
        <v>OG</v>
      </c>
      <c r="CU51" s="39" t="str">
        <f t="shared" si="170"/>
        <v>OG</v>
      </c>
      <c r="CV51" s="37">
        <f t="shared" si="26"/>
        <v>25</v>
      </c>
      <c r="CW51" s="40">
        <f>'1STML'!AE51</f>
        <v>30</v>
      </c>
      <c r="CX51" s="38">
        <f t="shared" si="171"/>
        <v>2</v>
      </c>
      <c r="CY51" s="39" t="str">
        <f t="shared" si="172"/>
        <v>OG</v>
      </c>
      <c r="CZ51" s="39" t="str">
        <f t="shared" si="173"/>
        <v>OG</v>
      </c>
      <c r="DA51" s="40">
        <f>'1STML'!AF51</f>
        <v>155</v>
      </c>
      <c r="DB51" s="39" t="str">
        <f t="shared" si="174"/>
        <v>OG</v>
      </c>
      <c r="DC51" s="39" t="str">
        <f t="shared" si="175"/>
        <v>OG</v>
      </c>
      <c r="DD51" s="66" t="str">
        <f t="shared" si="86"/>
        <v>OG</v>
      </c>
      <c r="DE51" s="66" t="str">
        <f t="shared" si="87"/>
        <v>OG</v>
      </c>
      <c r="DF51" s="37">
        <f t="shared" si="28"/>
        <v>25</v>
      </c>
      <c r="DG51" s="40">
        <f>'1STML'!AH51</f>
        <v>120</v>
      </c>
      <c r="DH51" s="38">
        <f t="shared" si="176"/>
        <v>2</v>
      </c>
      <c r="DI51" s="39" t="str">
        <f t="shared" si="177"/>
        <v>OG</v>
      </c>
      <c r="DJ51" s="39" t="str">
        <f t="shared" si="178"/>
        <v>OG</v>
      </c>
      <c r="DK51" s="37">
        <f t="shared" si="30"/>
        <v>25</v>
      </c>
      <c r="DL51" s="40">
        <f>'1STML'!AI51</f>
        <v>30</v>
      </c>
      <c r="DM51" s="38">
        <f t="shared" si="179"/>
        <v>2</v>
      </c>
      <c r="DN51" s="39" t="str">
        <f t="shared" si="180"/>
        <v>OG</v>
      </c>
      <c r="DO51" s="39" t="str">
        <f t="shared" si="181"/>
        <v>OG</v>
      </c>
      <c r="DP51" s="40">
        <f>'1STML'!AJ51</f>
        <v>150</v>
      </c>
      <c r="DQ51" s="39" t="str">
        <f t="shared" si="182"/>
        <v>OG</v>
      </c>
      <c r="DR51" s="39" t="str">
        <f t="shared" si="183"/>
        <v>OG</v>
      </c>
      <c r="DS51" s="66" t="str">
        <f t="shared" si="94"/>
        <v>OG</v>
      </c>
      <c r="DT51" s="66" t="str">
        <f t="shared" si="95"/>
        <v>OG</v>
      </c>
      <c r="DU51" s="35">
        <f t="shared" si="96"/>
        <v>37</v>
      </c>
      <c r="DV51" s="35">
        <f>IF(OR(I51="OG",N51="OG",X51="OG",AC51="OG",AM51="OG",AR51="OG",BB51="OG",BG51="OG",BQ51="OG",BV51="OG",CF51="OG",CK51="OG",CU51="OG",CZ51="OG",DJ51="OG",DO51="OG"),0,IF(OR(H51="ABS",M51="ABS",W51="ABS",AB51="ABS",AL51="ABS",AQ51="ABS",BA51="ABS",BF51="ABS",BP51="ABS",BU51="ABS",CE51="ABS",CJ51="ABS",CK51="ABS",CT51="ABS",CY51="ABS",DI51="ABS",DN51="ABS"),"ABS",(IF($F$6="C",G51*I51,0)+IF($F$6="C",L51*N51,0)+IF($U$6="C",V51*X51,0)+IF($U$6="C",AA51*AC51,0)+IF($AJ$6="C",AK51*AM51,0)+IF($AJ$6="C",AP51*AR51,0)+IF($AY$6="C",AZ51*BB51,0)+IF($AY$6="C",BE51*BG51,0)+IF($BN$6="C",BO51*BQ51,0)+IF($BN$6="C",BT51*BV51,0)+IF($CC$6="C",CD51*CF51,0)+IF($CC$6="C",CI51*CK51,0)+IF($CR$6="C",CS51*CU51,0)+IF($CR$6="C",CX51*CZ51,0)+IF($DG$6="C",DH51*DJ51,0)+IF($DG$6="C",DM51*DO51,0))))</f>
        <v>0</v>
      </c>
      <c r="DW51" s="35" t="str">
        <f t="shared" si="98"/>
        <v>OG</v>
      </c>
      <c r="DX51" s="35" t="str">
        <f>IF(COUNTIF(E51:DC51,"ABS")&gt;0,"ABS",IF(COUNTIF(E51:DC51,"NG")&gt;0,"NG"," "))</f>
        <v/>
      </c>
      <c r="DY51" s="35">
        <f>IF(DV51="ABS",0,IF(DV51="NG",0,ROUND(DV51/DU51,2)))</f>
        <v>0</v>
      </c>
      <c r="DZ51" s="67" t="e">
        <f t="shared" si="101"/>
        <v>#VALUE!</v>
      </c>
      <c r="EA51" s="35">
        <f t="shared" si="119"/>
        <v>1</v>
      </c>
      <c r="EB51" s="28">
        <f>'1STML'!AO51</f>
        <v>57</v>
      </c>
    </row>
    <row r="52" spans="1:132" ht="19.5">
      <c r="A52" s="4">
        <f>'1STML'!A52</f>
        <v>43</v>
      </c>
      <c r="B52" s="4" t="str">
        <f>'1STML'!B52</f>
        <v>ST0790185</v>
      </c>
      <c r="C52" s="4">
        <f>'1STML'!C52</f>
        <v>200314</v>
      </c>
      <c r="D52" s="4" t="str">
        <f>'1STML'!D52</f>
        <v>JESHAB RAI</v>
      </c>
      <c r="E52" s="37">
        <f t="shared" si="0"/>
        <v>50</v>
      </c>
      <c r="F52" s="40">
        <f>'1STML'!F52</f>
        <v>175</v>
      </c>
      <c r="G52" s="38">
        <f>_xlfn.XLOOKUP(E$6,SCODE,THCR,"ERROR",0,1)</f>
        <v>2.5</v>
      </c>
      <c r="H52" s="39" t="str">
        <f>IF(F$8=0,0,IF(OR(F52=0,F52="ABS",F52="a"),"ABS",IF(OR(F52=0,F52=" ",F52=""),0,IF((F52*100/F$8)&gt;100,"OG",IF((F52*100/F$8)&gt;=90,"A+",IF((F52*100/F$8)&gt;=80,"A",IF((F52*100/F$8)&gt;=70,"B+",IF((F52*100/F$8)&gt;=60,"B",IF((F52*100/F$8)&gt;=50,"C+",IF((F52*100/F$8)&gt;=40,"C",IF((F52*100/F$8)&gt;=35,"D","NG")))))))))))</f>
        <v>OG</v>
      </c>
      <c r="I52" s="39" t="str">
        <f>IF(F$8=0,0,IF(OR(F52=0,F52="ABS",F52="a"),0,IF(OR(F52=0,F52=" ",F52=""),0,IF((F52*100/F$8)&gt;100,"OG",IF((F52*100/F$8)&gt;=90,4,IF((F52*100/F$8)&gt;=80,3.6,IF((F52*100/F$8)&gt;=70,3.2,IF((F52*100/F$8)&gt;=60,2.8,IF((F52*100/F$8)&gt;=50,2.4,IF((F52*100/F$8)&gt;=40,2,IF((F52*100/F$8)&gt;=35,1.6,0)))))))))))</f>
        <v>OG</v>
      </c>
      <c r="J52" s="37">
        <f t="shared" si="2"/>
        <v>50</v>
      </c>
      <c r="K52" s="40">
        <f>'1STML'!G52</f>
        <v>54</v>
      </c>
      <c r="L52" s="38">
        <f>_xlfn.XLOOKUP(E$6,SCODE,INCR,"ERROR",0,1)</f>
        <v>2.5</v>
      </c>
      <c r="M52" s="39" t="str">
        <f>IF(K$8=0,0,IF(OR(K52=0,K52="ABS",K52="a"),"ABS",IF(OR(K52=0,K52=" ",K52=""),0,IF((K52*100/K$8)&gt;100,"OG",IF((K52*100/K$8)&gt;=90,"A+",IF((K52*100/K$8)&gt;=80,"A",IF((K52*100/K$8)&gt;=70,"B+",IF((K52*100/K$8)&gt;=60,"B",IF((K52*100/K$8)&gt;=50,"C+",IF((K52*100/K$8)&gt;=40,"C",IF((K52*100/K$8)&gt;=35,"D","NG")))))))))))</f>
        <v>OG</v>
      </c>
      <c r="N52" s="39" t="str">
        <f>IF(K$8=0,0,IF(OR(K52=0,K52="ABS",K52="a"),0,IF(OR(K52=0,K52=" ",K52=""),0,IF((K52*100/K$8)&gt;100,"OG",IF((K52*100/K$8)&gt;=90,4,IF((K52*100/K$8)&gt;=80,3.6,IF((K52*100/K$8)&gt;=70,3.2,IF((K52*100/K$8)&gt;=60,2.8,IF((K52*100/K$8)&gt;=50,2.4,IF((K52*100/K$8)&gt;=40,2,IF((K52*100/K$8)&gt;=35,1.6,0)))))))))))</f>
        <v>OG</v>
      </c>
      <c r="O52" s="40">
        <f>'1STML'!H52</f>
        <v>229</v>
      </c>
      <c r="P52" s="39" t="str">
        <f t="shared" si="126"/>
        <v>OG</v>
      </c>
      <c r="Q52" s="39" t="str">
        <f t="shared" si="127"/>
        <v>OG</v>
      </c>
      <c r="R52" s="66" t="str">
        <f t="shared" si="38"/>
        <v>OG</v>
      </c>
      <c r="S52" s="66" t="str">
        <f t="shared" si="39"/>
        <v>OG</v>
      </c>
      <c r="T52" s="37">
        <f t="shared" si="4"/>
        <v>50</v>
      </c>
      <c r="U52" s="40">
        <f>'1STML'!J52</f>
        <v>150</v>
      </c>
      <c r="V52" s="38">
        <f>_xlfn.XLOOKUP(T$6,SCODE,THCR,"ERROR",0,1)</f>
        <v>2.5</v>
      </c>
      <c r="W52" s="39" t="str">
        <f>IF(U$8=0,0,IF(OR(U52=0,U52="ABS",U52="a"),"ABS",IF(OR(U52=0,U52=" ",U52=""),0,IF((U52*100/U$8)&gt;100,"OG",IF((U52*100/U$8)&gt;=90,"A+",IF((U52*100/U$8)&gt;=80,"A",IF((U52*100/U$8)&gt;=70,"B+",IF((U52*100/U$8)&gt;=60,"B",IF((U52*100/U$8)&gt;=50,"C+",IF((U52*100/U$8)&gt;=40,"C",IF((U52*100/U$8)&gt;=35,"D","NG")))))))))))</f>
        <v>OG</v>
      </c>
      <c r="X52" s="39" t="str">
        <f>IF(U$8=0,0,IF(OR(U52=0,U52="ABS",U52="a"),0,IF(OR(U52=0,U52=" ",U52=""),0,IF((U52*100/U$8)&gt;100,"OG",IF((U52*100/U$8)&gt;=90,4,IF((U52*100/U$8)&gt;=80,3.6,IF((U52*100/U$8)&gt;=70,3.2,IF((U52*100/U$8)&gt;=60,2.8,IF((U52*100/U$8)&gt;=50,2.4,IF((U52*100/U$8)&gt;=40,2,IF((U52*100/U$8)&gt;=35,1.6,0)))))))))))</f>
        <v>OG</v>
      </c>
      <c r="Y52" s="37">
        <f t="shared" si="6"/>
        <v>50</v>
      </c>
      <c r="Z52" s="40">
        <f>'1STML'!K52</f>
        <v>55</v>
      </c>
      <c r="AA52" s="38">
        <f>_xlfn.XLOOKUP(T$6,SCODE,INCR,"ERROR",0,1)</f>
        <v>2.5</v>
      </c>
      <c r="AB52" s="39" t="str">
        <f>IF(Z$8=0,0,IF(OR(Z52=0,Z52="ABS",Z52="a"),"ABS",IF(OR(Z52=0,Z52=" ",Z52=""),0,IF((Z52*100/Z$8)&gt;100,"OG",IF((Z52*100/Z$8)&gt;=90,"A+",IF((Z52*100/Z$8)&gt;=80,"A",IF((Z52*100/Z$8)&gt;=70,"B+",IF((Z52*100/Z$8)&gt;=60,"B",IF((Z52*100/Z$8)&gt;=50,"C+",IF((Z52*100/Z$8)&gt;=40,"C",IF((Z52*100/Z$8)&gt;=35,"D","NG")))))))))))</f>
        <v>OG</v>
      </c>
      <c r="AC52" s="39" t="str">
        <f>IF(Z$8=0,0,IF(OR(Z52=0,Z52="ABS",Z52="a"),0,IF(OR(Z52=0,Z52=" ",Z52=""),0,IF((Z52*100/Z$8)&gt;100,"OG",IF((Z52*100/Z$8)&gt;=90,4,IF((Z52*100/Z$8)&gt;=80,3.6,IF((Z52*100/Z$8)&gt;=70,3.2,IF((Z52*100/Z$8)&gt;=60,2.8,IF((Z52*100/Z$8)&gt;=50,2.4,IF((Z52*100/Z$8)&gt;=40,2,IF((Z52*100/Z$8)&gt;=35,1.6,0)))))))))))</f>
        <v>OG</v>
      </c>
      <c r="AD52" s="40">
        <f>'1STML'!L52</f>
        <v>205</v>
      </c>
      <c r="AE52" s="39" t="str">
        <f t="shared" si="134"/>
        <v>OG</v>
      </c>
      <c r="AF52" s="39" t="str">
        <f t="shared" si="135"/>
        <v>OG</v>
      </c>
      <c r="AG52" s="66" t="str">
        <f t="shared" si="46"/>
        <v>OG</v>
      </c>
      <c r="AH52" s="66" t="str">
        <f t="shared" si="47"/>
        <v>OG</v>
      </c>
      <c r="AI52" s="37">
        <f t="shared" si="8"/>
        <v>50</v>
      </c>
      <c r="AJ52" s="40">
        <f>'1STML'!N52</f>
        <v>215</v>
      </c>
      <c r="AK52" s="38">
        <f>_xlfn.XLOOKUP(AI$6,SCODE,THCR,"ERROR",0,1)</f>
        <v>2.5</v>
      </c>
      <c r="AL52" s="39" t="str">
        <f>IF(AJ$8=0,0,IF(OR(AJ52=0,AJ52="ABS",AJ52="a"),"ABS",IF(OR(AJ52=0,AJ52=" ",AJ52=""),0,IF((AJ52*100/AJ$8)&gt;100,"OG",IF((AJ52*100/AJ$8)&gt;=90,"A+",IF((AJ52*100/AJ$8)&gt;=80,"A",IF((AJ52*100/AJ$8)&gt;=70,"B+",IF((AJ52*100/AJ$8)&gt;=60,"B",IF((AJ52*100/AJ$8)&gt;=50,"C+",IF((AJ52*100/AJ$8)&gt;=40,"C",IF((AJ52*100/AJ$8)&gt;=35,"D","NG")))))))))))</f>
        <v>OG</v>
      </c>
      <c r="AM52" s="39" t="str">
        <f>IF(AJ$8=0,0,IF(OR(AJ52=0,AJ52="ABS",AJ52="a"),0,IF(OR(AJ52=0,AJ52=" ",AJ52=""),0,IF((AJ52*100/AJ$8)&gt;100,"OG",IF((AJ52*100/AJ$8)&gt;=90,4,IF((AJ52*100/AJ$8)&gt;=80,3.6,IF((AJ52*100/AJ$8)&gt;=70,3.2,IF((AJ52*100/AJ$8)&gt;=60,2.8,IF((AJ52*100/AJ$8)&gt;=50,2.4,IF((AJ52*100/AJ$8)&gt;=40,2,IF((AJ52*100/AJ$8)&gt;=35,1.6,0)))))))))))</f>
        <v>OG</v>
      </c>
      <c r="AN52" s="37">
        <f t="shared" si="10"/>
        <v>50</v>
      </c>
      <c r="AO52" s="40">
        <f>'1STML'!O52</f>
        <v>54</v>
      </c>
      <c r="AP52" s="38">
        <f>_xlfn.XLOOKUP(AI$6,SCODE,INCR,"ERROR",0,1)</f>
        <v>2.5</v>
      </c>
      <c r="AQ52" s="39" t="str">
        <f>IF(AO$8=0,0,IF(OR(AO52=0,AO52="ABS",AO52="a"),"ABS",IF(OR(AO52=0,AO52=" ",AO52=""),0,IF((AO52*100/AO$8)&gt;100,"OG",IF((AO52*100/AO$8)&gt;=90,"A+",IF((AO52*100/AO$8)&gt;=80,"A",IF((AO52*100/AO$8)&gt;=70,"B+",IF((AO52*100/AO$8)&gt;=60,"B",IF((AO52*100/AO$8)&gt;=50,"C+",IF((AO52*100/AO$8)&gt;=40,"C",IF((AO52*100/AO$8)&gt;=35,"D","NG")))))))))))</f>
        <v>OG</v>
      </c>
      <c r="AR52" s="39" t="str">
        <f>IF(AO$8=0,0,IF(OR(AO52=0,AO52="ABS",AO52="a"),0,IF(OR(AO52=0,AO52=" ",AO52=""),0,IF((AO52*100/AO$8)&gt;100,"OG",IF((AO52*100/AO$8)&gt;=90,4,IF((AO52*100/AO$8)&gt;=80,3.6,IF((AO52*100/AO$8)&gt;=70,3.2,IF((AO52*100/AO$8)&gt;=60,2.8,IF((AO52*100/AO$8)&gt;=50,2.4,IF((AO52*100/AO$8)&gt;=40,2,IF((AO52*100/AO$8)&gt;=35,1.6,0)))))))))))</f>
        <v>OG</v>
      </c>
      <c r="AS52" s="40">
        <f>'1STML'!P52</f>
        <v>269</v>
      </c>
      <c r="AT52" s="39" t="str">
        <f t="shared" si="142"/>
        <v>OG</v>
      </c>
      <c r="AU52" s="39" t="str">
        <f t="shared" si="143"/>
        <v>OG</v>
      </c>
      <c r="AV52" s="66" t="str">
        <f t="shared" si="54"/>
        <v>OG</v>
      </c>
      <c r="AW52" s="66" t="str">
        <f t="shared" si="55"/>
        <v>OG</v>
      </c>
      <c r="AX52" s="37">
        <f t="shared" si="12"/>
        <v>50</v>
      </c>
      <c r="AY52" s="40">
        <f>'1STML'!R52</f>
        <v>210</v>
      </c>
      <c r="AZ52" s="38">
        <f>_xlfn.XLOOKUP(AX$6,SCODE,THCR,"ERROR",0,1)</f>
        <v>2.5</v>
      </c>
      <c r="BA52" s="39" t="str">
        <f>IF(AY$8=0,0,IF(OR(AY52=0,AY52="ABS",AY52="a"),"ABS",IF(OR(AY52=0,AY52=" ",AY52=""),0,IF((AY52*100/AY$8)&gt;100,"OG",IF((AY52*100/AY$8)&gt;=90,"A+",IF((AY52*100/AY$8)&gt;=80,"A",IF((AY52*100/AY$8)&gt;=70,"B+",IF((AY52*100/AY$8)&gt;=60,"B",IF((AY52*100/AY$8)&gt;=50,"C+",IF((AY52*100/AY$8)&gt;=40,"C",IF((AY52*100/AY$8)&gt;=35,"D","NG")))))))))))</f>
        <v>OG</v>
      </c>
      <c r="BB52" s="39" t="str">
        <f>IF(AY$8=0,0,IF(OR(AY52=0,AY52="ABS",AY52="a"),0,IF(OR(AY52=0,AY52=" ",AY52=""),0,IF((AY52*100/AY$8)&gt;100,"OG",IF((AY52*100/AY$8)&gt;=90,4,IF((AY52*100/AY$8)&gt;=80,3.6,IF((AY52*100/AY$8)&gt;=70,3.2,IF((AY52*100/AY$8)&gt;=60,2.8,IF((AY52*100/AY$8)&gt;=50,2.4,IF((AY52*100/AY$8)&gt;=40,2,IF((AY52*100/AY$8)&gt;=35,1.6,0)))))))))))</f>
        <v>OG</v>
      </c>
      <c r="BC52" s="37">
        <f t="shared" si="14"/>
        <v>50</v>
      </c>
      <c r="BD52" s="40">
        <f>'1STML'!S52</f>
        <v>55</v>
      </c>
      <c r="BE52" s="38">
        <f>_xlfn.XLOOKUP(AX$6,SCODE,INCR,"ERROR",0,1)</f>
        <v>2.5</v>
      </c>
      <c r="BF52" s="39" t="str">
        <f>IF(BD$8=0,0,IF(OR(BD52=0,BD52="ABS",BD52="a"),"ABS",IF(OR(BD52=0,BD52=" ",BD52=""),0,IF((BD52*100/BD$8)&gt;100,"OG",IF((BD52*100/BD$8)&gt;=90,"A+",IF((BD52*100/BD$8)&gt;=80,"A",IF((BD52*100/BD$8)&gt;=70,"B+",IF((BD52*100/BD$8)&gt;=60,"B",IF((BD52*100/BD$8)&gt;=50,"C+",IF((BD52*100/BD$8)&gt;=40,"C",IF((BD52*100/BD$8)&gt;=35,"D","NG")))))))))))</f>
        <v>OG</v>
      </c>
      <c r="BG52" s="39" t="str">
        <f>IF(BD$8=0,0,IF(OR(BD52=0,BD52="ABS",BD52="a"),0,IF(OR(BD52=0,BD52=" ",BD52=""),0,IF((BD52*100/BD$8)&gt;100,"OG",IF((BD52*100/BD$8)&gt;=90,4,IF((BD52*100/BD$8)&gt;=80,3.6,IF((BD52*100/BD$8)&gt;=70,3.2,IF((BD52*100/BD$8)&gt;=60,2.8,IF((BD52*100/BD$8)&gt;=50,2.4,IF((BD52*100/BD$8)&gt;=40,2,IF((BD52*100/BD$8)&gt;=35,1.6,0)))))))))))</f>
        <v>OG</v>
      </c>
      <c r="BH52" s="40">
        <f>'1STML'!T52</f>
        <v>265</v>
      </c>
      <c r="BI52" s="39" t="str">
        <f t="shared" si="150"/>
        <v>OG</v>
      </c>
      <c r="BJ52" s="39" t="str">
        <f t="shared" si="151"/>
        <v>OG</v>
      </c>
      <c r="BK52" s="66" t="str">
        <f t="shared" si="62"/>
        <v>OG</v>
      </c>
      <c r="BL52" s="66" t="str">
        <f t="shared" si="63"/>
        <v>OG</v>
      </c>
      <c r="BM52" s="37">
        <f t="shared" si="16"/>
        <v>50</v>
      </c>
      <c r="BN52" s="40">
        <f>'1STML'!V52</f>
        <v>140</v>
      </c>
      <c r="BO52" s="38">
        <f>_xlfn.XLOOKUP(BM$6,SCODE,THCR,"ERROR",0,1)</f>
        <v>2.5</v>
      </c>
      <c r="BP52" s="39" t="str">
        <f>IF(BN$8=0,0,IF(OR(BN52=0,BN52="ABS",BN52="a"),"ABS",IF(OR(BN52=0,BN52=" ",BN52=""),0,IF((BN52*100/BN$8)&gt;100,"OG",IF((BN52*100/BN$8)&gt;=90,"A+",IF((BN52*100/BN$8)&gt;=80,"A",IF((BN52*100/BN$8)&gt;=70,"B+",IF((BN52*100/BN$8)&gt;=60,"B",IF((BN52*100/BN$8)&gt;=50,"C+",IF((BN52*100/BN$8)&gt;=40,"C",IF((BN52*100/BN$8)&gt;=35,"D","NG")))))))))))</f>
        <v>OG</v>
      </c>
      <c r="BQ52" s="39" t="str">
        <f>IF(BN$8=0,0,IF(OR(BN52=0,BN52="ABS",BN52="a"),0,IF(OR(BN52=0,BN52=" ",BN52=""),0,IF((BN52*100/BN$8)&gt;100,"OG",IF((BN52*100/BN$8)&gt;=90,4,IF((BN52*100/BN$8)&gt;=80,3.6,IF((BN52*100/BN$8)&gt;=70,3.2,IF((BN52*100/BN$8)&gt;=60,2.8,IF((BN52*100/BN$8)&gt;=50,2.4,IF((BN52*100/BN$8)&gt;=40,2,IF((BN52*100/BN$8)&gt;=35,1.6,0)))))))))))</f>
        <v>OG</v>
      </c>
      <c r="BR52" s="37">
        <f t="shared" si="18"/>
        <v>50</v>
      </c>
      <c r="BS52" s="40">
        <f>'1STML'!W52</f>
        <v>50</v>
      </c>
      <c r="BT52" s="38">
        <f>_xlfn.XLOOKUP(BM$6,SCODE,INCR,"ERROR",0,1)</f>
        <v>2.5</v>
      </c>
      <c r="BU52" s="39" t="str">
        <f>IF(BS$8=0,0,IF(OR(BS52=0,BS52="ABS",BS52="a"),"ABS",IF(OR(BS52=0,BS52=" ",BS52=""),0,IF((BS52*100/BS$8)&gt;100,"OG",IF((BS52*100/BS$8)&gt;=90,"A+",IF((BS52*100/BS$8)&gt;=80,"A",IF((BS52*100/BS$8)&gt;=70,"B+",IF((BS52*100/BS$8)&gt;=60,"B",IF((BS52*100/BS$8)&gt;=50,"C+",IF((BS52*100/BS$8)&gt;=40,"C",IF((BS52*100/BS$8)&gt;=35,"D","NG")))))))))))</f>
        <v>A+</v>
      </c>
      <c r="BV52" s="39">
        <f>IF(BS$8=0,0,IF(OR(BS52=0,BS52="ABS",BS52="a"),0,IF(OR(BS52=0,BS52=" ",BS52=""),0,IF((BS52*100/BS$8)&gt;100,"OG",IF((BS52*100/BS$8)&gt;=90,4,IF((BS52*100/BS$8)&gt;=80,3.6,IF((BS52*100/BS$8)&gt;=70,3.2,IF((BS52*100/BS$8)&gt;=60,2.8,IF((BS52*100/BS$8)&gt;=50,2.4,IF((BS52*100/BS$8)&gt;=40,2,IF((BS52*100/BS$8)&gt;=35,1.6,0)))))))))))</f>
        <v>4</v>
      </c>
      <c r="BW52" s="40">
        <f>'1STML'!X52</f>
        <v>190</v>
      </c>
      <c r="BX52" s="39" t="str">
        <f t="shared" si="158"/>
        <v>OG</v>
      </c>
      <c r="BY52" s="39" t="str">
        <f t="shared" si="159"/>
        <v>OG</v>
      </c>
      <c r="BZ52" s="66" t="str">
        <f t="shared" si="70"/>
        <v>OG</v>
      </c>
      <c r="CA52" s="66" t="str">
        <f t="shared" si="71"/>
        <v>OG</v>
      </c>
      <c r="CB52" s="37">
        <f t="shared" si="20"/>
        <v>25</v>
      </c>
      <c r="CC52" s="40">
        <f>'1STML'!Z52</f>
        <v>105</v>
      </c>
      <c r="CD52" s="38">
        <f>_xlfn.XLOOKUP(CB$6,SCODE,THCR,"ERROR",0,1)</f>
        <v>2</v>
      </c>
      <c r="CE52" s="39" t="str">
        <f>IF(CC$8=0,0,IF(OR(CC52=0,CC52="ABS",CC52="a"),"ABS",IF(OR(CC52=0,CC52=" ",CC52=""),0,IF((CC52*100/CC$8)&gt;100,"OG",IF((CC52*100/CC$8)&gt;=90,"A+",IF((CC52*100/CC$8)&gt;=80,"A",IF((CC52*100/CC$8)&gt;=70,"B+",IF((CC52*100/CC$8)&gt;=60,"B",IF((CC52*100/CC$8)&gt;=50,"C+",IF((CC52*100/CC$8)&gt;=40,"C",IF((CC52*100/CC$8)&gt;=35,"D","NG")))))))))))</f>
        <v>OG</v>
      </c>
      <c r="CF52" s="39" t="str">
        <f>IF(CC$8=0,0,IF(OR(CC52=0,CC52="ABS",CC52="a"),0,IF(OR(CC52=0,CC52=" ",CC52=""),0,IF((CC52*100/CC$8)&gt;100,"OG",IF((CC52*100/CC$8)&gt;=90,4,IF((CC52*100/CC$8)&gt;=80,3.6,IF((CC52*100/CC$8)&gt;=70,3.2,IF((CC52*100/CC$8)&gt;=60,2.8,IF((CC52*100/CC$8)&gt;=50,2.4,IF((CC52*100/CC$8)&gt;=40,2,IF((CC52*100/CC$8)&gt;=35,1.6,0)))))))))))</f>
        <v>OG</v>
      </c>
      <c r="CG52" s="37">
        <f t="shared" si="22"/>
        <v>25</v>
      </c>
      <c r="CH52" s="40">
        <f>'1STML'!AA52</f>
        <v>25</v>
      </c>
      <c r="CI52" s="38">
        <f>_xlfn.XLOOKUP(CB$6,SCODE,INCR,"ERROR",0,1)</f>
        <v>2</v>
      </c>
      <c r="CJ52" s="39" t="str">
        <f>IF(CH$8=0,0,IF(OR(CH52=0,CH52="ABS",CH52="a"),"ABS",IF(OR(CH52=0,CH52=" ",CH52=""),0,IF((CH52*100/CH$8)&gt;100,"OG",IF((CH52*100/CH$8)&gt;=90,"A+",IF((CH52*100/CH$8)&gt;=80,"A",IF((CH52*100/CH$8)&gt;=70,"B+",IF((CH52*100/CH$8)&gt;=60,"B",IF((CH52*100/CH$8)&gt;=50,"C+",IF((CH52*100/CH$8)&gt;=40,"C",IF((CH52*100/CH$8)&gt;=35,"D","NG")))))))))))</f>
        <v>A+</v>
      </c>
      <c r="CK52" s="39">
        <f>IF(CH$8=0,0,IF(OR(CH52=0,CH52="ABS",CH52="a"),0,IF(OR(CH52=0,CH52=" ",CH52=""),0,IF((CH52*100/CH$8)&gt;100,"OG",IF((CH52*100/CH$8)&gt;=90,4,IF((CH52*100/CH$8)&gt;=80,3.6,IF((CH52*100/CH$8)&gt;=70,3.2,IF((CH52*100/CH$8)&gt;=60,2.8,IF((CH52*100/CH$8)&gt;=50,2.4,IF((CH52*100/CH$8)&gt;=40,2,IF((CH52*100/CH$8)&gt;=35,1.6,0)))))))))))</f>
        <v>4</v>
      </c>
      <c r="CL52" s="40">
        <f>'1STML'!AB52</f>
        <v>130</v>
      </c>
      <c r="CM52" s="39" t="str">
        <f t="shared" si="166"/>
        <v>OG</v>
      </c>
      <c r="CN52" s="39" t="str">
        <f t="shared" si="167"/>
        <v>OG</v>
      </c>
      <c r="CO52" s="66" t="str">
        <f t="shared" si="78"/>
        <v>OG</v>
      </c>
      <c r="CP52" s="66" t="str">
        <f t="shared" si="79"/>
        <v>OG</v>
      </c>
      <c r="CQ52" s="37">
        <f t="shared" si="24"/>
        <v>25</v>
      </c>
      <c r="CR52" s="40">
        <f>'1STML'!AD52</f>
        <v>100</v>
      </c>
      <c r="CS52" s="38">
        <f>_xlfn.XLOOKUP(CQ$6,SCODE,THCR,"ERROR",0,1)</f>
        <v>2</v>
      </c>
      <c r="CT52" s="39" t="str">
        <f>IF(CR$8=0,0,IF(OR(CR52=0,CR52="ABS",CR52="a"),"ABS",IF(OR(CR52=0,CR52=" ",CR52=""),0,IF((CR52*100/CR$8)&gt;100,"OG",IF((CR52*100/CR$8)&gt;=90,"A+",IF((CR52*100/CR$8)&gt;=80,"A",IF((CR52*100/CR$8)&gt;=70,"B+",IF((CR52*100/CR$8)&gt;=60,"B",IF((CR52*100/CR$8)&gt;=50,"C+",IF((CR52*100/CR$8)&gt;=40,"C",IF((CR52*100/CR$8)&gt;=35,"D","NG")))))))))))</f>
        <v>OG</v>
      </c>
      <c r="CU52" s="39" t="str">
        <f>IF(CR$8=0,0,IF(OR(CR52=0,CR52="ABS",CR52="a"),0,IF(OR(CR52=0,CR52=" ",CR52=""),0,IF((CR52*100/CR$8)&gt;100,"OG",IF((CR52*100/CR$8)&gt;=90,4,IF((CR52*100/CR$8)&gt;=80,3.6,IF((CR52*100/CR$8)&gt;=70,3.2,IF((CR52*100/CR$8)&gt;=60,2.8,IF((CR52*100/CR$8)&gt;=50,2.4,IF((CR52*100/CR$8)&gt;=40,2,IF((CR52*100/CR$8)&gt;=35,1.6,0)))))))))))</f>
        <v>OG</v>
      </c>
      <c r="CV52" s="37">
        <f t="shared" si="26"/>
        <v>25</v>
      </c>
      <c r="CW52" s="40">
        <f>'1STML'!AE52</f>
        <v>24</v>
      </c>
      <c r="CX52" s="38">
        <f>_xlfn.XLOOKUP(CQ$6,SCODE,INCR,"ERROR",0,1)</f>
        <v>2</v>
      </c>
      <c r="CY52" s="39" t="str">
        <f>IF(CW$8=0,0,IF(OR(CW52=0,CW52="ABS",CW52="a"),"ABS",IF(OR(CW52=0,CW52=" ",CW52=""),0,IF((CW52*100/CW$8)&gt;100,"OG",IF((CW52*100/CW$8)&gt;=90,"A+",IF((CW52*100/CW$8)&gt;=80,"A",IF((CW52*100/CW$8)&gt;=70,"B+",IF((CW52*100/CW$8)&gt;=60,"B",IF((CW52*100/CW$8)&gt;=50,"C+",IF((CW52*100/CW$8)&gt;=40,"C",IF((CW52*100/CW$8)&gt;=35,"D","NG")))))))))))</f>
        <v>A+</v>
      </c>
      <c r="CZ52" s="39">
        <f>IF(CW$8=0,0,IF(OR(CW52=0,CW52="ABS",CW52="a"),0,IF(OR(CW52=0,CW52=" ",CW52=""),0,IF((CW52*100/CW$8)&gt;100,"OG",IF((CW52*100/CW$8)&gt;=90,4,IF((CW52*100/CW$8)&gt;=80,3.6,IF((CW52*100/CW$8)&gt;=70,3.2,IF((CW52*100/CW$8)&gt;=60,2.8,IF((CW52*100/CW$8)&gt;=50,2.4,IF((CW52*100/CW$8)&gt;=40,2,IF((CW52*100/CW$8)&gt;=35,1.6,0)))))))))))</f>
        <v>4</v>
      </c>
      <c r="DA52" s="40">
        <f>'1STML'!AF52</f>
        <v>124</v>
      </c>
      <c r="DB52" s="39" t="str">
        <f t="shared" si="174"/>
        <v>OG</v>
      </c>
      <c r="DC52" s="39" t="str">
        <f t="shared" si="175"/>
        <v>OG</v>
      </c>
      <c r="DD52" s="66" t="str">
        <f t="shared" si="86"/>
        <v>OG</v>
      </c>
      <c r="DE52" s="66" t="str">
        <f t="shared" si="87"/>
        <v>OG</v>
      </c>
      <c r="DF52" s="37">
        <f t="shared" si="28"/>
        <v>25</v>
      </c>
      <c r="DG52" s="40">
        <f>'1STML'!AH52</f>
        <v>105</v>
      </c>
      <c r="DH52" s="38">
        <f>_xlfn.XLOOKUP(DF$6,SCODE,THCR,"ERROR",0,1)</f>
        <v>2</v>
      </c>
      <c r="DI52" s="39" t="str">
        <f>IF(DG$8=0,0,IF(OR(DG52=0,DG52="ABS",DG52="a"),"ABS",IF(OR(DG52=0,DG52=" ",DG52=""),0,IF((DG52*100/DG$8)&gt;100,"OG",IF((DG52*100/DG$8)&gt;=90,"A+",IF((DG52*100/DG$8)&gt;=80,"A",IF((DG52*100/DG$8)&gt;=70,"B+",IF((DG52*100/DG$8)&gt;=60,"B",IF((DG52*100/DG$8)&gt;=50,"C+",IF((DG52*100/DG$8)&gt;=40,"C",IF((DG52*100/DG$8)&gt;=35,"D","NG")))))))))))</f>
        <v>OG</v>
      </c>
      <c r="DJ52" s="39" t="str">
        <f>IF(DG$8=0,0,IF(OR(DG52=0,DG52="ABS",DG52="a"),0,IF(OR(DG52=0,DG52=" ",DG52=""),0,IF((DG52*100/DG$8)&gt;100,"OG",IF((DG52*100/DG$8)&gt;=90,4,IF((DG52*100/DG$8)&gt;=80,3.6,IF((DG52*100/DG$8)&gt;=70,3.2,IF((DG52*100/DG$8)&gt;=60,2.8,IF((DG52*100/DG$8)&gt;=50,2.4,IF((DG52*100/DG$8)&gt;=40,2,IF((DG52*100/DG$8)&gt;=35,1.6,0)))))))))))</f>
        <v>OG</v>
      </c>
      <c r="DK52" s="37">
        <f t="shared" si="30"/>
        <v>25</v>
      </c>
      <c r="DL52" s="40">
        <f>'1STML'!AI52</f>
        <v>25</v>
      </c>
      <c r="DM52" s="38">
        <f>_xlfn.XLOOKUP(DF$6,SCODE,INCR,"ERROR",0,1)</f>
        <v>2</v>
      </c>
      <c r="DN52" s="39" t="str">
        <f>IF(DL$8=0,0,IF(OR(DL52=0,DL52="ABS",DL52="a"),"ABS",IF(OR(DL52=0,DL52=" ",DL52=""),0,IF((DL52*100/DL$8)&gt;100,"OG",IF((DL52*100/DL$8)&gt;=90,"A+",IF((DL52*100/DL$8)&gt;=80,"A",IF((DL52*100/DL$8)&gt;=70,"B+",IF((DL52*100/DL$8)&gt;=60,"B",IF((DL52*100/DL$8)&gt;=50,"C+",IF((DL52*100/DL$8)&gt;=40,"C",IF((DL52*100/DL$8)&gt;=35,"D","NG")))))))))))</f>
        <v>A+</v>
      </c>
      <c r="DO52" s="39">
        <f>IF(DL$8=0,0,IF(OR(DL52=0,DL52="ABS",DL52="a"),0,IF(OR(DL52=0,DL52=" ",DL52=""),0,IF((DL52*100/DL$8)&gt;100,"OG",IF((DL52*100/DL$8)&gt;=90,4,IF((DL52*100/DL$8)&gt;=80,3.6,IF((DL52*100/DL$8)&gt;=70,3.2,IF((DL52*100/DL$8)&gt;=60,2.8,IF((DL52*100/DL$8)&gt;=50,2.4,IF((DL52*100/DL$8)&gt;=40,2,IF((DL52*100/DL$8)&gt;=35,1.6,0)))))))))))</f>
        <v>4</v>
      </c>
      <c r="DP52" s="40">
        <f>'1STML'!AJ52</f>
        <v>130</v>
      </c>
      <c r="DQ52" s="39" t="str">
        <f t="shared" si="182"/>
        <v>OG</v>
      </c>
      <c r="DR52" s="39" t="str">
        <f t="shared" si="183"/>
        <v>OG</v>
      </c>
      <c r="DS52" s="66" t="str">
        <f t="shared" si="94"/>
        <v>OG</v>
      </c>
      <c r="DT52" s="66" t="str">
        <f t="shared" si="95"/>
        <v>OG</v>
      </c>
      <c r="DU52" s="35">
        <f>IF($F$6="C",G52,0)+IF($F$6="C",L52,0)+IF($U$6="C",V52,0)+IF($U$6="C",AA52,0)+IF($AJ$6="C",AK52,0)+IF($AJ$6="C",AP52,0)+IF($AY$6="C",AZ52,0)+IF($AY$6="C",BE52,0)+IF($BN$6="C",BO52,0)+IF($BN$6="C",BT52,0)+IF($CC$6="C",CD52,0)+IF($CC$6="C",CI52,0)+IF($CR$6="C",CS52,0)+IF($CR$6="C",CX52,0)+IF($DG$6="C",DH52,0)+IF($DG$6="C",DM52,0)</f>
        <v>37</v>
      </c>
      <c r="DV52" s="35">
        <f>IF(OR(I52="OG",N52="OG",X52="OG",AC52="OG",AM52="OG",AR52="OG",BB52="OG",BG52="OG",BQ52="OG",BV52="OG",CF52="OG",CK52="OG",CU52="OG",CZ52="OG",DJ52="OG",DO52="OG"),0,IF(OR(H52="ABS",M52="ABS",W52="ABS",AB52="ABS",AL52="ABS",AQ52="ABS",BA52="ABS",BF52="ABS",BP52="ABS",BU52="ABS",CE52="ABS",CJ52="ABS",CK52="ABS",CT52="ABS",CY52="ABS",DI52="ABS",DN52="ABS"),"ABS",(IF($F$6="C",G52*I52,0)+IF($F$6="C",L52*N52,0)+IF($U$6="C",V52*X52,0)+IF($U$6="C",AA52*AC52,0)+IF($AJ$6="C",AK52*AM52,0)+IF($AJ$6="C",AP52*AR52,0)+IF($AY$6="C",AZ52*BB52,0)+IF($AY$6="C",BE52*BG52,0)+IF($BN$6="C",BO52*BQ52,0)+IF($BN$6="C",BT52*BV52,0)+IF($CC$6="C",CD52*CF52,0)+IF($CC$6="C",CI52*CK52,0)+IF($CR$6="C",CS52*CU52,0)+IF($CR$6="C",CX52*CZ52,0)+IF($DG$6="C",DH52*DJ52,0)+IF($DG$6="C",DM52*DO52,0))))</f>
        <v>0</v>
      </c>
      <c r="DW52" s="35" t="str">
        <f t="shared" si="98"/>
        <v>OG</v>
      </c>
      <c r="DX52" s="35" t="str">
        <f>IF(COUNTIF(E52:DC52,"ABS")&gt;0,"ABS",IF(COUNTIF(E52:DC52,"NG")&gt;0,"NG"," "))</f>
        <v/>
      </c>
      <c r="DY52" s="35">
        <f>IF(DV52="ABS",0,IF(DV52="NG",0,ROUND(DV52/DU52,2)))</f>
        <v>0</v>
      </c>
      <c r="DZ52" s="67" t="e">
        <f t="shared" si="101"/>
        <v>#VALUE!</v>
      </c>
      <c r="EA52" s="35">
        <f t="shared" si="119"/>
        <v>1</v>
      </c>
      <c r="EB52" s="28">
        <f>'1STML'!AO52</f>
        <v>51</v>
      </c>
    </row>
    <row r="53" spans="1:132" ht="19.5">
      <c r="A53" s="4">
        <f>'1STML'!A53</f>
        <v>44</v>
      </c>
      <c r="B53" s="4" t="str">
        <f>'1STML'!B53</f>
        <v>ST0800199</v>
      </c>
      <c r="C53" s="4">
        <f>'1STML'!C53</f>
        <v>200315</v>
      </c>
      <c r="D53" s="4" t="str">
        <f>'1STML'!D53</f>
        <v>LIJA RANA MAGAR</v>
      </c>
      <c r="E53" s="37">
        <f t="shared" si="0"/>
        <v>50</v>
      </c>
      <c r="F53" s="40">
        <f>'1STML'!F53</f>
        <v>215</v>
      </c>
      <c r="G53" s="38">
        <f>_xlfn.XLOOKUP(E$6,SCODE,THCR,"ERROR",0,1)</f>
        <v>2.5</v>
      </c>
      <c r="H53" s="39" t="str">
        <f>IF(F$8=0,0,IF(OR(F53=0,F53="ABS",F53="a"),"ABS",IF(OR(F53=0,F53=" ",F53=""),0,IF((F53*100/F$8)&gt;100,"OG",IF((F53*100/F$8)&gt;=90,"A+",IF((F53*100/F$8)&gt;=80,"A",IF((F53*100/F$8)&gt;=70,"B+",IF((F53*100/F$8)&gt;=60,"B",IF((F53*100/F$8)&gt;=50,"C+",IF((F53*100/F$8)&gt;=40,"C",IF((F53*100/F$8)&gt;=35,"D","NG")))))))))))</f>
        <v>OG</v>
      </c>
      <c r="I53" s="39" t="str">
        <f>IF(F$8=0,0,IF(OR(F53=0,F53="ABS",F53="a"),0,IF(OR(F53=0,F53=" ",F53=""),0,IF((F53*100/F$8)&gt;100,"OG",IF((F53*100/F$8)&gt;=90,4,IF((F53*100/F$8)&gt;=80,3.6,IF((F53*100/F$8)&gt;=70,3.2,IF((F53*100/F$8)&gt;=60,2.8,IF((F53*100/F$8)&gt;=50,2.4,IF((F53*100/F$8)&gt;=40,2,IF((F53*100/F$8)&gt;=35,1.6,0)))))))))))</f>
        <v>OG</v>
      </c>
      <c r="J53" s="37">
        <f t="shared" si="2"/>
        <v>50</v>
      </c>
      <c r="K53" s="40">
        <f>'1STML'!G53</f>
        <v>55</v>
      </c>
      <c r="L53" s="38">
        <f>_xlfn.XLOOKUP(E$6,SCODE,INCR,"ERROR",0,1)</f>
        <v>2.5</v>
      </c>
      <c r="M53" s="39" t="str">
        <f>IF(K$8=0,0,IF(OR(K53=0,K53="ABS",K53="a"),"ABS",IF(OR(K53=0,K53=" ",K53=""),0,IF((K53*100/K$8)&gt;100,"OG",IF((K53*100/K$8)&gt;=90,"A+",IF((K53*100/K$8)&gt;=80,"A",IF((K53*100/K$8)&gt;=70,"B+",IF((K53*100/K$8)&gt;=60,"B",IF((K53*100/K$8)&gt;=50,"C+",IF((K53*100/K$8)&gt;=40,"C",IF((K53*100/K$8)&gt;=35,"D","NG")))))))))))</f>
        <v>OG</v>
      </c>
      <c r="N53" s="39" t="str">
        <f>IF(K$8=0,0,IF(OR(K53=0,K53="ABS",K53="a"),0,IF(OR(K53=0,K53=" ",K53=""),0,IF((K53*100/K$8)&gt;100,"OG",IF((K53*100/K$8)&gt;=90,4,IF((K53*100/K$8)&gt;=80,3.6,IF((K53*100/K$8)&gt;=70,3.2,IF((K53*100/K$8)&gt;=60,2.8,IF((K53*100/K$8)&gt;=50,2.4,IF((K53*100/K$8)&gt;=40,2,IF((K53*100/K$8)&gt;=35,1.6,0)))))))))))</f>
        <v>OG</v>
      </c>
      <c r="O53" s="40">
        <f>'1STML'!H53</f>
        <v>270</v>
      </c>
      <c r="P53" s="39" t="str">
        <f t="shared" si="126"/>
        <v>OG</v>
      </c>
      <c r="Q53" s="39" t="str">
        <f t="shared" si="127"/>
        <v>OG</v>
      </c>
      <c r="R53" s="66" t="str">
        <f t="shared" si="38"/>
        <v>OG</v>
      </c>
      <c r="S53" s="66" t="str">
        <f t="shared" si="39"/>
        <v>OG</v>
      </c>
      <c r="T53" s="37">
        <f t="shared" si="4"/>
        <v>50</v>
      </c>
      <c r="U53" s="40">
        <f>'1STML'!J53</f>
        <v>180</v>
      </c>
      <c r="V53" s="38">
        <f>_xlfn.XLOOKUP(T$6,SCODE,THCR,"ERROR",0,1)</f>
        <v>2.5</v>
      </c>
      <c r="W53" s="39" t="str">
        <f>IF(U$8=0,0,IF(OR(U53=0,U53="ABS",U53="a"),"ABS",IF(OR(U53=0,U53=" ",U53=""),0,IF((U53*100/U$8)&gt;100,"OG",IF((U53*100/U$8)&gt;=90,"A+",IF((U53*100/U$8)&gt;=80,"A",IF((U53*100/U$8)&gt;=70,"B+",IF((U53*100/U$8)&gt;=60,"B",IF((U53*100/U$8)&gt;=50,"C+",IF((U53*100/U$8)&gt;=40,"C",IF((U53*100/U$8)&gt;=35,"D","NG")))))))))))</f>
        <v>OG</v>
      </c>
      <c r="X53" s="39" t="str">
        <f>IF(U$8=0,0,IF(OR(U53=0,U53="ABS",U53="a"),0,IF(OR(U53=0,U53=" ",U53=""),0,IF((U53*100/U$8)&gt;100,"OG",IF((U53*100/U$8)&gt;=90,4,IF((U53*100/U$8)&gt;=80,3.6,IF((U53*100/U$8)&gt;=70,3.2,IF((U53*100/U$8)&gt;=60,2.8,IF((U53*100/U$8)&gt;=50,2.4,IF((U53*100/U$8)&gt;=40,2,IF((U53*100/U$8)&gt;=35,1.6,0)))))))))))</f>
        <v>OG</v>
      </c>
      <c r="Y53" s="37">
        <f t="shared" si="6"/>
        <v>50</v>
      </c>
      <c r="Z53" s="40">
        <f>'1STML'!K53</f>
        <v>53</v>
      </c>
      <c r="AA53" s="38">
        <f>_xlfn.XLOOKUP(T$6,SCODE,INCR,"ERROR",0,1)</f>
        <v>2.5</v>
      </c>
      <c r="AB53" s="39" t="str">
        <f>IF(Z$8=0,0,IF(OR(Z53=0,Z53="ABS",Z53="a"),"ABS",IF(OR(Z53=0,Z53=" ",Z53=""),0,IF((Z53*100/Z$8)&gt;100,"OG",IF((Z53*100/Z$8)&gt;=90,"A+",IF((Z53*100/Z$8)&gt;=80,"A",IF((Z53*100/Z$8)&gt;=70,"B+",IF((Z53*100/Z$8)&gt;=60,"B",IF((Z53*100/Z$8)&gt;=50,"C+",IF((Z53*100/Z$8)&gt;=40,"C",IF((Z53*100/Z$8)&gt;=35,"D","NG")))))))))))</f>
        <v>OG</v>
      </c>
      <c r="AC53" s="39" t="str">
        <f>IF(Z$8=0,0,IF(OR(Z53=0,Z53="ABS",Z53="a"),0,IF(OR(Z53=0,Z53=" ",Z53=""),0,IF((Z53*100/Z$8)&gt;100,"OG",IF((Z53*100/Z$8)&gt;=90,4,IF((Z53*100/Z$8)&gt;=80,3.6,IF((Z53*100/Z$8)&gt;=70,3.2,IF((Z53*100/Z$8)&gt;=60,2.8,IF((Z53*100/Z$8)&gt;=50,2.4,IF((Z53*100/Z$8)&gt;=40,2,IF((Z53*100/Z$8)&gt;=35,1.6,0)))))))))))</f>
        <v>OG</v>
      </c>
      <c r="AD53" s="40">
        <f>'1STML'!L53</f>
        <v>233</v>
      </c>
      <c r="AE53" s="39" t="str">
        <f t="shared" si="134"/>
        <v>OG</v>
      </c>
      <c r="AF53" s="39" t="str">
        <f t="shared" si="135"/>
        <v>OG</v>
      </c>
      <c r="AG53" s="66" t="str">
        <f t="shared" si="46"/>
        <v>OG</v>
      </c>
      <c r="AH53" s="66" t="str">
        <f t="shared" si="47"/>
        <v>OG</v>
      </c>
      <c r="AI53" s="37">
        <f t="shared" si="8"/>
        <v>50</v>
      </c>
      <c r="AJ53" s="40">
        <f>'1STML'!N53</f>
        <v>210</v>
      </c>
      <c r="AK53" s="38">
        <f>_xlfn.XLOOKUP(AI$6,SCODE,THCR,"ERROR",0,1)</f>
        <v>2.5</v>
      </c>
      <c r="AL53" s="39" t="str">
        <f>IF(AJ$8=0,0,IF(OR(AJ53=0,AJ53="ABS",AJ53="a"),"ABS",IF(OR(AJ53=0,AJ53=" ",AJ53=""),0,IF((AJ53*100/AJ$8)&gt;100,"OG",IF((AJ53*100/AJ$8)&gt;=90,"A+",IF((AJ53*100/AJ$8)&gt;=80,"A",IF((AJ53*100/AJ$8)&gt;=70,"B+",IF((AJ53*100/AJ$8)&gt;=60,"B",IF((AJ53*100/AJ$8)&gt;=50,"C+",IF((AJ53*100/AJ$8)&gt;=40,"C",IF((AJ53*100/AJ$8)&gt;=35,"D","NG")))))))))))</f>
        <v>OG</v>
      </c>
      <c r="AM53" s="39" t="str">
        <f>IF(AJ$8=0,0,IF(OR(AJ53=0,AJ53="ABS",AJ53="a"),0,IF(OR(AJ53=0,AJ53=" ",AJ53=""),0,IF((AJ53*100/AJ$8)&gt;100,"OG",IF((AJ53*100/AJ$8)&gt;=90,4,IF((AJ53*100/AJ$8)&gt;=80,3.6,IF((AJ53*100/AJ$8)&gt;=70,3.2,IF((AJ53*100/AJ$8)&gt;=60,2.8,IF((AJ53*100/AJ$8)&gt;=50,2.4,IF((AJ53*100/AJ$8)&gt;=40,2,IF((AJ53*100/AJ$8)&gt;=35,1.6,0)))))))))))</f>
        <v>OG</v>
      </c>
      <c r="AN53" s="37">
        <f t="shared" si="10"/>
        <v>50</v>
      </c>
      <c r="AO53" s="40">
        <f>'1STML'!O53</f>
        <v>55</v>
      </c>
      <c r="AP53" s="38">
        <f>_xlfn.XLOOKUP(AI$6,SCODE,INCR,"ERROR",0,1)</f>
        <v>2.5</v>
      </c>
      <c r="AQ53" s="39" t="str">
        <f>IF(AO$8=0,0,IF(OR(AO53=0,AO53="ABS",AO53="a"),"ABS",IF(OR(AO53=0,AO53=" ",AO53=""),0,IF((AO53*100/AO$8)&gt;100,"OG",IF((AO53*100/AO$8)&gt;=90,"A+",IF((AO53*100/AO$8)&gt;=80,"A",IF((AO53*100/AO$8)&gt;=70,"B+",IF((AO53*100/AO$8)&gt;=60,"B",IF((AO53*100/AO$8)&gt;=50,"C+",IF((AO53*100/AO$8)&gt;=40,"C",IF((AO53*100/AO$8)&gt;=35,"D","NG")))))))))))</f>
        <v>OG</v>
      </c>
      <c r="AR53" s="39" t="str">
        <f>IF(AO$8=0,0,IF(OR(AO53=0,AO53="ABS",AO53="a"),0,IF(OR(AO53=0,AO53=" ",AO53=""),0,IF((AO53*100/AO$8)&gt;100,"OG",IF((AO53*100/AO$8)&gt;=90,4,IF((AO53*100/AO$8)&gt;=80,3.6,IF((AO53*100/AO$8)&gt;=70,3.2,IF((AO53*100/AO$8)&gt;=60,2.8,IF((AO53*100/AO$8)&gt;=50,2.4,IF((AO53*100/AO$8)&gt;=40,2,IF((AO53*100/AO$8)&gt;=35,1.6,0)))))))))))</f>
        <v>OG</v>
      </c>
      <c r="AS53" s="40">
        <f>'1STML'!P53</f>
        <v>265</v>
      </c>
      <c r="AT53" s="39" t="str">
        <f t="shared" si="142"/>
        <v>OG</v>
      </c>
      <c r="AU53" s="39" t="str">
        <f t="shared" si="143"/>
        <v>OG</v>
      </c>
      <c r="AV53" s="66" t="str">
        <f t="shared" si="54"/>
        <v>OG</v>
      </c>
      <c r="AW53" s="66" t="str">
        <f t="shared" si="55"/>
        <v>OG</v>
      </c>
      <c r="AX53" s="37">
        <f t="shared" si="12"/>
        <v>50</v>
      </c>
      <c r="AY53" s="40">
        <f>'1STML'!R53</f>
        <v>195</v>
      </c>
      <c r="AZ53" s="38">
        <f>_xlfn.XLOOKUP(AX$6,SCODE,THCR,"ERROR",0,1)</f>
        <v>2.5</v>
      </c>
      <c r="BA53" s="39" t="str">
        <f>IF(AY$8=0,0,IF(OR(AY53=0,AY53="ABS",AY53="a"),"ABS",IF(OR(AY53=0,AY53=" ",AY53=""),0,IF((AY53*100/AY$8)&gt;100,"OG",IF((AY53*100/AY$8)&gt;=90,"A+",IF((AY53*100/AY$8)&gt;=80,"A",IF((AY53*100/AY$8)&gt;=70,"B+",IF((AY53*100/AY$8)&gt;=60,"B",IF((AY53*100/AY$8)&gt;=50,"C+",IF((AY53*100/AY$8)&gt;=40,"C",IF((AY53*100/AY$8)&gt;=35,"D","NG")))))))))))</f>
        <v>OG</v>
      </c>
      <c r="BB53" s="39" t="str">
        <f>IF(AY$8=0,0,IF(OR(AY53=0,AY53="ABS",AY53="a"),0,IF(OR(AY53=0,AY53=" ",AY53=""),0,IF((AY53*100/AY$8)&gt;100,"OG",IF((AY53*100/AY$8)&gt;=90,4,IF((AY53*100/AY$8)&gt;=80,3.6,IF((AY53*100/AY$8)&gt;=70,3.2,IF((AY53*100/AY$8)&gt;=60,2.8,IF((AY53*100/AY$8)&gt;=50,2.4,IF((AY53*100/AY$8)&gt;=40,2,IF((AY53*100/AY$8)&gt;=35,1.6,0)))))))))))</f>
        <v>OG</v>
      </c>
      <c r="BC53" s="37">
        <f t="shared" si="14"/>
        <v>50</v>
      </c>
      <c r="BD53" s="40">
        <f>'1STML'!S53</f>
        <v>53</v>
      </c>
      <c r="BE53" s="38">
        <f>_xlfn.XLOOKUP(AX$6,SCODE,INCR,"ERROR",0,1)</f>
        <v>2.5</v>
      </c>
      <c r="BF53" s="39" t="str">
        <f>IF(BD$8=0,0,IF(OR(BD53=0,BD53="ABS",BD53="a"),"ABS",IF(OR(BD53=0,BD53=" ",BD53=""),0,IF((BD53*100/BD$8)&gt;100,"OG",IF((BD53*100/BD$8)&gt;=90,"A+",IF((BD53*100/BD$8)&gt;=80,"A",IF((BD53*100/BD$8)&gt;=70,"B+",IF((BD53*100/BD$8)&gt;=60,"B",IF((BD53*100/BD$8)&gt;=50,"C+",IF((BD53*100/BD$8)&gt;=40,"C",IF((BD53*100/BD$8)&gt;=35,"D","NG")))))))))))</f>
        <v>OG</v>
      </c>
      <c r="BG53" s="39" t="str">
        <f>IF(BD$8=0,0,IF(OR(BD53=0,BD53="ABS",BD53="a"),0,IF(OR(BD53=0,BD53=" ",BD53=""),0,IF((BD53*100/BD$8)&gt;100,"OG",IF((BD53*100/BD$8)&gt;=90,4,IF((BD53*100/BD$8)&gt;=80,3.6,IF((BD53*100/BD$8)&gt;=70,3.2,IF((BD53*100/BD$8)&gt;=60,2.8,IF((BD53*100/BD$8)&gt;=50,2.4,IF((BD53*100/BD$8)&gt;=40,2,IF((BD53*100/BD$8)&gt;=35,1.6,0)))))))))))</f>
        <v>OG</v>
      </c>
      <c r="BH53" s="40">
        <f>'1STML'!T53</f>
        <v>248</v>
      </c>
      <c r="BI53" s="39" t="str">
        <f t="shared" si="150"/>
        <v>OG</v>
      </c>
      <c r="BJ53" s="39" t="str">
        <f t="shared" si="151"/>
        <v>OG</v>
      </c>
      <c r="BK53" s="66" t="str">
        <f t="shared" si="62"/>
        <v>OG</v>
      </c>
      <c r="BL53" s="66" t="str">
        <f t="shared" si="63"/>
        <v>OG</v>
      </c>
      <c r="BM53" s="37">
        <f t="shared" si="16"/>
        <v>50</v>
      </c>
      <c r="BN53" s="40">
        <f>'1STML'!V53</f>
        <v>175</v>
      </c>
      <c r="BO53" s="38">
        <f>_xlfn.XLOOKUP(BM$6,SCODE,THCR,"ERROR",0,1)</f>
        <v>2.5</v>
      </c>
      <c r="BP53" s="39" t="str">
        <f>IF(BN$8=0,0,IF(OR(BN53=0,BN53="ABS",BN53="a"),"ABS",IF(OR(BN53=0,BN53=" ",BN53=""),0,IF((BN53*100/BN$8)&gt;100,"OG",IF((BN53*100/BN$8)&gt;=90,"A+",IF((BN53*100/BN$8)&gt;=80,"A",IF((BN53*100/BN$8)&gt;=70,"B+",IF((BN53*100/BN$8)&gt;=60,"B",IF((BN53*100/BN$8)&gt;=50,"C+",IF((BN53*100/BN$8)&gt;=40,"C",IF((BN53*100/BN$8)&gt;=35,"D","NG")))))))))))</f>
        <v>OG</v>
      </c>
      <c r="BQ53" s="39" t="str">
        <f>IF(BN$8=0,0,IF(OR(BN53=0,BN53="ABS",BN53="a"),0,IF(OR(BN53=0,BN53=" ",BN53=""),0,IF((BN53*100/BN$8)&gt;100,"OG",IF((BN53*100/BN$8)&gt;=90,4,IF((BN53*100/BN$8)&gt;=80,3.6,IF((BN53*100/BN$8)&gt;=70,3.2,IF((BN53*100/BN$8)&gt;=60,2.8,IF((BN53*100/BN$8)&gt;=50,2.4,IF((BN53*100/BN$8)&gt;=40,2,IF((BN53*100/BN$8)&gt;=35,1.6,0)))))))))))</f>
        <v>OG</v>
      </c>
      <c r="BR53" s="37">
        <f t="shared" si="18"/>
        <v>50</v>
      </c>
      <c r="BS53" s="40">
        <f>'1STML'!W53</f>
        <v>49</v>
      </c>
      <c r="BT53" s="38">
        <f>_xlfn.XLOOKUP(BM$6,SCODE,INCR,"ERROR",0,1)</f>
        <v>2.5</v>
      </c>
      <c r="BU53" s="39" t="str">
        <f>IF(BS$8=0,0,IF(OR(BS53=0,BS53="ABS",BS53="a"),"ABS",IF(OR(BS53=0,BS53=" ",BS53=""),0,IF((BS53*100/BS$8)&gt;100,"OG",IF((BS53*100/BS$8)&gt;=90,"A+",IF((BS53*100/BS$8)&gt;=80,"A",IF((BS53*100/BS$8)&gt;=70,"B+",IF((BS53*100/BS$8)&gt;=60,"B",IF((BS53*100/BS$8)&gt;=50,"C+",IF((BS53*100/BS$8)&gt;=40,"C",IF((BS53*100/BS$8)&gt;=35,"D","NG")))))))))))</f>
        <v>A+</v>
      </c>
      <c r="BV53" s="39">
        <f>IF(BS$8=0,0,IF(OR(BS53=0,BS53="ABS",BS53="a"),0,IF(OR(BS53=0,BS53=" ",BS53=""),0,IF((BS53*100/BS$8)&gt;100,"OG",IF((BS53*100/BS$8)&gt;=90,4,IF((BS53*100/BS$8)&gt;=80,3.6,IF((BS53*100/BS$8)&gt;=70,3.2,IF((BS53*100/BS$8)&gt;=60,2.8,IF((BS53*100/BS$8)&gt;=50,2.4,IF((BS53*100/BS$8)&gt;=40,2,IF((BS53*100/BS$8)&gt;=35,1.6,0)))))))))))</f>
        <v>4</v>
      </c>
      <c r="BW53" s="40">
        <f>'1STML'!X53</f>
        <v>224</v>
      </c>
      <c r="BX53" s="39" t="str">
        <f t="shared" si="158"/>
        <v>OG</v>
      </c>
      <c r="BY53" s="39" t="str">
        <f t="shared" si="159"/>
        <v>OG</v>
      </c>
      <c r="BZ53" s="66" t="str">
        <f t="shared" si="70"/>
        <v>OG</v>
      </c>
      <c r="CA53" s="66" t="str">
        <f t="shared" si="71"/>
        <v>OG</v>
      </c>
      <c r="CB53" s="37">
        <f t="shared" si="20"/>
        <v>25</v>
      </c>
      <c r="CC53" s="40">
        <f>'1STML'!Z53</f>
        <v>110</v>
      </c>
      <c r="CD53" s="38">
        <f>_xlfn.XLOOKUP(CB$6,SCODE,THCR,"ERROR",0,1)</f>
        <v>2</v>
      </c>
      <c r="CE53" s="39" t="str">
        <f>IF(CC$8=0,0,IF(OR(CC53=0,CC53="ABS",CC53="a"),"ABS",IF(OR(CC53=0,CC53=" ",CC53=""),0,IF((CC53*100/CC$8)&gt;100,"OG",IF((CC53*100/CC$8)&gt;=90,"A+",IF((CC53*100/CC$8)&gt;=80,"A",IF((CC53*100/CC$8)&gt;=70,"B+",IF((CC53*100/CC$8)&gt;=60,"B",IF((CC53*100/CC$8)&gt;=50,"C+",IF((CC53*100/CC$8)&gt;=40,"C",IF((CC53*100/CC$8)&gt;=35,"D","NG")))))))))))</f>
        <v>OG</v>
      </c>
      <c r="CF53" s="39" t="str">
        <f>IF(CC$8=0,0,IF(OR(CC53=0,CC53="ABS",CC53="a"),0,IF(OR(CC53=0,CC53=" ",CC53=""),0,IF((CC53*100/CC$8)&gt;100,"OG",IF((CC53*100/CC$8)&gt;=90,4,IF((CC53*100/CC$8)&gt;=80,3.6,IF((CC53*100/CC$8)&gt;=70,3.2,IF((CC53*100/CC$8)&gt;=60,2.8,IF((CC53*100/CC$8)&gt;=50,2.4,IF((CC53*100/CC$8)&gt;=40,2,IF((CC53*100/CC$8)&gt;=35,1.6,0)))))))))))</f>
        <v>OG</v>
      </c>
      <c r="CG53" s="37">
        <f t="shared" si="22"/>
        <v>25</v>
      </c>
      <c r="CH53" s="40">
        <f>'1STML'!AA53</f>
        <v>24</v>
      </c>
      <c r="CI53" s="38">
        <f>_xlfn.XLOOKUP(CB$6,SCODE,INCR,"ERROR",0,1)</f>
        <v>2</v>
      </c>
      <c r="CJ53" s="39" t="str">
        <f>IF(CH$8=0,0,IF(OR(CH53=0,CH53="ABS",CH53="a"),"ABS",IF(OR(CH53=0,CH53=" ",CH53=""),0,IF((CH53*100/CH$8)&gt;100,"OG",IF((CH53*100/CH$8)&gt;=90,"A+",IF((CH53*100/CH$8)&gt;=80,"A",IF((CH53*100/CH$8)&gt;=70,"B+",IF((CH53*100/CH$8)&gt;=60,"B",IF((CH53*100/CH$8)&gt;=50,"C+",IF((CH53*100/CH$8)&gt;=40,"C",IF((CH53*100/CH$8)&gt;=35,"D","NG")))))))))))</f>
        <v>A+</v>
      </c>
      <c r="CK53" s="39">
        <f>IF(CH$8=0,0,IF(OR(CH53=0,CH53="ABS",CH53="a"),0,IF(OR(CH53=0,CH53=" ",CH53=""),0,IF((CH53*100/CH$8)&gt;100,"OG",IF((CH53*100/CH$8)&gt;=90,4,IF((CH53*100/CH$8)&gt;=80,3.6,IF((CH53*100/CH$8)&gt;=70,3.2,IF((CH53*100/CH$8)&gt;=60,2.8,IF((CH53*100/CH$8)&gt;=50,2.4,IF((CH53*100/CH$8)&gt;=40,2,IF((CH53*100/CH$8)&gt;=35,1.6,0)))))))))))</f>
        <v>4</v>
      </c>
      <c r="CL53" s="40">
        <f>'1STML'!AB53</f>
        <v>134</v>
      </c>
      <c r="CM53" s="39" t="str">
        <f t="shared" si="166"/>
        <v>OG</v>
      </c>
      <c r="CN53" s="39" t="str">
        <f t="shared" si="167"/>
        <v>OG</v>
      </c>
      <c r="CO53" s="66" t="str">
        <f t="shared" si="78"/>
        <v>OG</v>
      </c>
      <c r="CP53" s="66" t="str">
        <f t="shared" si="79"/>
        <v>OG</v>
      </c>
      <c r="CQ53" s="37">
        <f t="shared" si="24"/>
        <v>25</v>
      </c>
      <c r="CR53" s="40">
        <f>'1STML'!AD53</f>
        <v>100</v>
      </c>
      <c r="CS53" s="38">
        <f>_xlfn.XLOOKUP(CQ$6,SCODE,THCR,"ERROR",0,1)</f>
        <v>2</v>
      </c>
      <c r="CT53" s="39" t="str">
        <f>IF(CR$8=0,0,IF(OR(CR53=0,CR53="ABS",CR53="a"),"ABS",IF(OR(CR53=0,CR53=" ",CR53=""),0,IF((CR53*100/CR$8)&gt;100,"OG",IF((CR53*100/CR$8)&gt;=90,"A+",IF((CR53*100/CR$8)&gt;=80,"A",IF((CR53*100/CR$8)&gt;=70,"B+",IF((CR53*100/CR$8)&gt;=60,"B",IF((CR53*100/CR$8)&gt;=50,"C+",IF((CR53*100/CR$8)&gt;=40,"C",IF((CR53*100/CR$8)&gt;=35,"D","NG")))))))))))</f>
        <v>OG</v>
      </c>
      <c r="CU53" s="39" t="str">
        <f>IF(CR$8=0,0,IF(OR(CR53=0,CR53="ABS",CR53="a"),0,IF(OR(CR53=0,CR53=" ",CR53=""),0,IF((CR53*100/CR$8)&gt;100,"OG",IF((CR53*100/CR$8)&gt;=90,4,IF((CR53*100/CR$8)&gt;=80,3.6,IF((CR53*100/CR$8)&gt;=70,3.2,IF((CR53*100/CR$8)&gt;=60,2.8,IF((CR53*100/CR$8)&gt;=50,2.4,IF((CR53*100/CR$8)&gt;=40,2,IF((CR53*100/CR$8)&gt;=35,1.6,0)))))))))))</f>
        <v>OG</v>
      </c>
      <c r="CV53" s="37">
        <f t="shared" si="26"/>
        <v>25</v>
      </c>
      <c r="CW53" s="40">
        <f>'1STML'!AE53</f>
        <v>25</v>
      </c>
      <c r="CX53" s="38">
        <f>_xlfn.XLOOKUP(CQ$6,SCODE,INCR,"ERROR",0,1)</f>
        <v>2</v>
      </c>
      <c r="CY53" s="39" t="str">
        <f>IF(CW$8=0,0,IF(OR(CW53=0,CW53="ABS",CW53="a"),"ABS",IF(OR(CW53=0,CW53=" ",CW53=""),0,IF((CW53*100/CW$8)&gt;100,"OG",IF((CW53*100/CW$8)&gt;=90,"A+",IF((CW53*100/CW$8)&gt;=80,"A",IF((CW53*100/CW$8)&gt;=70,"B+",IF((CW53*100/CW$8)&gt;=60,"B",IF((CW53*100/CW$8)&gt;=50,"C+",IF((CW53*100/CW$8)&gt;=40,"C",IF((CW53*100/CW$8)&gt;=35,"D","NG")))))))))))</f>
        <v>A+</v>
      </c>
      <c r="CZ53" s="39">
        <f>IF(CW$8=0,0,IF(OR(CW53=0,CW53="ABS",CW53="a"),0,IF(OR(CW53=0,CW53=" ",CW53=""),0,IF((CW53*100/CW$8)&gt;100,"OG",IF((CW53*100/CW$8)&gt;=90,4,IF((CW53*100/CW$8)&gt;=80,3.6,IF((CW53*100/CW$8)&gt;=70,3.2,IF((CW53*100/CW$8)&gt;=60,2.8,IF((CW53*100/CW$8)&gt;=50,2.4,IF((CW53*100/CW$8)&gt;=40,2,IF((CW53*100/CW$8)&gt;=35,1.6,0)))))))))))</f>
        <v>4</v>
      </c>
      <c r="DA53" s="40">
        <f>'1STML'!AF53</f>
        <v>125</v>
      </c>
      <c r="DB53" s="39" t="str">
        <f t="shared" si="174"/>
        <v>OG</v>
      </c>
      <c r="DC53" s="39" t="str">
        <f t="shared" si="175"/>
        <v>OG</v>
      </c>
      <c r="DD53" s="66" t="str">
        <f t="shared" si="86"/>
        <v>OG</v>
      </c>
      <c r="DE53" s="66" t="str">
        <f t="shared" si="87"/>
        <v>OG</v>
      </c>
      <c r="DF53" s="37">
        <f t="shared" si="28"/>
        <v>25</v>
      </c>
      <c r="DG53" s="40">
        <f>'1STML'!AH53</f>
        <v>85</v>
      </c>
      <c r="DH53" s="38">
        <f>_xlfn.XLOOKUP(DF$6,SCODE,THCR,"ERROR",0,1)</f>
        <v>2</v>
      </c>
      <c r="DI53" s="39" t="str">
        <f>IF(DG$8=0,0,IF(OR(DG53=0,DG53="ABS",DG53="a"),"ABS",IF(OR(DG53=0,DG53=" ",DG53=""),0,IF((DG53*100/DG$8)&gt;100,"OG",IF((DG53*100/DG$8)&gt;=90,"A+",IF((DG53*100/DG$8)&gt;=80,"A",IF((DG53*100/DG$8)&gt;=70,"B+",IF((DG53*100/DG$8)&gt;=60,"B",IF((DG53*100/DG$8)&gt;=50,"C+",IF((DG53*100/DG$8)&gt;=40,"C",IF((DG53*100/DG$8)&gt;=35,"D","NG")))))))))))</f>
        <v>OG</v>
      </c>
      <c r="DJ53" s="39" t="str">
        <f>IF(DG$8=0,0,IF(OR(DG53=0,DG53="ABS",DG53="a"),0,IF(OR(DG53=0,DG53=" ",DG53=""),0,IF((DG53*100/DG$8)&gt;100,"OG",IF((DG53*100/DG$8)&gt;=90,4,IF((DG53*100/DG$8)&gt;=80,3.6,IF((DG53*100/DG$8)&gt;=70,3.2,IF((DG53*100/DG$8)&gt;=60,2.8,IF((DG53*100/DG$8)&gt;=50,2.4,IF((DG53*100/DG$8)&gt;=40,2,IF((DG53*100/DG$8)&gt;=35,1.6,0)))))))))))</f>
        <v>OG</v>
      </c>
      <c r="DK53" s="37">
        <f t="shared" si="30"/>
        <v>25</v>
      </c>
      <c r="DL53" s="40">
        <f>'1STML'!AI53</f>
        <v>24</v>
      </c>
      <c r="DM53" s="38">
        <f>_xlfn.XLOOKUP(DF$6,SCODE,INCR,"ERROR",0,1)</f>
        <v>2</v>
      </c>
      <c r="DN53" s="39" t="str">
        <f>IF(DL$8=0,0,IF(OR(DL53=0,DL53="ABS",DL53="a"),"ABS",IF(OR(DL53=0,DL53=" ",DL53=""),0,IF((DL53*100/DL$8)&gt;100,"OG",IF((DL53*100/DL$8)&gt;=90,"A+",IF((DL53*100/DL$8)&gt;=80,"A",IF((DL53*100/DL$8)&gt;=70,"B+",IF((DL53*100/DL$8)&gt;=60,"B",IF((DL53*100/DL$8)&gt;=50,"C+",IF((DL53*100/DL$8)&gt;=40,"C",IF((DL53*100/DL$8)&gt;=35,"D","NG")))))))))))</f>
        <v>A+</v>
      </c>
      <c r="DO53" s="39">
        <f>IF(DL$8=0,0,IF(OR(DL53=0,DL53="ABS",DL53="a"),0,IF(OR(DL53=0,DL53=" ",DL53=""),0,IF((DL53*100/DL$8)&gt;100,"OG",IF((DL53*100/DL$8)&gt;=90,4,IF((DL53*100/DL$8)&gt;=80,3.6,IF((DL53*100/DL$8)&gt;=70,3.2,IF((DL53*100/DL$8)&gt;=60,2.8,IF((DL53*100/DL$8)&gt;=50,2.4,IF((DL53*100/DL$8)&gt;=40,2,IF((DL53*100/DL$8)&gt;=35,1.6,0)))))))))))</f>
        <v>4</v>
      </c>
      <c r="DP53" s="40">
        <f>'1STML'!AJ53</f>
        <v>109</v>
      </c>
      <c r="DQ53" s="39" t="str">
        <f t="shared" si="182"/>
        <v>OG</v>
      </c>
      <c r="DR53" s="39" t="str">
        <f t="shared" si="183"/>
        <v>OG</v>
      </c>
      <c r="DS53" s="66" t="str">
        <f t="shared" si="94"/>
        <v>OG</v>
      </c>
      <c r="DT53" s="66" t="str">
        <f t="shared" si="95"/>
        <v>OG</v>
      </c>
      <c r="DU53" s="35">
        <f>IF($F$6="C",G53,0)+IF($F$6="C",L53,0)+IF($U$6="C",V53,0)+IF($U$6="C",AA53,0)+IF($AJ$6="C",AK53,0)+IF($AJ$6="C",AP53,0)+IF($AY$6="C",AZ53,0)+IF($AY$6="C",BE53,0)+IF($BN$6="C",BO53,0)+IF($BN$6="C",BT53,0)+IF($CC$6="C",CD53,0)+IF($CC$6="C",CI53,0)+IF($CR$6="C",CS53,0)+IF($CR$6="C",CX53,0)+IF($DG$6="C",DH53,0)+IF($DG$6="C",DM53,0)</f>
        <v>37</v>
      </c>
      <c r="DV53" s="35">
        <f>IF(OR(I53="OG",N53="OG",X53="OG",AC53="OG",AM53="OG",AR53="OG",BB53="OG",BG53="OG",BQ53="OG",BV53="OG",CF53="OG",CK53="OG",CU53="OG",CZ53="OG",DJ53="OG",DO53="OG"),0,IF(OR(H53="ABS",M53="ABS",W53="ABS",AB53="ABS",AL53="ABS",AQ53="ABS",BA53="ABS",BF53="ABS",BP53="ABS",BU53="ABS",CE53="ABS",CJ53="ABS",CK53="ABS",CT53="ABS",CY53="ABS",DI53="ABS",DN53="ABS"),"ABS",(IF($F$6="C",G53*I53,0)+IF($F$6="C",L53*N53,0)+IF($U$6="C",V53*X53,0)+IF($U$6="C",AA53*AC53,0)+IF($AJ$6="C",AK53*AM53,0)+IF($AJ$6="C",AP53*AR53,0)+IF($AY$6="C",AZ53*BB53,0)+IF($AY$6="C",BE53*BG53,0)+IF($BN$6="C",BO53*BQ53,0)+IF($BN$6="C",BT53*BV53,0)+IF($CC$6="C",CD53*CF53,0)+IF($CC$6="C",CI53*CK53,0)+IF($CR$6="C",CS53*CU53,0)+IF($CR$6="C",CX53*CZ53,0)+IF($DG$6="C",DH53*DJ53,0)+IF($DG$6="C",DM53*DO53,0))))</f>
        <v>0</v>
      </c>
      <c r="DW53" s="35" t="str">
        <f t="shared" si="98"/>
        <v>OG</v>
      </c>
      <c r="DX53" s="35" t="str">
        <f>IF(COUNTIF(E53:DC53,"ABS")&gt;0,"ABS",IF(COUNTIF(E53:DC53,"NG")&gt;0,"NG"," "))</f>
        <v/>
      </c>
      <c r="DY53" s="35">
        <f>IF(DV53="ABS",0,IF(DV53="NG",0,ROUND(DV53/DU53,2)))</f>
        <v>0</v>
      </c>
      <c r="DZ53" s="67" t="e">
        <f t="shared" si="101"/>
        <v>#VALUE!</v>
      </c>
      <c r="EA53" s="35">
        <f t="shared" si="119"/>
        <v>1</v>
      </c>
      <c r="EB53" s="28">
        <f>'1STML'!AO53</f>
        <v>51</v>
      </c>
    </row>
    <row r="54" spans="1:132" ht="19.5">
      <c r="A54" s="4">
        <f>'1STML'!A54</f>
        <v>45</v>
      </c>
      <c r="B54" s="4" t="str">
        <f>'1STML'!B54</f>
        <v>ST0790103</v>
      </c>
      <c r="C54" s="4">
        <f>'1STML'!C54</f>
        <v>200316</v>
      </c>
      <c r="D54" s="4" t="str">
        <f>'1STML'!D54</f>
        <v>NAYUNGMA LIMBU</v>
      </c>
      <c r="E54" s="37">
        <f t="shared" si="0"/>
        <v>50</v>
      </c>
      <c r="F54" s="40">
        <f>'1STML'!F54</f>
        <v>125</v>
      </c>
      <c r="G54" s="38">
        <f t="shared" ref="G54:G65" si="184">_xlfn.XLOOKUP(E$6,SCODE,THCR,"ERROR",0,1)</f>
        <v>2.5</v>
      </c>
      <c r="H54" s="39" t="str">
        <f t="shared" ref="H54:H65" si="185">IF(F$8=0,0,IF(OR(F54=0,F54="ABS",F54="a"),"ABS",IF(OR(F54=0,F54=" ",F54=""),0,IF((F54*100/F$8)&gt;100,"OG",IF((F54*100/F$8)&gt;=90,"A+",IF((F54*100/F$8)&gt;=80,"A",IF((F54*100/F$8)&gt;=70,"B+",IF((F54*100/F$8)&gt;=60,"B",IF((F54*100/F$8)&gt;=50,"C+",IF((F54*100/F$8)&gt;=40,"C",IF((F54*100/F$8)&gt;=35,"D","NG")))))))))))</f>
        <v>OG</v>
      </c>
      <c r="I54" s="39" t="str">
        <f t="shared" ref="I54:I65" si="186">IF(F$8=0,0,IF(OR(F54=0,F54="ABS",F54="a"),0,IF(OR(F54=0,F54=" ",F54=""),0,IF((F54*100/F$8)&gt;100,"OG",IF((F54*100/F$8)&gt;=90,4,IF((F54*100/F$8)&gt;=80,3.6,IF((F54*100/F$8)&gt;=70,3.2,IF((F54*100/F$8)&gt;=60,2.8,IF((F54*100/F$8)&gt;=50,2.4,IF((F54*100/F$8)&gt;=40,2,IF((F54*100/F$8)&gt;=35,1.6,0)))))))))))</f>
        <v>OG</v>
      </c>
      <c r="J54" s="37">
        <f t="shared" si="2"/>
        <v>50</v>
      </c>
      <c r="K54" s="40">
        <f>'1STML'!G54</f>
        <v>52</v>
      </c>
      <c r="L54" s="38">
        <f t="shared" ref="L54:L65" si="187">_xlfn.XLOOKUP(E$6,SCODE,INCR,"ERROR",0,1)</f>
        <v>2.5</v>
      </c>
      <c r="M54" s="39" t="str">
        <f t="shared" ref="M54:M65" si="188">IF(K$8=0,0,IF(OR(K54=0,K54="ABS",K54="a"),"ABS",IF(OR(K54=0,K54=" ",K54=""),0,IF((K54*100/K$8)&gt;100,"OG",IF((K54*100/K$8)&gt;=90,"A+",IF((K54*100/K$8)&gt;=80,"A",IF((K54*100/K$8)&gt;=70,"B+",IF((K54*100/K$8)&gt;=60,"B",IF((K54*100/K$8)&gt;=50,"C+",IF((K54*100/K$8)&gt;=40,"C",IF((K54*100/K$8)&gt;=35,"D","NG")))))))))))</f>
        <v>OG</v>
      </c>
      <c r="N54" s="39" t="str">
        <f t="shared" ref="N54:N65" si="189">IF(K$8=0,0,IF(OR(K54=0,K54="ABS",K54="a"),0,IF(OR(K54=0,K54=" ",K54=""),0,IF((K54*100/K$8)&gt;100,"OG",IF((K54*100/K$8)&gt;=90,4,IF((K54*100/K$8)&gt;=80,3.6,IF((K54*100/K$8)&gt;=70,3.2,IF((K54*100/K$8)&gt;=60,2.8,IF((K54*100/K$8)&gt;=50,2.4,IF((K54*100/K$8)&gt;=40,2,IF((K54*100/K$8)&gt;=35,1.6,0)))))))))))</f>
        <v>OG</v>
      </c>
      <c r="O54" s="40">
        <f>'1STML'!H54</f>
        <v>177</v>
      </c>
      <c r="P54" s="39" t="str">
        <f t="shared" si="126"/>
        <v>OG</v>
      </c>
      <c r="Q54" s="39" t="str">
        <f t="shared" si="127"/>
        <v>OG</v>
      </c>
      <c r="R54" s="66" t="str">
        <f t="shared" si="38"/>
        <v>OG</v>
      </c>
      <c r="S54" s="66" t="str">
        <f t="shared" si="39"/>
        <v>OG</v>
      </c>
      <c r="T54" s="37">
        <f t="shared" si="4"/>
        <v>50</v>
      </c>
      <c r="U54" s="40">
        <f>'1STML'!J54</f>
        <v>105</v>
      </c>
      <c r="V54" s="38">
        <f t="shared" ref="V54:V65" si="190">_xlfn.XLOOKUP(T$6,SCODE,THCR,"ERROR",0,1)</f>
        <v>2.5</v>
      </c>
      <c r="W54" s="39" t="str">
        <f t="shared" ref="W54:W65" si="191">IF(U$8=0,0,IF(OR(U54=0,U54="ABS",U54="a"),"ABS",IF(OR(U54=0,U54=" ",U54=""),0,IF((U54*100/U$8)&gt;100,"OG",IF((U54*100/U$8)&gt;=90,"A+",IF((U54*100/U$8)&gt;=80,"A",IF((U54*100/U$8)&gt;=70,"B+",IF((U54*100/U$8)&gt;=60,"B",IF((U54*100/U$8)&gt;=50,"C+",IF((U54*100/U$8)&gt;=40,"C",IF((U54*100/U$8)&gt;=35,"D","NG")))))))))))</f>
        <v>OG</v>
      </c>
      <c r="X54" s="39" t="str">
        <f t="shared" ref="X54:X65" si="192">IF(U$8=0,0,IF(OR(U54=0,U54="ABS",U54="a"),0,IF(OR(U54=0,U54=" ",U54=""),0,IF((U54*100/U$8)&gt;100,"OG",IF((U54*100/U$8)&gt;=90,4,IF((U54*100/U$8)&gt;=80,3.6,IF((U54*100/U$8)&gt;=70,3.2,IF((U54*100/U$8)&gt;=60,2.8,IF((U54*100/U$8)&gt;=50,2.4,IF((U54*100/U$8)&gt;=40,2,IF((U54*100/U$8)&gt;=35,1.6,0)))))))))))</f>
        <v>OG</v>
      </c>
      <c r="Y54" s="37">
        <f t="shared" si="6"/>
        <v>50</v>
      </c>
      <c r="Z54" s="40">
        <f>'1STML'!K54</f>
        <v>49</v>
      </c>
      <c r="AA54" s="38">
        <f t="shared" ref="AA54:AA65" si="193">_xlfn.XLOOKUP(T$6,SCODE,INCR,"ERROR",0,1)</f>
        <v>2.5</v>
      </c>
      <c r="AB54" s="39" t="str">
        <f t="shared" ref="AB54:AB65" si="194">IF(Z$8=0,0,IF(OR(Z54=0,Z54="ABS",Z54="a"),"ABS",IF(OR(Z54=0,Z54=" ",Z54=""),0,IF((Z54*100/Z$8)&gt;100,"OG",IF((Z54*100/Z$8)&gt;=90,"A+",IF((Z54*100/Z$8)&gt;=80,"A",IF((Z54*100/Z$8)&gt;=70,"B+",IF((Z54*100/Z$8)&gt;=60,"B",IF((Z54*100/Z$8)&gt;=50,"C+",IF((Z54*100/Z$8)&gt;=40,"C",IF((Z54*100/Z$8)&gt;=35,"D","NG")))))))))))</f>
        <v>A+</v>
      </c>
      <c r="AC54" s="39">
        <f t="shared" ref="AC54:AC65" si="195">IF(Z$8=0,0,IF(OR(Z54=0,Z54="ABS",Z54="a"),0,IF(OR(Z54=0,Z54=" ",Z54=""),0,IF((Z54*100/Z$8)&gt;100,"OG",IF((Z54*100/Z$8)&gt;=90,4,IF((Z54*100/Z$8)&gt;=80,3.6,IF((Z54*100/Z$8)&gt;=70,3.2,IF((Z54*100/Z$8)&gt;=60,2.8,IF((Z54*100/Z$8)&gt;=50,2.4,IF((Z54*100/Z$8)&gt;=40,2,IF((Z54*100/Z$8)&gt;=35,1.6,0)))))))))))</f>
        <v>4</v>
      </c>
      <c r="AD54" s="40">
        <f>'1STML'!L54</f>
        <v>154</v>
      </c>
      <c r="AE54" s="39" t="str">
        <f t="shared" si="134"/>
        <v>OG</v>
      </c>
      <c r="AF54" s="39" t="str">
        <f t="shared" si="135"/>
        <v>OG</v>
      </c>
      <c r="AG54" s="66" t="str">
        <f t="shared" si="46"/>
        <v>OG</v>
      </c>
      <c r="AH54" s="66" t="str">
        <f t="shared" si="47"/>
        <v>OG</v>
      </c>
      <c r="AI54" s="37">
        <f t="shared" si="8"/>
        <v>50</v>
      </c>
      <c r="AJ54" s="40">
        <f>'1STML'!N54</f>
        <v>190</v>
      </c>
      <c r="AK54" s="38">
        <f t="shared" ref="AK54:AK65" si="196">_xlfn.XLOOKUP(AI$6,SCODE,THCR,"ERROR",0,1)</f>
        <v>2.5</v>
      </c>
      <c r="AL54" s="39" t="str">
        <f t="shared" ref="AL54:AL65" si="197">IF(AJ$8=0,0,IF(OR(AJ54=0,AJ54="ABS",AJ54="a"),"ABS",IF(OR(AJ54=0,AJ54=" ",AJ54=""),0,IF((AJ54*100/AJ$8)&gt;100,"OG",IF((AJ54*100/AJ$8)&gt;=90,"A+",IF((AJ54*100/AJ$8)&gt;=80,"A",IF((AJ54*100/AJ$8)&gt;=70,"B+",IF((AJ54*100/AJ$8)&gt;=60,"B",IF((AJ54*100/AJ$8)&gt;=50,"C+",IF((AJ54*100/AJ$8)&gt;=40,"C",IF((AJ54*100/AJ$8)&gt;=35,"D","NG")))))))))))</f>
        <v>OG</v>
      </c>
      <c r="AM54" s="39" t="str">
        <f t="shared" ref="AM54:AM65" si="198">IF(AJ$8=0,0,IF(OR(AJ54=0,AJ54="ABS",AJ54="a"),0,IF(OR(AJ54=0,AJ54=" ",AJ54=""),0,IF((AJ54*100/AJ$8)&gt;100,"OG",IF((AJ54*100/AJ$8)&gt;=90,4,IF((AJ54*100/AJ$8)&gt;=80,3.6,IF((AJ54*100/AJ$8)&gt;=70,3.2,IF((AJ54*100/AJ$8)&gt;=60,2.8,IF((AJ54*100/AJ$8)&gt;=50,2.4,IF((AJ54*100/AJ$8)&gt;=40,2,IF((AJ54*100/AJ$8)&gt;=35,1.6,0)))))))))))</f>
        <v>OG</v>
      </c>
      <c r="AN54" s="37">
        <f t="shared" si="10"/>
        <v>50</v>
      </c>
      <c r="AO54" s="40">
        <f>'1STML'!O54</f>
        <v>52</v>
      </c>
      <c r="AP54" s="38">
        <f t="shared" ref="AP54:AP65" si="199">_xlfn.XLOOKUP(AI$6,SCODE,INCR,"ERROR",0,1)</f>
        <v>2.5</v>
      </c>
      <c r="AQ54" s="39" t="str">
        <f t="shared" ref="AQ54:AQ65" si="200">IF(AO$8=0,0,IF(OR(AO54=0,AO54="ABS",AO54="a"),"ABS",IF(OR(AO54=0,AO54=" ",AO54=""),0,IF((AO54*100/AO$8)&gt;100,"OG",IF((AO54*100/AO$8)&gt;=90,"A+",IF((AO54*100/AO$8)&gt;=80,"A",IF((AO54*100/AO$8)&gt;=70,"B+",IF((AO54*100/AO$8)&gt;=60,"B",IF((AO54*100/AO$8)&gt;=50,"C+",IF((AO54*100/AO$8)&gt;=40,"C",IF((AO54*100/AO$8)&gt;=35,"D","NG")))))))))))</f>
        <v>OG</v>
      </c>
      <c r="AR54" s="39" t="str">
        <f t="shared" ref="AR54:AR65" si="201">IF(AO$8=0,0,IF(OR(AO54=0,AO54="ABS",AO54="a"),0,IF(OR(AO54=0,AO54=" ",AO54=""),0,IF((AO54*100/AO$8)&gt;100,"OG",IF((AO54*100/AO$8)&gt;=90,4,IF((AO54*100/AO$8)&gt;=80,3.6,IF((AO54*100/AO$8)&gt;=70,3.2,IF((AO54*100/AO$8)&gt;=60,2.8,IF((AO54*100/AO$8)&gt;=50,2.4,IF((AO54*100/AO$8)&gt;=40,2,IF((AO54*100/AO$8)&gt;=35,1.6,0)))))))))))</f>
        <v>OG</v>
      </c>
      <c r="AS54" s="40">
        <f>'1STML'!P54</f>
        <v>242</v>
      </c>
      <c r="AT54" s="39" t="str">
        <f t="shared" si="142"/>
        <v>OG</v>
      </c>
      <c r="AU54" s="39" t="str">
        <f t="shared" si="143"/>
        <v>OG</v>
      </c>
      <c r="AV54" s="66" t="str">
        <f t="shared" si="54"/>
        <v>OG</v>
      </c>
      <c r="AW54" s="66" t="str">
        <f t="shared" si="55"/>
        <v>OG</v>
      </c>
      <c r="AX54" s="37">
        <f t="shared" si="12"/>
        <v>50</v>
      </c>
      <c r="AY54" s="40">
        <f>'1STML'!R54</f>
        <v>90</v>
      </c>
      <c r="AZ54" s="38">
        <f t="shared" ref="AZ54:AZ65" si="202">_xlfn.XLOOKUP(AX$6,SCODE,THCR,"ERROR",0,1)</f>
        <v>2.5</v>
      </c>
      <c r="BA54" s="39" t="str">
        <f t="shared" ref="BA54:BA65" si="203">IF(AY$8=0,0,IF(OR(AY54=0,AY54="ABS",AY54="a"),"ABS",IF(OR(AY54=0,AY54=" ",AY54=""),0,IF((AY54*100/AY$8)&gt;100,"OG",IF((AY54*100/AY$8)&gt;=90,"A+",IF((AY54*100/AY$8)&gt;=80,"A",IF((AY54*100/AY$8)&gt;=70,"B+",IF((AY54*100/AY$8)&gt;=60,"B",IF((AY54*100/AY$8)&gt;=50,"C+",IF((AY54*100/AY$8)&gt;=40,"C",IF((AY54*100/AY$8)&gt;=35,"D","NG")))))))))))</f>
        <v>OG</v>
      </c>
      <c r="BB54" s="39" t="str">
        <f t="shared" ref="BB54:BB65" si="204">IF(AY$8=0,0,IF(OR(AY54=0,AY54="ABS",AY54="a"),0,IF(OR(AY54=0,AY54=" ",AY54=""),0,IF((AY54*100/AY$8)&gt;100,"OG",IF((AY54*100/AY$8)&gt;=90,4,IF((AY54*100/AY$8)&gt;=80,3.6,IF((AY54*100/AY$8)&gt;=70,3.2,IF((AY54*100/AY$8)&gt;=60,2.8,IF((AY54*100/AY$8)&gt;=50,2.4,IF((AY54*100/AY$8)&gt;=40,2,IF((AY54*100/AY$8)&gt;=35,1.6,0)))))))))))</f>
        <v>OG</v>
      </c>
      <c r="BC54" s="37">
        <f t="shared" si="14"/>
        <v>50</v>
      </c>
      <c r="BD54" s="40">
        <f>'1STML'!S54</f>
        <v>49</v>
      </c>
      <c r="BE54" s="38">
        <f t="shared" ref="BE54:BE65" si="205">_xlfn.XLOOKUP(AX$6,SCODE,INCR,"ERROR",0,1)</f>
        <v>2.5</v>
      </c>
      <c r="BF54" s="39" t="str">
        <f t="shared" ref="BF54:BF65" si="206">IF(BD$8=0,0,IF(OR(BD54=0,BD54="ABS",BD54="a"),"ABS",IF(OR(BD54=0,BD54=" ",BD54=""),0,IF((BD54*100/BD$8)&gt;100,"OG",IF((BD54*100/BD$8)&gt;=90,"A+",IF((BD54*100/BD$8)&gt;=80,"A",IF((BD54*100/BD$8)&gt;=70,"B+",IF((BD54*100/BD$8)&gt;=60,"B",IF((BD54*100/BD$8)&gt;=50,"C+",IF((BD54*100/BD$8)&gt;=40,"C",IF((BD54*100/BD$8)&gt;=35,"D","NG")))))))))))</f>
        <v>A+</v>
      </c>
      <c r="BG54" s="39">
        <f t="shared" ref="BG54:BG65" si="207">IF(BD$8=0,0,IF(OR(BD54=0,BD54="ABS",BD54="a"),0,IF(OR(BD54=0,BD54=" ",BD54=""),0,IF((BD54*100/BD$8)&gt;100,"OG",IF((BD54*100/BD$8)&gt;=90,4,IF((BD54*100/BD$8)&gt;=80,3.6,IF((BD54*100/BD$8)&gt;=70,3.2,IF((BD54*100/BD$8)&gt;=60,2.8,IF((BD54*100/BD$8)&gt;=50,2.4,IF((BD54*100/BD$8)&gt;=40,2,IF((BD54*100/BD$8)&gt;=35,1.6,0)))))))))))</f>
        <v>4</v>
      </c>
      <c r="BH54" s="40">
        <f>'1STML'!T54</f>
        <v>139</v>
      </c>
      <c r="BI54" s="39" t="str">
        <f t="shared" si="150"/>
        <v>OG</v>
      </c>
      <c r="BJ54" s="39" t="str">
        <f t="shared" si="151"/>
        <v>OG</v>
      </c>
      <c r="BK54" s="66" t="str">
        <f t="shared" si="62"/>
        <v>OG</v>
      </c>
      <c r="BL54" s="66" t="str">
        <f t="shared" si="63"/>
        <v>OG</v>
      </c>
      <c r="BM54" s="37">
        <f t="shared" si="16"/>
        <v>50</v>
      </c>
      <c r="BN54" s="40">
        <f>'1STML'!V54</f>
        <v>140</v>
      </c>
      <c r="BO54" s="38">
        <f t="shared" ref="BO54:BO65" si="208">_xlfn.XLOOKUP(BM$6,SCODE,THCR,"ERROR",0,1)</f>
        <v>2.5</v>
      </c>
      <c r="BP54" s="39" t="str">
        <f t="shared" ref="BP54:BP65" si="209">IF(BN$8=0,0,IF(OR(BN54=0,BN54="ABS",BN54="a"),"ABS",IF(OR(BN54=0,BN54=" ",BN54=""),0,IF((BN54*100/BN$8)&gt;100,"OG",IF((BN54*100/BN$8)&gt;=90,"A+",IF((BN54*100/BN$8)&gt;=80,"A",IF((BN54*100/BN$8)&gt;=70,"B+",IF((BN54*100/BN$8)&gt;=60,"B",IF((BN54*100/BN$8)&gt;=50,"C+",IF((BN54*100/BN$8)&gt;=40,"C",IF((BN54*100/BN$8)&gt;=35,"D","NG")))))))))))</f>
        <v>OG</v>
      </c>
      <c r="BQ54" s="39" t="str">
        <f t="shared" ref="BQ54:BQ65" si="210">IF(BN$8=0,0,IF(OR(BN54=0,BN54="ABS",BN54="a"),0,IF(OR(BN54=0,BN54=" ",BN54=""),0,IF((BN54*100/BN$8)&gt;100,"OG",IF((BN54*100/BN$8)&gt;=90,4,IF((BN54*100/BN$8)&gt;=80,3.6,IF((BN54*100/BN$8)&gt;=70,3.2,IF((BN54*100/BN$8)&gt;=60,2.8,IF((BN54*100/BN$8)&gt;=50,2.4,IF((BN54*100/BN$8)&gt;=40,2,IF((BN54*100/BN$8)&gt;=35,1.6,0)))))))))))</f>
        <v>OG</v>
      </c>
      <c r="BR54" s="37">
        <f t="shared" si="18"/>
        <v>50</v>
      </c>
      <c r="BS54" s="40">
        <f>'1STML'!W54</f>
        <v>49</v>
      </c>
      <c r="BT54" s="38">
        <f t="shared" ref="BT54:BT65" si="211">_xlfn.XLOOKUP(BM$6,SCODE,INCR,"ERROR",0,1)</f>
        <v>2.5</v>
      </c>
      <c r="BU54" s="39" t="str">
        <f t="shared" ref="BU54:BU65" si="212">IF(BS$8=0,0,IF(OR(BS54=0,BS54="ABS",BS54="a"),"ABS",IF(OR(BS54=0,BS54=" ",BS54=""),0,IF((BS54*100/BS$8)&gt;100,"OG",IF((BS54*100/BS$8)&gt;=90,"A+",IF((BS54*100/BS$8)&gt;=80,"A",IF((BS54*100/BS$8)&gt;=70,"B+",IF((BS54*100/BS$8)&gt;=60,"B",IF((BS54*100/BS$8)&gt;=50,"C+",IF((BS54*100/BS$8)&gt;=40,"C",IF((BS54*100/BS$8)&gt;=35,"D","NG")))))))))))</f>
        <v>A+</v>
      </c>
      <c r="BV54" s="39">
        <f t="shared" ref="BV54:BV65" si="213">IF(BS$8=0,0,IF(OR(BS54=0,BS54="ABS",BS54="a"),0,IF(OR(BS54=0,BS54=" ",BS54=""),0,IF((BS54*100/BS$8)&gt;100,"OG",IF((BS54*100/BS$8)&gt;=90,4,IF((BS54*100/BS$8)&gt;=80,3.6,IF((BS54*100/BS$8)&gt;=70,3.2,IF((BS54*100/BS$8)&gt;=60,2.8,IF((BS54*100/BS$8)&gt;=50,2.4,IF((BS54*100/BS$8)&gt;=40,2,IF((BS54*100/BS$8)&gt;=35,1.6,0)))))))))))</f>
        <v>4</v>
      </c>
      <c r="BW54" s="40">
        <f>'1STML'!X54</f>
        <v>189</v>
      </c>
      <c r="BX54" s="39" t="str">
        <f t="shared" si="158"/>
        <v>OG</v>
      </c>
      <c r="BY54" s="39" t="str">
        <f t="shared" si="159"/>
        <v>OG</v>
      </c>
      <c r="BZ54" s="66" t="str">
        <f t="shared" si="70"/>
        <v>OG</v>
      </c>
      <c r="CA54" s="66" t="str">
        <f t="shared" si="71"/>
        <v>OG</v>
      </c>
      <c r="CB54" s="37">
        <f t="shared" si="20"/>
        <v>25</v>
      </c>
      <c r="CC54" s="40">
        <f>'1STML'!Z54</f>
        <v>90</v>
      </c>
      <c r="CD54" s="38">
        <f t="shared" ref="CD54:CD65" si="214">_xlfn.XLOOKUP(CB$6,SCODE,THCR,"ERROR",0,1)</f>
        <v>2</v>
      </c>
      <c r="CE54" s="39" t="str">
        <f t="shared" ref="CE54:CE65" si="215">IF(CC$8=0,0,IF(OR(CC54=0,CC54="ABS",CC54="a"),"ABS",IF(OR(CC54=0,CC54=" ",CC54=""),0,IF((CC54*100/CC$8)&gt;100,"OG",IF((CC54*100/CC$8)&gt;=90,"A+",IF((CC54*100/CC$8)&gt;=80,"A",IF((CC54*100/CC$8)&gt;=70,"B+",IF((CC54*100/CC$8)&gt;=60,"B",IF((CC54*100/CC$8)&gt;=50,"C+",IF((CC54*100/CC$8)&gt;=40,"C",IF((CC54*100/CC$8)&gt;=35,"D","NG")))))))))))</f>
        <v>OG</v>
      </c>
      <c r="CF54" s="39" t="str">
        <f t="shared" ref="CF54:CF65" si="216">IF(CC$8=0,0,IF(OR(CC54=0,CC54="ABS",CC54="a"),0,IF(OR(CC54=0,CC54=" ",CC54=""),0,IF((CC54*100/CC$8)&gt;100,"OG",IF((CC54*100/CC$8)&gt;=90,4,IF((CC54*100/CC$8)&gt;=80,3.6,IF((CC54*100/CC$8)&gt;=70,3.2,IF((CC54*100/CC$8)&gt;=60,2.8,IF((CC54*100/CC$8)&gt;=50,2.4,IF((CC54*100/CC$8)&gt;=40,2,IF((CC54*100/CC$8)&gt;=35,1.6,0)))))))))))</f>
        <v>OG</v>
      </c>
      <c r="CG54" s="37">
        <f t="shared" si="22"/>
        <v>25</v>
      </c>
      <c r="CH54" s="40">
        <f>'1STML'!AA54</f>
        <v>24</v>
      </c>
      <c r="CI54" s="38">
        <f t="shared" ref="CI54:CI65" si="217">_xlfn.XLOOKUP(CB$6,SCODE,INCR,"ERROR",0,1)</f>
        <v>2</v>
      </c>
      <c r="CJ54" s="39" t="str">
        <f t="shared" ref="CJ54:CJ65" si="218">IF(CH$8=0,0,IF(OR(CH54=0,CH54="ABS",CH54="a"),"ABS",IF(OR(CH54=0,CH54=" ",CH54=""),0,IF((CH54*100/CH$8)&gt;100,"OG",IF((CH54*100/CH$8)&gt;=90,"A+",IF((CH54*100/CH$8)&gt;=80,"A",IF((CH54*100/CH$8)&gt;=70,"B+",IF((CH54*100/CH$8)&gt;=60,"B",IF((CH54*100/CH$8)&gt;=50,"C+",IF((CH54*100/CH$8)&gt;=40,"C",IF((CH54*100/CH$8)&gt;=35,"D","NG")))))))))))</f>
        <v>A+</v>
      </c>
      <c r="CK54" s="39">
        <f t="shared" ref="CK54:CK65" si="219">IF(CH$8=0,0,IF(OR(CH54=0,CH54="ABS",CH54="a"),0,IF(OR(CH54=0,CH54=" ",CH54=""),0,IF((CH54*100/CH$8)&gt;100,"OG",IF((CH54*100/CH$8)&gt;=90,4,IF((CH54*100/CH$8)&gt;=80,3.6,IF((CH54*100/CH$8)&gt;=70,3.2,IF((CH54*100/CH$8)&gt;=60,2.8,IF((CH54*100/CH$8)&gt;=50,2.4,IF((CH54*100/CH$8)&gt;=40,2,IF((CH54*100/CH$8)&gt;=35,1.6,0)))))))))))</f>
        <v>4</v>
      </c>
      <c r="CL54" s="40">
        <f>'1STML'!AB54</f>
        <v>114</v>
      </c>
      <c r="CM54" s="39" t="str">
        <f t="shared" si="166"/>
        <v>OG</v>
      </c>
      <c r="CN54" s="39" t="str">
        <f t="shared" si="167"/>
        <v>OG</v>
      </c>
      <c r="CO54" s="66" t="str">
        <f t="shared" si="78"/>
        <v>OG</v>
      </c>
      <c r="CP54" s="66" t="str">
        <f t="shared" si="79"/>
        <v>OG</v>
      </c>
      <c r="CQ54" s="37">
        <f t="shared" si="24"/>
        <v>25</v>
      </c>
      <c r="CR54" s="40">
        <f>'1STML'!AD54</f>
        <v>90</v>
      </c>
      <c r="CS54" s="38">
        <f t="shared" ref="CS54:CS65" si="220">_xlfn.XLOOKUP(CQ$6,SCODE,THCR,"ERROR",0,1)</f>
        <v>2</v>
      </c>
      <c r="CT54" s="39" t="str">
        <f t="shared" ref="CT54:CT65" si="221">IF(CR$8=0,0,IF(OR(CR54=0,CR54="ABS",CR54="a"),"ABS",IF(OR(CR54=0,CR54=" ",CR54=""),0,IF((CR54*100/CR$8)&gt;100,"OG",IF((CR54*100/CR$8)&gt;=90,"A+",IF((CR54*100/CR$8)&gt;=80,"A",IF((CR54*100/CR$8)&gt;=70,"B+",IF((CR54*100/CR$8)&gt;=60,"B",IF((CR54*100/CR$8)&gt;=50,"C+",IF((CR54*100/CR$8)&gt;=40,"C",IF((CR54*100/CR$8)&gt;=35,"D","NG")))))))))))</f>
        <v>OG</v>
      </c>
      <c r="CU54" s="39" t="str">
        <f t="shared" ref="CU54:CU65" si="222">IF(CR$8=0,0,IF(OR(CR54=0,CR54="ABS",CR54="a"),0,IF(OR(CR54=0,CR54=" ",CR54=""),0,IF((CR54*100/CR$8)&gt;100,"OG",IF((CR54*100/CR$8)&gt;=90,4,IF((CR54*100/CR$8)&gt;=80,3.6,IF((CR54*100/CR$8)&gt;=70,3.2,IF((CR54*100/CR$8)&gt;=60,2.8,IF((CR54*100/CR$8)&gt;=50,2.4,IF((CR54*100/CR$8)&gt;=40,2,IF((CR54*100/CR$8)&gt;=35,1.6,0)))))))))))</f>
        <v>OG</v>
      </c>
      <c r="CV54" s="37">
        <f t="shared" si="26"/>
        <v>25</v>
      </c>
      <c r="CW54" s="40">
        <f>'1STML'!AE54</f>
        <v>24</v>
      </c>
      <c r="CX54" s="38">
        <f t="shared" ref="CX54:CX65" si="223">_xlfn.XLOOKUP(CQ$6,SCODE,INCR,"ERROR",0,1)</f>
        <v>2</v>
      </c>
      <c r="CY54" s="39" t="str">
        <f t="shared" ref="CY54:CY65" si="224">IF(CW$8=0,0,IF(OR(CW54=0,CW54="ABS",CW54="a"),"ABS",IF(OR(CW54=0,CW54=" ",CW54=""),0,IF((CW54*100/CW$8)&gt;100,"OG",IF((CW54*100/CW$8)&gt;=90,"A+",IF((CW54*100/CW$8)&gt;=80,"A",IF((CW54*100/CW$8)&gt;=70,"B+",IF((CW54*100/CW$8)&gt;=60,"B",IF((CW54*100/CW$8)&gt;=50,"C+",IF((CW54*100/CW$8)&gt;=40,"C",IF((CW54*100/CW$8)&gt;=35,"D","NG")))))))))))</f>
        <v>A+</v>
      </c>
      <c r="CZ54" s="39">
        <f t="shared" ref="CZ54:CZ65" si="225">IF(CW$8=0,0,IF(OR(CW54=0,CW54="ABS",CW54="a"),0,IF(OR(CW54=0,CW54=" ",CW54=""),0,IF((CW54*100/CW$8)&gt;100,"OG",IF((CW54*100/CW$8)&gt;=90,4,IF((CW54*100/CW$8)&gt;=80,3.6,IF((CW54*100/CW$8)&gt;=70,3.2,IF((CW54*100/CW$8)&gt;=60,2.8,IF((CW54*100/CW$8)&gt;=50,2.4,IF((CW54*100/CW$8)&gt;=40,2,IF((CW54*100/CW$8)&gt;=35,1.6,0)))))))))))</f>
        <v>4</v>
      </c>
      <c r="DA54" s="40">
        <f>'1STML'!AF54</f>
        <v>114</v>
      </c>
      <c r="DB54" s="39" t="str">
        <f t="shared" si="174"/>
        <v>OG</v>
      </c>
      <c r="DC54" s="39" t="str">
        <f t="shared" si="175"/>
        <v>OG</v>
      </c>
      <c r="DD54" s="66" t="str">
        <f t="shared" si="86"/>
        <v>OG</v>
      </c>
      <c r="DE54" s="66" t="str">
        <f t="shared" si="87"/>
        <v>OG</v>
      </c>
      <c r="DF54" s="37">
        <f t="shared" si="28"/>
        <v>25</v>
      </c>
      <c r="DG54" s="40">
        <f>'1STML'!AH54</f>
        <v>90</v>
      </c>
      <c r="DH54" s="38">
        <f t="shared" ref="DH54:DH65" si="226">_xlfn.XLOOKUP(DF$6,SCODE,THCR,"ERROR",0,1)</f>
        <v>2</v>
      </c>
      <c r="DI54" s="39" t="str">
        <f t="shared" ref="DI54:DI65" si="227">IF(DG$8=0,0,IF(OR(DG54=0,DG54="ABS",DG54="a"),"ABS",IF(OR(DG54=0,DG54=" ",DG54=""),0,IF((DG54*100/DG$8)&gt;100,"OG",IF((DG54*100/DG$8)&gt;=90,"A+",IF((DG54*100/DG$8)&gt;=80,"A",IF((DG54*100/DG$8)&gt;=70,"B+",IF((DG54*100/DG$8)&gt;=60,"B",IF((DG54*100/DG$8)&gt;=50,"C+",IF((DG54*100/DG$8)&gt;=40,"C",IF((DG54*100/DG$8)&gt;=35,"D","NG")))))))))))</f>
        <v>OG</v>
      </c>
      <c r="DJ54" s="39" t="str">
        <f t="shared" ref="DJ54:DJ65" si="228">IF(DG$8=0,0,IF(OR(DG54=0,DG54="ABS",DG54="a"),0,IF(OR(DG54=0,DG54=" ",DG54=""),0,IF((DG54*100/DG$8)&gt;100,"OG",IF((DG54*100/DG$8)&gt;=90,4,IF((DG54*100/DG$8)&gt;=80,3.6,IF((DG54*100/DG$8)&gt;=70,3.2,IF((DG54*100/DG$8)&gt;=60,2.8,IF((DG54*100/DG$8)&gt;=50,2.4,IF((DG54*100/DG$8)&gt;=40,2,IF((DG54*100/DG$8)&gt;=35,1.6,0)))))))))))</f>
        <v>OG</v>
      </c>
      <c r="DK54" s="37">
        <f t="shared" si="30"/>
        <v>25</v>
      </c>
      <c r="DL54" s="40">
        <f>'1STML'!AI54</f>
        <v>24</v>
      </c>
      <c r="DM54" s="38">
        <f t="shared" ref="DM54:DM65" si="229">_xlfn.XLOOKUP(DF$6,SCODE,INCR,"ERROR",0,1)</f>
        <v>2</v>
      </c>
      <c r="DN54" s="39" t="str">
        <f t="shared" ref="DN54:DN65" si="230">IF(DL$8=0,0,IF(OR(DL54=0,DL54="ABS",DL54="a"),"ABS",IF(OR(DL54=0,DL54=" ",DL54=""),0,IF((DL54*100/DL$8)&gt;100,"OG",IF((DL54*100/DL$8)&gt;=90,"A+",IF((DL54*100/DL$8)&gt;=80,"A",IF((DL54*100/DL$8)&gt;=70,"B+",IF((DL54*100/DL$8)&gt;=60,"B",IF((DL54*100/DL$8)&gt;=50,"C+",IF((DL54*100/DL$8)&gt;=40,"C",IF((DL54*100/DL$8)&gt;=35,"D","NG")))))))))))</f>
        <v>A+</v>
      </c>
      <c r="DO54" s="39">
        <f t="shared" ref="DO54:DO65" si="231">IF(DL$8=0,0,IF(OR(DL54=0,DL54="ABS",DL54="a"),0,IF(OR(DL54=0,DL54=" ",DL54=""),0,IF((DL54*100/DL$8)&gt;100,"OG",IF((DL54*100/DL$8)&gt;=90,4,IF((DL54*100/DL$8)&gt;=80,3.6,IF((DL54*100/DL$8)&gt;=70,3.2,IF((DL54*100/DL$8)&gt;=60,2.8,IF((DL54*100/DL$8)&gt;=50,2.4,IF((DL54*100/DL$8)&gt;=40,2,IF((DL54*100/DL$8)&gt;=35,1.6,0)))))))))))</f>
        <v>4</v>
      </c>
      <c r="DP54" s="40">
        <f>'1STML'!AJ54</f>
        <v>114</v>
      </c>
      <c r="DQ54" s="39" t="str">
        <f t="shared" si="182"/>
        <v>OG</v>
      </c>
      <c r="DR54" s="39" t="str">
        <f t="shared" si="183"/>
        <v>OG</v>
      </c>
      <c r="DS54" s="66" t="str">
        <f t="shared" si="94"/>
        <v>OG</v>
      </c>
      <c r="DT54" s="66" t="str">
        <f t="shared" si="95"/>
        <v>OG</v>
      </c>
      <c r="DU54" s="35">
        <f t="shared" ref="DU54:DU65" si="232">IF($F$6="C",G54,0)+IF($F$6="C",L54,0)+IF($U$6="C",V54,0)+IF($U$6="C",AA54,0)+IF($AJ$6="C",AK54,0)+IF($AJ$6="C",AP54,0)+IF($AY$6="C",AZ54,0)+IF($AY$6="C",BE54,0)+IF($BN$6="C",BO54,0)+IF($BN$6="C",BT54,0)+IF($CC$6="C",CD54,0)+IF($CC$6="C",CI54,0)+IF($CR$6="C",CS54,0)+IF($CR$6="C",CX54,0)+IF($DG$6="C",DH54,0)+IF($DG$6="C",DM54,0)</f>
        <v>37</v>
      </c>
      <c r="DV54" s="35">
        <f t="shared" ref="DV54:DV65" si="233">IF(OR(I54="OG",N54="OG",X54="OG",AC54="OG",AM54="OG",AR54="OG",BB54="OG",BG54="OG",BQ54="OG",BV54="OG",CF54="OG",CK54="OG",CU54="OG",CZ54="OG",DJ54="OG",DO54="OG"),0,IF(OR(H54="ABS",M54="ABS",W54="ABS",AB54="ABS",AL54="ABS",AQ54="ABS",BA54="ABS",BF54="ABS",BP54="ABS",BU54="ABS",CE54="ABS",CJ54="ABS",CK54="ABS",CT54="ABS",CY54="ABS",DI54="ABS",DN54="ABS"),"ABS",(IF($F$6="C",G54*I54,0)+IF($F$6="C",L54*N54,0)+IF($U$6="C",V54*X54,0)+IF($U$6="C",AA54*AC54,0)+IF($AJ$6="C",AK54*AM54,0)+IF($AJ$6="C",AP54*AR54,0)+IF($AY$6="C",AZ54*BB54,0)+IF($AY$6="C",BE54*BG54,0)+IF($BN$6="C",BO54*BQ54,0)+IF($BN$6="C",BT54*BV54,0)+IF($CC$6="C",CD54*CF54,0)+IF($CC$6="C",CI54*CK54,0)+IF($CR$6="C",CS54*CU54,0)+IF($CR$6="C",CX54*CZ54,0)+IF($DG$6="C",DH54*DJ54,0)+IF($DG$6="C",DM54*DO54,0))))</f>
        <v>0</v>
      </c>
      <c r="DW54" s="35" t="str">
        <f t="shared" si="98"/>
        <v>OG</v>
      </c>
      <c r="DX54" s="35" t="str">
        <f t="shared" ref="DX54:DX65" si="234">IF(COUNTIF(E54:DC54,"ABS")&gt;0,"ABS",IF(COUNTIF(E54:DC54,"NG")&gt;0,"NG"," "))</f>
        <v/>
      </c>
      <c r="DY54" s="35">
        <f t="shared" ref="DY54:DY65" si="235">IF(DV54="ABS",0,IF(DV54="NG",0,ROUND(DV54/DU54,2)))</f>
        <v>0</v>
      </c>
      <c r="DZ54" s="67" t="e">
        <f t="shared" si="101"/>
        <v>#VALUE!</v>
      </c>
      <c r="EA54" s="35">
        <f t="shared" si="119"/>
        <v>1</v>
      </c>
      <c r="EB54" s="28">
        <f>'1STML'!AO54</f>
        <v>51</v>
      </c>
    </row>
    <row r="55" spans="1:132" ht="19.5">
      <c r="A55" s="4">
        <f>'1STML'!A55</f>
        <v>46</v>
      </c>
      <c r="B55" s="4" t="str">
        <f>'1STML'!B55</f>
        <v>ST0790095</v>
      </c>
      <c r="C55" s="4">
        <f>'1STML'!C55</f>
        <v>200317</v>
      </c>
      <c r="D55" s="4" t="str">
        <f>'1STML'!D55</f>
        <v>PAYUJA RAI</v>
      </c>
      <c r="E55" s="37">
        <f t="shared" si="0"/>
        <v>50</v>
      </c>
      <c r="F55" s="40">
        <f>'1STML'!F55</f>
        <v>245</v>
      </c>
      <c r="G55" s="38">
        <f t="shared" si="184"/>
        <v>2.5</v>
      </c>
      <c r="H55" s="39" t="str">
        <f t="shared" si="185"/>
        <v>OG</v>
      </c>
      <c r="I55" s="39" t="str">
        <f t="shared" si="186"/>
        <v>OG</v>
      </c>
      <c r="J55" s="37">
        <f t="shared" si="2"/>
        <v>50</v>
      </c>
      <c r="K55" s="40">
        <f>'1STML'!G55</f>
        <v>59</v>
      </c>
      <c r="L55" s="38">
        <f t="shared" si="187"/>
        <v>2.5</v>
      </c>
      <c r="M55" s="39" t="str">
        <f t="shared" si="188"/>
        <v>OG</v>
      </c>
      <c r="N55" s="39" t="str">
        <f t="shared" si="189"/>
        <v>OG</v>
      </c>
      <c r="O55" s="40">
        <f>'1STML'!H55</f>
        <v>304</v>
      </c>
      <c r="P55" s="39" t="str">
        <f t="shared" si="126"/>
        <v>OG</v>
      </c>
      <c r="Q55" s="39" t="str">
        <f t="shared" si="127"/>
        <v>OG</v>
      </c>
      <c r="R55" s="66" t="str">
        <f t="shared" si="38"/>
        <v>OG</v>
      </c>
      <c r="S55" s="66" t="str">
        <f t="shared" si="39"/>
        <v>OG</v>
      </c>
      <c r="T55" s="37">
        <f t="shared" si="4"/>
        <v>50</v>
      </c>
      <c r="U55" s="40">
        <f>'1STML'!J55</f>
        <v>240</v>
      </c>
      <c r="V55" s="38">
        <f t="shared" si="190"/>
        <v>2.5</v>
      </c>
      <c r="W55" s="39" t="str">
        <f t="shared" si="191"/>
        <v>OG</v>
      </c>
      <c r="X55" s="39" t="str">
        <f t="shared" si="192"/>
        <v>OG</v>
      </c>
      <c r="Y55" s="37">
        <f t="shared" si="6"/>
        <v>50</v>
      </c>
      <c r="Z55" s="40">
        <f>'1STML'!K55</f>
        <v>59</v>
      </c>
      <c r="AA55" s="38">
        <f t="shared" si="193"/>
        <v>2.5</v>
      </c>
      <c r="AB55" s="39" t="str">
        <f t="shared" si="194"/>
        <v>OG</v>
      </c>
      <c r="AC55" s="39" t="str">
        <f t="shared" si="195"/>
        <v>OG</v>
      </c>
      <c r="AD55" s="40">
        <f>'1STML'!L55</f>
        <v>299</v>
      </c>
      <c r="AE55" s="39" t="str">
        <f t="shared" si="134"/>
        <v>OG</v>
      </c>
      <c r="AF55" s="39" t="str">
        <f t="shared" si="135"/>
        <v>OG</v>
      </c>
      <c r="AG55" s="66" t="str">
        <f t="shared" si="46"/>
        <v>OG</v>
      </c>
      <c r="AH55" s="66" t="str">
        <f t="shared" si="47"/>
        <v>OG</v>
      </c>
      <c r="AI55" s="37">
        <f t="shared" si="8"/>
        <v>50</v>
      </c>
      <c r="AJ55" s="40">
        <f>'1STML'!N55</f>
        <v>240</v>
      </c>
      <c r="AK55" s="38">
        <f t="shared" si="196"/>
        <v>2.5</v>
      </c>
      <c r="AL55" s="39" t="str">
        <f t="shared" si="197"/>
        <v>OG</v>
      </c>
      <c r="AM55" s="39" t="str">
        <f t="shared" si="198"/>
        <v>OG</v>
      </c>
      <c r="AN55" s="37">
        <f t="shared" si="10"/>
        <v>50</v>
      </c>
      <c r="AO55" s="40">
        <f>'1STML'!O55</f>
        <v>59</v>
      </c>
      <c r="AP55" s="38">
        <f t="shared" si="199"/>
        <v>2.5</v>
      </c>
      <c r="AQ55" s="39" t="str">
        <f t="shared" si="200"/>
        <v>OG</v>
      </c>
      <c r="AR55" s="39" t="str">
        <f t="shared" si="201"/>
        <v>OG</v>
      </c>
      <c r="AS55" s="40">
        <f>'1STML'!P55</f>
        <v>299</v>
      </c>
      <c r="AT55" s="39" t="str">
        <f t="shared" si="142"/>
        <v>OG</v>
      </c>
      <c r="AU55" s="39" t="str">
        <f t="shared" si="143"/>
        <v>OG</v>
      </c>
      <c r="AV55" s="66" t="str">
        <f t="shared" si="54"/>
        <v>OG</v>
      </c>
      <c r="AW55" s="66" t="str">
        <f t="shared" si="55"/>
        <v>OG</v>
      </c>
      <c r="AX55" s="37">
        <f t="shared" si="12"/>
        <v>50</v>
      </c>
      <c r="AY55" s="40">
        <f>'1STML'!R55</f>
        <v>245</v>
      </c>
      <c r="AZ55" s="38">
        <f t="shared" si="202"/>
        <v>2.5</v>
      </c>
      <c r="BA55" s="39" t="str">
        <f t="shared" si="203"/>
        <v>OG</v>
      </c>
      <c r="BB55" s="39" t="str">
        <f t="shared" si="204"/>
        <v>OG</v>
      </c>
      <c r="BC55" s="37">
        <f t="shared" si="14"/>
        <v>50</v>
      </c>
      <c r="BD55" s="40">
        <f>'1STML'!S55</f>
        <v>59</v>
      </c>
      <c r="BE55" s="38">
        <f t="shared" si="205"/>
        <v>2.5</v>
      </c>
      <c r="BF55" s="39" t="str">
        <f t="shared" si="206"/>
        <v>OG</v>
      </c>
      <c r="BG55" s="39" t="str">
        <f t="shared" si="207"/>
        <v>OG</v>
      </c>
      <c r="BH55" s="40">
        <f>'1STML'!T55</f>
        <v>304</v>
      </c>
      <c r="BI55" s="39" t="str">
        <f t="shared" si="150"/>
        <v>OG</v>
      </c>
      <c r="BJ55" s="39" t="str">
        <f t="shared" si="151"/>
        <v>OG</v>
      </c>
      <c r="BK55" s="66" t="str">
        <f t="shared" si="62"/>
        <v>OG</v>
      </c>
      <c r="BL55" s="66" t="str">
        <f t="shared" si="63"/>
        <v>OG</v>
      </c>
      <c r="BM55" s="37">
        <f t="shared" si="16"/>
        <v>50</v>
      </c>
      <c r="BN55" s="40">
        <f>'1STML'!V55</f>
        <v>180</v>
      </c>
      <c r="BO55" s="38">
        <f t="shared" si="208"/>
        <v>2.5</v>
      </c>
      <c r="BP55" s="39" t="str">
        <f t="shared" si="209"/>
        <v>OG</v>
      </c>
      <c r="BQ55" s="39" t="str">
        <f t="shared" si="210"/>
        <v>OG</v>
      </c>
      <c r="BR55" s="37">
        <f t="shared" si="18"/>
        <v>50</v>
      </c>
      <c r="BS55" s="40">
        <f>'1STML'!W55</f>
        <v>57</v>
      </c>
      <c r="BT55" s="38">
        <f t="shared" si="211"/>
        <v>2.5</v>
      </c>
      <c r="BU55" s="39" t="str">
        <f t="shared" si="212"/>
        <v>OG</v>
      </c>
      <c r="BV55" s="39" t="str">
        <f t="shared" si="213"/>
        <v>OG</v>
      </c>
      <c r="BW55" s="40">
        <f>'1STML'!X55</f>
        <v>237</v>
      </c>
      <c r="BX55" s="39" t="str">
        <f t="shared" si="158"/>
        <v>OG</v>
      </c>
      <c r="BY55" s="39" t="str">
        <f t="shared" si="159"/>
        <v>OG</v>
      </c>
      <c r="BZ55" s="66" t="str">
        <f t="shared" si="70"/>
        <v>OG</v>
      </c>
      <c r="CA55" s="66" t="str">
        <f t="shared" si="71"/>
        <v>OG</v>
      </c>
      <c r="CB55" s="37">
        <f t="shared" si="20"/>
        <v>25</v>
      </c>
      <c r="CC55" s="40">
        <f>'1STML'!Z55</f>
        <v>125</v>
      </c>
      <c r="CD55" s="38">
        <f t="shared" si="214"/>
        <v>2</v>
      </c>
      <c r="CE55" s="39" t="str">
        <f t="shared" si="215"/>
        <v>OG</v>
      </c>
      <c r="CF55" s="39" t="str">
        <f t="shared" si="216"/>
        <v>OG</v>
      </c>
      <c r="CG55" s="37">
        <f t="shared" si="22"/>
        <v>25</v>
      </c>
      <c r="CH55" s="40">
        <f>'1STML'!AA55</f>
        <v>30</v>
      </c>
      <c r="CI55" s="38">
        <f t="shared" si="217"/>
        <v>2</v>
      </c>
      <c r="CJ55" s="39" t="str">
        <f t="shared" si="218"/>
        <v>OG</v>
      </c>
      <c r="CK55" s="39" t="str">
        <f t="shared" si="219"/>
        <v>OG</v>
      </c>
      <c r="CL55" s="40">
        <f>'1STML'!AB55</f>
        <v>155</v>
      </c>
      <c r="CM55" s="39" t="str">
        <f t="shared" si="166"/>
        <v>OG</v>
      </c>
      <c r="CN55" s="39" t="str">
        <f t="shared" si="167"/>
        <v>OG</v>
      </c>
      <c r="CO55" s="66" t="str">
        <f t="shared" si="78"/>
        <v>OG</v>
      </c>
      <c r="CP55" s="66" t="str">
        <f t="shared" si="79"/>
        <v>OG</v>
      </c>
      <c r="CQ55" s="37">
        <f t="shared" si="24"/>
        <v>25</v>
      </c>
      <c r="CR55" s="40">
        <f>'1STML'!AD55</f>
        <v>125</v>
      </c>
      <c r="CS55" s="38">
        <f t="shared" si="220"/>
        <v>2</v>
      </c>
      <c r="CT55" s="39" t="str">
        <f t="shared" si="221"/>
        <v>OG</v>
      </c>
      <c r="CU55" s="39" t="str">
        <f t="shared" si="222"/>
        <v>OG</v>
      </c>
      <c r="CV55" s="37">
        <f t="shared" si="26"/>
        <v>25</v>
      </c>
      <c r="CW55" s="40">
        <f>'1STML'!AE55</f>
        <v>30</v>
      </c>
      <c r="CX55" s="38">
        <f t="shared" si="223"/>
        <v>2</v>
      </c>
      <c r="CY55" s="39" t="str">
        <f t="shared" si="224"/>
        <v>OG</v>
      </c>
      <c r="CZ55" s="39" t="str">
        <f t="shared" si="225"/>
        <v>OG</v>
      </c>
      <c r="DA55" s="40">
        <f>'1STML'!AF55</f>
        <v>155</v>
      </c>
      <c r="DB55" s="39" t="str">
        <f t="shared" si="174"/>
        <v>OG</v>
      </c>
      <c r="DC55" s="39" t="str">
        <f t="shared" si="175"/>
        <v>OG</v>
      </c>
      <c r="DD55" s="66" t="str">
        <f t="shared" si="86"/>
        <v>OG</v>
      </c>
      <c r="DE55" s="66" t="str">
        <f t="shared" si="87"/>
        <v>OG</v>
      </c>
      <c r="DF55" s="37">
        <f t="shared" si="28"/>
        <v>25</v>
      </c>
      <c r="DG55" s="40">
        <f>'1STML'!AH55</f>
        <v>115</v>
      </c>
      <c r="DH55" s="38">
        <f t="shared" si="226"/>
        <v>2</v>
      </c>
      <c r="DI55" s="39" t="str">
        <f t="shared" si="227"/>
        <v>OG</v>
      </c>
      <c r="DJ55" s="39" t="str">
        <f t="shared" si="228"/>
        <v>OG</v>
      </c>
      <c r="DK55" s="37">
        <f t="shared" si="30"/>
        <v>25</v>
      </c>
      <c r="DL55" s="40">
        <f>'1STML'!AI55</f>
        <v>30</v>
      </c>
      <c r="DM55" s="38">
        <f t="shared" si="229"/>
        <v>2</v>
      </c>
      <c r="DN55" s="39" t="str">
        <f t="shared" si="230"/>
        <v>OG</v>
      </c>
      <c r="DO55" s="39" t="str">
        <f t="shared" si="231"/>
        <v>OG</v>
      </c>
      <c r="DP55" s="40">
        <f>'1STML'!AJ55</f>
        <v>145</v>
      </c>
      <c r="DQ55" s="39" t="str">
        <f t="shared" si="182"/>
        <v>OG</v>
      </c>
      <c r="DR55" s="39" t="str">
        <f t="shared" si="183"/>
        <v>OG</v>
      </c>
      <c r="DS55" s="66" t="str">
        <f t="shared" si="94"/>
        <v>OG</v>
      </c>
      <c r="DT55" s="66" t="str">
        <f t="shared" si="95"/>
        <v>OG</v>
      </c>
      <c r="DU55" s="35">
        <f t="shared" si="232"/>
        <v>37</v>
      </c>
      <c r="DV55" s="35">
        <f t="shared" si="233"/>
        <v>0</v>
      </c>
      <c r="DW55" s="35" t="str">
        <f t="shared" si="98"/>
        <v>OG</v>
      </c>
      <c r="DX55" s="35" t="str">
        <f t="shared" si="234"/>
        <v/>
      </c>
      <c r="DY55" s="35">
        <f t="shared" si="235"/>
        <v>0</v>
      </c>
      <c r="DZ55" s="67" t="e">
        <f t="shared" si="101"/>
        <v>#VALUE!</v>
      </c>
      <c r="EA55" s="35">
        <f t="shared" si="119"/>
        <v>1</v>
      </c>
      <c r="EB55" s="28">
        <f>'1STML'!AO55</f>
        <v>57</v>
      </c>
    </row>
    <row r="56" spans="1:132" ht="19.5">
      <c r="A56" s="4">
        <f>'1STML'!A56</f>
        <v>47</v>
      </c>
      <c r="B56" s="4" t="str">
        <f>'1STML'!B56</f>
        <v>ST0790107</v>
      </c>
      <c r="C56" s="4">
        <f>'1STML'!C56</f>
        <v>200318</v>
      </c>
      <c r="D56" s="4" t="str">
        <f>'1STML'!D56</f>
        <v>REBIKA BISHWOKARMA</v>
      </c>
      <c r="E56" s="37">
        <f t="shared" si="0"/>
        <v>50</v>
      </c>
      <c r="F56" s="40" t="str">
        <f>'1STML'!F56</f>
        <v>ABS</v>
      </c>
      <c r="G56" s="38">
        <f t="shared" si="184"/>
        <v>2.5</v>
      </c>
      <c r="H56" s="39" t="str">
        <f t="shared" si="185"/>
        <v>ABS</v>
      </c>
      <c r="I56" s="39">
        <f t="shared" si="186"/>
        <v>0</v>
      </c>
      <c r="J56" s="37">
        <f t="shared" si="2"/>
        <v>50</v>
      </c>
      <c r="K56" s="40" t="str">
        <f>'1STML'!G56</f>
        <v>ABS</v>
      </c>
      <c r="L56" s="38">
        <f t="shared" si="187"/>
        <v>2.5</v>
      </c>
      <c r="M56" s="39" t="str">
        <f t="shared" si="188"/>
        <v>ABS</v>
      </c>
      <c r="N56" s="39">
        <f t="shared" si="189"/>
        <v>0</v>
      </c>
      <c r="O56" s="40">
        <f>'1STML'!H56</f>
        <v>0</v>
      </c>
      <c r="P56" s="39" t="str">
        <f t="shared" si="126"/>
        <v>ABS</v>
      </c>
      <c r="Q56" s="39">
        <f t="shared" si="127"/>
        <v>0</v>
      </c>
      <c r="R56" s="66" t="str">
        <f t="shared" si="38"/>
        <v>ABS</v>
      </c>
      <c r="S56" s="66">
        <f t="shared" si="39"/>
        <v>0</v>
      </c>
      <c r="T56" s="37">
        <f t="shared" si="4"/>
        <v>50</v>
      </c>
      <c r="U56" s="40" t="str">
        <f>'1STML'!J56</f>
        <v>ABS</v>
      </c>
      <c r="V56" s="38">
        <f t="shared" si="190"/>
        <v>2.5</v>
      </c>
      <c r="W56" s="39" t="str">
        <f t="shared" si="191"/>
        <v>ABS</v>
      </c>
      <c r="X56" s="39">
        <f t="shared" si="192"/>
        <v>0</v>
      </c>
      <c r="Y56" s="37">
        <f t="shared" si="6"/>
        <v>50</v>
      </c>
      <c r="Z56" s="40" t="str">
        <f>'1STML'!K56</f>
        <v>ABS</v>
      </c>
      <c r="AA56" s="38">
        <f t="shared" si="193"/>
        <v>2.5</v>
      </c>
      <c r="AB56" s="39" t="str">
        <f t="shared" si="194"/>
        <v>ABS</v>
      </c>
      <c r="AC56" s="39">
        <f t="shared" si="195"/>
        <v>0</v>
      </c>
      <c r="AD56" s="40">
        <f>'1STML'!L56</f>
        <v>0</v>
      </c>
      <c r="AE56" s="39" t="str">
        <f t="shared" si="134"/>
        <v>ABS</v>
      </c>
      <c r="AF56" s="39">
        <f t="shared" si="135"/>
        <v>0</v>
      </c>
      <c r="AG56" s="66" t="str">
        <f t="shared" si="46"/>
        <v>ABS</v>
      </c>
      <c r="AH56" s="66">
        <f t="shared" si="47"/>
        <v>0</v>
      </c>
      <c r="AI56" s="37">
        <f t="shared" si="8"/>
        <v>50</v>
      </c>
      <c r="AJ56" s="40" t="str">
        <f>'1STML'!N56</f>
        <v>ABS</v>
      </c>
      <c r="AK56" s="38">
        <f t="shared" si="196"/>
        <v>2.5</v>
      </c>
      <c r="AL56" s="39" t="str">
        <f t="shared" si="197"/>
        <v>ABS</v>
      </c>
      <c r="AM56" s="39">
        <f t="shared" si="198"/>
        <v>0</v>
      </c>
      <c r="AN56" s="37">
        <f t="shared" si="10"/>
        <v>50</v>
      </c>
      <c r="AO56" s="40" t="str">
        <f>'1STML'!O56</f>
        <v>ABS</v>
      </c>
      <c r="AP56" s="38">
        <f t="shared" si="199"/>
        <v>2.5</v>
      </c>
      <c r="AQ56" s="39" t="str">
        <f t="shared" si="200"/>
        <v>ABS</v>
      </c>
      <c r="AR56" s="39">
        <f t="shared" si="201"/>
        <v>0</v>
      </c>
      <c r="AS56" s="40">
        <f>'1STML'!P56</f>
        <v>0</v>
      </c>
      <c r="AT56" s="39" t="str">
        <f t="shared" si="142"/>
        <v>ABS</v>
      </c>
      <c r="AU56" s="39">
        <f t="shared" si="143"/>
        <v>0</v>
      </c>
      <c r="AV56" s="66" t="str">
        <f t="shared" si="54"/>
        <v>ABS</v>
      </c>
      <c r="AW56" s="66">
        <f t="shared" si="55"/>
        <v>0</v>
      </c>
      <c r="AX56" s="37">
        <f t="shared" si="12"/>
        <v>50</v>
      </c>
      <c r="AY56" s="40" t="str">
        <f>'1STML'!R56</f>
        <v>ABS</v>
      </c>
      <c r="AZ56" s="38">
        <f t="shared" si="202"/>
        <v>2.5</v>
      </c>
      <c r="BA56" s="39" t="str">
        <f t="shared" si="203"/>
        <v>ABS</v>
      </c>
      <c r="BB56" s="39">
        <f t="shared" si="204"/>
        <v>0</v>
      </c>
      <c r="BC56" s="37">
        <f t="shared" si="14"/>
        <v>50</v>
      </c>
      <c r="BD56" s="40" t="str">
        <f>'1STML'!S56</f>
        <v>ABS</v>
      </c>
      <c r="BE56" s="38">
        <f t="shared" si="205"/>
        <v>2.5</v>
      </c>
      <c r="BF56" s="39" t="str">
        <f t="shared" si="206"/>
        <v>ABS</v>
      </c>
      <c r="BG56" s="39">
        <f t="shared" si="207"/>
        <v>0</v>
      </c>
      <c r="BH56" s="40">
        <f>'1STML'!T56</f>
        <v>0</v>
      </c>
      <c r="BI56" s="39" t="str">
        <f t="shared" si="150"/>
        <v>ABS</v>
      </c>
      <c r="BJ56" s="39">
        <f t="shared" si="151"/>
        <v>0</v>
      </c>
      <c r="BK56" s="66" t="str">
        <f t="shared" si="62"/>
        <v>ABS</v>
      </c>
      <c r="BL56" s="66">
        <f t="shared" si="63"/>
        <v>0</v>
      </c>
      <c r="BM56" s="37">
        <f t="shared" si="16"/>
        <v>50</v>
      </c>
      <c r="BN56" s="40" t="str">
        <f>'1STML'!V56</f>
        <v>ABS</v>
      </c>
      <c r="BO56" s="38">
        <f t="shared" si="208"/>
        <v>2.5</v>
      </c>
      <c r="BP56" s="39" t="str">
        <f t="shared" si="209"/>
        <v>ABS</v>
      </c>
      <c r="BQ56" s="39">
        <f t="shared" si="210"/>
        <v>0</v>
      </c>
      <c r="BR56" s="37">
        <f t="shared" si="18"/>
        <v>50</v>
      </c>
      <c r="BS56" s="40" t="str">
        <f>'1STML'!W56</f>
        <v>ABS</v>
      </c>
      <c r="BT56" s="38">
        <f t="shared" si="211"/>
        <v>2.5</v>
      </c>
      <c r="BU56" s="39" t="str">
        <f t="shared" si="212"/>
        <v>ABS</v>
      </c>
      <c r="BV56" s="39">
        <f t="shared" si="213"/>
        <v>0</v>
      </c>
      <c r="BW56" s="40">
        <f>'1STML'!X56</f>
        <v>0</v>
      </c>
      <c r="BX56" s="39" t="str">
        <f t="shared" si="158"/>
        <v>ABS</v>
      </c>
      <c r="BY56" s="39">
        <f t="shared" si="159"/>
        <v>0</v>
      </c>
      <c r="BZ56" s="66" t="str">
        <f t="shared" si="70"/>
        <v>ABS</v>
      </c>
      <c r="CA56" s="66">
        <f t="shared" si="71"/>
        <v>0</v>
      </c>
      <c r="CB56" s="37">
        <f t="shared" si="20"/>
        <v>25</v>
      </c>
      <c r="CC56" s="40" t="str">
        <f>'1STML'!Z56</f>
        <v>ABS</v>
      </c>
      <c r="CD56" s="38">
        <f t="shared" si="214"/>
        <v>2</v>
      </c>
      <c r="CE56" s="39" t="str">
        <f t="shared" si="215"/>
        <v>ABS</v>
      </c>
      <c r="CF56" s="39">
        <f t="shared" si="216"/>
        <v>0</v>
      </c>
      <c r="CG56" s="37">
        <f t="shared" si="22"/>
        <v>25</v>
      </c>
      <c r="CH56" s="40" t="str">
        <f>'1STML'!AA56</f>
        <v>ABS</v>
      </c>
      <c r="CI56" s="38">
        <f t="shared" si="217"/>
        <v>2</v>
      </c>
      <c r="CJ56" s="39" t="str">
        <f t="shared" si="218"/>
        <v>ABS</v>
      </c>
      <c r="CK56" s="39">
        <f t="shared" si="219"/>
        <v>0</v>
      </c>
      <c r="CL56" s="40">
        <f>'1STML'!AB56</f>
        <v>0</v>
      </c>
      <c r="CM56" s="39" t="str">
        <f t="shared" si="166"/>
        <v>ABS</v>
      </c>
      <c r="CN56" s="39">
        <f t="shared" si="167"/>
        <v>0</v>
      </c>
      <c r="CO56" s="66" t="str">
        <f t="shared" si="78"/>
        <v>ABS</v>
      </c>
      <c r="CP56" s="66">
        <f t="shared" si="79"/>
        <v>0</v>
      </c>
      <c r="CQ56" s="37">
        <f t="shared" si="24"/>
        <v>25</v>
      </c>
      <c r="CR56" s="40" t="str">
        <f>'1STML'!AD56</f>
        <v>ABS</v>
      </c>
      <c r="CS56" s="38">
        <f t="shared" si="220"/>
        <v>2</v>
      </c>
      <c r="CT56" s="39" t="str">
        <f t="shared" si="221"/>
        <v>ABS</v>
      </c>
      <c r="CU56" s="39">
        <f t="shared" si="222"/>
        <v>0</v>
      </c>
      <c r="CV56" s="37">
        <f t="shared" si="26"/>
        <v>25</v>
      </c>
      <c r="CW56" s="40" t="str">
        <f>'1STML'!AE56</f>
        <v>ABS</v>
      </c>
      <c r="CX56" s="38">
        <f t="shared" si="223"/>
        <v>2</v>
      </c>
      <c r="CY56" s="39" t="str">
        <f t="shared" si="224"/>
        <v>ABS</v>
      </c>
      <c r="CZ56" s="39">
        <f t="shared" si="225"/>
        <v>0</v>
      </c>
      <c r="DA56" s="40">
        <f>'1STML'!AF56</f>
        <v>0</v>
      </c>
      <c r="DB56" s="39" t="str">
        <f t="shared" si="174"/>
        <v>ABS</v>
      </c>
      <c r="DC56" s="39">
        <f t="shared" si="175"/>
        <v>0</v>
      </c>
      <c r="DD56" s="66" t="str">
        <f t="shared" si="86"/>
        <v>ABS</v>
      </c>
      <c r="DE56" s="66">
        <f t="shared" si="87"/>
        <v>0</v>
      </c>
      <c r="DF56" s="37">
        <f t="shared" si="28"/>
        <v>25</v>
      </c>
      <c r="DG56" s="40" t="str">
        <f>'1STML'!AH56</f>
        <v>ABS</v>
      </c>
      <c r="DH56" s="38">
        <f t="shared" si="226"/>
        <v>2</v>
      </c>
      <c r="DI56" s="39" t="str">
        <f t="shared" si="227"/>
        <v>ABS</v>
      </c>
      <c r="DJ56" s="39">
        <f t="shared" si="228"/>
        <v>0</v>
      </c>
      <c r="DK56" s="37">
        <f t="shared" si="30"/>
        <v>25</v>
      </c>
      <c r="DL56" s="40" t="str">
        <f>'1STML'!AI56</f>
        <v>ABS</v>
      </c>
      <c r="DM56" s="38">
        <f t="shared" si="229"/>
        <v>2</v>
      </c>
      <c r="DN56" s="39" t="str">
        <f t="shared" si="230"/>
        <v>ABS</v>
      </c>
      <c r="DO56" s="39">
        <f t="shared" si="231"/>
        <v>0</v>
      </c>
      <c r="DP56" s="40">
        <f>'1STML'!AJ56</f>
        <v>0</v>
      </c>
      <c r="DQ56" s="39" t="str">
        <f t="shared" si="182"/>
        <v>ABS</v>
      </c>
      <c r="DR56" s="39">
        <f t="shared" si="183"/>
        <v>0</v>
      </c>
      <c r="DS56" s="66" t="str">
        <f t="shared" si="94"/>
        <v>ABS</v>
      </c>
      <c r="DT56" s="66">
        <f t="shared" si="95"/>
        <v>0</v>
      </c>
      <c r="DU56" s="35">
        <f t="shared" si="232"/>
        <v>37</v>
      </c>
      <c r="DV56" s="35" t="str">
        <f t="shared" si="233"/>
        <v>ABS</v>
      </c>
      <c r="DW56" s="35" t="str">
        <f t="shared" si="98"/>
        <v>ABS</v>
      </c>
      <c r="DX56" s="35" t="str">
        <f t="shared" si="234"/>
        <v>ABS</v>
      </c>
      <c r="DY56" s="35">
        <f t="shared" si="235"/>
        <v>0</v>
      </c>
      <c r="DZ56" s="67">
        <f t="shared" si="101"/>
        <v>0</v>
      </c>
      <c r="EA56" s="35">
        <f t="shared" si="119"/>
        <v>1</v>
      </c>
      <c r="EB56" s="28">
        <f>'1STML'!AO56</f>
        <v>0</v>
      </c>
    </row>
    <row r="57" spans="1:132" ht="19.5">
      <c r="A57" s="4">
        <f>'1STML'!A57</f>
        <v>48</v>
      </c>
      <c r="B57" s="4" t="str">
        <f>'1STML'!B57</f>
        <v>ST0800305</v>
      </c>
      <c r="C57" s="4">
        <f>'1STML'!C57</f>
        <v>200319</v>
      </c>
      <c r="D57" s="4" t="str">
        <f>'1STML'!D57</f>
        <v>SAKSHAM RAI</v>
      </c>
      <c r="E57" s="37">
        <f t="shared" si="0"/>
        <v>50</v>
      </c>
      <c r="F57" s="40">
        <f>'1STML'!F57</f>
        <v>205</v>
      </c>
      <c r="G57" s="38">
        <f t="shared" si="184"/>
        <v>2.5</v>
      </c>
      <c r="H57" s="39" t="str">
        <f t="shared" si="185"/>
        <v>OG</v>
      </c>
      <c r="I57" s="39" t="str">
        <f t="shared" si="186"/>
        <v>OG</v>
      </c>
      <c r="J57" s="37">
        <f t="shared" si="2"/>
        <v>50</v>
      </c>
      <c r="K57" s="40">
        <f>'1STML'!G57</f>
        <v>55</v>
      </c>
      <c r="L57" s="38">
        <f t="shared" si="187"/>
        <v>2.5</v>
      </c>
      <c r="M57" s="39" t="str">
        <f t="shared" si="188"/>
        <v>OG</v>
      </c>
      <c r="N57" s="39" t="str">
        <f t="shared" si="189"/>
        <v>OG</v>
      </c>
      <c r="O57" s="40">
        <f>'1STML'!H57</f>
        <v>260</v>
      </c>
      <c r="P57" s="39" t="str">
        <f t="shared" si="126"/>
        <v>OG</v>
      </c>
      <c r="Q57" s="39" t="str">
        <f t="shared" si="127"/>
        <v>OG</v>
      </c>
      <c r="R57" s="66" t="str">
        <f t="shared" si="38"/>
        <v>OG</v>
      </c>
      <c r="S57" s="66" t="str">
        <f t="shared" si="39"/>
        <v>OG</v>
      </c>
      <c r="T57" s="37">
        <f t="shared" si="4"/>
        <v>50</v>
      </c>
      <c r="U57" s="40">
        <f>'1STML'!J57</f>
        <v>200</v>
      </c>
      <c r="V57" s="38">
        <f t="shared" si="190"/>
        <v>2.5</v>
      </c>
      <c r="W57" s="39" t="str">
        <f t="shared" si="191"/>
        <v>OG</v>
      </c>
      <c r="X57" s="39" t="str">
        <f t="shared" si="192"/>
        <v>OG</v>
      </c>
      <c r="Y57" s="37">
        <f t="shared" si="6"/>
        <v>50</v>
      </c>
      <c r="Z57" s="40">
        <f>'1STML'!K57</f>
        <v>55</v>
      </c>
      <c r="AA57" s="38">
        <f t="shared" si="193"/>
        <v>2.5</v>
      </c>
      <c r="AB57" s="39" t="str">
        <f t="shared" si="194"/>
        <v>OG</v>
      </c>
      <c r="AC57" s="39" t="str">
        <f t="shared" si="195"/>
        <v>OG</v>
      </c>
      <c r="AD57" s="40">
        <f>'1STML'!L57</f>
        <v>255</v>
      </c>
      <c r="AE57" s="39" t="str">
        <f t="shared" si="134"/>
        <v>OG</v>
      </c>
      <c r="AF57" s="39" t="str">
        <f t="shared" si="135"/>
        <v>OG</v>
      </c>
      <c r="AG57" s="66" t="str">
        <f t="shared" si="46"/>
        <v>OG</v>
      </c>
      <c r="AH57" s="66" t="str">
        <f t="shared" si="47"/>
        <v>OG</v>
      </c>
      <c r="AI57" s="37">
        <f t="shared" si="8"/>
        <v>50</v>
      </c>
      <c r="AJ57" s="40">
        <f>'1STML'!N57</f>
        <v>190</v>
      </c>
      <c r="AK57" s="38">
        <f t="shared" si="196"/>
        <v>2.5</v>
      </c>
      <c r="AL57" s="39" t="str">
        <f t="shared" si="197"/>
        <v>OG</v>
      </c>
      <c r="AM57" s="39" t="str">
        <f t="shared" si="198"/>
        <v>OG</v>
      </c>
      <c r="AN57" s="37">
        <f t="shared" si="10"/>
        <v>50</v>
      </c>
      <c r="AO57" s="40">
        <f>'1STML'!O57</f>
        <v>55</v>
      </c>
      <c r="AP57" s="38">
        <f t="shared" si="199"/>
        <v>2.5</v>
      </c>
      <c r="AQ57" s="39" t="str">
        <f t="shared" si="200"/>
        <v>OG</v>
      </c>
      <c r="AR57" s="39" t="str">
        <f t="shared" si="201"/>
        <v>OG</v>
      </c>
      <c r="AS57" s="40">
        <f>'1STML'!P57</f>
        <v>245</v>
      </c>
      <c r="AT57" s="39" t="str">
        <f t="shared" si="142"/>
        <v>OG</v>
      </c>
      <c r="AU57" s="39" t="str">
        <f t="shared" si="143"/>
        <v>OG</v>
      </c>
      <c r="AV57" s="66" t="str">
        <f t="shared" si="54"/>
        <v>OG</v>
      </c>
      <c r="AW57" s="66" t="str">
        <f t="shared" si="55"/>
        <v>OG</v>
      </c>
      <c r="AX57" s="37">
        <f t="shared" si="12"/>
        <v>50</v>
      </c>
      <c r="AY57" s="40">
        <f>'1STML'!R57</f>
        <v>100</v>
      </c>
      <c r="AZ57" s="38">
        <f t="shared" si="202"/>
        <v>2.5</v>
      </c>
      <c r="BA57" s="39" t="str">
        <f t="shared" si="203"/>
        <v>OG</v>
      </c>
      <c r="BB57" s="39" t="str">
        <f t="shared" si="204"/>
        <v>OG</v>
      </c>
      <c r="BC57" s="37">
        <f t="shared" si="14"/>
        <v>50</v>
      </c>
      <c r="BD57" s="40">
        <f>'1STML'!S57</f>
        <v>55</v>
      </c>
      <c r="BE57" s="38">
        <f t="shared" si="205"/>
        <v>2.5</v>
      </c>
      <c r="BF57" s="39" t="str">
        <f t="shared" si="206"/>
        <v>OG</v>
      </c>
      <c r="BG57" s="39" t="str">
        <f t="shared" si="207"/>
        <v>OG</v>
      </c>
      <c r="BH57" s="40">
        <f>'1STML'!T57</f>
        <v>155</v>
      </c>
      <c r="BI57" s="39" t="str">
        <f t="shared" si="150"/>
        <v>OG</v>
      </c>
      <c r="BJ57" s="39" t="str">
        <f t="shared" si="151"/>
        <v>OG</v>
      </c>
      <c r="BK57" s="66" t="str">
        <f t="shared" si="62"/>
        <v>OG</v>
      </c>
      <c r="BL57" s="66" t="str">
        <f t="shared" si="63"/>
        <v>OG</v>
      </c>
      <c r="BM57" s="37">
        <f t="shared" si="16"/>
        <v>50</v>
      </c>
      <c r="BN57" s="40">
        <f>'1STML'!V57</f>
        <v>190</v>
      </c>
      <c r="BO57" s="38">
        <f t="shared" si="208"/>
        <v>2.5</v>
      </c>
      <c r="BP57" s="39" t="str">
        <f t="shared" si="209"/>
        <v>OG</v>
      </c>
      <c r="BQ57" s="39" t="str">
        <f t="shared" si="210"/>
        <v>OG</v>
      </c>
      <c r="BR57" s="37">
        <f t="shared" si="18"/>
        <v>50</v>
      </c>
      <c r="BS57" s="40">
        <f>'1STML'!W57</f>
        <v>54</v>
      </c>
      <c r="BT57" s="38">
        <f t="shared" si="211"/>
        <v>2.5</v>
      </c>
      <c r="BU57" s="39" t="str">
        <f t="shared" si="212"/>
        <v>OG</v>
      </c>
      <c r="BV57" s="39" t="str">
        <f t="shared" si="213"/>
        <v>OG</v>
      </c>
      <c r="BW57" s="40">
        <f>'1STML'!X57</f>
        <v>244</v>
      </c>
      <c r="BX57" s="39" t="str">
        <f t="shared" si="158"/>
        <v>OG</v>
      </c>
      <c r="BY57" s="39" t="str">
        <f t="shared" si="159"/>
        <v>OG</v>
      </c>
      <c r="BZ57" s="66" t="str">
        <f t="shared" si="70"/>
        <v>OG</v>
      </c>
      <c r="CA57" s="66" t="str">
        <f t="shared" si="71"/>
        <v>OG</v>
      </c>
      <c r="CB57" s="37">
        <f t="shared" si="20"/>
        <v>25</v>
      </c>
      <c r="CC57" s="40">
        <f>'1STML'!Z57</f>
        <v>90</v>
      </c>
      <c r="CD57" s="38">
        <f t="shared" si="214"/>
        <v>2</v>
      </c>
      <c r="CE57" s="39" t="str">
        <f t="shared" si="215"/>
        <v>OG</v>
      </c>
      <c r="CF57" s="39" t="str">
        <f t="shared" si="216"/>
        <v>OG</v>
      </c>
      <c r="CG57" s="37">
        <f t="shared" si="22"/>
        <v>25</v>
      </c>
      <c r="CH57" s="40">
        <f>'1STML'!AA57</f>
        <v>27</v>
      </c>
      <c r="CI57" s="38">
        <f t="shared" si="217"/>
        <v>2</v>
      </c>
      <c r="CJ57" s="39" t="str">
        <f t="shared" si="218"/>
        <v>OG</v>
      </c>
      <c r="CK57" s="39" t="str">
        <f t="shared" si="219"/>
        <v>OG</v>
      </c>
      <c r="CL57" s="40">
        <f>'1STML'!AB57</f>
        <v>117</v>
      </c>
      <c r="CM57" s="39" t="str">
        <f t="shared" si="166"/>
        <v>OG</v>
      </c>
      <c r="CN57" s="39" t="str">
        <f t="shared" si="167"/>
        <v>OG</v>
      </c>
      <c r="CO57" s="66" t="str">
        <f t="shared" si="78"/>
        <v>OG</v>
      </c>
      <c r="CP57" s="66" t="str">
        <f t="shared" si="79"/>
        <v>OG</v>
      </c>
      <c r="CQ57" s="37">
        <f t="shared" si="24"/>
        <v>25</v>
      </c>
      <c r="CR57" s="40">
        <f>'1STML'!AD57</f>
        <v>100</v>
      </c>
      <c r="CS57" s="38">
        <f t="shared" si="220"/>
        <v>2</v>
      </c>
      <c r="CT57" s="39" t="str">
        <f t="shared" si="221"/>
        <v>OG</v>
      </c>
      <c r="CU57" s="39" t="str">
        <f t="shared" si="222"/>
        <v>OG</v>
      </c>
      <c r="CV57" s="37">
        <f t="shared" si="26"/>
        <v>25</v>
      </c>
      <c r="CW57" s="40">
        <f>'1STML'!AE57</f>
        <v>24</v>
      </c>
      <c r="CX57" s="38">
        <f t="shared" si="223"/>
        <v>2</v>
      </c>
      <c r="CY57" s="39" t="str">
        <f t="shared" si="224"/>
        <v>A+</v>
      </c>
      <c r="CZ57" s="39">
        <f t="shared" si="225"/>
        <v>4</v>
      </c>
      <c r="DA57" s="40">
        <f>'1STML'!AF57</f>
        <v>124</v>
      </c>
      <c r="DB57" s="39" t="str">
        <f t="shared" si="174"/>
        <v>OG</v>
      </c>
      <c r="DC57" s="39" t="str">
        <f t="shared" si="175"/>
        <v>OG</v>
      </c>
      <c r="DD57" s="66" t="str">
        <f t="shared" si="86"/>
        <v>OG</v>
      </c>
      <c r="DE57" s="66" t="str">
        <f t="shared" si="87"/>
        <v>OG</v>
      </c>
      <c r="DF57" s="37">
        <f t="shared" si="28"/>
        <v>25</v>
      </c>
      <c r="DG57" s="40">
        <f>'1STML'!AH57</f>
        <v>90</v>
      </c>
      <c r="DH57" s="38">
        <f t="shared" si="226"/>
        <v>2</v>
      </c>
      <c r="DI57" s="39" t="str">
        <f t="shared" si="227"/>
        <v>OG</v>
      </c>
      <c r="DJ57" s="39" t="str">
        <f t="shared" si="228"/>
        <v>OG</v>
      </c>
      <c r="DK57" s="37">
        <f t="shared" si="30"/>
        <v>25</v>
      </c>
      <c r="DL57" s="40">
        <f>'1STML'!AI57</f>
        <v>27</v>
      </c>
      <c r="DM57" s="38">
        <f t="shared" si="229"/>
        <v>2</v>
      </c>
      <c r="DN57" s="39" t="str">
        <f t="shared" si="230"/>
        <v>OG</v>
      </c>
      <c r="DO57" s="39" t="str">
        <f t="shared" si="231"/>
        <v>OG</v>
      </c>
      <c r="DP57" s="40">
        <f>'1STML'!AJ57</f>
        <v>117</v>
      </c>
      <c r="DQ57" s="39" t="str">
        <f t="shared" si="182"/>
        <v>OG</v>
      </c>
      <c r="DR57" s="39" t="str">
        <f t="shared" si="183"/>
        <v>OG</v>
      </c>
      <c r="DS57" s="66" t="str">
        <f t="shared" si="94"/>
        <v>OG</v>
      </c>
      <c r="DT57" s="66" t="str">
        <f t="shared" si="95"/>
        <v>OG</v>
      </c>
      <c r="DU57" s="35">
        <f t="shared" si="232"/>
        <v>37</v>
      </c>
      <c r="DV57" s="35">
        <f t="shared" si="233"/>
        <v>0</v>
      </c>
      <c r="DW57" s="35" t="str">
        <f t="shared" si="98"/>
        <v>OG</v>
      </c>
      <c r="DX57" s="35" t="str">
        <f t="shared" si="234"/>
        <v/>
      </c>
      <c r="DY57" s="35">
        <f t="shared" si="235"/>
        <v>0</v>
      </c>
      <c r="DZ57" s="67" t="e">
        <f t="shared" si="101"/>
        <v>#VALUE!</v>
      </c>
      <c r="EA57" s="35">
        <f t="shared" si="119"/>
        <v>1</v>
      </c>
      <c r="EB57" s="28">
        <f>'1STML'!AO57</f>
        <v>56</v>
      </c>
    </row>
    <row r="58" spans="1:132" ht="19.5">
      <c r="A58" s="4">
        <f>'1STML'!A58</f>
        <v>49</v>
      </c>
      <c r="B58" s="4" t="str">
        <f>'1STML'!B58</f>
        <v>ST0790189</v>
      </c>
      <c r="C58" s="4">
        <f>'1STML'!C58</f>
        <v>200320</v>
      </c>
      <c r="D58" s="4" t="str">
        <f>'1STML'!D58</f>
        <v>SANDIP SUNDASH</v>
      </c>
      <c r="E58" s="37">
        <f t="shared" si="0"/>
        <v>50</v>
      </c>
      <c r="F58" s="40">
        <f>'1STML'!F58</f>
        <v>110</v>
      </c>
      <c r="G58" s="38">
        <f t="shared" si="184"/>
        <v>2.5</v>
      </c>
      <c r="H58" s="39" t="str">
        <f t="shared" si="185"/>
        <v>OG</v>
      </c>
      <c r="I58" s="39" t="str">
        <f t="shared" si="186"/>
        <v>OG</v>
      </c>
      <c r="J58" s="37">
        <f t="shared" si="2"/>
        <v>50</v>
      </c>
      <c r="K58" s="40">
        <f>'1STML'!G58</f>
        <v>57</v>
      </c>
      <c r="L58" s="38">
        <f t="shared" si="187"/>
        <v>2.5</v>
      </c>
      <c r="M58" s="39" t="str">
        <f t="shared" si="188"/>
        <v>OG</v>
      </c>
      <c r="N58" s="39" t="str">
        <f t="shared" si="189"/>
        <v>OG</v>
      </c>
      <c r="O58" s="40">
        <f>'1STML'!H58</f>
        <v>167</v>
      </c>
      <c r="P58" s="39" t="str">
        <f t="shared" si="126"/>
        <v>OG</v>
      </c>
      <c r="Q58" s="39" t="str">
        <f t="shared" si="127"/>
        <v>OG</v>
      </c>
      <c r="R58" s="66" t="str">
        <f t="shared" si="38"/>
        <v>OG</v>
      </c>
      <c r="S58" s="66" t="str">
        <f t="shared" si="39"/>
        <v>OG</v>
      </c>
      <c r="T58" s="37">
        <f t="shared" si="4"/>
        <v>50</v>
      </c>
      <c r="U58" s="40">
        <f>'1STML'!J58</f>
        <v>180</v>
      </c>
      <c r="V58" s="38">
        <f t="shared" si="190"/>
        <v>2.5</v>
      </c>
      <c r="W58" s="39" t="str">
        <f t="shared" si="191"/>
        <v>OG</v>
      </c>
      <c r="X58" s="39" t="str">
        <f t="shared" si="192"/>
        <v>OG</v>
      </c>
      <c r="Y58" s="37">
        <f t="shared" si="6"/>
        <v>50</v>
      </c>
      <c r="Z58" s="40">
        <f>'1STML'!K58</f>
        <v>58</v>
      </c>
      <c r="AA58" s="38">
        <f t="shared" si="193"/>
        <v>2.5</v>
      </c>
      <c r="AB58" s="39" t="str">
        <f t="shared" si="194"/>
        <v>OG</v>
      </c>
      <c r="AC58" s="39" t="str">
        <f t="shared" si="195"/>
        <v>OG</v>
      </c>
      <c r="AD58" s="40">
        <f>'1STML'!L58</f>
        <v>238</v>
      </c>
      <c r="AE58" s="39" t="str">
        <f t="shared" si="134"/>
        <v>OG</v>
      </c>
      <c r="AF58" s="39" t="str">
        <f t="shared" si="135"/>
        <v>OG</v>
      </c>
      <c r="AG58" s="66" t="str">
        <f t="shared" si="46"/>
        <v>OG</v>
      </c>
      <c r="AH58" s="66" t="str">
        <f t="shared" si="47"/>
        <v>OG</v>
      </c>
      <c r="AI58" s="37">
        <f t="shared" si="8"/>
        <v>50</v>
      </c>
      <c r="AJ58" s="40">
        <f>'1STML'!N58</f>
        <v>165</v>
      </c>
      <c r="AK58" s="38">
        <f t="shared" si="196"/>
        <v>2.5</v>
      </c>
      <c r="AL58" s="39" t="str">
        <f t="shared" si="197"/>
        <v>OG</v>
      </c>
      <c r="AM58" s="39" t="str">
        <f t="shared" si="198"/>
        <v>OG</v>
      </c>
      <c r="AN58" s="37">
        <f t="shared" si="10"/>
        <v>50</v>
      </c>
      <c r="AO58" s="40">
        <f>'1STML'!O58</f>
        <v>57</v>
      </c>
      <c r="AP58" s="38">
        <f t="shared" si="199"/>
        <v>2.5</v>
      </c>
      <c r="AQ58" s="39" t="str">
        <f t="shared" si="200"/>
        <v>OG</v>
      </c>
      <c r="AR58" s="39" t="str">
        <f t="shared" si="201"/>
        <v>OG</v>
      </c>
      <c r="AS58" s="40">
        <f>'1STML'!P58</f>
        <v>222</v>
      </c>
      <c r="AT58" s="39" t="str">
        <f t="shared" si="142"/>
        <v>OG</v>
      </c>
      <c r="AU58" s="39" t="str">
        <f t="shared" si="143"/>
        <v>OG</v>
      </c>
      <c r="AV58" s="66" t="str">
        <f t="shared" si="54"/>
        <v>OG</v>
      </c>
      <c r="AW58" s="66" t="str">
        <f t="shared" si="55"/>
        <v>OG</v>
      </c>
      <c r="AX58" s="37">
        <f t="shared" si="12"/>
        <v>50</v>
      </c>
      <c r="AY58" s="40">
        <f>'1STML'!R58</f>
        <v>160</v>
      </c>
      <c r="AZ58" s="38">
        <f t="shared" si="202"/>
        <v>2.5</v>
      </c>
      <c r="BA58" s="39" t="str">
        <f t="shared" si="203"/>
        <v>OG</v>
      </c>
      <c r="BB58" s="39" t="str">
        <f t="shared" si="204"/>
        <v>OG</v>
      </c>
      <c r="BC58" s="37">
        <f t="shared" si="14"/>
        <v>50</v>
      </c>
      <c r="BD58" s="40">
        <f>'1STML'!S58</f>
        <v>58</v>
      </c>
      <c r="BE58" s="38">
        <f t="shared" si="205"/>
        <v>2.5</v>
      </c>
      <c r="BF58" s="39" t="str">
        <f t="shared" si="206"/>
        <v>OG</v>
      </c>
      <c r="BG58" s="39" t="str">
        <f t="shared" si="207"/>
        <v>OG</v>
      </c>
      <c r="BH58" s="40">
        <f>'1STML'!T58</f>
        <v>218</v>
      </c>
      <c r="BI58" s="39" t="str">
        <f t="shared" si="150"/>
        <v>OG</v>
      </c>
      <c r="BJ58" s="39" t="str">
        <f t="shared" si="151"/>
        <v>OG</v>
      </c>
      <c r="BK58" s="66" t="str">
        <f t="shared" si="62"/>
        <v>OG</v>
      </c>
      <c r="BL58" s="66" t="str">
        <f t="shared" si="63"/>
        <v>OG</v>
      </c>
      <c r="BM58" s="37">
        <f t="shared" si="16"/>
        <v>50</v>
      </c>
      <c r="BN58" s="40">
        <f>'1STML'!V58</f>
        <v>190</v>
      </c>
      <c r="BO58" s="38">
        <f t="shared" si="208"/>
        <v>2.5</v>
      </c>
      <c r="BP58" s="39" t="str">
        <f t="shared" si="209"/>
        <v>OG</v>
      </c>
      <c r="BQ58" s="39" t="str">
        <f t="shared" si="210"/>
        <v>OG</v>
      </c>
      <c r="BR58" s="37">
        <f t="shared" si="18"/>
        <v>50</v>
      </c>
      <c r="BS58" s="40">
        <f>'1STML'!W58</f>
        <v>54</v>
      </c>
      <c r="BT58" s="38">
        <f t="shared" si="211"/>
        <v>2.5</v>
      </c>
      <c r="BU58" s="39" t="str">
        <f t="shared" si="212"/>
        <v>OG</v>
      </c>
      <c r="BV58" s="39" t="str">
        <f t="shared" si="213"/>
        <v>OG</v>
      </c>
      <c r="BW58" s="40">
        <f>'1STML'!X58</f>
        <v>244</v>
      </c>
      <c r="BX58" s="39" t="str">
        <f t="shared" si="158"/>
        <v>OG</v>
      </c>
      <c r="BY58" s="39" t="str">
        <f t="shared" si="159"/>
        <v>OG</v>
      </c>
      <c r="BZ58" s="66" t="str">
        <f t="shared" si="70"/>
        <v>OG</v>
      </c>
      <c r="CA58" s="66" t="str">
        <f t="shared" si="71"/>
        <v>OG</v>
      </c>
      <c r="CB58" s="37">
        <f t="shared" si="20"/>
        <v>25</v>
      </c>
      <c r="CC58" s="40">
        <f>'1STML'!Z58</f>
        <v>110</v>
      </c>
      <c r="CD58" s="38">
        <f t="shared" si="214"/>
        <v>2</v>
      </c>
      <c r="CE58" s="39" t="str">
        <f t="shared" si="215"/>
        <v>OG</v>
      </c>
      <c r="CF58" s="39" t="str">
        <f t="shared" si="216"/>
        <v>OG</v>
      </c>
      <c r="CG58" s="37">
        <f t="shared" si="22"/>
        <v>25</v>
      </c>
      <c r="CH58" s="40">
        <f>'1STML'!AA58</f>
        <v>27</v>
      </c>
      <c r="CI58" s="38">
        <f t="shared" si="217"/>
        <v>2</v>
      </c>
      <c r="CJ58" s="39" t="str">
        <f t="shared" si="218"/>
        <v>OG</v>
      </c>
      <c r="CK58" s="39" t="str">
        <f t="shared" si="219"/>
        <v>OG</v>
      </c>
      <c r="CL58" s="40">
        <f>'1STML'!AB58</f>
        <v>137</v>
      </c>
      <c r="CM58" s="39" t="str">
        <f t="shared" si="166"/>
        <v>OG</v>
      </c>
      <c r="CN58" s="39" t="str">
        <f t="shared" si="167"/>
        <v>OG</v>
      </c>
      <c r="CO58" s="66" t="str">
        <f t="shared" si="78"/>
        <v>OG</v>
      </c>
      <c r="CP58" s="66" t="str">
        <f t="shared" si="79"/>
        <v>OG</v>
      </c>
      <c r="CQ58" s="37">
        <f t="shared" si="24"/>
        <v>25</v>
      </c>
      <c r="CR58" s="40">
        <f>'1STML'!AD58</f>
        <v>100</v>
      </c>
      <c r="CS58" s="38">
        <f t="shared" si="220"/>
        <v>2</v>
      </c>
      <c r="CT58" s="39" t="str">
        <f t="shared" si="221"/>
        <v>OG</v>
      </c>
      <c r="CU58" s="39" t="str">
        <f t="shared" si="222"/>
        <v>OG</v>
      </c>
      <c r="CV58" s="37">
        <f t="shared" si="26"/>
        <v>25</v>
      </c>
      <c r="CW58" s="40">
        <f>'1STML'!AE58</f>
        <v>28</v>
      </c>
      <c r="CX58" s="38">
        <f t="shared" si="223"/>
        <v>2</v>
      </c>
      <c r="CY58" s="39" t="str">
        <f t="shared" si="224"/>
        <v>OG</v>
      </c>
      <c r="CZ58" s="39" t="str">
        <f t="shared" si="225"/>
        <v>OG</v>
      </c>
      <c r="DA58" s="40">
        <f>'1STML'!AF58</f>
        <v>128</v>
      </c>
      <c r="DB58" s="39" t="str">
        <f t="shared" si="174"/>
        <v>OG</v>
      </c>
      <c r="DC58" s="39" t="str">
        <f t="shared" si="175"/>
        <v>OG</v>
      </c>
      <c r="DD58" s="66" t="str">
        <f t="shared" si="86"/>
        <v>OG</v>
      </c>
      <c r="DE58" s="66" t="str">
        <f t="shared" si="87"/>
        <v>OG</v>
      </c>
      <c r="DF58" s="37">
        <f t="shared" si="28"/>
        <v>25</v>
      </c>
      <c r="DG58" s="40">
        <f>'1STML'!AH58</f>
        <v>120</v>
      </c>
      <c r="DH58" s="38">
        <f t="shared" si="226"/>
        <v>2</v>
      </c>
      <c r="DI58" s="39" t="str">
        <f t="shared" si="227"/>
        <v>OG</v>
      </c>
      <c r="DJ58" s="39" t="str">
        <f t="shared" si="228"/>
        <v>OG</v>
      </c>
      <c r="DK58" s="37">
        <f t="shared" si="30"/>
        <v>25</v>
      </c>
      <c r="DL58" s="40">
        <f>'1STML'!AI58</f>
        <v>27</v>
      </c>
      <c r="DM58" s="38">
        <f t="shared" si="229"/>
        <v>2</v>
      </c>
      <c r="DN58" s="39" t="str">
        <f t="shared" si="230"/>
        <v>OG</v>
      </c>
      <c r="DO58" s="39" t="str">
        <f t="shared" si="231"/>
        <v>OG</v>
      </c>
      <c r="DP58" s="40">
        <f>'1STML'!AJ58</f>
        <v>147</v>
      </c>
      <c r="DQ58" s="39" t="str">
        <f t="shared" si="182"/>
        <v>OG</v>
      </c>
      <c r="DR58" s="39" t="str">
        <f t="shared" si="183"/>
        <v>OG</v>
      </c>
      <c r="DS58" s="66" t="str">
        <f t="shared" si="94"/>
        <v>OG</v>
      </c>
      <c r="DT58" s="66" t="str">
        <f t="shared" si="95"/>
        <v>OG</v>
      </c>
      <c r="DU58" s="35">
        <f t="shared" si="232"/>
        <v>37</v>
      </c>
      <c r="DV58" s="35">
        <f t="shared" si="233"/>
        <v>0</v>
      </c>
      <c r="DW58" s="35" t="str">
        <f t="shared" si="98"/>
        <v>OG</v>
      </c>
      <c r="DX58" s="35" t="str">
        <f t="shared" si="234"/>
        <v/>
      </c>
      <c r="DY58" s="35">
        <f t="shared" si="235"/>
        <v>0</v>
      </c>
      <c r="DZ58" s="67" t="e">
        <f t="shared" si="101"/>
        <v>#VALUE!</v>
      </c>
      <c r="EA58" s="35">
        <f t="shared" si="119"/>
        <v>1</v>
      </c>
      <c r="EB58" s="28">
        <f>'1STML'!AO58</f>
        <v>59</v>
      </c>
    </row>
    <row r="59" spans="1:132" ht="19.5">
      <c r="A59" s="4">
        <f>'1STML'!A59</f>
        <v>50</v>
      </c>
      <c r="B59" s="4" t="str">
        <f>'1STML'!B59</f>
        <v>ST0790188</v>
      </c>
      <c r="C59" s="4">
        <f>'1STML'!C59</f>
        <v>200321</v>
      </c>
      <c r="D59" s="4" t="str">
        <f>'1STML'!D59</f>
        <v>SESEMA LIMBU</v>
      </c>
      <c r="E59" s="37">
        <f t="shared" si="0"/>
        <v>50</v>
      </c>
      <c r="F59" s="40">
        <f>'1STML'!F59</f>
        <v>160</v>
      </c>
      <c r="G59" s="38">
        <f t="shared" si="184"/>
        <v>2.5</v>
      </c>
      <c r="H59" s="39" t="str">
        <f t="shared" si="185"/>
        <v>OG</v>
      </c>
      <c r="I59" s="39" t="str">
        <f t="shared" si="186"/>
        <v>OG</v>
      </c>
      <c r="J59" s="37">
        <f t="shared" si="2"/>
        <v>50</v>
      </c>
      <c r="K59" s="40">
        <f>'1STML'!G59</f>
        <v>55</v>
      </c>
      <c r="L59" s="38">
        <f t="shared" si="187"/>
        <v>2.5</v>
      </c>
      <c r="M59" s="39" t="str">
        <f t="shared" si="188"/>
        <v>OG</v>
      </c>
      <c r="N59" s="39" t="str">
        <f t="shared" si="189"/>
        <v>OG</v>
      </c>
      <c r="O59" s="40">
        <f>'1STML'!H59</f>
        <v>215</v>
      </c>
      <c r="P59" s="39" t="str">
        <f t="shared" si="126"/>
        <v>OG</v>
      </c>
      <c r="Q59" s="39" t="str">
        <f t="shared" si="127"/>
        <v>OG</v>
      </c>
      <c r="R59" s="66" t="str">
        <f t="shared" si="38"/>
        <v>OG</v>
      </c>
      <c r="S59" s="66" t="str">
        <f t="shared" si="39"/>
        <v>OG</v>
      </c>
      <c r="T59" s="37">
        <f t="shared" si="4"/>
        <v>50</v>
      </c>
      <c r="U59" s="40">
        <f>'1STML'!J59</f>
        <v>145</v>
      </c>
      <c r="V59" s="38">
        <f t="shared" si="190"/>
        <v>2.5</v>
      </c>
      <c r="W59" s="39" t="str">
        <f t="shared" si="191"/>
        <v>OG</v>
      </c>
      <c r="X59" s="39" t="str">
        <f t="shared" si="192"/>
        <v>OG</v>
      </c>
      <c r="Y59" s="37">
        <f t="shared" si="6"/>
        <v>50</v>
      </c>
      <c r="Z59" s="40">
        <f>'1STML'!K59</f>
        <v>54</v>
      </c>
      <c r="AA59" s="38">
        <f t="shared" si="193"/>
        <v>2.5</v>
      </c>
      <c r="AB59" s="39" t="str">
        <f t="shared" si="194"/>
        <v>OG</v>
      </c>
      <c r="AC59" s="39" t="str">
        <f t="shared" si="195"/>
        <v>OG</v>
      </c>
      <c r="AD59" s="40">
        <f>'1STML'!L59</f>
        <v>199</v>
      </c>
      <c r="AE59" s="39" t="str">
        <f t="shared" si="134"/>
        <v>OG</v>
      </c>
      <c r="AF59" s="39" t="str">
        <f t="shared" si="135"/>
        <v>OG</v>
      </c>
      <c r="AG59" s="66" t="str">
        <f t="shared" si="46"/>
        <v>OG</v>
      </c>
      <c r="AH59" s="66" t="str">
        <f t="shared" si="47"/>
        <v>OG</v>
      </c>
      <c r="AI59" s="37">
        <f t="shared" si="8"/>
        <v>50</v>
      </c>
      <c r="AJ59" s="40">
        <f>'1STML'!N59</f>
        <v>150</v>
      </c>
      <c r="AK59" s="38">
        <f t="shared" si="196"/>
        <v>2.5</v>
      </c>
      <c r="AL59" s="39" t="str">
        <f t="shared" si="197"/>
        <v>OG</v>
      </c>
      <c r="AM59" s="39" t="str">
        <f t="shared" si="198"/>
        <v>OG</v>
      </c>
      <c r="AN59" s="37">
        <f t="shared" si="10"/>
        <v>50</v>
      </c>
      <c r="AO59" s="40">
        <f>'1STML'!O59</f>
        <v>55</v>
      </c>
      <c r="AP59" s="38">
        <f t="shared" si="199"/>
        <v>2.5</v>
      </c>
      <c r="AQ59" s="39" t="str">
        <f t="shared" si="200"/>
        <v>OG</v>
      </c>
      <c r="AR59" s="39" t="str">
        <f t="shared" si="201"/>
        <v>OG</v>
      </c>
      <c r="AS59" s="40">
        <f>'1STML'!P59</f>
        <v>205</v>
      </c>
      <c r="AT59" s="39" t="str">
        <f t="shared" si="142"/>
        <v>OG</v>
      </c>
      <c r="AU59" s="39" t="str">
        <f t="shared" si="143"/>
        <v>OG</v>
      </c>
      <c r="AV59" s="66" t="str">
        <f t="shared" si="54"/>
        <v>OG</v>
      </c>
      <c r="AW59" s="66" t="str">
        <f t="shared" si="55"/>
        <v>OG</v>
      </c>
      <c r="AX59" s="37">
        <f t="shared" si="12"/>
        <v>50</v>
      </c>
      <c r="AY59" s="40">
        <f>'1STML'!R59</f>
        <v>95</v>
      </c>
      <c r="AZ59" s="38">
        <f t="shared" si="202"/>
        <v>2.5</v>
      </c>
      <c r="BA59" s="39" t="str">
        <f t="shared" si="203"/>
        <v>OG</v>
      </c>
      <c r="BB59" s="39" t="str">
        <f t="shared" si="204"/>
        <v>OG</v>
      </c>
      <c r="BC59" s="37">
        <f t="shared" si="14"/>
        <v>50</v>
      </c>
      <c r="BD59" s="40">
        <f>'1STML'!S59</f>
        <v>54</v>
      </c>
      <c r="BE59" s="38">
        <f t="shared" si="205"/>
        <v>2.5</v>
      </c>
      <c r="BF59" s="39" t="str">
        <f t="shared" si="206"/>
        <v>OG</v>
      </c>
      <c r="BG59" s="39" t="str">
        <f t="shared" si="207"/>
        <v>OG</v>
      </c>
      <c r="BH59" s="40">
        <f>'1STML'!T59</f>
        <v>149</v>
      </c>
      <c r="BI59" s="39" t="str">
        <f t="shared" si="150"/>
        <v>OG</v>
      </c>
      <c r="BJ59" s="39" t="str">
        <f t="shared" si="151"/>
        <v>OG</v>
      </c>
      <c r="BK59" s="66" t="str">
        <f t="shared" si="62"/>
        <v>OG</v>
      </c>
      <c r="BL59" s="66" t="str">
        <f t="shared" si="63"/>
        <v>OG</v>
      </c>
      <c r="BM59" s="37">
        <f t="shared" si="16"/>
        <v>50</v>
      </c>
      <c r="BN59" s="40">
        <f>'1STML'!V59</f>
        <v>185</v>
      </c>
      <c r="BO59" s="38">
        <f t="shared" si="208"/>
        <v>2.5</v>
      </c>
      <c r="BP59" s="39" t="str">
        <f t="shared" si="209"/>
        <v>OG</v>
      </c>
      <c r="BQ59" s="39" t="str">
        <f t="shared" si="210"/>
        <v>OG</v>
      </c>
      <c r="BR59" s="37">
        <f t="shared" si="18"/>
        <v>50</v>
      </c>
      <c r="BS59" s="40">
        <f>'1STML'!W59</f>
        <v>50</v>
      </c>
      <c r="BT59" s="38">
        <f t="shared" si="211"/>
        <v>2.5</v>
      </c>
      <c r="BU59" s="39" t="str">
        <f t="shared" si="212"/>
        <v>A+</v>
      </c>
      <c r="BV59" s="39">
        <f t="shared" si="213"/>
        <v>4</v>
      </c>
      <c r="BW59" s="40">
        <f>'1STML'!X59</f>
        <v>235</v>
      </c>
      <c r="BX59" s="39" t="str">
        <f t="shared" si="158"/>
        <v>OG</v>
      </c>
      <c r="BY59" s="39" t="str">
        <f t="shared" si="159"/>
        <v>OG</v>
      </c>
      <c r="BZ59" s="66" t="str">
        <f t="shared" si="70"/>
        <v>OG</v>
      </c>
      <c r="CA59" s="66" t="str">
        <f t="shared" si="71"/>
        <v>OG</v>
      </c>
      <c r="CB59" s="37">
        <f t="shared" si="20"/>
        <v>25</v>
      </c>
      <c r="CC59" s="40">
        <f>'1STML'!Z59</f>
        <v>110</v>
      </c>
      <c r="CD59" s="38">
        <f t="shared" si="214"/>
        <v>2</v>
      </c>
      <c r="CE59" s="39" t="str">
        <f t="shared" si="215"/>
        <v>OG</v>
      </c>
      <c r="CF59" s="39" t="str">
        <f t="shared" si="216"/>
        <v>OG</v>
      </c>
      <c r="CG59" s="37">
        <f t="shared" si="22"/>
        <v>25</v>
      </c>
      <c r="CH59" s="40">
        <f>'1STML'!AA59</f>
        <v>27</v>
      </c>
      <c r="CI59" s="38">
        <f t="shared" si="217"/>
        <v>2</v>
      </c>
      <c r="CJ59" s="39" t="str">
        <f t="shared" si="218"/>
        <v>OG</v>
      </c>
      <c r="CK59" s="39" t="str">
        <f t="shared" si="219"/>
        <v>OG</v>
      </c>
      <c r="CL59" s="40">
        <f>'1STML'!AB59</f>
        <v>137</v>
      </c>
      <c r="CM59" s="39" t="str">
        <f t="shared" si="166"/>
        <v>OG</v>
      </c>
      <c r="CN59" s="39" t="str">
        <f t="shared" si="167"/>
        <v>OG</v>
      </c>
      <c r="CO59" s="66" t="str">
        <f t="shared" si="78"/>
        <v>OG</v>
      </c>
      <c r="CP59" s="66" t="str">
        <f t="shared" si="79"/>
        <v>OG</v>
      </c>
      <c r="CQ59" s="37">
        <f t="shared" si="24"/>
        <v>25</v>
      </c>
      <c r="CR59" s="40">
        <f>'1STML'!AD59</f>
        <v>100</v>
      </c>
      <c r="CS59" s="38">
        <f t="shared" si="220"/>
        <v>2</v>
      </c>
      <c r="CT59" s="39" t="str">
        <f t="shared" si="221"/>
        <v>OG</v>
      </c>
      <c r="CU59" s="39" t="str">
        <f t="shared" si="222"/>
        <v>OG</v>
      </c>
      <c r="CV59" s="37">
        <f t="shared" si="26"/>
        <v>25</v>
      </c>
      <c r="CW59" s="40">
        <f>'1STML'!AE59</f>
        <v>14</v>
      </c>
      <c r="CX59" s="38">
        <f t="shared" si="223"/>
        <v>2</v>
      </c>
      <c r="CY59" s="39" t="str">
        <f t="shared" si="224"/>
        <v>C+</v>
      </c>
      <c r="CZ59" s="39">
        <f t="shared" si="225"/>
        <v>2.4</v>
      </c>
      <c r="DA59" s="40">
        <f>'1STML'!AF59</f>
        <v>114</v>
      </c>
      <c r="DB59" s="39" t="str">
        <f t="shared" si="174"/>
        <v>OG</v>
      </c>
      <c r="DC59" s="39" t="str">
        <f t="shared" si="175"/>
        <v>OG</v>
      </c>
      <c r="DD59" s="66" t="str">
        <f t="shared" si="86"/>
        <v>OG</v>
      </c>
      <c r="DE59" s="66" t="str">
        <f t="shared" si="87"/>
        <v>OG</v>
      </c>
      <c r="DF59" s="37">
        <f t="shared" si="28"/>
        <v>25</v>
      </c>
      <c r="DG59" s="40">
        <f>'1STML'!AH59</f>
        <v>100</v>
      </c>
      <c r="DH59" s="38">
        <f t="shared" si="226"/>
        <v>2</v>
      </c>
      <c r="DI59" s="39" t="str">
        <f t="shared" si="227"/>
        <v>OG</v>
      </c>
      <c r="DJ59" s="39" t="str">
        <f t="shared" si="228"/>
        <v>OG</v>
      </c>
      <c r="DK59" s="37">
        <f t="shared" si="30"/>
        <v>25</v>
      </c>
      <c r="DL59" s="40">
        <f>'1STML'!AI59</f>
        <v>27</v>
      </c>
      <c r="DM59" s="38">
        <f t="shared" si="229"/>
        <v>2</v>
      </c>
      <c r="DN59" s="39" t="str">
        <f t="shared" si="230"/>
        <v>OG</v>
      </c>
      <c r="DO59" s="39" t="str">
        <f t="shared" si="231"/>
        <v>OG</v>
      </c>
      <c r="DP59" s="40">
        <f>'1STML'!AJ59</f>
        <v>127</v>
      </c>
      <c r="DQ59" s="39" t="str">
        <f t="shared" si="182"/>
        <v>OG</v>
      </c>
      <c r="DR59" s="39" t="str">
        <f t="shared" si="183"/>
        <v>OG</v>
      </c>
      <c r="DS59" s="66" t="str">
        <f t="shared" si="94"/>
        <v>OG</v>
      </c>
      <c r="DT59" s="66" t="str">
        <f t="shared" si="95"/>
        <v>OG</v>
      </c>
      <c r="DU59" s="35">
        <f t="shared" si="232"/>
        <v>37</v>
      </c>
      <c r="DV59" s="35">
        <f t="shared" si="233"/>
        <v>0</v>
      </c>
      <c r="DW59" s="35" t="str">
        <f t="shared" si="98"/>
        <v>OG</v>
      </c>
      <c r="DX59" s="35" t="str">
        <f t="shared" si="234"/>
        <v/>
      </c>
      <c r="DY59" s="35">
        <f t="shared" si="235"/>
        <v>0</v>
      </c>
      <c r="DZ59" s="67" t="e">
        <f t="shared" si="101"/>
        <v>#VALUE!</v>
      </c>
      <c r="EA59" s="35">
        <f t="shared" si="119"/>
        <v>1</v>
      </c>
      <c r="EB59" s="28">
        <f>'1STML'!AO59</f>
        <v>51</v>
      </c>
    </row>
    <row r="60" spans="1:132" ht="19.5">
      <c r="A60" s="4">
        <f>'1STML'!A60</f>
        <v>51</v>
      </c>
      <c r="B60" s="4" t="str">
        <f>'1STML'!B60</f>
        <v>ST0790195</v>
      </c>
      <c r="C60" s="4">
        <f>'1STML'!C60</f>
        <v>200322</v>
      </c>
      <c r="D60" s="4" t="str">
        <f>'1STML'!D60</f>
        <v>SHONI HANG LIMBU</v>
      </c>
      <c r="E60" s="37">
        <f t="shared" si="0"/>
        <v>50</v>
      </c>
      <c r="F60" s="40">
        <f>'1STML'!F60</f>
        <v>240</v>
      </c>
      <c r="G60" s="38">
        <f t="shared" si="184"/>
        <v>2.5</v>
      </c>
      <c r="H60" s="39" t="str">
        <f t="shared" si="185"/>
        <v>OG</v>
      </c>
      <c r="I60" s="39" t="str">
        <f t="shared" si="186"/>
        <v>OG</v>
      </c>
      <c r="J60" s="37">
        <f t="shared" si="2"/>
        <v>50</v>
      </c>
      <c r="K60" s="40">
        <f>'1STML'!G60</f>
        <v>57</v>
      </c>
      <c r="L60" s="38">
        <f t="shared" si="187"/>
        <v>2.5</v>
      </c>
      <c r="M60" s="39" t="str">
        <f t="shared" si="188"/>
        <v>OG</v>
      </c>
      <c r="N60" s="39" t="str">
        <f t="shared" si="189"/>
        <v>OG</v>
      </c>
      <c r="O60" s="40">
        <f>'1STML'!H60</f>
        <v>297</v>
      </c>
      <c r="P60" s="39" t="str">
        <f t="shared" si="126"/>
        <v>OG</v>
      </c>
      <c r="Q60" s="39" t="str">
        <f t="shared" si="127"/>
        <v>OG</v>
      </c>
      <c r="R60" s="66" t="str">
        <f t="shared" si="38"/>
        <v>OG</v>
      </c>
      <c r="S60" s="66" t="str">
        <f t="shared" si="39"/>
        <v>OG</v>
      </c>
      <c r="T60" s="37">
        <f t="shared" si="4"/>
        <v>50</v>
      </c>
      <c r="U60" s="40">
        <f>'1STML'!J60</f>
        <v>210</v>
      </c>
      <c r="V60" s="38">
        <f t="shared" si="190"/>
        <v>2.5</v>
      </c>
      <c r="W60" s="39" t="str">
        <f t="shared" si="191"/>
        <v>OG</v>
      </c>
      <c r="X60" s="39" t="str">
        <f t="shared" si="192"/>
        <v>OG</v>
      </c>
      <c r="Y60" s="37">
        <f t="shared" si="6"/>
        <v>50</v>
      </c>
      <c r="Z60" s="40">
        <f>'1STML'!K60</f>
        <v>55</v>
      </c>
      <c r="AA60" s="38">
        <f t="shared" si="193"/>
        <v>2.5</v>
      </c>
      <c r="AB60" s="39" t="str">
        <f t="shared" si="194"/>
        <v>OG</v>
      </c>
      <c r="AC60" s="39" t="str">
        <f t="shared" si="195"/>
        <v>OG</v>
      </c>
      <c r="AD60" s="40">
        <f>'1STML'!L60</f>
        <v>265</v>
      </c>
      <c r="AE60" s="39" t="str">
        <f t="shared" si="134"/>
        <v>OG</v>
      </c>
      <c r="AF60" s="39" t="str">
        <f t="shared" si="135"/>
        <v>OG</v>
      </c>
      <c r="AG60" s="66" t="str">
        <f t="shared" si="46"/>
        <v>OG</v>
      </c>
      <c r="AH60" s="66" t="str">
        <f t="shared" si="47"/>
        <v>OG</v>
      </c>
      <c r="AI60" s="37">
        <f t="shared" si="8"/>
        <v>50</v>
      </c>
      <c r="AJ60" s="40">
        <f>'1STML'!N60</f>
        <v>200</v>
      </c>
      <c r="AK60" s="38">
        <f t="shared" si="196"/>
        <v>2.5</v>
      </c>
      <c r="AL60" s="39" t="str">
        <f t="shared" si="197"/>
        <v>OG</v>
      </c>
      <c r="AM60" s="39" t="str">
        <f t="shared" si="198"/>
        <v>OG</v>
      </c>
      <c r="AN60" s="37">
        <f t="shared" si="10"/>
        <v>50</v>
      </c>
      <c r="AO60" s="40">
        <f>'1STML'!O60</f>
        <v>57</v>
      </c>
      <c r="AP60" s="38">
        <f t="shared" si="199"/>
        <v>2.5</v>
      </c>
      <c r="AQ60" s="39" t="str">
        <f t="shared" si="200"/>
        <v>OG</v>
      </c>
      <c r="AR60" s="39" t="str">
        <f t="shared" si="201"/>
        <v>OG</v>
      </c>
      <c r="AS60" s="40">
        <f>'1STML'!P60</f>
        <v>257</v>
      </c>
      <c r="AT60" s="39" t="str">
        <f t="shared" si="142"/>
        <v>OG</v>
      </c>
      <c r="AU60" s="39" t="str">
        <f t="shared" si="143"/>
        <v>OG</v>
      </c>
      <c r="AV60" s="66" t="str">
        <f t="shared" si="54"/>
        <v>OG</v>
      </c>
      <c r="AW60" s="66" t="str">
        <f t="shared" si="55"/>
        <v>OG</v>
      </c>
      <c r="AX60" s="37">
        <f t="shared" si="12"/>
        <v>50</v>
      </c>
      <c r="AY60" s="40">
        <f>'1STML'!R60</f>
        <v>220</v>
      </c>
      <c r="AZ60" s="38">
        <f t="shared" si="202"/>
        <v>2.5</v>
      </c>
      <c r="BA60" s="39" t="str">
        <f t="shared" si="203"/>
        <v>OG</v>
      </c>
      <c r="BB60" s="39" t="str">
        <f t="shared" si="204"/>
        <v>OG</v>
      </c>
      <c r="BC60" s="37">
        <f t="shared" si="14"/>
        <v>50</v>
      </c>
      <c r="BD60" s="40">
        <f>'1STML'!S60</f>
        <v>55</v>
      </c>
      <c r="BE60" s="38">
        <f t="shared" si="205"/>
        <v>2.5</v>
      </c>
      <c r="BF60" s="39" t="str">
        <f t="shared" si="206"/>
        <v>OG</v>
      </c>
      <c r="BG60" s="39" t="str">
        <f t="shared" si="207"/>
        <v>OG</v>
      </c>
      <c r="BH60" s="40">
        <f>'1STML'!T60</f>
        <v>275</v>
      </c>
      <c r="BI60" s="39" t="str">
        <f t="shared" si="150"/>
        <v>OG</v>
      </c>
      <c r="BJ60" s="39" t="str">
        <f t="shared" si="151"/>
        <v>OG</v>
      </c>
      <c r="BK60" s="66" t="str">
        <f t="shared" si="62"/>
        <v>OG</v>
      </c>
      <c r="BL60" s="66" t="str">
        <f t="shared" si="63"/>
        <v>OG</v>
      </c>
      <c r="BM60" s="37">
        <f t="shared" si="16"/>
        <v>50</v>
      </c>
      <c r="BN60" s="40">
        <f>'1STML'!V60</f>
        <v>220</v>
      </c>
      <c r="BO60" s="38">
        <f t="shared" si="208"/>
        <v>2.5</v>
      </c>
      <c r="BP60" s="39" t="str">
        <f t="shared" si="209"/>
        <v>OG</v>
      </c>
      <c r="BQ60" s="39" t="str">
        <f t="shared" si="210"/>
        <v>OG</v>
      </c>
      <c r="BR60" s="37">
        <f t="shared" si="18"/>
        <v>50</v>
      </c>
      <c r="BS60" s="40">
        <f>'1STML'!W60</f>
        <v>57</v>
      </c>
      <c r="BT60" s="38">
        <f t="shared" si="211"/>
        <v>2.5</v>
      </c>
      <c r="BU60" s="39" t="str">
        <f t="shared" si="212"/>
        <v>OG</v>
      </c>
      <c r="BV60" s="39" t="str">
        <f t="shared" si="213"/>
        <v>OG</v>
      </c>
      <c r="BW60" s="40">
        <f>'1STML'!X60</f>
        <v>277</v>
      </c>
      <c r="BX60" s="39" t="str">
        <f t="shared" si="158"/>
        <v>OG</v>
      </c>
      <c r="BY60" s="39" t="str">
        <f t="shared" si="159"/>
        <v>OG</v>
      </c>
      <c r="BZ60" s="66" t="str">
        <f t="shared" si="70"/>
        <v>OG</v>
      </c>
      <c r="CA60" s="66" t="str">
        <f t="shared" si="71"/>
        <v>OG</v>
      </c>
      <c r="CB60" s="37">
        <f t="shared" si="20"/>
        <v>25</v>
      </c>
      <c r="CC60" s="40">
        <f>'1STML'!Z60</f>
        <v>115</v>
      </c>
      <c r="CD60" s="38">
        <f t="shared" si="214"/>
        <v>2</v>
      </c>
      <c r="CE60" s="39" t="str">
        <f t="shared" si="215"/>
        <v>OG</v>
      </c>
      <c r="CF60" s="39" t="str">
        <f t="shared" si="216"/>
        <v>OG</v>
      </c>
      <c r="CG60" s="37">
        <f t="shared" si="22"/>
        <v>25</v>
      </c>
      <c r="CH60" s="40">
        <f>'1STML'!AA60</f>
        <v>28</v>
      </c>
      <c r="CI60" s="38">
        <f t="shared" si="217"/>
        <v>2</v>
      </c>
      <c r="CJ60" s="39" t="str">
        <f t="shared" si="218"/>
        <v>OG</v>
      </c>
      <c r="CK60" s="39" t="str">
        <f t="shared" si="219"/>
        <v>OG</v>
      </c>
      <c r="CL60" s="40">
        <f>'1STML'!AB60</f>
        <v>143</v>
      </c>
      <c r="CM60" s="39" t="str">
        <f t="shared" si="166"/>
        <v>OG</v>
      </c>
      <c r="CN60" s="39" t="str">
        <f t="shared" si="167"/>
        <v>OG</v>
      </c>
      <c r="CO60" s="66" t="str">
        <f t="shared" si="78"/>
        <v>OG</v>
      </c>
      <c r="CP60" s="66" t="str">
        <f t="shared" si="79"/>
        <v>OG</v>
      </c>
      <c r="CQ60" s="37">
        <f t="shared" si="24"/>
        <v>25</v>
      </c>
      <c r="CR60" s="40">
        <f>'1STML'!AD60</f>
        <v>100</v>
      </c>
      <c r="CS60" s="38">
        <f t="shared" si="220"/>
        <v>2</v>
      </c>
      <c r="CT60" s="39" t="str">
        <f t="shared" si="221"/>
        <v>OG</v>
      </c>
      <c r="CU60" s="39" t="str">
        <f t="shared" si="222"/>
        <v>OG</v>
      </c>
      <c r="CV60" s="37">
        <f t="shared" si="26"/>
        <v>25</v>
      </c>
      <c r="CW60" s="40">
        <f>'1STML'!AE60</f>
        <v>27</v>
      </c>
      <c r="CX60" s="38">
        <f t="shared" si="223"/>
        <v>2</v>
      </c>
      <c r="CY60" s="39" t="str">
        <f t="shared" si="224"/>
        <v>OG</v>
      </c>
      <c r="CZ60" s="39" t="str">
        <f t="shared" si="225"/>
        <v>OG</v>
      </c>
      <c r="DA60" s="40">
        <f>'1STML'!AF60</f>
        <v>127</v>
      </c>
      <c r="DB60" s="39" t="str">
        <f t="shared" si="174"/>
        <v>OG</v>
      </c>
      <c r="DC60" s="39" t="str">
        <f t="shared" si="175"/>
        <v>OG</v>
      </c>
      <c r="DD60" s="66" t="str">
        <f t="shared" si="86"/>
        <v>OG</v>
      </c>
      <c r="DE60" s="66" t="str">
        <f t="shared" si="87"/>
        <v>OG</v>
      </c>
      <c r="DF60" s="37">
        <f t="shared" si="28"/>
        <v>25</v>
      </c>
      <c r="DG60" s="40">
        <f>'1STML'!AH60</f>
        <v>110</v>
      </c>
      <c r="DH60" s="38">
        <f t="shared" si="226"/>
        <v>2</v>
      </c>
      <c r="DI60" s="39" t="str">
        <f t="shared" si="227"/>
        <v>OG</v>
      </c>
      <c r="DJ60" s="39" t="str">
        <f t="shared" si="228"/>
        <v>OG</v>
      </c>
      <c r="DK60" s="37">
        <f t="shared" si="30"/>
        <v>25</v>
      </c>
      <c r="DL60" s="40">
        <f>'1STML'!AI60</f>
        <v>28</v>
      </c>
      <c r="DM60" s="38">
        <f t="shared" si="229"/>
        <v>2</v>
      </c>
      <c r="DN60" s="39" t="str">
        <f t="shared" si="230"/>
        <v>OG</v>
      </c>
      <c r="DO60" s="39" t="str">
        <f t="shared" si="231"/>
        <v>OG</v>
      </c>
      <c r="DP60" s="40">
        <f>'1STML'!AJ60</f>
        <v>138</v>
      </c>
      <c r="DQ60" s="39" t="str">
        <f t="shared" si="182"/>
        <v>OG</v>
      </c>
      <c r="DR60" s="39" t="str">
        <f t="shared" si="183"/>
        <v>OG</v>
      </c>
      <c r="DS60" s="66" t="str">
        <f t="shared" si="94"/>
        <v>OG</v>
      </c>
      <c r="DT60" s="66" t="str">
        <f t="shared" si="95"/>
        <v>OG</v>
      </c>
      <c r="DU60" s="35">
        <f t="shared" si="232"/>
        <v>37</v>
      </c>
      <c r="DV60" s="35">
        <f t="shared" si="233"/>
        <v>0</v>
      </c>
      <c r="DW60" s="35" t="str">
        <f t="shared" si="98"/>
        <v>OG</v>
      </c>
      <c r="DX60" s="35" t="str">
        <f t="shared" si="234"/>
        <v/>
      </c>
      <c r="DY60" s="35">
        <f t="shared" si="235"/>
        <v>0</v>
      </c>
      <c r="DZ60" s="67" t="e">
        <f t="shared" si="101"/>
        <v>#VALUE!</v>
      </c>
      <c r="EA60" s="35">
        <f t="shared" si="119"/>
        <v>1</v>
      </c>
      <c r="EB60" s="28">
        <f>'1STML'!AO60</f>
        <v>59</v>
      </c>
    </row>
    <row r="61" spans="1:132" ht="19.5">
      <c r="A61" s="4">
        <f>'1STML'!A61</f>
        <v>52</v>
      </c>
      <c r="B61" s="4" t="str">
        <f>'1STML'!B61</f>
        <v>ST0800462</v>
      </c>
      <c r="C61" s="4">
        <f>'1STML'!C61</f>
        <v>200323</v>
      </c>
      <c r="D61" s="4" t="str">
        <f>'1STML'!D61</f>
        <v>SIMANYA KUMAL</v>
      </c>
      <c r="E61" s="37">
        <f t="shared" si="0"/>
        <v>50</v>
      </c>
      <c r="F61" s="40">
        <f>'1STML'!F61</f>
        <v>135</v>
      </c>
      <c r="G61" s="38">
        <f t="shared" si="184"/>
        <v>2.5</v>
      </c>
      <c r="H61" s="39" t="str">
        <f t="shared" si="185"/>
        <v>OG</v>
      </c>
      <c r="I61" s="39" t="str">
        <f t="shared" si="186"/>
        <v>OG</v>
      </c>
      <c r="J61" s="37">
        <f t="shared" si="2"/>
        <v>50</v>
      </c>
      <c r="K61" s="40">
        <f>'1STML'!G61</f>
        <v>52</v>
      </c>
      <c r="L61" s="38">
        <f t="shared" si="187"/>
        <v>2.5</v>
      </c>
      <c r="M61" s="39" t="str">
        <f t="shared" si="188"/>
        <v>OG</v>
      </c>
      <c r="N61" s="39" t="str">
        <f t="shared" si="189"/>
        <v>OG</v>
      </c>
      <c r="O61" s="40">
        <f>'1STML'!H61</f>
        <v>187</v>
      </c>
      <c r="P61" s="39" t="str">
        <f t="shared" si="126"/>
        <v>OG</v>
      </c>
      <c r="Q61" s="39" t="str">
        <f t="shared" si="127"/>
        <v>OG</v>
      </c>
      <c r="R61" s="66" t="str">
        <f t="shared" si="38"/>
        <v>OG</v>
      </c>
      <c r="S61" s="66" t="str">
        <f t="shared" si="39"/>
        <v>OG</v>
      </c>
      <c r="T61" s="37">
        <f t="shared" si="4"/>
        <v>50</v>
      </c>
      <c r="U61" s="40">
        <f>'1STML'!J61</f>
        <v>235</v>
      </c>
      <c r="V61" s="38">
        <f t="shared" si="190"/>
        <v>2.5</v>
      </c>
      <c r="W61" s="39" t="str">
        <f t="shared" si="191"/>
        <v>OG</v>
      </c>
      <c r="X61" s="39" t="str">
        <f t="shared" si="192"/>
        <v>OG</v>
      </c>
      <c r="Y61" s="37">
        <f t="shared" si="6"/>
        <v>50</v>
      </c>
      <c r="Z61" s="40">
        <f>'1STML'!K61</f>
        <v>54</v>
      </c>
      <c r="AA61" s="38">
        <f t="shared" si="193"/>
        <v>2.5</v>
      </c>
      <c r="AB61" s="39" t="str">
        <f t="shared" si="194"/>
        <v>OG</v>
      </c>
      <c r="AC61" s="39" t="str">
        <f t="shared" si="195"/>
        <v>OG</v>
      </c>
      <c r="AD61" s="40">
        <f>'1STML'!L61</f>
        <v>289</v>
      </c>
      <c r="AE61" s="39" t="str">
        <f t="shared" si="134"/>
        <v>OG</v>
      </c>
      <c r="AF61" s="39" t="str">
        <f t="shared" si="135"/>
        <v>OG</v>
      </c>
      <c r="AG61" s="66" t="str">
        <f t="shared" si="46"/>
        <v>OG</v>
      </c>
      <c r="AH61" s="66" t="str">
        <f t="shared" si="47"/>
        <v>OG</v>
      </c>
      <c r="AI61" s="37">
        <f t="shared" si="8"/>
        <v>50</v>
      </c>
      <c r="AJ61" s="40">
        <f>'1STML'!N61</f>
        <v>190</v>
      </c>
      <c r="AK61" s="38">
        <f t="shared" si="196"/>
        <v>2.5</v>
      </c>
      <c r="AL61" s="39" t="str">
        <f t="shared" si="197"/>
        <v>OG</v>
      </c>
      <c r="AM61" s="39" t="str">
        <f t="shared" si="198"/>
        <v>OG</v>
      </c>
      <c r="AN61" s="37">
        <f t="shared" si="10"/>
        <v>50</v>
      </c>
      <c r="AO61" s="40">
        <f>'1STML'!O61</f>
        <v>52</v>
      </c>
      <c r="AP61" s="38">
        <f t="shared" si="199"/>
        <v>2.5</v>
      </c>
      <c r="AQ61" s="39" t="str">
        <f t="shared" si="200"/>
        <v>OG</v>
      </c>
      <c r="AR61" s="39" t="str">
        <f t="shared" si="201"/>
        <v>OG</v>
      </c>
      <c r="AS61" s="40">
        <f>'1STML'!P61</f>
        <v>242</v>
      </c>
      <c r="AT61" s="39" t="str">
        <f t="shared" si="142"/>
        <v>OG</v>
      </c>
      <c r="AU61" s="39" t="str">
        <f t="shared" si="143"/>
        <v>OG</v>
      </c>
      <c r="AV61" s="66" t="str">
        <f t="shared" si="54"/>
        <v>OG</v>
      </c>
      <c r="AW61" s="66" t="str">
        <f t="shared" si="55"/>
        <v>OG</v>
      </c>
      <c r="AX61" s="37">
        <f t="shared" si="12"/>
        <v>50</v>
      </c>
      <c r="AY61" s="40">
        <f>'1STML'!R61</f>
        <v>190</v>
      </c>
      <c r="AZ61" s="38">
        <f t="shared" si="202"/>
        <v>2.5</v>
      </c>
      <c r="BA61" s="39" t="str">
        <f t="shared" si="203"/>
        <v>OG</v>
      </c>
      <c r="BB61" s="39" t="str">
        <f t="shared" si="204"/>
        <v>OG</v>
      </c>
      <c r="BC61" s="37">
        <f t="shared" si="14"/>
        <v>50</v>
      </c>
      <c r="BD61" s="40">
        <f>'1STML'!S61</f>
        <v>54</v>
      </c>
      <c r="BE61" s="38">
        <f t="shared" si="205"/>
        <v>2.5</v>
      </c>
      <c r="BF61" s="39" t="str">
        <f t="shared" si="206"/>
        <v>OG</v>
      </c>
      <c r="BG61" s="39" t="str">
        <f t="shared" si="207"/>
        <v>OG</v>
      </c>
      <c r="BH61" s="40">
        <f>'1STML'!T61</f>
        <v>244</v>
      </c>
      <c r="BI61" s="39" t="str">
        <f t="shared" si="150"/>
        <v>OG</v>
      </c>
      <c r="BJ61" s="39" t="str">
        <f t="shared" si="151"/>
        <v>OG</v>
      </c>
      <c r="BK61" s="66" t="str">
        <f t="shared" si="62"/>
        <v>OG</v>
      </c>
      <c r="BL61" s="66" t="str">
        <f t="shared" si="63"/>
        <v>OG</v>
      </c>
      <c r="BM61" s="37">
        <f t="shared" si="16"/>
        <v>50</v>
      </c>
      <c r="BN61" s="40">
        <f>'1STML'!V61</f>
        <v>195</v>
      </c>
      <c r="BO61" s="38">
        <f t="shared" si="208"/>
        <v>2.5</v>
      </c>
      <c r="BP61" s="39" t="str">
        <f t="shared" si="209"/>
        <v>OG</v>
      </c>
      <c r="BQ61" s="39" t="str">
        <f t="shared" si="210"/>
        <v>OG</v>
      </c>
      <c r="BR61" s="37">
        <f t="shared" si="18"/>
        <v>50</v>
      </c>
      <c r="BS61" s="40">
        <f>'1STML'!W61</f>
        <v>53</v>
      </c>
      <c r="BT61" s="38">
        <f t="shared" si="211"/>
        <v>2.5</v>
      </c>
      <c r="BU61" s="39" t="str">
        <f t="shared" si="212"/>
        <v>OG</v>
      </c>
      <c r="BV61" s="39" t="str">
        <f t="shared" si="213"/>
        <v>OG</v>
      </c>
      <c r="BW61" s="40">
        <f>'1STML'!X61</f>
        <v>248</v>
      </c>
      <c r="BX61" s="39" t="str">
        <f t="shared" si="158"/>
        <v>OG</v>
      </c>
      <c r="BY61" s="39" t="str">
        <f t="shared" si="159"/>
        <v>OG</v>
      </c>
      <c r="BZ61" s="66" t="str">
        <f t="shared" si="70"/>
        <v>OG</v>
      </c>
      <c r="CA61" s="66" t="str">
        <f t="shared" si="71"/>
        <v>OG</v>
      </c>
      <c r="CB61" s="37">
        <f t="shared" si="20"/>
        <v>25</v>
      </c>
      <c r="CC61" s="40">
        <f>'1STML'!Z61</f>
        <v>120</v>
      </c>
      <c r="CD61" s="38">
        <f t="shared" si="214"/>
        <v>2</v>
      </c>
      <c r="CE61" s="39" t="str">
        <f t="shared" si="215"/>
        <v>OG</v>
      </c>
      <c r="CF61" s="39" t="str">
        <f t="shared" si="216"/>
        <v>OG</v>
      </c>
      <c r="CG61" s="37">
        <f t="shared" si="22"/>
        <v>25</v>
      </c>
      <c r="CH61" s="40">
        <f>'1STML'!AA61</f>
        <v>25</v>
      </c>
      <c r="CI61" s="38">
        <f t="shared" si="217"/>
        <v>2</v>
      </c>
      <c r="CJ61" s="39" t="str">
        <f t="shared" si="218"/>
        <v>A+</v>
      </c>
      <c r="CK61" s="39">
        <f t="shared" si="219"/>
        <v>4</v>
      </c>
      <c r="CL61" s="40">
        <f>'1STML'!AB61</f>
        <v>145</v>
      </c>
      <c r="CM61" s="39" t="str">
        <f t="shared" si="166"/>
        <v>OG</v>
      </c>
      <c r="CN61" s="39" t="str">
        <f t="shared" si="167"/>
        <v>OG</v>
      </c>
      <c r="CO61" s="66" t="str">
        <f t="shared" si="78"/>
        <v>OG</v>
      </c>
      <c r="CP61" s="66" t="str">
        <f t="shared" si="79"/>
        <v>OG</v>
      </c>
      <c r="CQ61" s="37">
        <f t="shared" si="24"/>
        <v>25</v>
      </c>
      <c r="CR61" s="40">
        <f>'1STML'!AD61</f>
        <v>100</v>
      </c>
      <c r="CS61" s="38">
        <f t="shared" si="220"/>
        <v>2</v>
      </c>
      <c r="CT61" s="39" t="str">
        <f t="shared" si="221"/>
        <v>OG</v>
      </c>
      <c r="CU61" s="39" t="str">
        <f t="shared" si="222"/>
        <v>OG</v>
      </c>
      <c r="CV61" s="37">
        <f t="shared" si="26"/>
        <v>25</v>
      </c>
      <c r="CW61" s="40">
        <f>'1STML'!AE61</f>
        <v>24</v>
      </c>
      <c r="CX61" s="38">
        <f t="shared" si="223"/>
        <v>2</v>
      </c>
      <c r="CY61" s="39" t="str">
        <f t="shared" si="224"/>
        <v>A+</v>
      </c>
      <c r="CZ61" s="39">
        <f t="shared" si="225"/>
        <v>4</v>
      </c>
      <c r="DA61" s="40">
        <f>'1STML'!AF61</f>
        <v>124</v>
      </c>
      <c r="DB61" s="39" t="str">
        <f t="shared" si="174"/>
        <v>OG</v>
      </c>
      <c r="DC61" s="39" t="str">
        <f t="shared" si="175"/>
        <v>OG</v>
      </c>
      <c r="DD61" s="66" t="str">
        <f t="shared" si="86"/>
        <v>OG</v>
      </c>
      <c r="DE61" s="66" t="str">
        <f t="shared" si="87"/>
        <v>OG</v>
      </c>
      <c r="DF61" s="37">
        <f t="shared" si="28"/>
        <v>25</v>
      </c>
      <c r="DG61" s="40">
        <f>'1STML'!AH61</f>
        <v>100</v>
      </c>
      <c r="DH61" s="38">
        <f t="shared" si="226"/>
        <v>2</v>
      </c>
      <c r="DI61" s="39" t="str">
        <f t="shared" si="227"/>
        <v>OG</v>
      </c>
      <c r="DJ61" s="39" t="str">
        <f t="shared" si="228"/>
        <v>OG</v>
      </c>
      <c r="DK61" s="37">
        <f t="shared" si="30"/>
        <v>25</v>
      </c>
      <c r="DL61" s="40">
        <f>'1STML'!AI61</f>
        <v>25</v>
      </c>
      <c r="DM61" s="38">
        <f t="shared" si="229"/>
        <v>2</v>
      </c>
      <c r="DN61" s="39" t="str">
        <f t="shared" si="230"/>
        <v>A+</v>
      </c>
      <c r="DO61" s="39">
        <f t="shared" si="231"/>
        <v>4</v>
      </c>
      <c r="DP61" s="40">
        <f>'1STML'!AJ61</f>
        <v>125</v>
      </c>
      <c r="DQ61" s="39" t="str">
        <f t="shared" si="182"/>
        <v>OG</v>
      </c>
      <c r="DR61" s="39" t="str">
        <f t="shared" si="183"/>
        <v>OG</v>
      </c>
      <c r="DS61" s="66" t="str">
        <f t="shared" si="94"/>
        <v>OG</v>
      </c>
      <c r="DT61" s="66" t="str">
        <f t="shared" si="95"/>
        <v>OG</v>
      </c>
      <c r="DU61" s="35">
        <f t="shared" si="232"/>
        <v>37</v>
      </c>
      <c r="DV61" s="35">
        <f t="shared" si="233"/>
        <v>0</v>
      </c>
      <c r="DW61" s="35" t="str">
        <f t="shared" si="98"/>
        <v>OG</v>
      </c>
      <c r="DX61" s="35" t="str">
        <f t="shared" si="234"/>
        <v/>
      </c>
      <c r="DY61" s="35">
        <f t="shared" si="235"/>
        <v>0</v>
      </c>
      <c r="DZ61" s="67" t="e">
        <f t="shared" si="101"/>
        <v>#VALUE!</v>
      </c>
      <c r="EA61" s="35">
        <f t="shared" si="119"/>
        <v>1</v>
      </c>
      <c r="EB61" s="28">
        <f>'1STML'!AO61</f>
        <v>44</v>
      </c>
    </row>
    <row r="62" spans="1:132" ht="19.5">
      <c r="A62" s="4">
        <f>'1STML'!A62</f>
        <v>53</v>
      </c>
      <c r="B62" s="4" t="str">
        <f>'1STML'!B62</f>
        <v>ST0790118</v>
      </c>
      <c r="C62" s="4">
        <f>'1STML'!C62</f>
        <v>200324</v>
      </c>
      <c r="D62" s="4" t="str">
        <f>'1STML'!D62</f>
        <v>SIMSON LIMBU</v>
      </c>
      <c r="E62" s="37">
        <f t="shared" si="0"/>
        <v>50</v>
      </c>
      <c r="F62" s="40">
        <f>'1STML'!F62</f>
        <v>225</v>
      </c>
      <c r="G62" s="38">
        <f t="shared" si="184"/>
        <v>2.5</v>
      </c>
      <c r="H62" s="39" t="str">
        <f t="shared" si="185"/>
        <v>OG</v>
      </c>
      <c r="I62" s="39" t="str">
        <f t="shared" si="186"/>
        <v>OG</v>
      </c>
      <c r="J62" s="37">
        <f t="shared" si="2"/>
        <v>50</v>
      </c>
      <c r="K62" s="40">
        <f>'1STML'!G62</f>
        <v>55</v>
      </c>
      <c r="L62" s="38">
        <f t="shared" si="187"/>
        <v>2.5</v>
      </c>
      <c r="M62" s="39" t="str">
        <f t="shared" si="188"/>
        <v>OG</v>
      </c>
      <c r="N62" s="39" t="str">
        <f t="shared" si="189"/>
        <v>OG</v>
      </c>
      <c r="O62" s="40">
        <f>'1STML'!H62</f>
        <v>280</v>
      </c>
      <c r="P62" s="39" t="str">
        <f t="shared" si="126"/>
        <v>OG</v>
      </c>
      <c r="Q62" s="39" t="str">
        <f t="shared" si="127"/>
        <v>OG</v>
      </c>
      <c r="R62" s="66" t="str">
        <f t="shared" si="38"/>
        <v>OG</v>
      </c>
      <c r="S62" s="66" t="str">
        <f t="shared" si="39"/>
        <v>OG</v>
      </c>
      <c r="T62" s="37">
        <f t="shared" si="4"/>
        <v>50</v>
      </c>
      <c r="U62" s="40">
        <f>'1STML'!J62</f>
        <v>235</v>
      </c>
      <c r="V62" s="38">
        <f t="shared" si="190"/>
        <v>2.5</v>
      </c>
      <c r="W62" s="39" t="str">
        <f t="shared" si="191"/>
        <v>OG</v>
      </c>
      <c r="X62" s="39" t="str">
        <f t="shared" si="192"/>
        <v>OG</v>
      </c>
      <c r="Y62" s="37">
        <f t="shared" si="6"/>
        <v>50</v>
      </c>
      <c r="Z62" s="40">
        <f>'1STML'!K62</f>
        <v>55</v>
      </c>
      <c r="AA62" s="38">
        <f t="shared" si="193"/>
        <v>2.5</v>
      </c>
      <c r="AB62" s="39" t="str">
        <f t="shared" si="194"/>
        <v>OG</v>
      </c>
      <c r="AC62" s="39" t="str">
        <f t="shared" si="195"/>
        <v>OG</v>
      </c>
      <c r="AD62" s="40">
        <f>'1STML'!L62</f>
        <v>290</v>
      </c>
      <c r="AE62" s="39" t="str">
        <f t="shared" si="134"/>
        <v>OG</v>
      </c>
      <c r="AF62" s="39" t="str">
        <f t="shared" si="135"/>
        <v>OG</v>
      </c>
      <c r="AG62" s="66" t="str">
        <f t="shared" si="46"/>
        <v>OG</v>
      </c>
      <c r="AH62" s="66" t="str">
        <f t="shared" si="47"/>
        <v>OG</v>
      </c>
      <c r="AI62" s="37">
        <f t="shared" si="8"/>
        <v>50</v>
      </c>
      <c r="AJ62" s="40">
        <f>'1STML'!N62</f>
        <v>200</v>
      </c>
      <c r="AK62" s="38">
        <f t="shared" si="196"/>
        <v>2.5</v>
      </c>
      <c r="AL62" s="39" t="str">
        <f t="shared" si="197"/>
        <v>OG</v>
      </c>
      <c r="AM62" s="39" t="str">
        <f t="shared" si="198"/>
        <v>OG</v>
      </c>
      <c r="AN62" s="37">
        <f t="shared" si="10"/>
        <v>50</v>
      </c>
      <c r="AO62" s="40">
        <f>'1STML'!O62</f>
        <v>55</v>
      </c>
      <c r="AP62" s="38">
        <f t="shared" si="199"/>
        <v>2.5</v>
      </c>
      <c r="AQ62" s="39" t="str">
        <f t="shared" si="200"/>
        <v>OG</v>
      </c>
      <c r="AR62" s="39" t="str">
        <f t="shared" si="201"/>
        <v>OG</v>
      </c>
      <c r="AS62" s="40">
        <f>'1STML'!P62</f>
        <v>255</v>
      </c>
      <c r="AT62" s="39" t="str">
        <f t="shared" si="142"/>
        <v>OG</v>
      </c>
      <c r="AU62" s="39" t="str">
        <f t="shared" si="143"/>
        <v>OG</v>
      </c>
      <c r="AV62" s="66" t="str">
        <f t="shared" si="54"/>
        <v>OG</v>
      </c>
      <c r="AW62" s="66" t="str">
        <f t="shared" si="55"/>
        <v>OG</v>
      </c>
      <c r="AX62" s="37">
        <f t="shared" si="12"/>
        <v>50</v>
      </c>
      <c r="AY62" s="40">
        <f>'1STML'!R62</f>
        <v>230</v>
      </c>
      <c r="AZ62" s="38">
        <f t="shared" si="202"/>
        <v>2.5</v>
      </c>
      <c r="BA62" s="39" t="str">
        <f t="shared" si="203"/>
        <v>OG</v>
      </c>
      <c r="BB62" s="39" t="str">
        <f t="shared" si="204"/>
        <v>OG</v>
      </c>
      <c r="BC62" s="37">
        <f t="shared" si="14"/>
        <v>50</v>
      </c>
      <c r="BD62" s="40">
        <f>'1STML'!S62</f>
        <v>55</v>
      </c>
      <c r="BE62" s="38">
        <f t="shared" si="205"/>
        <v>2.5</v>
      </c>
      <c r="BF62" s="39" t="str">
        <f t="shared" si="206"/>
        <v>OG</v>
      </c>
      <c r="BG62" s="39" t="str">
        <f t="shared" si="207"/>
        <v>OG</v>
      </c>
      <c r="BH62" s="40">
        <f>'1STML'!T62</f>
        <v>285</v>
      </c>
      <c r="BI62" s="39" t="str">
        <f t="shared" si="150"/>
        <v>OG</v>
      </c>
      <c r="BJ62" s="39" t="str">
        <f t="shared" si="151"/>
        <v>OG</v>
      </c>
      <c r="BK62" s="66" t="str">
        <f t="shared" si="62"/>
        <v>OG</v>
      </c>
      <c r="BL62" s="66" t="str">
        <f t="shared" si="63"/>
        <v>OG</v>
      </c>
      <c r="BM62" s="37">
        <f t="shared" si="16"/>
        <v>50</v>
      </c>
      <c r="BN62" s="40">
        <f>'1STML'!V62</f>
        <v>215</v>
      </c>
      <c r="BO62" s="38">
        <f t="shared" si="208"/>
        <v>2.5</v>
      </c>
      <c r="BP62" s="39" t="str">
        <f t="shared" si="209"/>
        <v>OG</v>
      </c>
      <c r="BQ62" s="39" t="str">
        <f t="shared" si="210"/>
        <v>OG</v>
      </c>
      <c r="BR62" s="37">
        <f t="shared" si="18"/>
        <v>50</v>
      </c>
      <c r="BS62" s="40">
        <f>'1STML'!W62</f>
        <v>52</v>
      </c>
      <c r="BT62" s="38">
        <f t="shared" si="211"/>
        <v>2.5</v>
      </c>
      <c r="BU62" s="39" t="str">
        <f t="shared" si="212"/>
        <v>OG</v>
      </c>
      <c r="BV62" s="39" t="str">
        <f t="shared" si="213"/>
        <v>OG</v>
      </c>
      <c r="BW62" s="40">
        <f>'1STML'!X62</f>
        <v>267</v>
      </c>
      <c r="BX62" s="39" t="str">
        <f t="shared" si="158"/>
        <v>OG</v>
      </c>
      <c r="BY62" s="39" t="str">
        <f t="shared" si="159"/>
        <v>OG</v>
      </c>
      <c r="BZ62" s="66" t="str">
        <f t="shared" si="70"/>
        <v>OG</v>
      </c>
      <c r="CA62" s="66" t="str">
        <f t="shared" si="71"/>
        <v>OG</v>
      </c>
      <c r="CB62" s="37">
        <f t="shared" si="20"/>
        <v>25</v>
      </c>
      <c r="CC62" s="40">
        <f>'1STML'!Z62</f>
        <v>120</v>
      </c>
      <c r="CD62" s="38">
        <f t="shared" si="214"/>
        <v>2</v>
      </c>
      <c r="CE62" s="39" t="str">
        <f t="shared" si="215"/>
        <v>OG</v>
      </c>
      <c r="CF62" s="39" t="str">
        <f t="shared" si="216"/>
        <v>OG</v>
      </c>
      <c r="CG62" s="37">
        <f t="shared" si="22"/>
        <v>25</v>
      </c>
      <c r="CH62" s="40">
        <f>'1STML'!AA62</f>
        <v>27</v>
      </c>
      <c r="CI62" s="38">
        <f t="shared" si="217"/>
        <v>2</v>
      </c>
      <c r="CJ62" s="39" t="str">
        <f t="shared" si="218"/>
        <v>OG</v>
      </c>
      <c r="CK62" s="39" t="str">
        <f t="shared" si="219"/>
        <v>OG</v>
      </c>
      <c r="CL62" s="40">
        <f>'1STML'!AB62</f>
        <v>147</v>
      </c>
      <c r="CM62" s="39" t="str">
        <f t="shared" si="166"/>
        <v>OG</v>
      </c>
      <c r="CN62" s="39" t="str">
        <f t="shared" si="167"/>
        <v>OG</v>
      </c>
      <c r="CO62" s="66" t="str">
        <f t="shared" si="78"/>
        <v>OG</v>
      </c>
      <c r="CP62" s="66" t="str">
        <f t="shared" si="79"/>
        <v>OG</v>
      </c>
      <c r="CQ62" s="37">
        <f t="shared" si="24"/>
        <v>25</v>
      </c>
      <c r="CR62" s="40">
        <f>'1STML'!AD62</f>
        <v>105</v>
      </c>
      <c r="CS62" s="38">
        <f t="shared" si="220"/>
        <v>2</v>
      </c>
      <c r="CT62" s="39" t="str">
        <f t="shared" si="221"/>
        <v>OG</v>
      </c>
      <c r="CU62" s="39" t="str">
        <f t="shared" si="222"/>
        <v>OG</v>
      </c>
      <c r="CV62" s="37">
        <f t="shared" si="26"/>
        <v>25</v>
      </c>
      <c r="CW62" s="40">
        <f>'1STML'!AE62</f>
        <v>24</v>
      </c>
      <c r="CX62" s="38">
        <f t="shared" si="223"/>
        <v>2</v>
      </c>
      <c r="CY62" s="39" t="str">
        <f t="shared" si="224"/>
        <v>A+</v>
      </c>
      <c r="CZ62" s="39">
        <f t="shared" si="225"/>
        <v>4</v>
      </c>
      <c r="DA62" s="40">
        <f>'1STML'!AF62</f>
        <v>129</v>
      </c>
      <c r="DB62" s="39" t="str">
        <f t="shared" si="174"/>
        <v>OG</v>
      </c>
      <c r="DC62" s="39" t="str">
        <f t="shared" si="175"/>
        <v>OG</v>
      </c>
      <c r="DD62" s="66" t="str">
        <f t="shared" si="86"/>
        <v>OG</v>
      </c>
      <c r="DE62" s="66" t="str">
        <f t="shared" si="87"/>
        <v>OG</v>
      </c>
      <c r="DF62" s="37">
        <f t="shared" si="28"/>
        <v>25</v>
      </c>
      <c r="DG62" s="40">
        <f>'1STML'!AH62</f>
        <v>115</v>
      </c>
      <c r="DH62" s="38">
        <f t="shared" si="226"/>
        <v>2</v>
      </c>
      <c r="DI62" s="39" t="str">
        <f t="shared" si="227"/>
        <v>OG</v>
      </c>
      <c r="DJ62" s="39" t="str">
        <f t="shared" si="228"/>
        <v>OG</v>
      </c>
      <c r="DK62" s="37">
        <f t="shared" si="30"/>
        <v>25</v>
      </c>
      <c r="DL62" s="40">
        <f>'1STML'!AI62</f>
        <v>27</v>
      </c>
      <c r="DM62" s="38">
        <f t="shared" si="229"/>
        <v>2</v>
      </c>
      <c r="DN62" s="39" t="str">
        <f t="shared" si="230"/>
        <v>OG</v>
      </c>
      <c r="DO62" s="39" t="str">
        <f t="shared" si="231"/>
        <v>OG</v>
      </c>
      <c r="DP62" s="40">
        <f>'1STML'!AJ62</f>
        <v>142</v>
      </c>
      <c r="DQ62" s="39" t="str">
        <f t="shared" si="182"/>
        <v>OG</v>
      </c>
      <c r="DR62" s="39" t="str">
        <f t="shared" si="183"/>
        <v>OG</v>
      </c>
      <c r="DS62" s="66" t="str">
        <f t="shared" si="94"/>
        <v>OG</v>
      </c>
      <c r="DT62" s="66" t="str">
        <f t="shared" si="95"/>
        <v>OG</v>
      </c>
      <c r="DU62" s="35">
        <f t="shared" si="232"/>
        <v>37</v>
      </c>
      <c r="DV62" s="35">
        <f t="shared" si="233"/>
        <v>0</v>
      </c>
      <c r="DW62" s="35" t="str">
        <f t="shared" si="98"/>
        <v>OG</v>
      </c>
      <c r="DX62" s="35" t="str">
        <f t="shared" si="234"/>
        <v/>
      </c>
      <c r="DY62" s="35">
        <f t="shared" si="235"/>
        <v>0</v>
      </c>
      <c r="DZ62" s="67" t="e">
        <f t="shared" si="101"/>
        <v>#VALUE!</v>
      </c>
      <c r="EA62" s="35">
        <f t="shared" si="119"/>
        <v>1</v>
      </c>
      <c r="EB62" s="28">
        <f>'1STML'!AO62</f>
        <v>53</v>
      </c>
    </row>
    <row r="63" spans="1:132" ht="19.5">
      <c r="A63" s="4">
        <f>'1STML'!A63</f>
        <v>54</v>
      </c>
      <c r="B63" s="4" t="str">
        <f>'1STML'!B63</f>
        <v>ST0790106</v>
      </c>
      <c r="C63" s="4">
        <f>'1STML'!C63</f>
        <v>200325</v>
      </c>
      <c r="D63" s="4" t="str">
        <f>'1STML'!D63</f>
        <v>SOPHIYA SHRESTHA</v>
      </c>
      <c r="E63" s="37">
        <f t="shared" si="0"/>
        <v>50</v>
      </c>
      <c r="F63" s="40">
        <f>'1STML'!F63</f>
        <v>240</v>
      </c>
      <c r="G63" s="38">
        <f t="shared" si="184"/>
        <v>2.5</v>
      </c>
      <c r="H63" s="39" t="str">
        <f t="shared" si="185"/>
        <v>OG</v>
      </c>
      <c r="I63" s="39" t="str">
        <f t="shared" si="186"/>
        <v>OG</v>
      </c>
      <c r="J63" s="37">
        <f t="shared" si="2"/>
        <v>50</v>
      </c>
      <c r="K63" s="40">
        <f>'1STML'!G63</f>
        <v>60</v>
      </c>
      <c r="L63" s="38">
        <f t="shared" si="187"/>
        <v>2.5</v>
      </c>
      <c r="M63" s="39" t="str">
        <f t="shared" si="188"/>
        <v>OG</v>
      </c>
      <c r="N63" s="39" t="str">
        <f t="shared" si="189"/>
        <v>OG</v>
      </c>
      <c r="O63" s="40">
        <f>'1STML'!H63</f>
        <v>300</v>
      </c>
      <c r="P63" s="39" t="str">
        <f t="shared" si="126"/>
        <v>OG</v>
      </c>
      <c r="Q63" s="39" t="str">
        <f t="shared" si="127"/>
        <v>OG</v>
      </c>
      <c r="R63" s="66" t="str">
        <f t="shared" si="38"/>
        <v>OG</v>
      </c>
      <c r="S63" s="66" t="str">
        <f t="shared" si="39"/>
        <v>OG</v>
      </c>
      <c r="T63" s="37">
        <f t="shared" si="4"/>
        <v>50</v>
      </c>
      <c r="U63" s="40">
        <f>'1STML'!J63</f>
        <v>225</v>
      </c>
      <c r="V63" s="38">
        <f t="shared" si="190"/>
        <v>2.5</v>
      </c>
      <c r="W63" s="39" t="str">
        <f t="shared" si="191"/>
        <v>OG</v>
      </c>
      <c r="X63" s="39" t="str">
        <f t="shared" si="192"/>
        <v>OG</v>
      </c>
      <c r="Y63" s="37">
        <f t="shared" si="6"/>
        <v>50</v>
      </c>
      <c r="Z63" s="40">
        <f>'1STML'!K63</f>
        <v>59</v>
      </c>
      <c r="AA63" s="38">
        <f t="shared" si="193"/>
        <v>2.5</v>
      </c>
      <c r="AB63" s="39" t="str">
        <f t="shared" si="194"/>
        <v>OG</v>
      </c>
      <c r="AC63" s="39" t="str">
        <f t="shared" si="195"/>
        <v>OG</v>
      </c>
      <c r="AD63" s="40">
        <f>'1STML'!L63</f>
        <v>284</v>
      </c>
      <c r="AE63" s="39" t="str">
        <f t="shared" si="134"/>
        <v>OG</v>
      </c>
      <c r="AF63" s="39" t="str">
        <f t="shared" si="135"/>
        <v>OG</v>
      </c>
      <c r="AG63" s="66" t="str">
        <f t="shared" si="46"/>
        <v>OG</v>
      </c>
      <c r="AH63" s="66" t="str">
        <f t="shared" si="47"/>
        <v>OG</v>
      </c>
      <c r="AI63" s="37">
        <f t="shared" si="8"/>
        <v>50</v>
      </c>
      <c r="AJ63" s="40">
        <f>'1STML'!N63</f>
        <v>230</v>
      </c>
      <c r="AK63" s="38">
        <f t="shared" si="196"/>
        <v>2.5</v>
      </c>
      <c r="AL63" s="39" t="str">
        <f t="shared" si="197"/>
        <v>OG</v>
      </c>
      <c r="AM63" s="39" t="str">
        <f t="shared" si="198"/>
        <v>OG</v>
      </c>
      <c r="AN63" s="37">
        <f t="shared" si="10"/>
        <v>50</v>
      </c>
      <c r="AO63" s="40">
        <f>'1STML'!O63</f>
        <v>60</v>
      </c>
      <c r="AP63" s="38">
        <f t="shared" si="199"/>
        <v>2.5</v>
      </c>
      <c r="AQ63" s="39" t="str">
        <f t="shared" si="200"/>
        <v>OG</v>
      </c>
      <c r="AR63" s="39" t="str">
        <f t="shared" si="201"/>
        <v>OG</v>
      </c>
      <c r="AS63" s="40">
        <f>'1STML'!P63</f>
        <v>290</v>
      </c>
      <c r="AT63" s="39" t="str">
        <f t="shared" si="142"/>
        <v>OG</v>
      </c>
      <c r="AU63" s="39" t="str">
        <f t="shared" si="143"/>
        <v>OG</v>
      </c>
      <c r="AV63" s="66" t="str">
        <f t="shared" si="54"/>
        <v>OG</v>
      </c>
      <c r="AW63" s="66" t="str">
        <f t="shared" si="55"/>
        <v>OG</v>
      </c>
      <c r="AX63" s="37">
        <f t="shared" si="12"/>
        <v>50</v>
      </c>
      <c r="AY63" s="40">
        <f>'1STML'!R63</f>
        <v>225</v>
      </c>
      <c r="AZ63" s="38">
        <f t="shared" si="202"/>
        <v>2.5</v>
      </c>
      <c r="BA63" s="39" t="str">
        <f t="shared" si="203"/>
        <v>OG</v>
      </c>
      <c r="BB63" s="39" t="str">
        <f t="shared" si="204"/>
        <v>OG</v>
      </c>
      <c r="BC63" s="37">
        <f t="shared" si="14"/>
        <v>50</v>
      </c>
      <c r="BD63" s="40">
        <f>'1STML'!S63</f>
        <v>59</v>
      </c>
      <c r="BE63" s="38">
        <f t="shared" si="205"/>
        <v>2.5</v>
      </c>
      <c r="BF63" s="39" t="str">
        <f t="shared" si="206"/>
        <v>OG</v>
      </c>
      <c r="BG63" s="39" t="str">
        <f t="shared" si="207"/>
        <v>OG</v>
      </c>
      <c r="BH63" s="40">
        <f>'1STML'!T63</f>
        <v>284</v>
      </c>
      <c r="BI63" s="39" t="str">
        <f t="shared" si="150"/>
        <v>OG</v>
      </c>
      <c r="BJ63" s="39" t="str">
        <f t="shared" si="151"/>
        <v>OG</v>
      </c>
      <c r="BK63" s="66" t="str">
        <f t="shared" si="62"/>
        <v>OG</v>
      </c>
      <c r="BL63" s="66" t="str">
        <f t="shared" si="63"/>
        <v>OG</v>
      </c>
      <c r="BM63" s="37">
        <f t="shared" si="16"/>
        <v>50</v>
      </c>
      <c r="BN63" s="40">
        <f>'1STML'!V63</f>
        <v>245</v>
      </c>
      <c r="BO63" s="38">
        <f t="shared" si="208"/>
        <v>2.5</v>
      </c>
      <c r="BP63" s="39" t="str">
        <f t="shared" si="209"/>
        <v>OG</v>
      </c>
      <c r="BQ63" s="39" t="str">
        <f t="shared" si="210"/>
        <v>OG</v>
      </c>
      <c r="BR63" s="37">
        <f t="shared" si="18"/>
        <v>50</v>
      </c>
      <c r="BS63" s="40">
        <f>'1STML'!W63</f>
        <v>55</v>
      </c>
      <c r="BT63" s="38">
        <f t="shared" si="211"/>
        <v>2.5</v>
      </c>
      <c r="BU63" s="39" t="str">
        <f t="shared" si="212"/>
        <v>OG</v>
      </c>
      <c r="BV63" s="39" t="str">
        <f t="shared" si="213"/>
        <v>OG</v>
      </c>
      <c r="BW63" s="40">
        <f>'1STML'!X63</f>
        <v>300</v>
      </c>
      <c r="BX63" s="39" t="str">
        <f t="shared" si="158"/>
        <v>OG</v>
      </c>
      <c r="BY63" s="39" t="str">
        <f t="shared" si="159"/>
        <v>OG</v>
      </c>
      <c r="BZ63" s="66" t="str">
        <f t="shared" si="70"/>
        <v>OG</v>
      </c>
      <c r="CA63" s="66" t="str">
        <f t="shared" si="71"/>
        <v>OG</v>
      </c>
      <c r="CB63" s="37">
        <f t="shared" si="20"/>
        <v>25</v>
      </c>
      <c r="CC63" s="40">
        <f>'1STML'!Z63</f>
        <v>120</v>
      </c>
      <c r="CD63" s="38">
        <f t="shared" si="214"/>
        <v>2</v>
      </c>
      <c r="CE63" s="39" t="str">
        <f t="shared" si="215"/>
        <v>OG</v>
      </c>
      <c r="CF63" s="39" t="str">
        <f t="shared" si="216"/>
        <v>OG</v>
      </c>
      <c r="CG63" s="37">
        <f t="shared" si="22"/>
        <v>25</v>
      </c>
      <c r="CH63" s="40">
        <f>'1STML'!AA63</f>
        <v>30</v>
      </c>
      <c r="CI63" s="38">
        <f t="shared" si="217"/>
        <v>2</v>
      </c>
      <c r="CJ63" s="39" t="str">
        <f t="shared" si="218"/>
        <v>OG</v>
      </c>
      <c r="CK63" s="39" t="str">
        <f t="shared" si="219"/>
        <v>OG</v>
      </c>
      <c r="CL63" s="40">
        <f>'1STML'!AB63</f>
        <v>150</v>
      </c>
      <c r="CM63" s="39" t="str">
        <f t="shared" si="166"/>
        <v>OG</v>
      </c>
      <c r="CN63" s="39" t="str">
        <f t="shared" si="167"/>
        <v>OG</v>
      </c>
      <c r="CO63" s="66" t="str">
        <f t="shared" si="78"/>
        <v>OG</v>
      </c>
      <c r="CP63" s="66" t="str">
        <f t="shared" si="79"/>
        <v>OG</v>
      </c>
      <c r="CQ63" s="37">
        <f t="shared" si="24"/>
        <v>25</v>
      </c>
      <c r="CR63" s="40">
        <f>'1STML'!AD63</f>
        <v>125</v>
      </c>
      <c r="CS63" s="38">
        <f t="shared" si="220"/>
        <v>2</v>
      </c>
      <c r="CT63" s="39" t="str">
        <f t="shared" si="221"/>
        <v>OG</v>
      </c>
      <c r="CU63" s="39" t="str">
        <f t="shared" si="222"/>
        <v>OG</v>
      </c>
      <c r="CV63" s="37">
        <f t="shared" si="26"/>
        <v>25</v>
      </c>
      <c r="CW63" s="40">
        <f>'1STML'!AE63</f>
        <v>30</v>
      </c>
      <c r="CX63" s="38">
        <f t="shared" si="223"/>
        <v>2</v>
      </c>
      <c r="CY63" s="39" t="str">
        <f t="shared" si="224"/>
        <v>OG</v>
      </c>
      <c r="CZ63" s="39" t="str">
        <f t="shared" si="225"/>
        <v>OG</v>
      </c>
      <c r="DA63" s="40">
        <f>'1STML'!AF63</f>
        <v>155</v>
      </c>
      <c r="DB63" s="39" t="str">
        <f t="shared" si="174"/>
        <v>OG</v>
      </c>
      <c r="DC63" s="39" t="str">
        <f t="shared" si="175"/>
        <v>OG</v>
      </c>
      <c r="DD63" s="66" t="str">
        <f t="shared" si="86"/>
        <v>OG</v>
      </c>
      <c r="DE63" s="66" t="str">
        <f t="shared" si="87"/>
        <v>OG</v>
      </c>
      <c r="DF63" s="37">
        <f t="shared" si="28"/>
        <v>25</v>
      </c>
      <c r="DG63" s="40">
        <f>'1STML'!AH63</f>
        <v>120</v>
      </c>
      <c r="DH63" s="38">
        <f t="shared" si="226"/>
        <v>2</v>
      </c>
      <c r="DI63" s="39" t="str">
        <f t="shared" si="227"/>
        <v>OG</v>
      </c>
      <c r="DJ63" s="39" t="str">
        <f t="shared" si="228"/>
        <v>OG</v>
      </c>
      <c r="DK63" s="37">
        <f t="shared" si="30"/>
        <v>25</v>
      </c>
      <c r="DL63" s="40">
        <f>'1STML'!AI63</f>
        <v>30</v>
      </c>
      <c r="DM63" s="38">
        <f t="shared" si="229"/>
        <v>2</v>
      </c>
      <c r="DN63" s="39" t="str">
        <f t="shared" si="230"/>
        <v>OG</v>
      </c>
      <c r="DO63" s="39" t="str">
        <f t="shared" si="231"/>
        <v>OG</v>
      </c>
      <c r="DP63" s="40">
        <f>'1STML'!AJ63</f>
        <v>150</v>
      </c>
      <c r="DQ63" s="39" t="str">
        <f t="shared" si="182"/>
        <v>OG</v>
      </c>
      <c r="DR63" s="39" t="str">
        <f t="shared" si="183"/>
        <v>OG</v>
      </c>
      <c r="DS63" s="66" t="str">
        <f t="shared" si="94"/>
        <v>OG</v>
      </c>
      <c r="DT63" s="66" t="str">
        <f t="shared" si="95"/>
        <v>OG</v>
      </c>
      <c r="DU63" s="35">
        <f t="shared" si="232"/>
        <v>37</v>
      </c>
      <c r="DV63" s="35">
        <f t="shared" si="233"/>
        <v>0</v>
      </c>
      <c r="DW63" s="35" t="str">
        <f t="shared" si="98"/>
        <v>OG</v>
      </c>
      <c r="DX63" s="35" t="str">
        <f t="shared" si="234"/>
        <v/>
      </c>
      <c r="DY63" s="35">
        <f t="shared" si="235"/>
        <v>0</v>
      </c>
      <c r="DZ63" s="67" t="e">
        <f t="shared" si="101"/>
        <v>#VALUE!</v>
      </c>
      <c r="EA63" s="35">
        <f t="shared" si="119"/>
        <v>1</v>
      </c>
      <c r="EB63" s="28">
        <f>'1STML'!AO63</f>
        <v>53</v>
      </c>
    </row>
    <row r="64" spans="1:132" ht="19.5">
      <c r="A64" s="4">
        <f>'1STML'!A64</f>
        <v>55</v>
      </c>
      <c r="B64" s="4" t="str">
        <f>'1STML'!B64</f>
        <v>ST0790117</v>
      </c>
      <c r="C64" s="4">
        <f>'1STML'!C64</f>
        <v>200326</v>
      </c>
      <c r="D64" s="4" t="str">
        <f>'1STML'!D64</f>
        <v>SRISHTI MAGAR</v>
      </c>
      <c r="E64" s="37">
        <f t="shared" si="0"/>
        <v>50</v>
      </c>
      <c r="F64" s="40">
        <f>'1STML'!F64</f>
        <v>230</v>
      </c>
      <c r="G64" s="38">
        <f t="shared" si="184"/>
        <v>2.5</v>
      </c>
      <c r="H64" s="39" t="str">
        <f t="shared" si="185"/>
        <v>OG</v>
      </c>
      <c r="I64" s="39" t="str">
        <f t="shared" si="186"/>
        <v>OG</v>
      </c>
      <c r="J64" s="37">
        <f t="shared" si="2"/>
        <v>50</v>
      </c>
      <c r="K64" s="40">
        <f>'1STML'!G64</f>
        <v>57</v>
      </c>
      <c r="L64" s="38">
        <f t="shared" si="187"/>
        <v>2.5</v>
      </c>
      <c r="M64" s="39" t="str">
        <f t="shared" si="188"/>
        <v>OG</v>
      </c>
      <c r="N64" s="39" t="str">
        <f t="shared" si="189"/>
        <v>OG</v>
      </c>
      <c r="O64" s="40">
        <f>'1STML'!H64</f>
        <v>287</v>
      </c>
      <c r="P64" s="39" t="str">
        <f t="shared" si="126"/>
        <v>OG</v>
      </c>
      <c r="Q64" s="39" t="str">
        <f t="shared" si="127"/>
        <v>OG</v>
      </c>
      <c r="R64" s="66" t="str">
        <f t="shared" si="38"/>
        <v>OG</v>
      </c>
      <c r="S64" s="66" t="str">
        <f t="shared" si="39"/>
        <v>OG</v>
      </c>
      <c r="T64" s="37">
        <f t="shared" si="4"/>
        <v>50</v>
      </c>
      <c r="U64" s="40">
        <f>'1STML'!J64</f>
        <v>235</v>
      </c>
      <c r="V64" s="38">
        <f t="shared" si="190"/>
        <v>2.5</v>
      </c>
      <c r="W64" s="39" t="str">
        <f t="shared" si="191"/>
        <v>OG</v>
      </c>
      <c r="X64" s="39" t="str">
        <f t="shared" si="192"/>
        <v>OG</v>
      </c>
      <c r="Y64" s="37">
        <f t="shared" si="6"/>
        <v>50</v>
      </c>
      <c r="Z64" s="40">
        <f>'1STML'!K64</f>
        <v>54</v>
      </c>
      <c r="AA64" s="38">
        <f t="shared" si="193"/>
        <v>2.5</v>
      </c>
      <c r="AB64" s="39" t="str">
        <f t="shared" si="194"/>
        <v>OG</v>
      </c>
      <c r="AC64" s="39" t="str">
        <f t="shared" si="195"/>
        <v>OG</v>
      </c>
      <c r="AD64" s="40">
        <f>'1STML'!L64</f>
        <v>289</v>
      </c>
      <c r="AE64" s="39" t="str">
        <f t="shared" si="134"/>
        <v>OG</v>
      </c>
      <c r="AF64" s="39" t="str">
        <f t="shared" si="135"/>
        <v>OG</v>
      </c>
      <c r="AG64" s="66" t="str">
        <f t="shared" si="46"/>
        <v>OG</v>
      </c>
      <c r="AH64" s="66" t="str">
        <f t="shared" si="47"/>
        <v>OG</v>
      </c>
      <c r="AI64" s="37">
        <f t="shared" si="8"/>
        <v>50</v>
      </c>
      <c r="AJ64" s="40">
        <f>'1STML'!N64</f>
        <v>210</v>
      </c>
      <c r="AK64" s="38">
        <f t="shared" si="196"/>
        <v>2.5</v>
      </c>
      <c r="AL64" s="39" t="str">
        <f t="shared" si="197"/>
        <v>OG</v>
      </c>
      <c r="AM64" s="39" t="str">
        <f t="shared" si="198"/>
        <v>OG</v>
      </c>
      <c r="AN64" s="37">
        <f t="shared" si="10"/>
        <v>50</v>
      </c>
      <c r="AO64" s="40">
        <f>'1STML'!O64</f>
        <v>57</v>
      </c>
      <c r="AP64" s="38">
        <f t="shared" si="199"/>
        <v>2.5</v>
      </c>
      <c r="AQ64" s="39" t="str">
        <f t="shared" si="200"/>
        <v>OG</v>
      </c>
      <c r="AR64" s="39" t="str">
        <f t="shared" si="201"/>
        <v>OG</v>
      </c>
      <c r="AS64" s="40">
        <f>'1STML'!P64</f>
        <v>267</v>
      </c>
      <c r="AT64" s="39" t="str">
        <f t="shared" si="142"/>
        <v>OG</v>
      </c>
      <c r="AU64" s="39" t="str">
        <f t="shared" si="143"/>
        <v>OG</v>
      </c>
      <c r="AV64" s="66" t="str">
        <f t="shared" si="54"/>
        <v>OG</v>
      </c>
      <c r="AW64" s="66" t="str">
        <f t="shared" si="55"/>
        <v>OG</v>
      </c>
      <c r="AX64" s="37">
        <f t="shared" si="12"/>
        <v>50</v>
      </c>
      <c r="AY64" s="40">
        <f>'1STML'!R64</f>
        <v>195</v>
      </c>
      <c r="AZ64" s="38">
        <f t="shared" si="202"/>
        <v>2.5</v>
      </c>
      <c r="BA64" s="39" t="str">
        <f t="shared" si="203"/>
        <v>OG</v>
      </c>
      <c r="BB64" s="39" t="str">
        <f t="shared" si="204"/>
        <v>OG</v>
      </c>
      <c r="BC64" s="37">
        <f t="shared" si="14"/>
        <v>50</v>
      </c>
      <c r="BD64" s="40">
        <f>'1STML'!S64</f>
        <v>54</v>
      </c>
      <c r="BE64" s="38">
        <f t="shared" si="205"/>
        <v>2.5</v>
      </c>
      <c r="BF64" s="39" t="str">
        <f t="shared" si="206"/>
        <v>OG</v>
      </c>
      <c r="BG64" s="39" t="str">
        <f t="shared" si="207"/>
        <v>OG</v>
      </c>
      <c r="BH64" s="40">
        <f>'1STML'!T64</f>
        <v>249</v>
      </c>
      <c r="BI64" s="39" t="str">
        <f t="shared" si="150"/>
        <v>OG</v>
      </c>
      <c r="BJ64" s="39" t="str">
        <f t="shared" si="151"/>
        <v>OG</v>
      </c>
      <c r="BK64" s="66" t="str">
        <f t="shared" si="62"/>
        <v>OG</v>
      </c>
      <c r="BL64" s="66" t="str">
        <f t="shared" si="63"/>
        <v>OG</v>
      </c>
      <c r="BM64" s="37">
        <f t="shared" si="16"/>
        <v>50</v>
      </c>
      <c r="BN64" s="40">
        <f>'1STML'!V64</f>
        <v>195</v>
      </c>
      <c r="BO64" s="38">
        <f t="shared" si="208"/>
        <v>2.5</v>
      </c>
      <c r="BP64" s="39" t="str">
        <f t="shared" si="209"/>
        <v>OG</v>
      </c>
      <c r="BQ64" s="39" t="str">
        <f t="shared" si="210"/>
        <v>OG</v>
      </c>
      <c r="BR64" s="37">
        <f t="shared" si="18"/>
        <v>50</v>
      </c>
      <c r="BS64" s="40">
        <f>'1STML'!W64</f>
        <v>54</v>
      </c>
      <c r="BT64" s="38">
        <f t="shared" si="211"/>
        <v>2.5</v>
      </c>
      <c r="BU64" s="39" t="str">
        <f t="shared" si="212"/>
        <v>OG</v>
      </c>
      <c r="BV64" s="39" t="str">
        <f t="shared" si="213"/>
        <v>OG</v>
      </c>
      <c r="BW64" s="40">
        <f>'1STML'!X64</f>
        <v>249</v>
      </c>
      <c r="BX64" s="39" t="str">
        <f t="shared" si="158"/>
        <v>OG</v>
      </c>
      <c r="BY64" s="39" t="str">
        <f t="shared" si="159"/>
        <v>OG</v>
      </c>
      <c r="BZ64" s="66" t="str">
        <f t="shared" si="70"/>
        <v>OG</v>
      </c>
      <c r="CA64" s="66" t="str">
        <f t="shared" si="71"/>
        <v>OG</v>
      </c>
      <c r="CB64" s="37">
        <f t="shared" si="20"/>
        <v>25</v>
      </c>
      <c r="CC64" s="40">
        <f>'1STML'!Z64</f>
        <v>120</v>
      </c>
      <c r="CD64" s="38">
        <f t="shared" si="214"/>
        <v>2</v>
      </c>
      <c r="CE64" s="39" t="str">
        <f t="shared" si="215"/>
        <v>OG</v>
      </c>
      <c r="CF64" s="39" t="str">
        <f t="shared" si="216"/>
        <v>OG</v>
      </c>
      <c r="CG64" s="37">
        <f t="shared" si="22"/>
        <v>25</v>
      </c>
      <c r="CH64" s="40">
        <f>'1STML'!AA64</f>
        <v>28</v>
      </c>
      <c r="CI64" s="38">
        <f t="shared" si="217"/>
        <v>2</v>
      </c>
      <c r="CJ64" s="39" t="str">
        <f t="shared" si="218"/>
        <v>OG</v>
      </c>
      <c r="CK64" s="39" t="str">
        <f t="shared" si="219"/>
        <v>OG</v>
      </c>
      <c r="CL64" s="40">
        <f>'1STML'!AB64</f>
        <v>148</v>
      </c>
      <c r="CM64" s="39" t="str">
        <f t="shared" si="166"/>
        <v>OG</v>
      </c>
      <c r="CN64" s="39" t="str">
        <f t="shared" si="167"/>
        <v>OG</v>
      </c>
      <c r="CO64" s="66" t="str">
        <f t="shared" si="78"/>
        <v>OG</v>
      </c>
      <c r="CP64" s="66" t="str">
        <f t="shared" si="79"/>
        <v>OG</v>
      </c>
      <c r="CQ64" s="37">
        <f t="shared" si="24"/>
        <v>25</v>
      </c>
      <c r="CR64" s="40">
        <f>'1STML'!AD64</f>
        <v>105</v>
      </c>
      <c r="CS64" s="38">
        <f t="shared" si="220"/>
        <v>2</v>
      </c>
      <c r="CT64" s="39" t="str">
        <f t="shared" si="221"/>
        <v>OG</v>
      </c>
      <c r="CU64" s="39" t="str">
        <f t="shared" si="222"/>
        <v>OG</v>
      </c>
      <c r="CV64" s="37">
        <f t="shared" si="26"/>
        <v>25</v>
      </c>
      <c r="CW64" s="40">
        <f>'1STML'!AE64</f>
        <v>27</v>
      </c>
      <c r="CX64" s="38">
        <f t="shared" si="223"/>
        <v>2</v>
      </c>
      <c r="CY64" s="39" t="str">
        <f t="shared" si="224"/>
        <v>OG</v>
      </c>
      <c r="CZ64" s="39" t="str">
        <f t="shared" si="225"/>
        <v>OG</v>
      </c>
      <c r="DA64" s="40">
        <f>'1STML'!AF64</f>
        <v>132</v>
      </c>
      <c r="DB64" s="39" t="str">
        <f t="shared" si="174"/>
        <v>OG</v>
      </c>
      <c r="DC64" s="39" t="str">
        <f t="shared" si="175"/>
        <v>OG</v>
      </c>
      <c r="DD64" s="66" t="str">
        <f t="shared" si="86"/>
        <v>OG</v>
      </c>
      <c r="DE64" s="66" t="str">
        <f t="shared" si="87"/>
        <v>OG</v>
      </c>
      <c r="DF64" s="37">
        <f t="shared" si="28"/>
        <v>25</v>
      </c>
      <c r="DG64" s="40">
        <f>'1STML'!AH64</f>
        <v>125</v>
      </c>
      <c r="DH64" s="38">
        <f t="shared" si="226"/>
        <v>2</v>
      </c>
      <c r="DI64" s="39" t="str">
        <f t="shared" si="227"/>
        <v>OG</v>
      </c>
      <c r="DJ64" s="39" t="str">
        <f t="shared" si="228"/>
        <v>OG</v>
      </c>
      <c r="DK64" s="37">
        <f t="shared" si="30"/>
        <v>25</v>
      </c>
      <c r="DL64" s="40">
        <f>'1STML'!AI64</f>
        <v>28</v>
      </c>
      <c r="DM64" s="38">
        <f t="shared" si="229"/>
        <v>2</v>
      </c>
      <c r="DN64" s="39" t="str">
        <f t="shared" si="230"/>
        <v>OG</v>
      </c>
      <c r="DO64" s="39" t="str">
        <f t="shared" si="231"/>
        <v>OG</v>
      </c>
      <c r="DP64" s="40">
        <f>'1STML'!AJ64</f>
        <v>153</v>
      </c>
      <c r="DQ64" s="39" t="str">
        <f t="shared" si="182"/>
        <v>OG</v>
      </c>
      <c r="DR64" s="39" t="str">
        <f t="shared" si="183"/>
        <v>OG</v>
      </c>
      <c r="DS64" s="66" t="str">
        <f t="shared" si="94"/>
        <v>OG</v>
      </c>
      <c r="DT64" s="66" t="str">
        <f t="shared" si="95"/>
        <v>OG</v>
      </c>
      <c r="DU64" s="35">
        <f t="shared" si="232"/>
        <v>37</v>
      </c>
      <c r="DV64" s="35">
        <f t="shared" si="233"/>
        <v>0</v>
      </c>
      <c r="DW64" s="35" t="str">
        <f t="shared" si="98"/>
        <v>OG</v>
      </c>
      <c r="DX64" s="35" t="str">
        <f t="shared" si="234"/>
        <v/>
      </c>
      <c r="DY64" s="35">
        <f t="shared" si="235"/>
        <v>0</v>
      </c>
      <c r="DZ64" s="67" t="e">
        <f t="shared" si="101"/>
        <v>#VALUE!</v>
      </c>
      <c r="EA64" s="35">
        <f t="shared" si="119"/>
        <v>1</v>
      </c>
      <c r="EB64" s="28">
        <f>'1STML'!AO64</f>
        <v>55</v>
      </c>
    </row>
    <row r="65" spans="1:132" ht="19.5">
      <c r="A65" s="4">
        <f>'1STML'!A65</f>
        <v>56</v>
      </c>
      <c r="B65" s="4" t="str">
        <f>'1STML'!B65</f>
        <v>ST0800026</v>
      </c>
      <c r="C65" s="4">
        <f>'1STML'!C65</f>
        <v>200327</v>
      </c>
      <c r="D65" s="4" t="str">
        <f>'1STML'!D65</f>
        <v>UPENDRA BK</v>
      </c>
      <c r="E65" s="37">
        <f t="shared" si="0"/>
        <v>50</v>
      </c>
      <c r="F65" s="40">
        <f>'1STML'!F65</f>
        <v>225</v>
      </c>
      <c r="G65" s="38">
        <f t="shared" si="184"/>
        <v>2.5</v>
      </c>
      <c r="H65" s="39" t="str">
        <f t="shared" si="185"/>
        <v>OG</v>
      </c>
      <c r="I65" s="39" t="str">
        <f t="shared" si="186"/>
        <v>OG</v>
      </c>
      <c r="J65" s="37">
        <f t="shared" si="2"/>
        <v>50</v>
      </c>
      <c r="K65" s="40">
        <f>'1STML'!G65</f>
        <v>59</v>
      </c>
      <c r="L65" s="38">
        <f t="shared" si="187"/>
        <v>2.5</v>
      </c>
      <c r="M65" s="39" t="str">
        <f t="shared" si="188"/>
        <v>OG</v>
      </c>
      <c r="N65" s="39" t="str">
        <f t="shared" si="189"/>
        <v>OG</v>
      </c>
      <c r="O65" s="40">
        <f>'1STML'!H65</f>
        <v>284</v>
      </c>
      <c r="P65" s="39" t="str">
        <f t="shared" si="126"/>
        <v>OG</v>
      </c>
      <c r="Q65" s="39" t="str">
        <f t="shared" si="127"/>
        <v>OG</v>
      </c>
      <c r="R65" s="66" t="str">
        <f t="shared" si="38"/>
        <v>OG</v>
      </c>
      <c r="S65" s="66" t="str">
        <f t="shared" si="39"/>
        <v>OG</v>
      </c>
      <c r="T65" s="37">
        <f t="shared" si="4"/>
        <v>50</v>
      </c>
      <c r="U65" s="40">
        <f>'1STML'!J65</f>
        <v>215</v>
      </c>
      <c r="V65" s="38">
        <f t="shared" si="190"/>
        <v>2.5</v>
      </c>
      <c r="W65" s="39" t="str">
        <f t="shared" si="191"/>
        <v>OG</v>
      </c>
      <c r="X65" s="39" t="str">
        <f t="shared" si="192"/>
        <v>OG</v>
      </c>
      <c r="Y65" s="37">
        <f t="shared" si="6"/>
        <v>50</v>
      </c>
      <c r="Z65" s="40">
        <f>'1STML'!K65</f>
        <v>59</v>
      </c>
      <c r="AA65" s="38">
        <f t="shared" si="193"/>
        <v>2.5</v>
      </c>
      <c r="AB65" s="39" t="str">
        <f t="shared" si="194"/>
        <v>OG</v>
      </c>
      <c r="AC65" s="39" t="str">
        <f t="shared" si="195"/>
        <v>OG</v>
      </c>
      <c r="AD65" s="40">
        <f>'1STML'!L65</f>
        <v>274</v>
      </c>
      <c r="AE65" s="39" t="str">
        <f t="shared" si="134"/>
        <v>OG</v>
      </c>
      <c r="AF65" s="39" t="str">
        <f t="shared" si="135"/>
        <v>OG</v>
      </c>
      <c r="AG65" s="66" t="str">
        <f t="shared" si="46"/>
        <v>OG</v>
      </c>
      <c r="AH65" s="66" t="str">
        <f t="shared" si="47"/>
        <v>OG</v>
      </c>
      <c r="AI65" s="37">
        <f t="shared" si="8"/>
        <v>50</v>
      </c>
      <c r="AJ65" s="40">
        <f>'1STML'!N65</f>
        <v>230</v>
      </c>
      <c r="AK65" s="38">
        <f t="shared" si="196"/>
        <v>2.5</v>
      </c>
      <c r="AL65" s="39" t="str">
        <f t="shared" si="197"/>
        <v>OG</v>
      </c>
      <c r="AM65" s="39" t="str">
        <f t="shared" si="198"/>
        <v>OG</v>
      </c>
      <c r="AN65" s="37">
        <f t="shared" si="10"/>
        <v>50</v>
      </c>
      <c r="AO65" s="40">
        <f>'1STML'!O65</f>
        <v>59</v>
      </c>
      <c r="AP65" s="38">
        <f t="shared" si="199"/>
        <v>2.5</v>
      </c>
      <c r="AQ65" s="39" t="str">
        <f t="shared" si="200"/>
        <v>OG</v>
      </c>
      <c r="AR65" s="39" t="str">
        <f t="shared" si="201"/>
        <v>OG</v>
      </c>
      <c r="AS65" s="40">
        <f>'1STML'!P65</f>
        <v>289</v>
      </c>
      <c r="AT65" s="39" t="str">
        <f t="shared" si="142"/>
        <v>OG</v>
      </c>
      <c r="AU65" s="39" t="str">
        <f t="shared" si="143"/>
        <v>OG</v>
      </c>
      <c r="AV65" s="66" t="str">
        <f t="shared" si="54"/>
        <v>OG</v>
      </c>
      <c r="AW65" s="66" t="str">
        <f t="shared" si="55"/>
        <v>OG</v>
      </c>
      <c r="AX65" s="37">
        <f t="shared" si="12"/>
        <v>50</v>
      </c>
      <c r="AY65" s="40">
        <f>'1STML'!R65</f>
        <v>220</v>
      </c>
      <c r="AZ65" s="38">
        <f t="shared" si="202"/>
        <v>2.5</v>
      </c>
      <c r="BA65" s="39" t="str">
        <f t="shared" si="203"/>
        <v>OG</v>
      </c>
      <c r="BB65" s="39" t="str">
        <f t="shared" si="204"/>
        <v>OG</v>
      </c>
      <c r="BC65" s="37">
        <f t="shared" si="14"/>
        <v>50</v>
      </c>
      <c r="BD65" s="40">
        <f>'1STML'!S65</f>
        <v>59</v>
      </c>
      <c r="BE65" s="38">
        <f t="shared" si="205"/>
        <v>2.5</v>
      </c>
      <c r="BF65" s="39" t="str">
        <f t="shared" si="206"/>
        <v>OG</v>
      </c>
      <c r="BG65" s="39" t="str">
        <f t="shared" si="207"/>
        <v>OG</v>
      </c>
      <c r="BH65" s="40">
        <f>'1STML'!T65</f>
        <v>279</v>
      </c>
      <c r="BI65" s="39" t="str">
        <f t="shared" si="150"/>
        <v>OG</v>
      </c>
      <c r="BJ65" s="39" t="str">
        <f t="shared" si="151"/>
        <v>OG</v>
      </c>
      <c r="BK65" s="66" t="str">
        <f t="shared" si="62"/>
        <v>OG</v>
      </c>
      <c r="BL65" s="66" t="str">
        <f t="shared" si="63"/>
        <v>OG</v>
      </c>
      <c r="BM65" s="37">
        <f t="shared" si="16"/>
        <v>50</v>
      </c>
      <c r="BN65" s="40">
        <f>'1STML'!V65</f>
        <v>145</v>
      </c>
      <c r="BO65" s="38">
        <f t="shared" si="208"/>
        <v>2.5</v>
      </c>
      <c r="BP65" s="39" t="str">
        <f t="shared" si="209"/>
        <v>OG</v>
      </c>
      <c r="BQ65" s="39" t="str">
        <f t="shared" si="210"/>
        <v>OG</v>
      </c>
      <c r="BR65" s="37">
        <f t="shared" si="18"/>
        <v>50</v>
      </c>
      <c r="BS65" s="40">
        <f>'1STML'!W65</f>
        <v>58</v>
      </c>
      <c r="BT65" s="38">
        <f t="shared" si="211"/>
        <v>2.5</v>
      </c>
      <c r="BU65" s="39" t="str">
        <f t="shared" si="212"/>
        <v>OG</v>
      </c>
      <c r="BV65" s="39" t="str">
        <f t="shared" si="213"/>
        <v>OG</v>
      </c>
      <c r="BW65" s="40">
        <f>'1STML'!X65</f>
        <v>203</v>
      </c>
      <c r="BX65" s="39" t="str">
        <f t="shared" si="158"/>
        <v>OG</v>
      </c>
      <c r="BY65" s="39" t="str">
        <f t="shared" si="159"/>
        <v>OG</v>
      </c>
      <c r="BZ65" s="66" t="str">
        <f t="shared" si="70"/>
        <v>OG</v>
      </c>
      <c r="CA65" s="66" t="str">
        <f t="shared" si="71"/>
        <v>OG</v>
      </c>
      <c r="CB65" s="37">
        <f t="shared" si="20"/>
        <v>25</v>
      </c>
      <c r="CC65" s="40">
        <f>'1STML'!Z65</f>
        <v>120</v>
      </c>
      <c r="CD65" s="38">
        <f t="shared" si="214"/>
        <v>2</v>
      </c>
      <c r="CE65" s="39" t="str">
        <f t="shared" si="215"/>
        <v>OG</v>
      </c>
      <c r="CF65" s="39" t="str">
        <f t="shared" si="216"/>
        <v>OG</v>
      </c>
      <c r="CG65" s="37">
        <f t="shared" si="22"/>
        <v>25</v>
      </c>
      <c r="CH65" s="40">
        <f>'1STML'!AA65</f>
        <v>29</v>
      </c>
      <c r="CI65" s="38">
        <f t="shared" si="217"/>
        <v>2</v>
      </c>
      <c r="CJ65" s="39" t="str">
        <f t="shared" si="218"/>
        <v>OG</v>
      </c>
      <c r="CK65" s="39" t="str">
        <f t="shared" si="219"/>
        <v>OG</v>
      </c>
      <c r="CL65" s="40">
        <f>'1STML'!AB65</f>
        <v>149</v>
      </c>
      <c r="CM65" s="39" t="str">
        <f t="shared" si="166"/>
        <v>OG</v>
      </c>
      <c r="CN65" s="39" t="str">
        <f t="shared" si="167"/>
        <v>OG</v>
      </c>
      <c r="CO65" s="66" t="str">
        <f t="shared" si="78"/>
        <v>OG</v>
      </c>
      <c r="CP65" s="66" t="str">
        <f t="shared" si="79"/>
        <v>OG</v>
      </c>
      <c r="CQ65" s="37">
        <f t="shared" si="24"/>
        <v>25</v>
      </c>
      <c r="CR65" s="40">
        <f>'1STML'!AD65</f>
        <v>110</v>
      </c>
      <c r="CS65" s="38">
        <f t="shared" si="220"/>
        <v>2</v>
      </c>
      <c r="CT65" s="39" t="str">
        <f t="shared" si="221"/>
        <v>OG</v>
      </c>
      <c r="CU65" s="39" t="str">
        <f t="shared" si="222"/>
        <v>OG</v>
      </c>
      <c r="CV65" s="37">
        <f t="shared" si="26"/>
        <v>25</v>
      </c>
      <c r="CW65" s="40">
        <f>'1STML'!AE65</f>
        <v>28</v>
      </c>
      <c r="CX65" s="38">
        <f t="shared" si="223"/>
        <v>2</v>
      </c>
      <c r="CY65" s="39" t="str">
        <f t="shared" si="224"/>
        <v>OG</v>
      </c>
      <c r="CZ65" s="39" t="str">
        <f t="shared" si="225"/>
        <v>OG</v>
      </c>
      <c r="DA65" s="40">
        <f>'1STML'!AF65</f>
        <v>138</v>
      </c>
      <c r="DB65" s="39" t="str">
        <f t="shared" si="174"/>
        <v>OG</v>
      </c>
      <c r="DC65" s="39" t="str">
        <f t="shared" si="175"/>
        <v>OG</v>
      </c>
      <c r="DD65" s="66" t="str">
        <f t="shared" si="86"/>
        <v>OG</v>
      </c>
      <c r="DE65" s="66" t="str">
        <f t="shared" si="87"/>
        <v>OG</v>
      </c>
      <c r="DF65" s="37">
        <f t="shared" si="28"/>
        <v>25</v>
      </c>
      <c r="DG65" s="40">
        <f>'1STML'!AH65</f>
        <v>110</v>
      </c>
      <c r="DH65" s="38">
        <f t="shared" si="226"/>
        <v>2</v>
      </c>
      <c r="DI65" s="39" t="str">
        <f t="shared" si="227"/>
        <v>OG</v>
      </c>
      <c r="DJ65" s="39" t="str">
        <f t="shared" si="228"/>
        <v>OG</v>
      </c>
      <c r="DK65" s="37">
        <f t="shared" si="30"/>
        <v>25</v>
      </c>
      <c r="DL65" s="40">
        <f>'1STML'!AI65</f>
        <v>29</v>
      </c>
      <c r="DM65" s="38">
        <f t="shared" si="229"/>
        <v>2</v>
      </c>
      <c r="DN65" s="39" t="str">
        <f t="shared" si="230"/>
        <v>OG</v>
      </c>
      <c r="DO65" s="39" t="str">
        <f t="shared" si="231"/>
        <v>OG</v>
      </c>
      <c r="DP65" s="40">
        <f>'1STML'!AJ65</f>
        <v>139</v>
      </c>
      <c r="DQ65" s="39" t="str">
        <f t="shared" si="182"/>
        <v>OG</v>
      </c>
      <c r="DR65" s="39" t="str">
        <f t="shared" si="183"/>
        <v>OG</v>
      </c>
      <c r="DS65" s="66" t="str">
        <f t="shared" si="94"/>
        <v>OG</v>
      </c>
      <c r="DT65" s="66" t="str">
        <f t="shared" si="95"/>
        <v>OG</v>
      </c>
      <c r="DU65" s="35">
        <f t="shared" si="232"/>
        <v>37</v>
      </c>
      <c r="DV65" s="35">
        <f t="shared" si="233"/>
        <v>0</v>
      </c>
      <c r="DW65" s="35" t="str">
        <f t="shared" si="98"/>
        <v>OG</v>
      </c>
      <c r="DX65" s="35" t="str">
        <f t="shared" si="234"/>
        <v/>
      </c>
      <c r="DY65" s="35">
        <f t="shared" si="235"/>
        <v>0</v>
      </c>
      <c r="DZ65" s="67" t="e">
        <f t="shared" si="101"/>
        <v>#VALUE!</v>
      </c>
      <c r="EA65" s="35">
        <f t="shared" si="119"/>
        <v>1</v>
      </c>
      <c r="EB65" s="28">
        <f>'1STML'!AO65</f>
        <v>58</v>
      </c>
    </row>
    <row r="66" spans="1:132" ht="19.5">
      <c r="A66" s="4"/>
      <c r="B66" s="4"/>
      <c r="C66" s="4"/>
      <c r="D66" s="4"/>
      <c r="E66" s="37"/>
      <c r="F66" s="40"/>
      <c r="G66" s="38"/>
      <c r="H66" s="39"/>
      <c r="I66" s="39"/>
      <c r="J66" s="37"/>
      <c r="K66" s="40"/>
      <c r="L66" s="38"/>
      <c r="M66" s="39"/>
      <c r="N66" s="39"/>
      <c r="O66" s="40"/>
      <c r="P66" s="39"/>
      <c r="Q66" s="39"/>
      <c r="R66" s="66"/>
      <c r="S66" s="66"/>
      <c r="T66" s="37"/>
      <c r="U66" s="40"/>
      <c r="V66" s="38"/>
      <c r="W66" s="39"/>
      <c r="X66" s="39"/>
      <c r="Y66" s="37"/>
      <c r="Z66" s="40"/>
      <c r="AA66" s="38"/>
      <c r="AB66" s="39"/>
      <c r="AC66" s="39"/>
      <c r="AD66" s="40"/>
      <c r="AE66" s="39"/>
      <c r="AF66" s="39"/>
      <c r="AG66" s="66"/>
      <c r="AH66" s="66"/>
      <c r="AI66" s="37"/>
      <c r="AJ66" s="40"/>
      <c r="AK66" s="38"/>
      <c r="AL66" s="39"/>
      <c r="AM66" s="39"/>
      <c r="AN66" s="37"/>
      <c r="AO66" s="40"/>
      <c r="AP66" s="38"/>
      <c r="AQ66" s="39"/>
      <c r="AR66" s="39"/>
      <c r="AS66" s="40"/>
      <c r="AT66" s="39"/>
      <c r="AU66" s="39"/>
      <c r="AV66" s="66"/>
      <c r="AW66" s="66"/>
      <c r="AX66" s="37"/>
      <c r="AY66" s="40"/>
      <c r="AZ66" s="38"/>
      <c r="BA66" s="39"/>
      <c r="BB66" s="39"/>
      <c r="BC66" s="37"/>
      <c r="BD66" s="40"/>
      <c r="BE66" s="38"/>
      <c r="BF66" s="39"/>
      <c r="BG66" s="39"/>
      <c r="BH66" s="40"/>
      <c r="BI66" s="39"/>
      <c r="BJ66" s="39"/>
      <c r="BK66" s="66"/>
      <c r="BL66" s="66"/>
      <c r="BM66" s="37"/>
      <c r="BN66" s="40"/>
      <c r="BO66" s="38"/>
      <c r="BP66" s="39"/>
      <c r="BQ66" s="39"/>
      <c r="BR66" s="37"/>
      <c r="BS66" s="40"/>
      <c r="BT66" s="38"/>
      <c r="BU66" s="39"/>
      <c r="BV66" s="39"/>
      <c r="BW66" s="40"/>
      <c r="BX66" s="39"/>
      <c r="BY66" s="39"/>
      <c r="BZ66" s="66"/>
      <c r="CA66" s="66"/>
      <c r="CB66" s="37"/>
      <c r="CC66" s="40"/>
      <c r="CD66" s="38"/>
      <c r="CE66" s="39"/>
      <c r="CF66" s="39"/>
      <c r="CG66" s="37"/>
      <c r="CH66" s="40"/>
      <c r="CI66" s="38"/>
      <c r="CJ66" s="39"/>
      <c r="CK66" s="39"/>
      <c r="CL66" s="40"/>
      <c r="CM66" s="39"/>
      <c r="CN66" s="39"/>
      <c r="CO66" s="66"/>
      <c r="CP66" s="66"/>
      <c r="CQ66" s="37"/>
      <c r="CR66" s="40"/>
      <c r="CS66" s="38"/>
      <c r="CT66" s="39"/>
      <c r="CU66" s="39"/>
      <c r="CV66" s="37"/>
      <c r="CW66" s="40"/>
      <c r="CX66" s="38"/>
      <c r="CY66" s="39"/>
      <c r="CZ66" s="39"/>
      <c r="DA66" s="40"/>
      <c r="DB66" s="39"/>
      <c r="DC66" s="39"/>
      <c r="DD66" s="66"/>
      <c r="DE66" s="66"/>
      <c r="DF66" s="37"/>
      <c r="DG66" s="40"/>
      <c r="DH66" s="38"/>
      <c r="DI66" s="39"/>
      <c r="DJ66" s="39"/>
      <c r="DK66" s="37"/>
      <c r="DL66" s="40"/>
      <c r="DM66" s="38"/>
      <c r="DN66" s="39"/>
      <c r="DO66" s="39"/>
      <c r="DP66" s="40"/>
      <c r="DQ66" s="39"/>
      <c r="DR66" s="39"/>
      <c r="DS66" s="66"/>
      <c r="DT66" s="66"/>
      <c r="DU66" s="35"/>
      <c r="DV66" s="35"/>
      <c r="DW66" s="35"/>
      <c r="DX66" s="35"/>
      <c r="DY66" s="35"/>
      <c r="DZ66" s="35"/>
      <c r="EA66" s="35"/>
      <c r="EB66" s="28"/>
    </row>
    <row r="67" spans="1:132" ht="19.5">
      <c r="A67" s="4"/>
      <c r="B67" s="4"/>
      <c r="C67" s="4"/>
      <c r="D67" s="4"/>
      <c r="E67" s="37"/>
      <c r="F67" s="40"/>
      <c r="G67" s="38"/>
      <c r="H67" s="39"/>
      <c r="I67" s="39"/>
      <c r="J67" s="37"/>
      <c r="K67" s="40"/>
      <c r="L67" s="38"/>
      <c r="M67" s="39"/>
      <c r="N67" s="39"/>
      <c r="O67" s="40"/>
      <c r="P67" s="39"/>
      <c r="Q67" s="39"/>
      <c r="R67" s="66"/>
      <c r="S67" s="66"/>
      <c r="T67" s="37"/>
      <c r="U67" s="40"/>
      <c r="V67" s="38"/>
      <c r="W67" s="39"/>
      <c r="X67" s="39"/>
      <c r="Y67" s="37"/>
      <c r="Z67" s="40"/>
      <c r="AA67" s="38"/>
      <c r="AB67" s="39"/>
      <c r="AC67" s="39"/>
      <c r="AD67" s="40"/>
      <c r="AE67" s="39"/>
      <c r="AF67" s="39"/>
      <c r="AG67" s="66"/>
      <c r="AH67" s="66"/>
      <c r="AI67" s="37"/>
      <c r="AJ67" s="40"/>
      <c r="AK67" s="38"/>
      <c r="AL67" s="39"/>
      <c r="AM67" s="39"/>
      <c r="AN67" s="37"/>
      <c r="AO67" s="40"/>
      <c r="AP67" s="38"/>
      <c r="AQ67" s="39"/>
      <c r="AR67" s="39"/>
      <c r="AS67" s="40"/>
      <c r="AT67" s="39"/>
      <c r="AU67" s="39"/>
      <c r="AV67" s="66"/>
      <c r="AW67" s="66"/>
      <c r="AX67" s="37"/>
      <c r="AY67" s="40"/>
      <c r="AZ67" s="38"/>
      <c r="BA67" s="39"/>
      <c r="BB67" s="39"/>
      <c r="BC67" s="37"/>
      <c r="BD67" s="40"/>
      <c r="BE67" s="38"/>
      <c r="BF67" s="39"/>
      <c r="BG67" s="39"/>
      <c r="BH67" s="40"/>
      <c r="BI67" s="39"/>
      <c r="BJ67" s="39"/>
      <c r="BK67" s="66"/>
      <c r="BL67" s="66"/>
      <c r="BM67" s="37"/>
      <c r="BN67" s="40"/>
      <c r="BO67" s="38"/>
      <c r="BP67" s="39"/>
      <c r="BQ67" s="39"/>
      <c r="BR67" s="37"/>
      <c r="BS67" s="40"/>
      <c r="BT67" s="38"/>
      <c r="BU67" s="39"/>
      <c r="BV67" s="39"/>
      <c r="BW67" s="40"/>
      <c r="BX67" s="39"/>
      <c r="BY67" s="39"/>
      <c r="BZ67" s="66"/>
      <c r="CA67" s="66"/>
      <c r="CB67" s="37"/>
      <c r="CC67" s="40"/>
      <c r="CD67" s="38"/>
      <c r="CE67" s="39"/>
      <c r="CF67" s="39"/>
      <c r="CG67" s="37"/>
      <c r="CH67" s="40"/>
      <c r="CI67" s="38"/>
      <c r="CJ67" s="39"/>
      <c r="CK67" s="39"/>
      <c r="CL67" s="40"/>
      <c r="CM67" s="39"/>
      <c r="CN67" s="39"/>
      <c r="CO67" s="66"/>
      <c r="CP67" s="66"/>
      <c r="CQ67" s="37"/>
      <c r="CR67" s="40"/>
      <c r="CS67" s="38"/>
      <c r="CT67" s="39"/>
      <c r="CU67" s="39"/>
      <c r="CV67" s="37"/>
      <c r="CW67" s="40"/>
      <c r="CX67" s="38"/>
      <c r="CY67" s="39"/>
      <c r="CZ67" s="39"/>
      <c r="DA67" s="40"/>
      <c r="DB67" s="39"/>
      <c r="DC67" s="39"/>
      <c r="DD67" s="66"/>
      <c r="DE67" s="66"/>
      <c r="DF67" s="37"/>
      <c r="DG67" s="40"/>
      <c r="DH67" s="38"/>
      <c r="DI67" s="39"/>
      <c r="DJ67" s="39"/>
      <c r="DK67" s="37"/>
      <c r="DL67" s="40"/>
      <c r="DM67" s="38"/>
      <c r="DN67" s="39"/>
      <c r="DO67" s="39"/>
      <c r="DP67" s="40"/>
      <c r="DQ67" s="39"/>
      <c r="DR67" s="39"/>
      <c r="DS67" s="66"/>
      <c r="DT67" s="66"/>
      <c r="DU67" s="35"/>
      <c r="DV67" s="35"/>
      <c r="DW67" s="35"/>
      <c r="DX67" s="35"/>
      <c r="DY67" s="35"/>
      <c r="DZ67" s="35"/>
      <c r="EA67" s="35"/>
      <c r="EB67" s="28"/>
    </row>
    <row r="68" spans="1:132" ht="19.5">
      <c r="A68" s="4"/>
      <c r="B68" s="4"/>
      <c r="C68" s="4"/>
      <c r="D68" s="4"/>
      <c r="E68" s="37"/>
      <c r="F68" s="40"/>
      <c r="G68" s="38"/>
      <c r="H68" s="39"/>
      <c r="I68" s="39"/>
      <c r="J68" s="37"/>
      <c r="K68" s="40"/>
      <c r="L68" s="38"/>
      <c r="M68" s="39"/>
      <c r="N68" s="39"/>
      <c r="O68" s="40"/>
      <c r="P68" s="39"/>
      <c r="Q68" s="39"/>
      <c r="R68" s="66"/>
      <c r="S68" s="66"/>
      <c r="T68" s="37"/>
      <c r="U68" s="40"/>
      <c r="V68" s="38"/>
      <c r="W68" s="39"/>
      <c r="X68" s="39"/>
      <c r="Y68" s="37"/>
      <c r="Z68" s="40"/>
      <c r="AA68" s="38"/>
      <c r="AB68" s="39"/>
      <c r="AC68" s="39"/>
      <c r="AD68" s="40"/>
      <c r="AE68" s="39"/>
      <c r="AF68" s="39"/>
      <c r="AG68" s="66"/>
      <c r="AH68" s="66"/>
      <c r="AI68" s="37"/>
      <c r="AJ68" s="40"/>
      <c r="AK68" s="38"/>
      <c r="AL68" s="39"/>
      <c r="AM68" s="39"/>
      <c r="AN68" s="37"/>
      <c r="AO68" s="40"/>
      <c r="AP68" s="38"/>
      <c r="AQ68" s="39"/>
      <c r="AR68" s="39"/>
      <c r="AS68" s="40"/>
      <c r="AT68" s="39"/>
      <c r="AU68" s="39"/>
      <c r="AV68" s="66"/>
      <c r="AW68" s="66"/>
      <c r="AX68" s="37"/>
      <c r="AY68" s="40"/>
      <c r="AZ68" s="38"/>
      <c r="BA68" s="39"/>
      <c r="BB68" s="39"/>
      <c r="BC68" s="37"/>
      <c r="BD68" s="40"/>
      <c r="BE68" s="38"/>
      <c r="BF68" s="39"/>
      <c r="BG68" s="39"/>
      <c r="BH68" s="40"/>
      <c r="BI68" s="39"/>
      <c r="BJ68" s="39"/>
      <c r="BK68" s="66"/>
      <c r="BL68" s="66"/>
      <c r="BM68" s="37"/>
      <c r="BN68" s="40"/>
      <c r="BO68" s="38"/>
      <c r="BP68" s="39"/>
      <c r="BQ68" s="39"/>
      <c r="BR68" s="37"/>
      <c r="BS68" s="40"/>
      <c r="BT68" s="38"/>
      <c r="BU68" s="39"/>
      <c r="BV68" s="39"/>
      <c r="BW68" s="40"/>
      <c r="BX68" s="39"/>
      <c r="BY68" s="39"/>
      <c r="BZ68" s="66"/>
      <c r="CA68" s="66"/>
      <c r="CB68" s="37"/>
      <c r="CC68" s="40"/>
      <c r="CD68" s="38"/>
      <c r="CE68" s="39"/>
      <c r="CF68" s="39"/>
      <c r="CG68" s="37"/>
      <c r="CH68" s="40"/>
      <c r="CI68" s="38"/>
      <c r="CJ68" s="39"/>
      <c r="CK68" s="39"/>
      <c r="CL68" s="40"/>
      <c r="CM68" s="39"/>
      <c r="CN68" s="39"/>
      <c r="CO68" s="66"/>
      <c r="CP68" s="66"/>
      <c r="CQ68" s="37"/>
      <c r="CR68" s="40"/>
      <c r="CS68" s="38"/>
      <c r="CT68" s="39"/>
      <c r="CU68" s="39"/>
      <c r="CV68" s="37"/>
      <c r="CW68" s="40"/>
      <c r="CX68" s="38"/>
      <c r="CY68" s="39"/>
      <c r="CZ68" s="39"/>
      <c r="DA68" s="40"/>
      <c r="DB68" s="39"/>
      <c r="DC68" s="39"/>
      <c r="DD68" s="66"/>
      <c r="DE68" s="66"/>
      <c r="DF68" s="37"/>
      <c r="DG68" s="40"/>
      <c r="DH68" s="38"/>
      <c r="DI68" s="39"/>
      <c r="DJ68" s="39"/>
      <c r="DK68" s="37"/>
      <c r="DL68" s="40"/>
      <c r="DM68" s="38"/>
      <c r="DN68" s="39"/>
      <c r="DO68" s="39"/>
      <c r="DP68" s="40"/>
      <c r="DQ68" s="39"/>
      <c r="DR68" s="39"/>
      <c r="DS68" s="66"/>
      <c r="DT68" s="66"/>
      <c r="DU68" s="35"/>
      <c r="DV68" s="35"/>
      <c r="DW68" s="35"/>
      <c r="DX68" s="35"/>
      <c r="DY68" s="35"/>
      <c r="DZ68" s="35"/>
      <c r="EA68" s="35"/>
      <c r="EB68" s="28"/>
    </row>
    <row r="69" spans="1:132" ht="19.5">
      <c r="A69" s="4"/>
      <c r="B69" s="4"/>
      <c r="C69" s="4"/>
      <c r="D69" s="4"/>
      <c r="E69" s="37"/>
      <c r="F69" s="40"/>
      <c r="G69" s="38"/>
      <c r="H69" s="39"/>
      <c r="I69" s="39"/>
      <c r="J69" s="37"/>
      <c r="K69" s="40"/>
      <c r="L69" s="38"/>
      <c r="M69" s="39"/>
      <c r="N69" s="39"/>
      <c r="O69" s="40"/>
      <c r="P69" s="39"/>
      <c r="Q69" s="39"/>
      <c r="R69" s="66"/>
      <c r="S69" s="66"/>
      <c r="T69" s="37"/>
      <c r="U69" s="40"/>
      <c r="V69" s="38"/>
      <c r="W69" s="39"/>
      <c r="X69" s="39"/>
      <c r="Y69" s="37"/>
      <c r="Z69" s="40"/>
      <c r="AA69" s="38"/>
      <c r="AB69" s="39"/>
      <c r="AC69" s="39"/>
      <c r="AD69" s="40"/>
      <c r="AE69" s="39"/>
      <c r="AF69" s="39"/>
      <c r="AG69" s="66"/>
      <c r="AH69" s="66"/>
      <c r="AI69" s="37"/>
      <c r="AJ69" s="40"/>
      <c r="AK69" s="38"/>
      <c r="AL69" s="39"/>
      <c r="AM69" s="39"/>
      <c r="AN69" s="37"/>
      <c r="AO69" s="40"/>
      <c r="AP69" s="38"/>
      <c r="AQ69" s="39"/>
      <c r="AR69" s="39"/>
      <c r="AS69" s="40"/>
      <c r="AT69" s="39"/>
      <c r="AU69" s="39"/>
      <c r="AV69" s="66"/>
      <c r="AW69" s="66"/>
      <c r="AX69" s="37"/>
      <c r="AY69" s="40"/>
      <c r="AZ69" s="38"/>
      <c r="BA69" s="39"/>
      <c r="BB69" s="39"/>
      <c r="BC69" s="37"/>
      <c r="BD69" s="40"/>
      <c r="BE69" s="38"/>
      <c r="BF69" s="39"/>
      <c r="BG69" s="39"/>
      <c r="BH69" s="40"/>
      <c r="BI69" s="39"/>
      <c r="BJ69" s="39"/>
      <c r="BK69" s="66"/>
      <c r="BL69" s="66"/>
      <c r="BM69" s="37"/>
      <c r="BN69" s="40"/>
      <c r="BO69" s="38"/>
      <c r="BP69" s="39"/>
      <c r="BQ69" s="39"/>
      <c r="BR69" s="37"/>
      <c r="BS69" s="40"/>
      <c r="BT69" s="38"/>
      <c r="BU69" s="39"/>
      <c r="BV69" s="39"/>
      <c r="BW69" s="40"/>
      <c r="BX69" s="39"/>
      <c r="BY69" s="39"/>
      <c r="BZ69" s="66"/>
      <c r="CA69" s="66"/>
      <c r="CB69" s="37"/>
      <c r="CC69" s="40"/>
      <c r="CD69" s="38"/>
      <c r="CE69" s="39"/>
      <c r="CF69" s="39"/>
      <c r="CG69" s="37"/>
      <c r="CH69" s="40"/>
      <c r="CI69" s="38"/>
      <c r="CJ69" s="39"/>
      <c r="CK69" s="39"/>
      <c r="CL69" s="40"/>
      <c r="CM69" s="39"/>
      <c r="CN69" s="39"/>
      <c r="CO69" s="66"/>
      <c r="CP69" s="66"/>
      <c r="CQ69" s="37"/>
      <c r="CR69" s="40"/>
      <c r="CS69" s="38"/>
      <c r="CT69" s="39"/>
      <c r="CU69" s="39"/>
      <c r="CV69" s="37"/>
      <c r="CW69" s="40"/>
      <c r="CX69" s="38"/>
      <c r="CY69" s="39"/>
      <c r="CZ69" s="39"/>
      <c r="DA69" s="40"/>
      <c r="DB69" s="39"/>
      <c r="DC69" s="39"/>
      <c r="DD69" s="66"/>
      <c r="DE69" s="66"/>
      <c r="DF69" s="37"/>
      <c r="DG69" s="40"/>
      <c r="DH69" s="38"/>
      <c r="DI69" s="39"/>
      <c r="DJ69" s="39"/>
      <c r="DK69" s="37"/>
      <c r="DL69" s="40"/>
      <c r="DM69" s="38"/>
      <c r="DN69" s="39"/>
      <c r="DO69" s="39"/>
      <c r="DP69" s="40"/>
      <c r="DQ69" s="39"/>
      <c r="DR69" s="39"/>
      <c r="DS69" s="66"/>
      <c r="DT69" s="66"/>
      <c r="DU69" s="35"/>
      <c r="DV69" s="35"/>
      <c r="DW69" s="35"/>
      <c r="DX69" s="35"/>
      <c r="DY69" s="35"/>
      <c r="DZ69" s="35"/>
      <c r="EA69" s="35"/>
      <c r="EB69" s="28"/>
    </row>
    <row r="70" spans="1:132" ht="19.5">
      <c r="A70" s="4"/>
      <c r="B70" s="4"/>
      <c r="C70" s="4"/>
      <c r="D70" s="4"/>
      <c r="E70" s="37"/>
      <c r="F70" s="40"/>
      <c r="G70" s="38"/>
      <c r="H70" s="39"/>
      <c r="I70" s="39"/>
      <c r="J70" s="37"/>
      <c r="K70" s="40"/>
      <c r="L70" s="38"/>
      <c r="M70" s="39"/>
      <c r="N70" s="39"/>
      <c r="O70" s="40"/>
      <c r="P70" s="39"/>
      <c r="Q70" s="39"/>
      <c r="R70" s="66"/>
      <c r="S70" s="66"/>
      <c r="T70" s="37"/>
      <c r="U70" s="40"/>
      <c r="V70" s="38"/>
      <c r="W70" s="39"/>
      <c r="X70" s="39"/>
      <c r="Y70" s="37"/>
      <c r="Z70" s="40"/>
      <c r="AA70" s="38"/>
      <c r="AB70" s="39"/>
      <c r="AC70" s="39"/>
      <c r="AD70" s="40"/>
      <c r="AE70" s="39"/>
      <c r="AF70" s="39"/>
      <c r="AG70" s="66"/>
      <c r="AH70" s="66"/>
      <c r="AI70" s="37"/>
      <c r="AJ70" s="40"/>
      <c r="AK70" s="38"/>
      <c r="AL70" s="39"/>
      <c r="AM70" s="39"/>
      <c r="AN70" s="37"/>
      <c r="AO70" s="40"/>
      <c r="AP70" s="38"/>
      <c r="AQ70" s="39"/>
      <c r="AR70" s="39"/>
      <c r="AS70" s="40"/>
      <c r="AT70" s="39"/>
      <c r="AU70" s="39"/>
      <c r="AV70" s="66"/>
      <c r="AW70" s="66"/>
      <c r="AX70" s="37"/>
      <c r="AY70" s="40"/>
      <c r="AZ70" s="38"/>
      <c r="BA70" s="39"/>
      <c r="BB70" s="39"/>
      <c r="BC70" s="37"/>
      <c r="BD70" s="40"/>
      <c r="BE70" s="38"/>
      <c r="BF70" s="39"/>
      <c r="BG70" s="39"/>
      <c r="BH70" s="40"/>
      <c r="BI70" s="39"/>
      <c r="BJ70" s="39"/>
      <c r="BK70" s="66"/>
      <c r="BL70" s="66"/>
      <c r="BM70" s="37"/>
      <c r="BN70" s="40"/>
      <c r="BO70" s="38"/>
      <c r="BP70" s="39"/>
      <c r="BQ70" s="39"/>
      <c r="BR70" s="37"/>
      <c r="BS70" s="40"/>
      <c r="BT70" s="38"/>
      <c r="BU70" s="39"/>
      <c r="BV70" s="39"/>
      <c r="BW70" s="40"/>
      <c r="BX70" s="39"/>
      <c r="BY70" s="39"/>
      <c r="BZ70" s="66"/>
      <c r="CA70" s="66"/>
      <c r="CB70" s="37"/>
      <c r="CC70" s="40"/>
      <c r="CD70" s="38"/>
      <c r="CE70" s="39"/>
      <c r="CF70" s="39"/>
      <c r="CG70" s="37"/>
      <c r="CH70" s="40"/>
      <c r="CI70" s="38"/>
      <c r="CJ70" s="39"/>
      <c r="CK70" s="39"/>
      <c r="CL70" s="40"/>
      <c r="CM70" s="39"/>
      <c r="CN70" s="39"/>
      <c r="CO70" s="66"/>
      <c r="CP70" s="66"/>
      <c r="CQ70" s="37"/>
      <c r="CR70" s="40"/>
      <c r="CS70" s="38"/>
      <c r="CT70" s="39"/>
      <c r="CU70" s="39"/>
      <c r="CV70" s="37"/>
      <c r="CW70" s="40"/>
      <c r="CX70" s="38"/>
      <c r="CY70" s="39"/>
      <c r="CZ70" s="39"/>
      <c r="DA70" s="40"/>
      <c r="DB70" s="39"/>
      <c r="DC70" s="39"/>
      <c r="DD70" s="66"/>
      <c r="DE70" s="66"/>
      <c r="DF70" s="37"/>
      <c r="DG70" s="40"/>
      <c r="DH70" s="38"/>
      <c r="DI70" s="39"/>
      <c r="DJ70" s="39"/>
      <c r="DK70" s="37"/>
      <c r="DL70" s="40"/>
      <c r="DM70" s="38"/>
      <c r="DN70" s="39"/>
      <c r="DO70" s="39"/>
      <c r="DP70" s="40"/>
      <c r="DQ70" s="39"/>
      <c r="DR70" s="39"/>
      <c r="DS70" s="66"/>
      <c r="DT70" s="66"/>
      <c r="DU70" s="35"/>
      <c r="DV70" s="35"/>
      <c r="DW70" s="35"/>
      <c r="DX70" s="35"/>
      <c r="DY70" s="35"/>
      <c r="DZ70" s="35"/>
      <c r="EA70" s="35"/>
      <c r="EB70" s="28"/>
    </row>
    <row r="71" spans="1:132" ht="19.5">
      <c r="A71" s="4"/>
      <c r="B71" s="4"/>
      <c r="C71" s="4"/>
      <c r="D71" s="4"/>
      <c r="E71" s="37"/>
      <c r="F71" s="40"/>
      <c r="G71" s="38"/>
      <c r="H71" s="39"/>
      <c r="I71" s="39"/>
      <c r="J71" s="37"/>
      <c r="K71" s="40"/>
      <c r="L71" s="38"/>
      <c r="M71" s="39"/>
      <c r="N71" s="39"/>
      <c r="O71" s="40"/>
      <c r="P71" s="39"/>
      <c r="Q71" s="39"/>
      <c r="R71" s="66"/>
      <c r="S71" s="66"/>
      <c r="T71" s="37"/>
      <c r="U71" s="40"/>
      <c r="V71" s="38"/>
      <c r="W71" s="39"/>
      <c r="X71" s="39"/>
      <c r="Y71" s="37"/>
      <c r="Z71" s="40"/>
      <c r="AA71" s="38"/>
      <c r="AB71" s="39"/>
      <c r="AC71" s="39"/>
      <c r="AD71" s="40"/>
      <c r="AE71" s="39"/>
      <c r="AF71" s="39"/>
      <c r="AG71" s="66"/>
      <c r="AH71" s="66"/>
      <c r="AI71" s="37"/>
      <c r="AJ71" s="40"/>
      <c r="AK71" s="38"/>
      <c r="AL71" s="39"/>
      <c r="AM71" s="39"/>
      <c r="AN71" s="37"/>
      <c r="AO71" s="40"/>
      <c r="AP71" s="38"/>
      <c r="AQ71" s="39"/>
      <c r="AR71" s="39"/>
      <c r="AS71" s="40"/>
      <c r="AT71" s="39"/>
      <c r="AU71" s="39"/>
      <c r="AV71" s="66"/>
      <c r="AW71" s="66"/>
      <c r="AX71" s="37"/>
      <c r="AY71" s="40"/>
      <c r="AZ71" s="38"/>
      <c r="BA71" s="39"/>
      <c r="BB71" s="39"/>
      <c r="BC71" s="37"/>
      <c r="BD71" s="40"/>
      <c r="BE71" s="38"/>
      <c r="BF71" s="39"/>
      <c r="BG71" s="39"/>
      <c r="BH71" s="40"/>
      <c r="BI71" s="39"/>
      <c r="BJ71" s="39"/>
      <c r="BK71" s="66"/>
      <c r="BL71" s="66"/>
      <c r="BM71" s="37"/>
      <c r="BN71" s="40"/>
      <c r="BO71" s="38"/>
      <c r="BP71" s="39"/>
      <c r="BQ71" s="39"/>
      <c r="BR71" s="37"/>
      <c r="BS71" s="40"/>
      <c r="BT71" s="38"/>
      <c r="BU71" s="39"/>
      <c r="BV71" s="39"/>
      <c r="BW71" s="40"/>
      <c r="BX71" s="39"/>
      <c r="BY71" s="39"/>
      <c r="BZ71" s="66"/>
      <c r="CA71" s="66"/>
      <c r="CB71" s="37"/>
      <c r="CC71" s="40"/>
      <c r="CD71" s="38"/>
      <c r="CE71" s="39"/>
      <c r="CF71" s="39"/>
      <c r="CG71" s="37"/>
      <c r="CH71" s="40"/>
      <c r="CI71" s="38"/>
      <c r="CJ71" s="39"/>
      <c r="CK71" s="39"/>
      <c r="CL71" s="40"/>
      <c r="CM71" s="39"/>
      <c r="CN71" s="39"/>
      <c r="CO71" s="66"/>
      <c r="CP71" s="66"/>
      <c r="CQ71" s="37"/>
      <c r="CR71" s="40"/>
      <c r="CS71" s="38"/>
      <c r="CT71" s="39"/>
      <c r="CU71" s="39"/>
      <c r="CV71" s="37"/>
      <c r="CW71" s="40"/>
      <c r="CX71" s="38"/>
      <c r="CY71" s="39"/>
      <c r="CZ71" s="39"/>
      <c r="DA71" s="40"/>
      <c r="DB71" s="39"/>
      <c r="DC71" s="39"/>
      <c r="DD71" s="66"/>
      <c r="DE71" s="66"/>
      <c r="DF71" s="37"/>
      <c r="DG71" s="40"/>
      <c r="DH71" s="38"/>
      <c r="DI71" s="39"/>
      <c r="DJ71" s="39"/>
      <c r="DK71" s="37"/>
      <c r="DL71" s="40"/>
      <c r="DM71" s="38"/>
      <c r="DN71" s="39"/>
      <c r="DO71" s="39"/>
      <c r="DP71" s="40"/>
      <c r="DQ71" s="39"/>
      <c r="DR71" s="39"/>
      <c r="DS71" s="66"/>
      <c r="DT71" s="66"/>
      <c r="DU71" s="35"/>
      <c r="DV71" s="35"/>
      <c r="DW71" s="35"/>
      <c r="DX71" s="35"/>
      <c r="DY71" s="35"/>
      <c r="DZ71" s="35"/>
      <c r="EA71" s="35"/>
      <c r="EB71" s="28"/>
    </row>
    <row r="72" spans="1:132" ht="19.5">
      <c r="A72" s="4"/>
      <c r="B72" s="4"/>
      <c r="C72" s="4"/>
      <c r="D72" s="4"/>
      <c r="E72" s="37"/>
      <c r="F72" s="40"/>
      <c r="G72" s="38"/>
      <c r="H72" s="39"/>
      <c r="I72" s="39"/>
      <c r="J72" s="37"/>
      <c r="K72" s="40"/>
      <c r="L72" s="38"/>
      <c r="M72" s="39"/>
      <c r="N72" s="39"/>
      <c r="O72" s="40"/>
      <c r="P72" s="39"/>
      <c r="Q72" s="39"/>
      <c r="R72" s="66"/>
      <c r="S72" s="66"/>
      <c r="T72" s="37"/>
      <c r="U72" s="40"/>
      <c r="V72" s="38"/>
      <c r="W72" s="39"/>
      <c r="X72" s="39"/>
      <c r="Y72" s="37"/>
      <c r="Z72" s="40"/>
      <c r="AA72" s="38"/>
      <c r="AB72" s="39"/>
      <c r="AC72" s="39"/>
      <c r="AD72" s="40"/>
      <c r="AE72" s="39"/>
      <c r="AF72" s="39"/>
      <c r="AG72" s="66"/>
      <c r="AH72" s="66"/>
      <c r="AI72" s="37"/>
      <c r="AJ72" s="40"/>
      <c r="AK72" s="38"/>
      <c r="AL72" s="39"/>
      <c r="AM72" s="39"/>
      <c r="AN72" s="37"/>
      <c r="AO72" s="40"/>
      <c r="AP72" s="38"/>
      <c r="AQ72" s="39"/>
      <c r="AR72" s="39"/>
      <c r="AS72" s="40"/>
      <c r="AT72" s="39"/>
      <c r="AU72" s="39"/>
      <c r="AV72" s="66"/>
      <c r="AW72" s="66"/>
      <c r="AX72" s="37"/>
      <c r="AY72" s="40"/>
      <c r="AZ72" s="38"/>
      <c r="BA72" s="39"/>
      <c r="BB72" s="39"/>
      <c r="BC72" s="37"/>
      <c r="BD72" s="40"/>
      <c r="BE72" s="38"/>
      <c r="BF72" s="39"/>
      <c r="BG72" s="39"/>
      <c r="BH72" s="40"/>
      <c r="BI72" s="39"/>
      <c r="BJ72" s="39"/>
      <c r="BK72" s="66"/>
      <c r="BL72" s="66"/>
      <c r="BM72" s="37"/>
      <c r="BN72" s="40"/>
      <c r="BO72" s="38"/>
      <c r="BP72" s="39"/>
      <c r="BQ72" s="39"/>
      <c r="BR72" s="37"/>
      <c r="BS72" s="40"/>
      <c r="BT72" s="38"/>
      <c r="BU72" s="39"/>
      <c r="BV72" s="39"/>
      <c r="BW72" s="40"/>
      <c r="BX72" s="39"/>
      <c r="BY72" s="39"/>
      <c r="BZ72" s="66"/>
      <c r="CA72" s="66"/>
      <c r="CB72" s="37"/>
      <c r="CC72" s="40"/>
      <c r="CD72" s="38"/>
      <c r="CE72" s="39"/>
      <c r="CF72" s="39"/>
      <c r="CG72" s="37"/>
      <c r="CH72" s="40"/>
      <c r="CI72" s="38"/>
      <c r="CJ72" s="39"/>
      <c r="CK72" s="39"/>
      <c r="CL72" s="40"/>
      <c r="CM72" s="39"/>
      <c r="CN72" s="39"/>
      <c r="CO72" s="66"/>
      <c r="CP72" s="66"/>
      <c r="CQ72" s="37"/>
      <c r="CR72" s="40"/>
      <c r="CS72" s="38"/>
      <c r="CT72" s="39"/>
      <c r="CU72" s="39"/>
      <c r="CV72" s="37"/>
      <c r="CW72" s="40"/>
      <c r="CX72" s="38"/>
      <c r="CY72" s="39"/>
      <c r="CZ72" s="39"/>
      <c r="DA72" s="40"/>
      <c r="DB72" s="39"/>
      <c r="DC72" s="39"/>
      <c r="DD72" s="66"/>
      <c r="DE72" s="66"/>
      <c r="DF72" s="37"/>
      <c r="DG72" s="40"/>
      <c r="DH72" s="38"/>
      <c r="DI72" s="39"/>
      <c r="DJ72" s="39"/>
      <c r="DK72" s="37"/>
      <c r="DL72" s="40"/>
      <c r="DM72" s="38"/>
      <c r="DN72" s="39"/>
      <c r="DO72" s="39"/>
      <c r="DP72" s="40"/>
      <c r="DQ72" s="39"/>
      <c r="DR72" s="39"/>
      <c r="DS72" s="66"/>
      <c r="DT72" s="66"/>
      <c r="DU72" s="35"/>
      <c r="DV72" s="35"/>
      <c r="DW72" s="35"/>
      <c r="DX72" s="35"/>
      <c r="DY72" s="35"/>
      <c r="DZ72" s="35"/>
      <c r="EA72" s="35"/>
      <c r="EB72" s="28"/>
    </row>
    <row r="73" spans="1:132" ht="19.5">
      <c r="A73" s="4"/>
      <c r="B73" s="4"/>
      <c r="C73" s="4"/>
      <c r="D73" s="4"/>
      <c r="E73" s="37"/>
      <c r="F73" s="40"/>
      <c r="G73" s="38"/>
      <c r="H73" s="39"/>
      <c r="I73" s="39"/>
      <c r="J73" s="37"/>
      <c r="K73" s="40"/>
      <c r="L73" s="38"/>
      <c r="M73" s="39"/>
      <c r="N73" s="39"/>
      <c r="O73" s="40"/>
      <c r="P73" s="39"/>
      <c r="Q73" s="39"/>
      <c r="R73" s="66"/>
      <c r="S73" s="66"/>
      <c r="T73" s="37"/>
      <c r="U73" s="40"/>
      <c r="V73" s="38"/>
      <c r="W73" s="39"/>
      <c r="X73" s="39"/>
      <c r="Y73" s="37"/>
      <c r="Z73" s="40"/>
      <c r="AA73" s="38"/>
      <c r="AB73" s="39"/>
      <c r="AC73" s="39"/>
      <c r="AD73" s="40"/>
      <c r="AE73" s="39"/>
      <c r="AF73" s="39"/>
      <c r="AG73" s="66"/>
      <c r="AH73" s="66"/>
      <c r="AI73" s="37"/>
      <c r="AJ73" s="40"/>
      <c r="AK73" s="38"/>
      <c r="AL73" s="39"/>
      <c r="AM73" s="39"/>
      <c r="AN73" s="37"/>
      <c r="AO73" s="40"/>
      <c r="AP73" s="38"/>
      <c r="AQ73" s="39"/>
      <c r="AR73" s="39"/>
      <c r="AS73" s="40"/>
      <c r="AT73" s="39"/>
      <c r="AU73" s="39"/>
      <c r="AV73" s="66"/>
      <c r="AW73" s="66"/>
      <c r="AX73" s="37"/>
      <c r="AY73" s="40"/>
      <c r="AZ73" s="38"/>
      <c r="BA73" s="39"/>
      <c r="BB73" s="39"/>
      <c r="BC73" s="37"/>
      <c r="BD73" s="40"/>
      <c r="BE73" s="38"/>
      <c r="BF73" s="39"/>
      <c r="BG73" s="39"/>
      <c r="BH73" s="40"/>
      <c r="BI73" s="39"/>
      <c r="BJ73" s="39"/>
      <c r="BK73" s="66"/>
      <c r="BL73" s="66"/>
      <c r="BM73" s="37"/>
      <c r="BN73" s="40"/>
      <c r="BO73" s="38"/>
      <c r="BP73" s="39"/>
      <c r="BQ73" s="39"/>
      <c r="BR73" s="37"/>
      <c r="BS73" s="40"/>
      <c r="BT73" s="38"/>
      <c r="BU73" s="39"/>
      <c r="BV73" s="39"/>
      <c r="BW73" s="40"/>
      <c r="BX73" s="39"/>
      <c r="BY73" s="39"/>
      <c r="BZ73" s="66"/>
      <c r="CA73" s="66"/>
      <c r="CB73" s="37"/>
      <c r="CC73" s="40"/>
      <c r="CD73" s="38"/>
      <c r="CE73" s="39"/>
      <c r="CF73" s="39"/>
      <c r="CG73" s="37"/>
      <c r="CH73" s="40"/>
      <c r="CI73" s="38"/>
      <c r="CJ73" s="39"/>
      <c r="CK73" s="39"/>
      <c r="CL73" s="40"/>
      <c r="CM73" s="39"/>
      <c r="CN73" s="39"/>
      <c r="CO73" s="66"/>
      <c r="CP73" s="66"/>
      <c r="CQ73" s="37"/>
      <c r="CR73" s="40"/>
      <c r="CS73" s="38"/>
      <c r="CT73" s="39"/>
      <c r="CU73" s="39"/>
      <c r="CV73" s="37"/>
      <c r="CW73" s="40"/>
      <c r="CX73" s="38"/>
      <c r="CY73" s="39"/>
      <c r="CZ73" s="39"/>
      <c r="DA73" s="40"/>
      <c r="DB73" s="39"/>
      <c r="DC73" s="39"/>
      <c r="DD73" s="66"/>
      <c r="DE73" s="66"/>
      <c r="DF73" s="37"/>
      <c r="DG73" s="40"/>
      <c r="DH73" s="38"/>
      <c r="DI73" s="39"/>
      <c r="DJ73" s="39"/>
      <c r="DK73" s="37"/>
      <c r="DL73" s="40"/>
      <c r="DM73" s="38"/>
      <c r="DN73" s="39"/>
      <c r="DO73" s="39"/>
      <c r="DP73" s="40"/>
      <c r="DQ73" s="39"/>
      <c r="DR73" s="39"/>
      <c r="DS73" s="66"/>
      <c r="DT73" s="66"/>
      <c r="DU73" s="35"/>
      <c r="DV73" s="35"/>
      <c r="DW73" s="35"/>
      <c r="DX73" s="35"/>
      <c r="DY73" s="35"/>
      <c r="DZ73" s="35"/>
      <c r="EA73" s="35"/>
      <c r="EB73" s="28"/>
    </row>
    <row r="74" spans="1:132" ht="19.5">
      <c r="A74" s="4"/>
      <c r="B74" s="4"/>
      <c r="C74" s="4"/>
      <c r="D74" s="4"/>
      <c r="E74" s="37"/>
      <c r="F74" s="40"/>
      <c r="G74" s="38"/>
      <c r="H74" s="39"/>
      <c r="I74" s="39"/>
      <c r="J74" s="37"/>
      <c r="K74" s="40"/>
      <c r="L74" s="38"/>
      <c r="M74" s="39"/>
      <c r="N74" s="39"/>
      <c r="O74" s="40"/>
      <c r="P74" s="39"/>
      <c r="Q74" s="39"/>
      <c r="R74" s="66"/>
      <c r="S74" s="66"/>
      <c r="T74" s="37"/>
      <c r="U74" s="40"/>
      <c r="V74" s="38"/>
      <c r="W74" s="39"/>
      <c r="X74" s="39"/>
      <c r="Y74" s="37"/>
      <c r="Z74" s="40"/>
      <c r="AA74" s="38"/>
      <c r="AB74" s="39"/>
      <c r="AC74" s="39"/>
      <c r="AD74" s="40"/>
      <c r="AE74" s="39"/>
      <c r="AF74" s="39"/>
      <c r="AG74" s="66"/>
      <c r="AH74" s="66"/>
      <c r="AI74" s="37"/>
      <c r="AJ74" s="40"/>
      <c r="AK74" s="38"/>
      <c r="AL74" s="39"/>
      <c r="AM74" s="39"/>
      <c r="AN74" s="37"/>
      <c r="AO74" s="40"/>
      <c r="AP74" s="38"/>
      <c r="AQ74" s="39"/>
      <c r="AR74" s="39"/>
      <c r="AS74" s="40"/>
      <c r="AT74" s="39"/>
      <c r="AU74" s="39"/>
      <c r="AV74" s="66"/>
      <c r="AW74" s="66"/>
      <c r="AX74" s="37"/>
      <c r="AY74" s="40"/>
      <c r="AZ74" s="38"/>
      <c r="BA74" s="39"/>
      <c r="BB74" s="39"/>
      <c r="BC74" s="37"/>
      <c r="BD74" s="40"/>
      <c r="BE74" s="38"/>
      <c r="BF74" s="39"/>
      <c r="BG74" s="39"/>
      <c r="BH74" s="40"/>
      <c r="BI74" s="39"/>
      <c r="BJ74" s="39"/>
      <c r="BK74" s="66"/>
      <c r="BL74" s="66"/>
      <c r="BM74" s="37"/>
      <c r="BN74" s="40"/>
      <c r="BO74" s="38"/>
      <c r="BP74" s="39"/>
      <c r="BQ74" s="39"/>
      <c r="BR74" s="37"/>
      <c r="BS74" s="40"/>
      <c r="BT74" s="38"/>
      <c r="BU74" s="39"/>
      <c r="BV74" s="39"/>
      <c r="BW74" s="40"/>
      <c r="BX74" s="39"/>
      <c r="BY74" s="39"/>
      <c r="BZ74" s="66"/>
      <c r="CA74" s="66"/>
      <c r="CB74" s="37"/>
      <c r="CC74" s="40"/>
      <c r="CD74" s="38"/>
      <c r="CE74" s="39"/>
      <c r="CF74" s="39"/>
      <c r="CG74" s="37"/>
      <c r="CH74" s="40"/>
      <c r="CI74" s="38"/>
      <c r="CJ74" s="39"/>
      <c r="CK74" s="39"/>
      <c r="CL74" s="40"/>
      <c r="CM74" s="39"/>
      <c r="CN74" s="39"/>
      <c r="CO74" s="66"/>
      <c r="CP74" s="66"/>
      <c r="CQ74" s="37"/>
      <c r="CR74" s="40"/>
      <c r="CS74" s="38"/>
      <c r="CT74" s="39"/>
      <c r="CU74" s="39"/>
      <c r="CV74" s="37"/>
      <c r="CW74" s="40"/>
      <c r="CX74" s="38"/>
      <c r="CY74" s="39"/>
      <c r="CZ74" s="39"/>
      <c r="DA74" s="40"/>
      <c r="DB74" s="39"/>
      <c r="DC74" s="39"/>
      <c r="DD74" s="66"/>
      <c r="DE74" s="66"/>
      <c r="DF74" s="37"/>
      <c r="DG74" s="40"/>
      <c r="DH74" s="38"/>
      <c r="DI74" s="39"/>
      <c r="DJ74" s="39"/>
      <c r="DK74" s="37"/>
      <c r="DL74" s="40"/>
      <c r="DM74" s="38"/>
      <c r="DN74" s="39"/>
      <c r="DO74" s="39"/>
      <c r="DP74" s="40"/>
      <c r="DQ74" s="39"/>
      <c r="DR74" s="39"/>
      <c r="DS74" s="66"/>
      <c r="DT74" s="66"/>
      <c r="DU74" s="35"/>
      <c r="DV74" s="35"/>
      <c r="DW74" s="35"/>
      <c r="DX74" s="35"/>
      <c r="DY74" s="35"/>
      <c r="DZ74" s="35"/>
      <c r="EA74" s="35"/>
      <c r="EB74" s="28"/>
    </row>
    <row r="75" spans="1:132" ht="19.5">
      <c r="A75" s="4"/>
      <c r="B75" s="4"/>
      <c r="C75" s="4"/>
      <c r="D75" s="4"/>
      <c r="E75" s="37"/>
      <c r="F75" s="40"/>
      <c r="G75" s="38"/>
      <c r="H75" s="39"/>
      <c r="I75" s="39"/>
      <c r="J75" s="37"/>
      <c r="K75" s="40"/>
      <c r="L75" s="38"/>
      <c r="M75" s="39"/>
      <c r="N75" s="39"/>
      <c r="O75" s="40"/>
      <c r="P75" s="39"/>
      <c r="Q75" s="39"/>
      <c r="R75" s="66"/>
      <c r="S75" s="66"/>
      <c r="T75" s="37"/>
      <c r="U75" s="40"/>
      <c r="V75" s="38"/>
      <c r="W75" s="39"/>
      <c r="X75" s="39"/>
      <c r="Y75" s="37"/>
      <c r="Z75" s="40"/>
      <c r="AA75" s="38"/>
      <c r="AB75" s="39"/>
      <c r="AC75" s="39"/>
      <c r="AD75" s="40"/>
      <c r="AE75" s="39"/>
      <c r="AF75" s="39"/>
      <c r="AG75" s="66"/>
      <c r="AH75" s="66"/>
      <c r="AI75" s="37"/>
      <c r="AJ75" s="40"/>
      <c r="AK75" s="38"/>
      <c r="AL75" s="39"/>
      <c r="AM75" s="39"/>
      <c r="AN75" s="37"/>
      <c r="AO75" s="40"/>
      <c r="AP75" s="38"/>
      <c r="AQ75" s="39"/>
      <c r="AR75" s="39"/>
      <c r="AS75" s="40"/>
      <c r="AT75" s="39"/>
      <c r="AU75" s="39"/>
      <c r="AV75" s="66"/>
      <c r="AW75" s="66"/>
      <c r="AX75" s="37"/>
      <c r="AY75" s="40"/>
      <c r="AZ75" s="38"/>
      <c r="BA75" s="39"/>
      <c r="BB75" s="39"/>
      <c r="BC75" s="37"/>
      <c r="BD75" s="40"/>
      <c r="BE75" s="38"/>
      <c r="BF75" s="39"/>
      <c r="BG75" s="39"/>
      <c r="BH75" s="40"/>
      <c r="BI75" s="39"/>
      <c r="BJ75" s="39"/>
      <c r="BK75" s="66"/>
      <c r="BL75" s="66"/>
      <c r="BM75" s="37"/>
      <c r="BN75" s="40"/>
      <c r="BO75" s="38"/>
      <c r="BP75" s="39"/>
      <c r="BQ75" s="39"/>
      <c r="BR75" s="37"/>
      <c r="BS75" s="40"/>
      <c r="BT75" s="38"/>
      <c r="BU75" s="39"/>
      <c r="BV75" s="39"/>
      <c r="BW75" s="40"/>
      <c r="BX75" s="39"/>
      <c r="BY75" s="39"/>
      <c r="BZ75" s="66"/>
      <c r="CA75" s="66"/>
      <c r="CB75" s="37"/>
      <c r="CC75" s="40"/>
      <c r="CD75" s="38"/>
      <c r="CE75" s="39"/>
      <c r="CF75" s="39"/>
      <c r="CG75" s="37"/>
      <c r="CH75" s="40"/>
      <c r="CI75" s="38"/>
      <c r="CJ75" s="39"/>
      <c r="CK75" s="39"/>
      <c r="CL75" s="40"/>
      <c r="CM75" s="39"/>
      <c r="CN75" s="39"/>
      <c r="CO75" s="66"/>
      <c r="CP75" s="66"/>
      <c r="CQ75" s="37"/>
      <c r="CR75" s="40"/>
      <c r="CS75" s="38"/>
      <c r="CT75" s="39"/>
      <c r="CU75" s="39"/>
      <c r="CV75" s="37"/>
      <c r="CW75" s="40"/>
      <c r="CX75" s="38"/>
      <c r="CY75" s="39"/>
      <c r="CZ75" s="39"/>
      <c r="DA75" s="40"/>
      <c r="DB75" s="39"/>
      <c r="DC75" s="39"/>
      <c r="DD75" s="66"/>
      <c r="DE75" s="66"/>
      <c r="DF75" s="37"/>
      <c r="DG75" s="40"/>
      <c r="DH75" s="38"/>
      <c r="DI75" s="39"/>
      <c r="DJ75" s="39"/>
      <c r="DK75" s="37"/>
      <c r="DL75" s="40"/>
      <c r="DM75" s="38"/>
      <c r="DN75" s="39"/>
      <c r="DO75" s="39"/>
      <c r="DP75" s="40"/>
      <c r="DQ75" s="39"/>
      <c r="DR75" s="39"/>
      <c r="DS75" s="66"/>
      <c r="DT75" s="66"/>
      <c r="DU75" s="35"/>
      <c r="DV75" s="35"/>
      <c r="DW75" s="35"/>
      <c r="DX75" s="35"/>
      <c r="DY75" s="35"/>
      <c r="DZ75" s="35"/>
      <c r="EA75" s="35"/>
      <c r="EB75" s="28"/>
    </row>
    <row r="76" spans="1:132" ht="19.5">
      <c r="A76" s="4"/>
      <c r="B76" s="4"/>
      <c r="C76" s="4"/>
      <c r="D76" s="4"/>
      <c r="E76" s="37"/>
      <c r="F76" s="40"/>
      <c r="G76" s="38"/>
      <c r="H76" s="39"/>
      <c r="I76" s="39"/>
      <c r="J76" s="37"/>
      <c r="K76" s="40"/>
      <c r="L76" s="38"/>
      <c r="M76" s="39"/>
      <c r="N76" s="39"/>
      <c r="O76" s="40"/>
      <c r="P76" s="39"/>
      <c r="Q76" s="39"/>
      <c r="R76" s="66"/>
      <c r="S76" s="66"/>
      <c r="T76" s="37"/>
      <c r="U76" s="40"/>
      <c r="V76" s="38"/>
      <c r="W76" s="39"/>
      <c r="X76" s="39"/>
      <c r="Y76" s="37"/>
      <c r="Z76" s="40"/>
      <c r="AA76" s="38"/>
      <c r="AB76" s="39"/>
      <c r="AC76" s="39"/>
      <c r="AD76" s="40"/>
      <c r="AE76" s="39"/>
      <c r="AF76" s="39"/>
      <c r="AG76" s="66"/>
      <c r="AH76" s="66"/>
      <c r="AI76" s="37"/>
      <c r="AJ76" s="40"/>
      <c r="AK76" s="38"/>
      <c r="AL76" s="39"/>
      <c r="AM76" s="39"/>
      <c r="AN76" s="37"/>
      <c r="AO76" s="40"/>
      <c r="AP76" s="38"/>
      <c r="AQ76" s="39"/>
      <c r="AR76" s="39"/>
      <c r="AS76" s="40"/>
      <c r="AT76" s="39"/>
      <c r="AU76" s="39"/>
      <c r="AV76" s="66"/>
      <c r="AW76" s="66"/>
      <c r="AX76" s="37"/>
      <c r="AY76" s="40"/>
      <c r="AZ76" s="38"/>
      <c r="BA76" s="39"/>
      <c r="BB76" s="39"/>
      <c r="BC76" s="37"/>
      <c r="BD76" s="40"/>
      <c r="BE76" s="38"/>
      <c r="BF76" s="39"/>
      <c r="BG76" s="39"/>
      <c r="BH76" s="40"/>
      <c r="BI76" s="39"/>
      <c r="BJ76" s="39"/>
      <c r="BK76" s="66"/>
      <c r="BL76" s="66"/>
      <c r="BM76" s="37"/>
      <c r="BN76" s="40"/>
      <c r="BO76" s="38"/>
      <c r="BP76" s="39"/>
      <c r="BQ76" s="39"/>
      <c r="BR76" s="37"/>
      <c r="BS76" s="40"/>
      <c r="BT76" s="38"/>
      <c r="BU76" s="39"/>
      <c r="BV76" s="39"/>
      <c r="BW76" s="40"/>
      <c r="BX76" s="39"/>
      <c r="BY76" s="39"/>
      <c r="BZ76" s="66"/>
      <c r="CA76" s="66"/>
      <c r="CB76" s="37"/>
      <c r="CC76" s="40"/>
      <c r="CD76" s="38"/>
      <c r="CE76" s="39"/>
      <c r="CF76" s="39"/>
      <c r="CG76" s="37"/>
      <c r="CH76" s="40"/>
      <c r="CI76" s="38"/>
      <c r="CJ76" s="39"/>
      <c r="CK76" s="39"/>
      <c r="CL76" s="40"/>
      <c r="CM76" s="39"/>
      <c r="CN76" s="39"/>
      <c r="CO76" s="66"/>
      <c r="CP76" s="66"/>
      <c r="CQ76" s="37"/>
      <c r="CR76" s="40"/>
      <c r="CS76" s="38"/>
      <c r="CT76" s="39"/>
      <c r="CU76" s="39"/>
      <c r="CV76" s="37"/>
      <c r="CW76" s="40"/>
      <c r="CX76" s="38"/>
      <c r="CY76" s="39"/>
      <c r="CZ76" s="39"/>
      <c r="DA76" s="40"/>
      <c r="DB76" s="39"/>
      <c r="DC76" s="39"/>
      <c r="DD76" s="66"/>
      <c r="DE76" s="66"/>
      <c r="DF76" s="37"/>
      <c r="DG76" s="40"/>
      <c r="DH76" s="38"/>
      <c r="DI76" s="39"/>
      <c r="DJ76" s="39"/>
      <c r="DK76" s="37"/>
      <c r="DL76" s="40"/>
      <c r="DM76" s="38"/>
      <c r="DN76" s="39"/>
      <c r="DO76" s="39"/>
      <c r="DP76" s="40"/>
      <c r="DQ76" s="39"/>
      <c r="DR76" s="39"/>
      <c r="DS76" s="66"/>
      <c r="DT76" s="66"/>
      <c r="DU76" s="35"/>
      <c r="DV76" s="35"/>
      <c r="DW76" s="35"/>
      <c r="DX76" s="35"/>
      <c r="DY76" s="35"/>
      <c r="DZ76" s="35"/>
      <c r="EA76" s="35"/>
      <c r="EB76" s="28"/>
    </row>
    <row r="77" spans="1:132" ht="19.5">
      <c r="A77" s="4"/>
      <c r="B77" s="4"/>
      <c r="C77" s="4"/>
      <c r="D77" s="4"/>
      <c r="E77" s="37"/>
      <c r="F77" s="40"/>
      <c r="G77" s="38"/>
      <c r="H77" s="39"/>
      <c r="I77" s="39"/>
      <c r="J77" s="37"/>
      <c r="K77" s="40"/>
      <c r="L77" s="38"/>
      <c r="M77" s="39"/>
      <c r="N77" s="39"/>
      <c r="O77" s="40"/>
      <c r="P77" s="39"/>
      <c r="Q77" s="39"/>
      <c r="R77" s="66"/>
      <c r="S77" s="66"/>
      <c r="T77" s="37"/>
      <c r="U77" s="40"/>
      <c r="V77" s="38"/>
      <c r="W77" s="39"/>
      <c r="X77" s="39"/>
      <c r="Y77" s="37"/>
      <c r="Z77" s="40"/>
      <c r="AA77" s="38"/>
      <c r="AB77" s="39"/>
      <c r="AC77" s="39"/>
      <c r="AD77" s="40"/>
      <c r="AE77" s="39"/>
      <c r="AF77" s="39"/>
      <c r="AG77" s="66"/>
      <c r="AH77" s="66"/>
      <c r="AI77" s="37"/>
      <c r="AJ77" s="40"/>
      <c r="AK77" s="38"/>
      <c r="AL77" s="39"/>
      <c r="AM77" s="39"/>
      <c r="AN77" s="37"/>
      <c r="AO77" s="40"/>
      <c r="AP77" s="38"/>
      <c r="AQ77" s="39"/>
      <c r="AR77" s="39"/>
      <c r="AS77" s="40"/>
      <c r="AT77" s="39"/>
      <c r="AU77" s="39"/>
      <c r="AV77" s="66"/>
      <c r="AW77" s="66"/>
      <c r="AX77" s="37"/>
      <c r="AY77" s="40"/>
      <c r="AZ77" s="38"/>
      <c r="BA77" s="39"/>
      <c r="BB77" s="39"/>
      <c r="BC77" s="37"/>
      <c r="BD77" s="40"/>
      <c r="BE77" s="38"/>
      <c r="BF77" s="39"/>
      <c r="BG77" s="39"/>
      <c r="BH77" s="40"/>
      <c r="BI77" s="39"/>
      <c r="BJ77" s="39"/>
      <c r="BK77" s="66"/>
      <c r="BL77" s="66"/>
      <c r="BM77" s="37"/>
      <c r="BN77" s="40"/>
      <c r="BO77" s="38"/>
      <c r="BP77" s="39"/>
      <c r="BQ77" s="39"/>
      <c r="BR77" s="37"/>
      <c r="BS77" s="40"/>
      <c r="BT77" s="38"/>
      <c r="BU77" s="39"/>
      <c r="BV77" s="39"/>
      <c r="BW77" s="40"/>
      <c r="BX77" s="39"/>
      <c r="BY77" s="39"/>
      <c r="BZ77" s="66"/>
      <c r="CA77" s="66"/>
      <c r="CB77" s="37"/>
      <c r="CC77" s="40"/>
      <c r="CD77" s="38"/>
      <c r="CE77" s="39"/>
      <c r="CF77" s="39"/>
      <c r="CG77" s="37"/>
      <c r="CH77" s="40"/>
      <c r="CI77" s="38"/>
      <c r="CJ77" s="39"/>
      <c r="CK77" s="39"/>
      <c r="CL77" s="40"/>
      <c r="CM77" s="39"/>
      <c r="CN77" s="39"/>
      <c r="CO77" s="66"/>
      <c r="CP77" s="66"/>
      <c r="CQ77" s="37"/>
      <c r="CR77" s="40"/>
      <c r="CS77" s="38"/>
      <c r="CT77" s="39"/>
      <c r="CU77" s="39"/>
      <c r="CV77" s="37"/>
      <c r="CW77" s="40"/>
      <c r="CX77" s="38"/>
      <c r="CY77" s="39"/>
      <c r="CZ77" s="39"/>
      <c r="DA77" s="40"/>
      <c r="DB77" s="39"/>
      <c r="DC77" s="39"/>
      <c r="DD77" s="66"/>
      <c r="DE77" s="66"/>
      <c r="DF77" s="37"/>
      <c r="DG77" s="40"/>
      <c r="DH77" s="38"/>
      <c r="DI77" s="39"/>
      <c r="DJ77" s="39"/>
      <c r="DK77" s="37"/>
      <c r="DL77" s="40"/>
      <c r="DM77" s="38"/>
      <c r="DN77" s="39"/>
      <c r="DO77" s="39"/>
      <c r="DP77" s="40"/>
      <c r="DQ77" s="39"/>
      <c r="DR77" s="39"/>
      <c r="DS77" s="66"/>
      <c r="DT77" s="66"/>
      <c r="DU77" s="35"/>
      <c r="DV77" s="35"/>
      <c r="DW77" s="35"/>
      <c r="DX77" s="35"/>
      <c r="DY77" s="35"/>
      <c r="DZ77" s="35"/>
      <c r="EA77" s="35"/>
      <c r="EB77" s="28"/>
    </row>
    <row r="78" spans="1:132" ht="19.5">
      <c r="A78" s="4"/>
      <c r="B78" s="4"/>
      <c r="C78" s="4"/>
      <c r="D78" s="4"/>
      <c r="E78" s="37"/>
      <c r="F78" s="40"/>
      <c r="G78" s="38"/>
      <c r="H78" s="39"/>
      <c r="I78" s="39"/>
      <c r="J78" s="37"/>
      <c r="K78" s="40"/>
      <c r="L78" s="38"/>
      <c r="M78" s="39"/>
      <c r="N78" s="39"/>
      <c r="O78" s="40"/>
      <c r="P78" s="39"/>
      <c r="Q78" s="39"/>
      <c r="R78" s="66"/>
      <c r="S78" s="66"/>
      <c r="T78" s="37"/>
      <c r="U78" s="40"/>
      <c r="V78" s="38"/>
      <c r="W78" s="39"/>
      <c r="X78" s="39"/>
      <c r="Y78" s="37"/>
      <c r="Z78" s="40"/>
      <c r="AA78" s="38"/>
      <c r="AB78" s="39"/>
      <c r="AC78" s="39"/>
      <c r="AD78" s="40"/>
      <c r="AE78" s="39"/>
      <c r="AF78" s="39"/>
      <c r="AG78" s="66"/>
      <c r="AH78" s="66"/>
      <c r="AI78" s="37"/>
      <c r="AJ78" s="40"/>
      <c r="AK78" s="38"/>
      <c r="AL78" s="39"/>
      <c r="AM78" s="39"/>
      <c r="AN78" s="37"/>
      <c r="AO78" s="40"/>
      <c r="AP78" s="38"/>
      <c r="AQ78" s="39"/>
      <c r="AR78" s="39"/>
      <c r="AS78" s="40"/>
      <c r="AT78" s="39"/>
      <c r="AU78" s="39"/>
      <c r="AV78" s="66"/>
      <c r="AW78" s="66"/>
      <c r="AX78" s="37"/>
      <c r="AY78" s="40"/>
      <c r="AZ78" s="38"/>
      <c r="BA78" s="39"/>
      <c r="BB78" s="39"/>
      <c r="BC78" s="37"/>
      <c r="BD78" s="40"/>
      <c r="BE78" s="38"/>
      <c r="BF78" s="39"/>
      <c r="BG78" s="39"/>
      <c r="BH78" s="40"/>
      <c r="BI78" s="39"/>
      <c r="BJ78" s="39"/>
      <c r="BK78" s="66"/>
      <c r="BL78" s="66"/>
      <c r="BM78" s="37"/>
      <c r="BN78" s="40"/>
      <c r="BO78" s="38"/>
      <c r="BP78" s="39"/>
      <c r="BQ78" s="39"/>
      <c r="BR78" s="37"/>
      <c r="BS78" s="40"/>
      <c r="BT78" s="38"/>
      <c r="BU78" s="39"/>
      <c r="BV78" s="39"/>
      <c r="BW78" s="40"/>
      <c r="BX78" s="39"/>
      <c r="BY78" s="39"/>
      <c r="BZ78" s="66"/>
      <c r="CA78" s="66"/>
      <c r="CB78" s="37"/>
      <c r="CC78" s="40"/>
      <c r="CD78" s="38"/>
      <c r="CE78" s="39"/>
      <c r="CF78" s="39"/>
      <c r="CG78" s="37"/>
      <c r="CH78" s="40"/>
      <c r="CI78" s="38"/>
      <c r="CJ78" s="39"/>
      <c r="CK78" s="39"/>
      <c r="CL78" s="40"/>
      <c r="CM78" s="39"/>
      <c r="CN78" s="39"/>
      <c r="CO78" s="66"/>
      <c r="CP78" s="66"/>
      <c r="CQ78" s="37"/>
      <c r="CR78" s="40"/>
      <c r="CS78" s="38"/>
      <c r="CT78" s="39"/>
      <c r="CU78" s="39"/>
      <c r="CV78" s="37"/>
      <c r="CW78" s="40"/>
      <c r="CX78" s="38"/>
      <c r="CY78" s="39"/>
      <c r="CZ78" s="39"/>
      <c r="DA78" s="40"/>
      <c r="DB78" s="39"/>
      <c r="DC78" s="39"/>
      <c r="DD78" s="66"/>
      <c r="DE78" s="66"/>
      <c r="DF78" s="37"/>
      <c r="DG78" s="40"/>
      <c r="DH78" s="38"/>
      <c r="DI78" s="39"/>
      <c r="DJ78" s="39"/>
      <c r="DK78" s="37"/>
      <c r="DL78" s="40"/>
      <c r="DM78" s="38"/>
      <c r="DN78" s="39"/>
      <c r="DO78" s="39"/>
      <c r="DP78" s="40"/>
      <c r="DQ78" s="39"/>
      <c r="DR78" s="39"/>
      <c r="DS78" s="66"/>
      <c r="DT78" s="66"/>
      <c r="DU78" s="35"/>
      <c r="DV78" s="35"/>
      <c r="DW78" s="35"/>
      <c r="DX78" s="35"/>
      <c r="DY78" s="35"/>
      <c r="DZ78" s="35"/>
      <c r="EA78" s="35"/>
      <c r="EB78" s="28"/>
    </row>
    <row r="79" spans="1:132" ht="19.5">
      <c r="A79" s="4"/>
      <c r="B79" s="4"/>
      <c r="C79" s="4"/>
      <c r="D79" s="4"/>
      <c r="E79" s="37"/>
      <c r="F79" s="40"/>
      <c r="G79" s="38"/>
      <c r="H79" s="39"/>
      <c r="I79" s="39"/>
      <c r="J79" s="37"/>
      <c r="K79" s="40"/>
      <c r="L79" s="38"/>
      <c r="M79" s="39"/>
      <c r="N79" s="39"/>
      <c r="O79" s="40"/>
      <c r="P79" s="39"/>
      <c r="Q79" s="39"/>
      <c r="R79" s="66"/>
      <c r="S79" s="66"/>
      <c r="T79" s="37"/>
      <c r="U79" s="40"/>
      <c r="V79" s="38"/>
      <c r="W79" s="39"/>
      <c r="X79" s="39"/>
      <c r="Y79" s="37"/>
      <c r="Z79" s="40"/>
      <c r="AA79" s="38"/>
      <c r="AB79" s="39"/>
      <c r="AC79" s="39"/>
      <c r="AD79" s="40"/>
      <c r="AE79" s="39"/>
      <c r="AF79" s="39"/>
      <c r="AG79" s="66"/>
      <c r="AH79" s="66"/>
      <c r="AI79" s="37"/>
      <c r="AJ79" s="40"/>
      <c r="AK79" s="38"/>
      <c r="AL79" s="39"/>
      <c r="AM79" s="39"/>
      <c r="AN79" s="37"/>
      <c r="AO79" s="40"/>
      <c r="AP79" s="38"/>
      <c r="AQ79" s="39"/>
      <c r="AR79" s="39"/>
      <c r="AS79" s="40"/>
      <c r="AT79" s="39"/>
      <c r="AU79" s="39"/>
      <c r="AV79" s="66"/>
      <c r="AW79" s="66"/>
      <c r="AX79" s="37"/>
      <c r="AY79" s="40"/>
      <c r="AZ79" s="38"/>
      <c r="BA79" s="39"/>
      <c r="BB79" s="39"/>
      <c r="BC79" s="37"/>
      <c r="BD79" s="40"/>
      <c r="BE79" s="38"/>
      <c r="BF79" s="39"/>
      <c r="BG79" s="39"/>
      <c r="BH79" s="40"/>
      <c r="BI79" s="39"/>
      <c r="BJ79" s="39"/>
      <c r="BK79" s="66"/>
      <c r="BL79" s="66"/>
      <c r="BM79" s="37"/>
      <c r="BN79" s="40"/>
      <c r="BO79" s="38"/>
      <c r="BP79" s="39"/>
      <c r="BQ79" s="39"/>
      <c r="BR79" s="37"/>
      <c r="BS79" s="40"/>
      <c r="BT79" s="38"/>
      <c r="BU79" s="39"/>
      <c r="BV79" s="39"/>
      <c r="BW79" s="40"/>
      <c r="BX79" s="39"/>
      <c r="BY79" s="39"/>
      <c r="BZ79" s="66"/>
      <c r="CA79" s="66"/>
      <c r="CB79" s="37"/>
      <c r="CC79" s="40"/>
      <c r="CD79" s="38"/>
      <c r="CE79" s="39"/>
      <c r="CF79" s="39"/>
      <c r="CG79" s="37"/>
      <c r="CH79" s="40"/>
      <c r="CI79" s="38"/>
      <c r="CJ79" s="39"/>
      <c r="CK79" s="39"/>
      <c r="CL79" s="40"/>
      <c r="CM79" s="39"/>
      <c r="CN79" s="39"/>
      <c r="CO79" s="66"/>
      <c r="CP79" s="66"/>
      <c r="CQ79" s="37"/>
      <c r="CR79" s="40"/>
      <c r="CS79" s="38"/>
      <c r="CT79" s="39"/>
      <c r="CU79" s="39"/>
      <c r="CV79" s="37"/>
      <c r="CW79" s="40"/>
      <c r="CX79" s="38"/>
      <c r="CY79" s="39"/>
      <c r="CZ79" s="39"/>
      <c r="DA79" s="40"/>
      <c r="DB79" s="39"/>
      <c r="DC79" s="39"/>
      <c r="DD79" s="66"/>
      <c r="DE79" s="66"/>
      <c r="DF79" s="37"/>
      <c r="DG79" s="40"/>
      <c r="DH79" s="38"/>
      <c r="DI79" s="39"/>
      <c r="DJ79" s="39"/>
      <c r="DK79" s="37"/>
      <c r="DL79" s="40"/>
      <c r="DM79" s="38"/>
      <c r="DN79" s="39"/>
      <c r="DO79" s="39"/>
      <c r="DP79" s="40"/>
      <c r="DQ79" s="39"/>
      <c r="DR79" s="39"/>
      <c r="DS79" s="66"/>
      <c r="DT79" s="66"/>
      <c r="DU79" s="35"/>
      <c r="DV79" s="35"/>
      <c r="DW79" s="35"/>
      <c r="DX79" s="35"/>
      <c r="DY79" s="35"/>
      <c r="DZ79" s="35"/>
      <c r="EA79" s="35"/>
      <c r="EB79" s="28"/>
    </row>
    <row r="80" spans="1:132" ht="19.5">
      <c r="A80" s="4"/>
      <c r="B80" s="4"/>
      <c r="C80" s="4"/>
      <c r="D80" s="4"/>
      <c r="E80" s="37"/>
      <c r="F80" s="40"/>
      <c r="G80" s="38"/>
      <c r="H80" s="39"/>
      <c r="I80" s="39"/>
      <c r="J80" s="37"/>
      <c r="K80" s="40"/>
      <c r="L80" s="38"/>
      <c r="M80" s="39"/>
      <c r="N80" s="39"/>
      <c r="O80" s="40"/>
      <c r="P80" s="39"/>
      <c r="Q80" s="39"/>
      <c r="R80" s="66"/>
      <c r="S80" s="66"/>
      <c r="T80" s="37"/>
      <c r="U80" s="40"/>
      <c r="V80" s="38"/>
      <c r="W80" s="39"/>
      <c r="X80" s="39"/>
      <c r="Y80" s="37"/>
      <c r="Z80" s="40"/>
      <c r="AA80" s="38"/>
      <c r="AB80" s="39"/>
      <c r="AC80" s="39"/>
      <c r="AD80" s="40"/>
      <c r="AE80" s="39"/>
      <c r="AF80" s="39"/>
      <c r="AG80" s="66"/>
      <c r="AH80" s="66"/>
      <c r="AI80" s="37"/>
      <c r="AJ80" s="40"/>
      <c r="AK80" s="38"/>
      <c r="AL80" s="39"/>
      <c r="AM80" s="39"/>
      <c r="AN80" s="37"/>
      <c r="AO80" s="40"/>
      <c r="AP80" s="38"/>
      <c r="AQ80" s="39"/>
      <c r="AR80" s="39"/>
      <c r="AS80" s="40"/>
      <c r="AT80" s="39"/>
      <c r="AU80" s="39"/>
      <c r="AV80" s="66"/>
      <c r="AW80" s="66"/>
      <c r="AX80" s="37"/>
      <c r="AY80" s="40"/>
      <c r="AZ80" s="38"/>
      <c r="BA80" s="39"/>
      <c r="BB80" s="39"/>
      <c r="BC80" s="37"/>
      <c r="BD80" s="40"/>
      <c r="BE80" s="38"/>
      <c r="BF80" s="39"/>
      <c r="BG80" s="39"/>
      <c r="BH80" s="40"/>
      <c r="BI80" s="39"/>
      <c r="BJ80" s="39"/>
      <c r="BK80" s="66"/>
      <c r="BL80" s="66"/>
      <c r="BM80" s="37"/>
      <c r="BN80" s="40"/>
      <c r="BO80" s="38"/>
      <c r="BP80" s="39"/>
      <c r="BQ80" s="39"/>
      <c r="BR80" s="37"/>
      <c r="BS80" s="40"/>
      <c r="BT80" s="38"/>
      <c r="BU80" s="39"/>
      <c r="BV80" s="39"/>
      <c r="BW80" s="40"/>
      <c r="BX80" s="39"/>
      <c r="BY80" s="39"/>
      <c r="BZ80" s="66"/>
      <c r="CA80" s="66"/>
      <c r="CB80" s="37"/>
      <c r="CC80" s="40"/>
      <c r="CD80" s="38"/>
      <c r="CE80" s="39"/>
      <c r="CF80" s="39"/>
      <c r="CG80" s="37"/>
      <c r="CH80" s="40"/>
      <c r="CI80" s="38"/>
      <c r="CJ80" s="39"/>
      <c r="CK80" s="39"/>
      <c r="CL80" s="40"/>
      <c r="CM80" s="39"/>
      <c r="CN80" s="39"/>
      <c r="CO80" s="66"/>
      <c r="CP80" s="66"/>
      <c r="CQ80" s="37"/>
      <c r="CR80" s="40"/>
      <c r="CS80" s="38"/>
      <c r="CT80" s="39"/>
      <c r="CU80" s="39"/>
      <c r="CV80" s="37"/>
      <c r="CW80" s="40"/>
      <c r="CX80" s="38"/>
      <c r="CY80" s="39"/>
      <c r="CZ80" s="39"/>
      <c r="DA80" s="40"/>
      <c r="DB80" s="39"/>
      <c r="DC80" s="39"/>
      <c r="DD80" s="66"/>
      <c r="DE80" s="66"/>
      <c r="DF80" s="37"/>
      <c r="DG80" s="40"/>
      <c r="DH80" s="38"/>
      <c r="DI80" s="39"/>
      <c r="DJ80" s="39"/>
      <c r="DK80" s="37"/>
      <c r="DL80" s="40"/>
      <c r="DM80" s="38"/>
      <c r="DN80" s="39"/>
      <c r="DO80" s="39"/>
      <c r="DP80" s="40"/>
      <c r="DQ80" s="39"/>
      <c r="DR80" s="39"/>
      <c r="DS80" s="66"/>
      <c r="DT80" s="66"/>
      <c r="DU80" s="35"/>
      <c r="DV80" s="35"/>
      <c r="DW80" s="35"/>
      <c r="DX80" s="35"/>
      <c r="DY80" s="35"/>
      <c r="DZ80" s="35"/>
      <c r="EA80" s="35"/>
      <c r="EB80" s="28"/>
    </row>
    <row r="81" spans="1:132" ht="19.5">
      <c r="A81" s="4"/>
      <c r="B81" s="4"/>
      <c r="C81" s="4"/>
      <c r="D81" s="4"/>
      <c r="E81" s="37"/>
      <c r="F81" s="40"/>
      <c r="G81" s="38"/>
      <c r="H81" s="39"/>
      <c r="I81" s="39"/>
      <c r="J81" s="37"/>
      <c r="K81" s="40"/>
      <c r="L81" s="38"/>
      <c r="M81" s="39"/>
      <c r="N81" s="39"/>
      <c r="O81" s="40"/>
      <c r="P81" s="39"/>
      <c r="Q81" s="39"/>
      <c r="R81" s="66"/>
      <c r="S81" s="66"/>
      <c r="T81" s="37"/>
      <c r="U81" s="40"/>
      <c r="V81" s="38"/>
      <c r="W81" s="39"/>
      <c r="X81" s="39"/>
      <c r="Y81" s="37"/>
      <c r="Z81" s="40"/>
      <c r="AA81" s="38"/>
      <c r="AB81" s="39"/>
      <c r="AC81" s="39"/>
      <c r="AD81" s="40"/>
      <c r="AE81" s="39"/>
      <c r="AF81" s="39"/>
      <c r="AG81" s="66"/>
      <c r="AH81" s="66"/>
      <c r="AI81" s="37"/>
      <c r="AJ81" s="40"/>
      <c r="AK81" s="38"/>
      <c r="AL81" s="39"/>
      <c r="AM81" s="39"/>
      <c r="AN81" s="37"/>
      <c r="AO81" s="40"/>
      <c r="AP81" s="38"/>
      <c r="AQ81" s="39"/>
      <c r="AR81" s="39"/>
      <c r="AS81" s="40"/>
      <c r="AT81" s="39"/>
      <c r="AU81" s="39"/>
      <c r="AV81" s="66"/>
      <c r="AW81" s="66"/>
      <c r="AX81" s="37"/>
      <c r="AY81" s="40"/>
      <c r="AZ81" s="38"/>
      <c r="BA81" s="39"/>
      <c r="BB81" s="39"/>
      <c r="BC81" s="37"/>
      <c r="BD81" s="40"/>
      <c r="BE81" s="38"/>
      <c r="BF81" s="39"/>
      <c r="BG81" s="39"/>
      <c r="BH81" s="40"/>
      <c r="BI81" s="39"/>
      <c r="BJ81" s="39"/>
      <c r="BK81" s="66"/>
      <c r="BL81" s="66"/>
      <c r="BM81" s="37"/>
      <c r="BN81" s="40"/>
      <c r="BO81" s="38"/>
      <c r="BP81" s="39"/>
      <c r="BQ81" s="39"/>
      <c r="BR81" s="37"/>
      <c r="BS81" s="40"/>
      <c r="BT81" s="38"/>
      <c r="BU81" s="39"/>
      <c r="BV81" s="39"/>
      <c r="BW81" s="40"/>
      <c r="BX81" s="39"/>
      <c r="BY81" s="39"/>
      <c r="BZ81" s="66"/>
      <c r="CA81" s="66"/>
      <c r="CB81" s="37"/>
      <c r="CC81" s="40"/>
      <c r="CD81" s="38"/>
      <c r="CE81" s="39"/>
      <c r="CF81" s="39"/>
      <c r="CG81" s="37"/>
      <c r="CH81" s="40"/>
      <c r="CI81" s="38"/>
      <c r="CJ81" s="39"/>
      <c r="CK81" s="39"/>
      <c r="CL81" s="40"/>
      <c r="CM81" s="39"/>
      <c r="CN81" s="39"/>
      <c r="CO81" s="66"/>
      <c r="CP81" s="66"/>
      <c r="CQ81" s="37"/>
      <c r="CR81" s="40"/>
      <c r="CS81" s="38"/>
      <c r="CT81" s="39"/>
      <c r="CU81" s="39"/>
      <c r="CV81" s="37"/>
      <c r="CW81" s="40"/>
      <c r="CX81" s="38"/>
      <c r="CY81" s="39"/>
      <c r="CZ81" s="39"/>
      <c r="DA81" s="40"/>
      <c r="DB81" s="39"/>
      <c r="DC81" s="39"/>
      <c r="DD81" s="66"/>
      <c r="DE81" s="66"/>
      <c r="DF81" s="37"/>
      <c r="DG81" s="40"/>
      <c r="DH81" s="38"/>
      <c r="DI81" s="39"/>
      <c r="DJ81" s="39"/>
      <c r="DK81" s="37"/>
      <c r="DL81" s="40"/>
      <c r="DM81" s="38"/>
      <c r="DN81" s="39"/>
      <c r="DO81" s="39"/>
      <c r="DP81" s="40"/>
      <c r="DQ81" s="39"/>
      <c r="DR81" s="39"/>
      <c r="DS81" s="66"/>
      <c r="DT81" s="66"/>
      <c r="DU81" s="35"/>
      <c r="DV81" s="35"/>
      <c r="DW81" s="35"/>
      <c r="DX81" s="35"/>
      <c r="DY81" s="35"/>
      <c r="DZ81" s="35"/>
      <c r="EA81" s="35"/>
      <c r="EB81" s="28"/>
    </row>
    <row r="82" spans="1:132" ht="19.5">
      <c r="A82" s="4"/>
      <c r="B82" s="4"/>
      <c r="C82" s="4"/>
      <c r="D82" s="4"/>
      <c r="E82" s="37"/>
      <c r="F82" s="40"/>
      <c r="G82" s="38"/>
      <c r="H82" s="39"/>
      <c r="I82" s="39"/>
      <c r="J82" s="37"/>
      <c r="K82" s="40"/>
      <c r="L82" s="38"/>
      <c r="M82" s="39"/>
      <c r="N82" s="39"/>
      <c r="O82" s="40"/>
      <c r="P82" s="39"/>
      <c r="Q82" s="39"/>
      <c r="R82" s="66"/>
      <c r="S82" s="66"/>
      <c r="T82" s="37"/>
      <c r="U82" s="40"/>
      <c r="V82" s="38"/>
      <c r="W82" s="39"/>
      <c r="X82" s="39"/>
      <c r="Y82" s="37"/>
      <c r="Z82" s="40"/>
      <c r="AA82" s="38"/>
      <c r="AB82" s="39"/>
      <c r="AC82" s="39"/>
      <c r="AD82" s="40"/>
      <c r="AE82" s="39"/>
      <c r="AF82" s="39"/>
      <c r="AG82" s="66"/>
      <c r="AH82" s="66"/>
      <c r="AI82" s="37"/>
      <c r="AJ82" s="40"/>
      <c r="AK82" s="38"/>
      <c r="AL82" s="39"/>
      <c r="AM82" s="39"/>
      <c r="AN82" s="37"/>
      <c r="AO82" s="40"/>
      <c r="AP82" s="38"/>
      <c r="AQ82" s="39"/>
      <c r="AR82" s="39"/>
      <c r="AS82" s="40"/>
      <c r="AT82" s="39"/>
      <c r="AU82" s="39"/>
      <c r="AV82" s="66"/>
      <c r="AW82" s="66"/>
      <c r="AX82" s="37"/>
      <c r="AY82" s="40"/>
      <c r="AZ82" s="38"/>
      <c r="BA82" s="39"/>
      <c r="BB82" s="39"/>
      <c r="BC82" s="37"/>
      <c r="BD82" s="40"/>
      <c r="BE82" s="38"/>
      <c r="BF82" s="39"/>
      <c r="BG82" s="39"/>
      <c r="BH82" s="40"/>
      <c r="BI82" s="39"/>
      <c r="BJ82" s="39"/>
      <c r="BK82" s="66"/>
      <c r="BL82" s="66"/>
      <c r="BM82" s="37"/>
      <c r="BN82" s="40"/>
      <c r="BO82" s="38"/>
      <c r="BP82" s="39"/>
      <c r="BQ82" s="39"/>
      <c r="BR82" s="37"/>
      <c r="BS82" s="40"/>
      <c r="BT82" s="38"/>
      <c r="BU82" s="39"/>
      <c r="BV82" s="39"/>
      <c r="BW82" s="40"/>
      <c r="BX82" s="39"/>
      <c r="BY82" s="39"/>
      <c r="BZ82" s="66"/>
      <c r="CA82" s="66"/>
      <c r="CB82" s="37"/>
      <c r="CC82" s="40"/>
      <c r="CD82" s="38"/>
      <c r="CE82" s="39"/>
      <c r="CF82" s="39"/>
      <c r="CG82" s="37"/>
      <c r="CH82" s="40"/>
      <c r="CI82" s="38"/>
      <c r="CJ82" s="39"/>
      <c r="CK82" s="39"/>
      <c r="CL82" s="40"/>
      <c r="CM82" s="39"/>
      <c r="CN82" s="39"/>
      <c r="CO82" s="66"/>
      <c r="CP82" s="66"/>
      <c r="CQ82" s="37"/>
      <c r="CR82" s="40"/>
      <c r="CS82" s="38"/>
      <c r="CT82" s="39"/>
      <c r="CU82" s="39"/>
      <c r="CV82" s="37"/>
      <c r="CW82" s="40"/>
      <c r="CX82" s="38"/>
      <c r="CY82" s="39"/>
      <c r="CZ82" s="39"/>
      <c r="DA82" s="40"/>
      <c r="DB82" s="39"/>
      <c r="DC82" s="39"/>
      <c r="DD82" s="66"/>
      <c r="DE82" s="66"/>
      <c r="DF82" s="37"/>
      <c r="DG82" s="40"/>
      <c r="DH82" s="38"/>
      <c r="DI82" s="39"/>
      <c r="DJ82" s="39"/>
      <c r="DK82" s="37"/>
      <c r="DL82" s="40"/>
      <c r="DM82" s="38"/>
      <c r="DN82" s="39"/>
      <c r="DO82" s="39"/>
      <c r="DP82" s="40"/>
      <c r="DQ82" s="39"/>
      <c r="DR82" s="39"/>
      <c r="DS82" s="66"/>
      <c r="DT82" s="66"/>
      <c r="DU82" s="35"/>
      <c r="DV82" s="35"/>
      <c r="DW82" s="35"/>
      <c r="DX82" s="35"/>
      <c r="DY82" s="35"/>
      <c r="DZ82" s="35"/>
      <c r="EA82" s="35"/>
      <c r="EB82" s="28"/>
    </row>
    <row r="83" spans="1:132" ht="19.5">
      <c r="A83" s="4"/>
      <c r="B83" s="4"/>
      <c r="C83" s="4"/>
      <c r="D83" s="4"/>
      <c r="E83" s="37"/>
      <c r="F83" s="40"/>
      <c r="G83" s="38"/>
      <c r="H83" s="39"/>
      <c r="I83" s="39"/>
      <c r="J83" s="37"/>
      <c r="K83" s="40"/>
      <c r="L83" s="38"/>
      <c r="M83" s="39"/>
      <c r="N83" s="39"/>
      <c r="O83" s="40"/>
      <c r="P83" s="39"/>
      <c r="Q83" s="39"/>
      <c r="R83" s="66"/>
      <c r="S83" s="66"/>
      <c r="T83" s="37"/>
      <c r="U83" s="40"/>
      <c r="V83" s="38"/>
      <c r="W83" s="39"/>
      <c r="X83" s="39"/>
      <c r="Y83" s="37"/>
      <c r="Z83" s="40"/>
      <c r="AA83" s="38"/>
      <c r="AB83" s="39"/>
      <c r="AC83" s="39"/>
      <c r="AD83" s="40"/>
      <c r="AE83" s="39"/>
      <c r="AF83" s="39"/>
      <c r="AG83" s="66"/>
      <c r="AH83" s="66"/>
      <c r="AI83" s="37"/>
      <c r="AJ83" s="40"/>
      <c r="AK83" s="38"/>
      <c r="AL83" s="39"/>
      <c r="AM83" s="39"/>
      <c r="AN83" s="37"/>
      <c r="AO83" s="40"/>
      <c r="AP83" s="38"/>
      <c r="AQ83" s="39"/>
      <c r="AR83" s="39"/>
      <c r="AS83" s="40"/>
      <c r="AT83" s="39"/>
      <c r="AU83" s="39"/>
      <c r="AV83" s="66"/>
      <c r="AW83" s="66"/>
      <c r="AX83" s="37"/>
      <c r="AY83" s="40"/>
      <c r="AZ83" s="38"/>
      <c r="BA83" s="39"/>
      <c r="BB83" s="39"/>
      <c r="BC83" s="37"/>
      <c r="BD83" s="40"/>
      <c r="BE83" s="38"/>
      <c r="BF83" s="39"/>
      <c r="BG83" s="39"/>
      <c r="BH83" s="40"/>
      <c r="BI83" s="39"/>
      <c r="BJ83" s="39"/>
      <c r="BK83" s="66"/>
      <c r="BL83" s="66"/>
      <c r="BM83" s="37"/>
      <c r="BN83" s="40"/>
      <c r="BO83" s="38"/>
      <c r="BP83" s="39"/>
      <c r="BQ83" s="39"/>
      <c r="BR83" s="37"/>
      <c r="BS83" s="40"/>
      <c r="BT83" s="38"/>
      <c r="BU83" s="39"/>
      <c r="BV83" s="39"/>
      <c r="BW83" s="40"/>
      <c r="BX83" s="39"/>
      <c r="BY83" s="39"/>
      <c r="BZ83" s="66"/>
      <c r="CA83" s="66"/>
      <c r="CB83" s="37"/>
      <c r="CC83" s="40"/>
      <c r="CD83" s="38"/>
      <c r="CE83" s="39"/>
      <c r="CF83" s="39"/>
      <c r="CG83" s="37"/>
      <c r="CH83" s="40"/>
      <c r="CI83" s="38"/>
      <c r="CJ83" s="39"/>
      <c r="CK83" s="39"/>
      <c r="CL83" s="40"/>
      <c r="CM83" s="39"/>
      <c r="CN83" s="39"/>
      <c r="CO83" s="66"/>
      <c r="CP83" s="66"/>
      <c r="CQ83" s="37"/>
      <c r="CR83" s="40"/>
      <c r="CS83" s="38"/>
      <c r="CT83" s="39"/>
      <c r="CU83" s="39"/>
      <c r="CV83" s="37"/>
      <c r="CW83" s="40"/>
      <c r="CX83" s="38"/>
      <c r="CY83" s="39"/>
      <c r="CZ83" s="39"/>
      <c r="DA83" s="40"/>
      <c r="DB83" s="39"/>
      <c r="DC83" s="39"/>
      <c r="DD83" s="66"/>
      <c r="DE83" s="66"/>
      <c r="DF83" s="37"/>
      <c r="DG83" s="40"/>
      <c r="DH83" s="38"/>
      <c r="DI83" s="39"/>
      <c r="DJ83" s="39"/>
      <c r="DK83" s="37"/>
      <c r="DL83" s="40"/>
      <c r="DM83" s="38"/>
      <c r="DN83" s="39"/>
      <c r="DO83" s="39"/>
      <c r="DP83" s="40"/>
      <c r="DQ83" s="39"/>
      <c r="DR83" s="39"/>
      <c r="DS83" s="66"/>
      <c r="DT83" s="66"/>
      <c r="DU83" s="35"/>
      <c r="DV83" s="35"/>
      <c r="DW83" s="35"/>
      <c r="DX83" s="35"/>
      <c r="DY83" s="35"/>
      <c r="DZ83" s="35"/>
      <c r="EA83" s="35"/>
      <c r="EB83" s="28"/>
    </row>
    <row r="84" spans="1:132" ht="19.5">
      <c r="A84" s="4"/>
      <c r="B84" s="4"/>
      <c r="C84" s="4"/>
      <c r="D84" s="4"/>
      <c r="E84" s="37"/>
      <c r="F84" s="40"/>
      <c r="G84" s="38"/>
      <c r="H84" s="39"/>
      <c r="I84" s="39"/>
      <c r="J84" s="37"/>
      <c r="K84" s="40"/>
      <c r="L84" s="38"/>
      <c r="M84" s="39"/>
      <c r="N84" s="39"/>
      <c r="O84" s="40"/>
      <c r="P84" s="39"/>
      <c r="Q84" s="39"/>
      <c r="R84" s="66"/>
      <c r="S84" s="66"/>
      <c r="T84" s="37"/>
      <c r="U84" s="40"/>
      <c r="V84" s="38"/>
      <c r="W84" s="39"/>
      <c r="X84" s="39"/>
      <c r="Y84" s="37"/>
      <c r="Z84" s="40"/>
      <c r="AA84" s="38"/>
      <c r="AB84" s="39"/>
      <c r="AC84" s="39"/>
      <c r="AD84" s="40"/>
      <c r="AE84" s="39"/>
      <c r="AF84" s="39"/>
      <c r="AG84" s="66"/>
      <c r="AH84" s="66"/>
      <c r="AI84" s="37"/>
      <c r="AJ84" s="40"/>
      <c r="AK84" s="38"/>
      <c r="AL84" s="39"/>
      <c r="AM84" s="39"/>
      <c r="AN84" s="37"/>
      <c r="AO84" s="40"/>
      <c r="AP84" s="38"/>
      <c r="AQ84" s="39"/>
      <c r="AR84" s="39"/>
      <c r="AS84" s="40"/>
      <c r="AT84" s="39"/>
      <c r="AU84" s="39"/>
      <c r="AV84" s="66"/>
      <c r="AW84" s="66"/>
      <c r="AX84" s="37"/>
      <c r="AY84" s="40"/>
      <c r="AZ84" s="38"/>
      <c r="BA84" s="39"/>
      <c r="BB84" s="39"/>
      <c r="BC84" s="37"/>
      <c r="BD84" s="40"/>
      <c r="BE84" s="38"/>
      <c r="BF84" s="39"/>
      <c r="BG84" s="39"/>
      <c r="BH84" s="40"/>
      <c r="BI84" s="39"/>
      <c r="BJ84" s="39"/>
      <c r="BK84" s="66"/>
      <c r="BL84" s="66"/>
      <c r="BM84" s="37"/>
      <c r="BN84" s="40"/>
      <c r="BO84" s="38"/>
      <c r="BP84" s="39"/>
      <c r="BQ84" s="39"/>
      <c r="BR84" s="37"/>
      <c r="BS84" s="40"/>
      <c r="BT84" s="38"/>
      <c r="BU84" s="39"/>
      <c r="BV84" s="39"/>
      <c r="BW84" s="40"/>
      <c r="BX84" s="39"/>
      <c r="BY84" s="39"/>
      <c r="BZ84" s="66"/>
      <c r="CA84" s="66"/>
      <c r="CB84" s="37"/>
      <c r="CC84" s="40"/>
      <c r="CD84" s="38"/>
      <c r="CE84" s="39"/>
      <c r="CF84" s="39"/>
      <c r="CG84" s="37"/>
      <c r="CH84" s="40"/>
      <c r="CI84" s="38"/>
      <c r="CJ84" s="39"/>
      <c r="CK84" s="39"/>
      <c r="CL84" s="40"/>
      <c r="CM84" s="39"/>
      <c r="CN84" s="39"/>
      <c r="CO84" s="66"/>
      <c r="CP84" s="66"/>
      <c r="CQ84" s="37"/>
      <c r="CR84" s="40"/>
      <c r="CS84" s="38"/>
      <c r="CT84" s="39"/>
      <c r="CU84" s="39"/>
      <c r="CV84" s="37"/>
      <c r="CW84" s="40"/>
      <c r="CX84" s="38"/>
      <c r="CY84" s="39"/>
      <c r="CZ84" s="39"/>
      <c r="DA84" s="40"/>
      <c r="DB84" s="39"/>
      <c r="DC84" s="39"/>
      <c r="DD84" s="66"/>
      <c r="DE84" s="66"/>
      <c r="DF84" s="37"/>
      <c r="DG84" s="40"/>
      <c r="DH84" s="38"/>
      <c r="DI84" s="39"/>
      <c r="DJ84" s="39"/>
      <c r="DK84" s="37"/>
      <c r="DL84" s="40"/>
      <c r="DM84" s="38"/>
      <c r="DN84" s="39"/>
      <c r="DO84" s="39"/>
      <c r="DP84" s="40"/>
      <c r="DQ84" s="39"/>
      <c r="DR84" s="39"/>
      <c r="DS84" s="66"/>
      <c r="DT84" s="66"/>
      <c r="DU84" s="35"/>
      <c r="DV84" s="35"/>
      <c r="DW84" s="35"/>
      <c r="DX84" s="35"/>
      <c r="DY84" s="35"/>
      <c r="DZ84" s="35"/>
      <c r="EA84" s="35"/>
      <c r="EB84" s="28"/>
    </row>
    <row r="85" spans="1:132" ht="19.5">
      <c r="A85" s="4"/>
      <c r="B85" s="4"/>
      <c r="C85" s="4"/>
      <c r="D85" s="4"/>
      <c r="E85" s="37"/>
      <c r="F85" s="40"/>
      <c r="G85" s="38"/>
      <c r="H85" s="39"/>
      <c r="I85" s="39"/>
      <c r="J85" s="37"/>
      <c r="K85" s="40"/>
      <c r="L85" s="38"/>
      <c r="M85" s="39"/>
      <c r="N85" s="39"/>
      <c r="O85" s="40"/>
      <c r="P85" s="39"/>
      <c r="Q85" s="39"/>
      <c r="R85" s="66"/>
      <c r="S85" s="66"/>
      <c r="T85" s="37"/>
      <c r="U85" s="40"/>
      <c r="V85" s="38"/>
      <c r="W85" s="39"/>
      <c r="X85" s="39"/>
      <c r="Y85" s="37"/>
      <c r="Z85" s="40"/>
      <c r="AA85" s="38"/>
      <c r="AB85" s="39"/>
      <c r="AC85" s="39"/>
      <c r="AD85" s="40"/>
      <c r="AE85" s="39"/>
      <c r="AF85" s="39"/>
      <c r="AG85" s="66"/>
      <c r="AH85" s="66"/>
      <c r="AI85" s="37"/>
      <c r="AJ85" s="40"/>
      <c r="AK85" s="38"/>
      <c r="AL85" s="39"/>
      <c r="AM85" s="39"/>
      <c r="AN85" s="37"/>
      <c r="AO85" s="40"/>
      <c r="AP85" s="38"/>
      <c r="AQ85" s="39"/>
      <c r="AR85" s="39"/>
      <c r="AS85" s="40"/>
      <c r="AT85" s="39"/>
      <c r="AU85" s="39"/>
      <c r="AV85" s="66"/>
      <c r="AW85" s="66"/>
      <c r="AX85" s="37"/>
      <c r="AY85" s="40"/>
      <c r="AZ85" s="38"/>
      <c r="BA85" s="39"/>
      <c r="BB85" s="39"/>
      <c r="BC85" s="37"/>
      <c r="BD85" s="40"/>
      <c r="BE85" s="38"/>
      <c r="BF85" s="39"/>
      <c r="BG85" s="39"/>
      <c r="BH85" s="40"/>
      <c r="BI85" s="39"/>
      <c r="BJ85" s="39"/>
      <c r="BK85" s="66"/>
      <c r="BL85" s="66"/>
      <c r="BM85" s="37"/>
      <c r="BN85" s="40"/>
      <c r="BO85" s="38"/>
      <c r="BP85" s="39"/>
      <c r="BQ85" s="39"/>
      <c r="BR85" s="37"/>
      <c r="BS85" s="40"/>
      <c r="BT85" s="38"/>
      <c r="BU85" s="39"/>
      <c r="BV85" s="39"/>
      <c r="BW85" s="40"/>
      <c r="BX85" s="39"/>
      <c r="BY85" s="39"/>
      <c r="BZ85" s="66"/>
      <c r="CA85" s="66"/>
      <c r="CB85" s="37"/>
      <c r="CC85" s="40"/>
      <c r="CD85" s="38"/>
      <c r="CE85" s="39"/>
      <c r="CF85" s="39"/>
      <c r="CG85" s="37"/>
      <c r="CH85" s="40"/>
      <c r="CI85" s="38"/>
      <c r="CJ85" s="39"/>
      <c r="CK85" s="39"/>
      <c r="CL85" s="40"/>
      <c r="CM85" s="39"/>
      <c r="CN85" s="39"/>
      <c r="CO85" s="66"/>
      <c r="CP85" s="66"/>
      <c r="CQ85" s="37"/>
      <c r="CR85" s="40"/>
      <c r="CS85" s="38"/>
      <c r="CT85" s="39"/>
      <c r="CU85" s="39"/>
      <c r="CV85" s="37"/>
      <c r="CW85" s="40"/>
      <c r="CX85" s="38"/>
      <c r="CY85" s="39"/>
      <c r="CZ85" s="39"/>
      <c r="DA85" s="40"/>
      <c r="DB85" s="39"/>
      <c r="DC85" s="39"/>
      <c r="DD85" s="66"/>
      <c r="DE85" s="66"/>
      <c r="DF85" s="37"/>
      <c r="DG85" s="40"/>
      <c r="DH85" s="38"/>
      <c r="DI85" s="39"/>
      <c r="DJ85" s="39"/>
      <c r="DK85" s="37"/>
      <c r="DL85" s="40"/>
      <c r="DM85" s="38"/>
      <c r="DN85" s="39"/>
      <c r="DO85" s="39"/>
      <c r="DP85" s="40"/>
      <c r="DQ85" s="39"/>
      <c r="DR85" s="39"/>
      <c r="DS85" s="66"/>
      <c r="DT85" s="66"/>
      <c r="DU85" s="35"/>
      <c r="DV85" s="35"/>
      <c r="DW85" s="35"/>
      <c r="DX85" s="35"/>
      <c r="DY85" s="35"/>
      <c r="DZ85" s="35"/>
      <c r="EA85" s="35"/>
      <c r="EB85" s="28"/>
    </row>
    <row r="86" spans="1:132" ht="19.5">
      <c r="A86" s="4"/>
      <c r="B86" s="4"/>
      <c r="C86" s="4"/>
      <c r="D86" s="4"/>
      <c r="E86" s="37"/>
      <c r="F86" s="40"/>
      <c r="G86" s="38"/>
      <c r="H86" s="39"/>
      <c r="I86" s="39"/>
      <c r="J86" s="37"/>
      <c r="K86" s="40"/>
      <c r="L86" s="38"/>
      <c r="M86" s="39"/>
      <c r="N86" s="39"/>
      <c r="O86" s="40"/>
      <c r="P86" s="39"/>
      <c r="Q86" s="39"/>
      <c r="R86" s="66"/>
      <c r="S86" s="66"/>
      <c r="T86" s="37"/>
      <c r="U86" s="40"/>
      <c r="V86" s="38"/>
      <c r="W86" s="39"/>
      <c r="X86" s="39"/>
      <c r="Y86" s="37"/>
      <c r="Z86" s="40"/>
      <c r="AA86" s="38"/>
      <c r="AB86" s="39"/>
      <c r="AC86" s="39"/>
      <c r="AD86" s="40"/>
      <c r="AE86" s="39"/>
      <c r="AF86" s="39"/>
      <c r="AG86" s="66"/>
      <c r="AH86" s="66"/>
      <c r="AI86" s="37"/>
      <c r="AJ86" s="40"/>
      <c r="AK86" s="38"/>
      <c r="AL86" s="39"/>
      <c r="AM86" s="39"/>
      <c r="AN86" s="37"/>
      <c r="AO86" s="40"/>
      <c r="AP86" s="38"/>
      <c r="AQ86" s="39"/>
      <c r="AR86" s="39"/>
      <c r="AS86" s="40"/>
      <c r="AT86" s="39"/>
      <c r="AU86" s="39"/>
      <c r="AV86" s="66"/>
      <c r="AW86" s="66"/>
      <c r="AX86" s="37"/>
      <c r="AY86" s="40"/>
      <c r="AZ86" s="38"/>
      <c r="BA86" s="39"/>
      <c r="BB86" s="39"/>
      <c r="BC86" s="37"/>
      <c r="BD86" s="40"/>
      <c r="BE86" s="38"/>
      <c r="BF86" s="39"/>
      <c r="BG86" s="39"/>
      <c r="BH86" s="40"/>
      <c r="BI86" s="39"/>
      <c r="BJ86" s="39"/>
      <c r="BK86" s="66"/>
      <c r="BL86" s="66"/>
      <c r="BM86" s="37"/>
      <c r="BN86" s="40"/>
      <c r="BO86" s="38"/>
      <c r="BP86" s="39"/>
      <c r="BQ86" s="39"/>
      <c r="BR86" s="37"/>
      <c r="BS86" s="40"/>
      <c r="BT86" s="38"/>
      <c r="BU86" s="39"/>
      <c r="BV86" s="39"/>
      <c r="BW86" s="40"/>
      <c r="BX86" s="39"/>
      <c r="BY86" s="39"/>
      <c r="BZ86" s="66"/>
      <c r="CA86" s="66"/>
      <c r="CB86" s="37"/>
      <c r="CC86" s="40"/>
      <c r="CD86" s="38"/>
      <c r="CE86" s="39"/>
      <c r="CF86" s="39"/>
      <c r="CG86" s="37"/>
      <c r="CH86" s="40"/>
      <c r="CI86" s="38"/>
      <c r="CJ86" s="39"/>
      <c r="CK86" s="39"/>
      <c r="CL86" s="40"/>
      <c r="CM86" s="39"/>
      <c r="CN86" s="39"/>
      <c r="CO86" s="66"/>
      <c r="CP86" s="66"/>
      <c r="CQ86" s="37"/>
      <c r="CR86" s="40"/>
      <c r="CS86" s="38"/>
      <c r="CT86" s="39"/>
      <c r="CU86" s="39"/>
      <c r="CV86" s="37"/>
      <c r="CW86" s="40"/>
      <c r="CX86" s="38"/>
      <c r="CY86" s="39"/>
      <c r="CZ86" s="39"/>
      <c r="DA86" s="40"/>
      <c r="DB86" s="39"/>
      <c r="DC86" s="39"/>
      <c r="DD86" s="66"/>
      <c r="DE86" s="66"/>
      <c r="DF86" s="37"/>
      <c r="DG86" s="40"/>
      <c r="DH86" s="38"/>
      <c r="DI86" s="39"/>
      <c r="DJ86" s="39"/>
      <c r="DK86" s="37"/>
      <c r="DL86" s="40"/>
      <c r="DM86" s="38"/>
      <c r="DN86" s="39"/>
      <c r="DO86" s="39"/>
      <c r="DP86" s="40"/>
      <c r="DQ86" s="39"/>
      <c r="DR86" s="39"/>
      <c r="DS86" s="66"/>
      <c r="DT86" s="66"/>
      <c r="DU86" s="35"/>
      <c r="DV86" s="35"/>
      <c r="DW86" s="35"/>
      <c r="DX86" s="35"/>
      <c r="DY86" s="35"/>
      <c r="DZ86" s="35"/>
      <c r="EA86" s="35"/>
      <c r="EB86" s="28"/>
    </row>
    <row r="87" spans="1:132" ht="19.5">
      <c r="A87" s="4"/>
      <c r="B87" s="4"/>
      <c r="C87" s="4"/>
      <c r="D87" s="4"/>
      <c r="E87" s="37"/>
      <c r="F87" s="40"/>
      <c r="G87" s="38"/>
      <c r="H87" s="39"/>
      <c r="I87" s="39"/>
      <c r="J87" s="37"/>
      <c r="K87" s="40"/>
      <c r="L87" s="38"/>
      <c r="M87" s="39"/>
      <c r="N87" s="39"/>
      <c r="O87" s="40"/>
      <c r="P87" s="39"/>
      <c r="Q87" s="39"/>
      <c r="R87" s="66"/>
      <c r="S87" s="66"/>
      <c r="T87" s="37"/>
      <c r="U87" s="40"/>
      <c r="V87" s="38"/>
      <c r="W87" s="39"/>
      <c r="X87" s="39"/>
      <c r="Y87" s="37"/>
      <c r="Z87" s="40"/>
      <c r="AA87" s="38"/>
      <c r="AB87" s="39"/>
      <c r="AC87" s="39"/>
      <c r="AD87" s="40"/>
      <c r="AE87" s="39"/>
      <c r="AF87" s="39"/>
      <c r="AG87" s="66"/>
      <c r="AH87" s="66"/>
      <c r="AI87" s="37"/>
      <c r="AJ87" s="40"/>
      <c r="AK87" s="38"/>
      <c r="AL87" s="39"/>
      <c r="AM87" s="39"/>
      <c r="AN87" s="37"/>
      <c r="AO87" s="40"/>
      <c r="AP87" s="38"/>
      <c r="AQ87" s="39"/>
      <c r="AR87" s="39"/>
      <c r="AS87" s="40"/>
      <c r="AT87" s="39"/>
      <c r="AU87" s="39"/>
      <c r="AV87" s="66"/>
      <c r="AW87" s="66"/>
      <c r="AX87" s="37"/>
      <c r="AY87" s="40"/>
      <c r="AZ87" s="38"/>
      <c r="BA87" s="39"/>
      <c r="BB87" s="39"/>
      <c r="BC87" s="37"/>
      <c r="BD87" s="40"/>
      <c r="BE87" s="38"/>
      <c r="BF87" s="39"/>
      <c r="BG87" s="39"/>
      <c r="BH87" s="40"/>
      <c r="BI87" s="39"/>
      <c r="BJ87" s="39"/>
      <c r="BK87" s="66"/>
      <c r="BL87" s="66"/>
      <c r="BM87" s="37"/>
      <c r="BN87" s="40"/>
      <c r="BO87" s="38"/>
      <c r="BP87" s="39"/>
      <c r="BQ87" s="39"/>
      <c r="BR87" s="37"/>
      <c r="BS87" s="40"/>
      <c r="BT87" s="38"/>
      <c r="BU87" s="39"/>
      <c r="BV87" s="39"/>
      <c r="BW87" s="40"/>
      <c r="BX87" s="39"/>
      <c r="BY87" s="39"/>
      <c r="BZ87" s="66"/>
      <c r="CA87" s="66"/>
      <c r="CB87" s="37"/>
      <c r="CC87" s="40"/>
      <c r="CD87" s="38"/>
      <c r="CE87" s="39"/>
      <c r="CF87" s="39"/>
      <c r="CG87" s="37"/>
      <c r="CH87" s="40"/>
      <c r="CI87" s="38"/>
      <c r="CJ87" s="39"/>
      <c r="CK87" s="39"/>
      <c r="CL87" s="40"/>
      <c r="CM87" s="39"/>
      <c r="CN87" s="39"/>
      <c r="CO87" s="66"/>
      <c r="CP87" s="66"/>
      <c r="CQ87" s="37"/>
      <c r="CR87" s="40"/>
      <c r="CS87" s="38"/>
      <c r="CT87" s="39"/>
      <c r="CU87" s="39"/>
      <c r="CV87" s="37"/>
      <c r="CW87" s="40"/>
      <c r="CX87" s="38"/>
      <c r="CY87" s="39"/>
      <c r="CZ87" s="39"/>
      <c r="DA87" s="40"/>
      <c r="DB87" s="39"/>
      <c r="DC87" s="39"/>
      <c r="DD87" s="66"/>
      <c r="DE87" s="66"/>
      <c r="DF87" s="37"/>
      <c r="DG87" s="40"/>
      <c r="DH87" s="38"/>
      <c r="DI87" s="39"/>
      <c r="DJ87" s="39"/>
      <c r="DK87" s="37"/>
      <c r="DL87" s="40"/>
      <c r="DM87" s="38"/>
      <c r="DN87" s="39"/>
      <c r="DO87" s="39"/>
      <c r="DP87" s="40"/>
      <c r="DQ87" s="39"/>
      <c r="DR87" s="39"/>
      <c r="DS87" s="66"/>
      <c r="DT87" s="66"/>
      <c r="DU87" s="35"/>
      <c r="DV87" s="35"/>
      <c r="DW87" s="35"/>
      <c r="DX87" s="35"/>
      <c r="DY87" s="35"/>
      <c r="DZ87" s="35"/>
      <c r="EA87" s="35"/>
      <c r="EB87" s="28"/>
    </row>
    <row r="88" spans="1:132" ht="19.5">
      <c r="A88" s="4"/>
      <c r="B88" s="4"/>
      <c r="C88" s="4"/>
      <c r="D88" s="4"/>
      <c r="E88" s="37"/>
      <c r="F88" s="40"/>
      <c r="G88" s="38"/>
      <c r="H88" s="39"/>
      <c r="I88" s="39"/>
      <c r="J88" s="37"/>
      <c r="K88" s="40"/>
      <c r="L88" s="38"/>
      <c r="M88" s="39"/>
      <c r="N88" s="39"/>
      <c r="O88" s="40"/>
      <c r="P88" s="39"/>
      <c r="Q88" s="39"/>
      <c r="R88" s="66"/>
      <c r="S88" s="66"/>
      <c r="T88" s="37"/>
      <c r="U88" s="40"/>
      <c r="V88" s="38"/>
      <c r="W88" s="39"/>
      <c r="X88" s="39"/>
      <c r="Y88" s="37"/>
      <c r="Z88" s="40"/>
      <c r="AA88" s="38"/>
      <c r="AB88" s="39"/>
      <c r="AC88" s="39"/>
      <c r="AD88" s="40"/>
      <c r="AE88" s="39"/>
      <c r="AF88" s="39"/>
      <c r="AG88" s="66"/>
      <c r="AH88" s="66"/>
      <c r="AI88" s="37"/>
      <c r="AJ88" s="40"/>
      <c r="AK88" s="38"/>
      <c r="AL88" s="39"/>
      <c r="AM88" s="39"/>
      <c r="AN88" s="37"/>
      <c r="AO88" s="40"/>
      <c r="AP88" s="38"/>
      <c r="AQ88" s="39"/>
      <c r="AR88" s="39"/>
      <c r="AS88" s="40"/>
      <c r="AT88" s="39"/>
      <c r="AU88" s="39"/>
      <c r="AV88" s="66"/>
      <c r="AW88" s="66"/>
      <c r="AX88" s="37"/>
      <c r="AY88" s="40"/>
      <c r="AZ88" s="38"/>
      <c r="BA88" s="39"/>
      <c r="BB88" s="39"/>
      <c r="BC88" s="37"/>
      <c r="BD88" s="40"/>
      <c r="BE88" s="38"/>
      <c r="BF88" s="39"/>
      <c r="BG88" s="39"/>
      <c r="BH88" s="40"/>
      <c r="BI88" s="39"/>
      <c r="BJ88" s="39"/>
      <c r="BK88" s="66"/>
      <c r="BL88" s="66"/>
      <c r="BM88" s="37"/>
      <c r="BN88" s="40"/>
      <c r="BO88" s="38"/>
      <c r="BP88" s="39"/>
      <c r="BQ88" s="39"/>
      <c r="BR88" s="37"/>
      <c r="BS88" s="40"/>
      <c r="BT88" s="38"/>
      <c r="BU88" s="39"/>
      <c r="BV88" s="39"/>
      <c r="BW88" s="40"/>
      <c r="BX88" s="39"/>
      <c r="BY88" s="39"/>
      <c r="BZ88" s="66"/>
      <c r="CA88" s="66"/>
      <c r="CB88" s="37"/>
      <c r="CC88" s="40"/>
      <c r="CD88" s="38"/>
      <c r="CE88" s="39"/>
      <c r="CF88" s="39"/>
      <c r="CG88" s="37"/>
      <c r="CH88" s="40"/>
      <c r="CI88" s="38"/>
      <c r="CJ88" s="39"/>
      <c r="CK88" s="39"/>
      <c r="CL88" s="40"/>
      <c r="CM88" s="39"/>
      <c r="CN88" s="39"/>
      <c r="CO88" s="66"/>
      <c r="CP88" s="66"/>
      <c r="CQ88" s="37"/>
      <c r="CR88" s="40"/>
      <c r="CS88" s="38"/>
      <c r="CT88" s="39"/>
      <c r="CU88" s="39"/>
      <c r="CV88" s="37"/>
      <c r="CW88" s="40"/>
      <c r="CX88" s="38"/>
      <c r="CY88" s="39"/>
      <c r="CZ88" s="39"/>
      <c r="DA88" s="40"/>
      <c r="DB88" s="39"/>
      <c r="DC88" s="39"/>
      <c r="DD88" s="66"/>
      <c r="DE88" s="66"/>
      <c r="DF88" s="37"/>
      <c r="DG88" s="40"/>
      <c r="DH88" s="38"/>
      <c r="DI88" s="39"/>
      <c r="DJ88" s="39"/>
      <c r="DK88" s="37"/>
      <c r="DL88" s="40"/>
      <c r="DM88" s="38"/>
      <c r="DN88" s="39"/>
      <c r="DO88" s="39"/>
      <c r="DP88" s="40"/>
      <c r="DQ88" s="39"/>
      <c r="DR88" s="39"/>
      <c r="DS88" s="66"/>
      <c r="DT88" s="66"/>
      <c r="DU88" s="35"/>
      <c r="DV88" s="35"/>
      <c r="DW88" s="35"/>
      <c r="DX88" s="35"/>
      <c r="DY88" s="35"/>
      <c r="DZ88" s="35"/>
      <c r="EA88" s="35"/>
      <c r="EB88" s="28"/>
    </row>
    <row r="89" spans="1:132" ht="19.5">
      <c r="A89" s="4"/>
      <c r="B89" s="4"/>
      <c r="C89" s="4"/>
      <c r="D89" s="4"/>
      <c r="E89" s="37"/>
      <c r="F89" s="40"/>
      <c r="G89" s="38"/>
      <c r="H89" s="39"/>
      <c r="I89" s="39"/>
      <c r="J89" s="37"/>
      <c r="K89" s="40"/>
      <c r="L89" s="38"/>
      <c r="M89" s="39"/>
      <c r="N89" s="39"/>
      <c r="O89" s="40"/>
      <c r="P89" s="39"/>
      <c r="Q89" s="39"/>
      <c r="R89" s="66"/>
      <c r="S89" s="66"/>
      <c r="T89" s="37"/>
      <c r="U89" s="40"/>
      <c r="V89" s="38"/>
      <c r="W89" s="39"/>
      <c r="X89" s="39"/>
      <c r="Y89" s="37"/>
      <c r="Z89" s="40"/>
      <c r="AA89" s="38"/>
      <c r="AB89" s="39"/>
      <c r="AC89" s="39"/>
      <c r="AD89" s="40"/>
      <c r="AE89" s="39"/>
      <c r="AF89" s="39"/>
      <c r="AG89" s="66"/>
      <c r="AH89" s="66"/>
      <c r="AI89" s="37"/>
      <c r="AJ89" s="40"/>
      <c r="AK89" s="38"/>
      <c r="AL89" s="39"/>
      <c r="AM89" s="39"/>
      <c r="AN89" s="37"/>
      <c r="AO89" s="40"/>
      <c r="AP89" s="38"/>
      <c r="AQ89" s="39"/>
      <c r="AR89" s="39"/>
      <c r="AS89" s="40"/>
      <c r="AT89" s="39"/>
      <c r="AU89" s="39"/>
      <c r="AV89" s="66"/>
      <c r="AW89" s="66"/>
      <c r="AX89" s="37"/>
      <c r="AY89" s="40"/>
      <c r="AZ89" s="38"/>
      <c r="BA89" s="39"/>
      <c r="BB89" s="39"/>
      <c r="BC89" s="37"/>
      <c r="BD89" s="40"/>
      <c r="BE89" s="38"/>
      <c r="BF89" s="39"/>
      <c r="BG89" s="39"/>
      <c r="BH89" s="40"/>
      <c r="BI89" s="39"/>
      <c r="BJ89" s="39"/>
      <c r="BK89" s="66"/>
      <c r="BL89" s="66"/>
      <c r="BM89" s="37"/>
      <c r="BN89" s="40"/>
      <c r="BO89" s="38"/>
      <c r="BP89" s="39"/>
      <c r="BQ89" s="39"/>
      <c r="BR89" s="37"/>
      <c r="BS89" s="40"/>
      <c r="BT89" s="38"/>
      <c r="BU89" s="39"/>
      <c r="BV89" s="39"/>
      <c r="BW89" s="40"/>
      <c r="BX89" s="39"/>
      <c r="BY89" s="39"/>
      <c r="BZ89" s="66"/>
      <c r="CA89" s="66"/>
      <c r="CB89" s="37"/>
      <c r="CC89" s="40"/>
      <c r="CD89" s="38"/>
      <c r="CE89" s="39"/>
      <c r="CF89" s="39"/>
      <c r="CG89" s="37"/>
      <c r="CH89" s="40"/>
      <c r="CI89" s="38"/>
      <c r="CJ89" s="39"/>
      <c r="CK89" s="39"/>
      <c r="CL89" s="40"/>
      <c r="CM89" s="39"/>
      <c r="CN89" s="39"/>
      <c r="CO89" s="66"/>
      <c r="CP89" s="66"/>
      <c r="CQ89" s="37"/>
      <c r="CR89" s="40"/>
      <c r="CS89" s="38"/>
      <c r="CT89" s="39"/>
      <c r="CU89" s="39"/>
      <c r="CV89" s="37"/>
      <c r="CW89" s="40"/>
      <c r="CX89" s="38"/>
      <c r="CY89" s="39"/>
      <c r="CZ89" s="39"/>
      <c r="DA89" s="40"/>
      <c r="DB89" s="39"/>
      <c r="DC89" s="39"/>
      <c r="DD89" s="66"/>
      <c r="DE89" s="66"/>
      <c r="DF89" s="37"/>
      <c r="DG89" s="40"/>
      <c r="DH89" s="38"/>
      <c r="DI89" s="39"/>
      <c r="DJ89" s="39"/>
      <c r="DK89" s="37"/>
      <c r="DL89" s="40"/>
      <c r="DM89" s="38"/>
      <c r="DN89" s="39"/>
      <c r="DO89" s="39"/>
      <c r="DP89" s="40"/>
      <c r="DQ89" s="39"/>
      <c r="DR89" s="39"/>
      <c r="DS89" s="66"/>
      <c r="DT89" s="66"/>
      <c r="DU89" s="35"/>
      <c r="DV89" s="35"/>
      <c r="DW89" s="35"/>
      <c r="DX89" s="35"/>
      <c r="DY89" s="35"/>
      <c r="DZ89" s="35"/>
      <c r="EA89" s="35"/>
      <c r="EB89" s="28"/>
    </row>
    <row r="90" spans="1:132" ht="19.5">
      <c r="A90" s="4"/>
      <c r="B90" s="4"/>
      <c r="C90" s="4"/>
      <c r="D90" s="4"/>
      <c r="E90" s="37"/>
      <c r="F90" s="40"/>
      <c r="G90" s="38"/>
      <c r="H90" s="39"/>
      <c r="I90" s="39"/>
      <c r="J90" s="37"/>
      <c r="K90" s="40"/>
      <c r="L90" s="38"/>
      <c r="M90" s="39"/>
      <c r="N90" s="39"/>
      <c r="O90" s="40"/>
      <c r="P90" s="39"/>
      <c r="Q90" s="39"/>
      <c r="R90" s="39"/>
      <c r="S90" s="39"/>
      <c r="T90" s="37"/>
      <c r="U90" s="40"/>
      <c r="V90" s="38"/>
      <c r="W90" s="39"/>
      <c r="X90" s="39"/>
      <c r="Y90" s="37"/>
      <c r="Z90" s="40"/>
      <c r="AA90" s="38"/>
      <c r="AB90" s="39"/>
      <c r="AC90" s="39"/>
      <c r="AD90" s="40"/>
      <c r="AE90" s="39"/>
      <c r="AF90" s="39"/>
      <c r="AG90" s="39"/>
      <c r="AH90" s="39"/>
      <c r="AI90" s="37"/>
      <c r="AJ90" s="40"/>
      <c r="AK90" s="38"/>
      <c r="AL90" s="39"/>
      <c r="AM90" s="39"/>
      <c r="AN90" s="37"/>
      <c r="AO90" s="40"/>
      <c r="AP90" s="38"/>
      <c r="AQ90" s="39"/>
      <c r="AR90" s="39"/>
      <c r="AS90" s="40"/>
      <c r="AT90" s="39"/>
      <c r="AU90" s="39"/>
      <c r="AV90" s="39"/>
      <c r="AW90" s="39"/>
      <c r="AX90" s="37"/>
      <c r="AY90" s="40"/>
      <c r="AZ90" s="38"/>
      <c r="BA90" s="39"/>
      <c r="BB90" s="39"/>
      <c r="BC90" s="37"/>
      <c r="BD90" s="40"/>
      <c r="BE90" s="38"/>
      <c r="BF90" s="39"/>
      <c r="BG90" s="39"/>
      <c r="BH90" s="40"/>
      <c r="BI90" s="39"/>
      <c r="BJ90" s="39"/>
      <c r="BK90" s="39"/>
      <c r="BL90" s="39"/>
      <c r="BM90" s="37"/>
      <c r="BN90" s="40"/>
      <c r="BO90" s="38"/>
      <c r="BP90" s="39"/>
      <c r="BQ90" s="39"/>
      <c r="BR90" s="37"/>
      <c r="BS90" s="40"/>
      <c r="BT90" s="38"/>
      <c r="BU90" s="39"/>
      <c r="BV90" s="39"/>
      <c r="BW90" s="40"/>
      <c r="BX90" s="39"/>
      <c r="BY90" s="39"/>
      <c r="BZ90" s="39"/>
      <c r="CA90" s="39"/>
      <c r="CB90" s="37"/>
      <c r="CC90" s="40"/>
      <c r="CD90" s="38"/>
      <c r="CE90" s="39"/>
      <c r="CF90" s="39"/>
      <c r="CG90" s="37"/>
      <c r="CH90" s="40"/>
      <c r="CI90" s="38"/>
      <c r="CJ90" s="39"/>
      <c r="CK90" s="39"/>
      <c r="CL90" s="40"/>
      <c r="CM90" s="39"/>
      <c r="CN90" s="39"/>
      <c r="CO90" s="39"/>
      <c r="CP90" s="39"/>
      <c r="CQ90" s="37"/>
      <c r="CR90" s="40"/>
      <c r="CS90" s="38"/>
      <c r="CT90" s="39"/>
      <c r="CU90" s="39"/>
      <c r="CV90" s="37"/>
      <c r="CW90" s="40"/>
      <c r="CX90" s="38"/>
      <c r="CY90" s="39"/>
      <c r="CZ90" s="39"/>
      <c r="DA90" s="40"/>
      <c r="DB90" s="39"/>
      <c r="DC90" s="39"/>
      <c r="DD90" s="39"/>
      <c r="DE90" s="39"/>
      <c r="DF90" s="37"/>
      <c r="DG90" s="40"/>
      <c r="DH90" s="38"/>
      <c r="DI90" s="39"/>
      <c r="DJ90" s="39"/>
      <c r="DK90" s="37"/>
      <c r="DL90" s="40"/>
      <c r="DM90" s="38"/>
      <c r="DN90" s="39"/>
      <c r="DO90" s="39"/>
      <c r="DP90" s="40"/>
      <c r="DQ90" s="39"/>
      <c r="DR90" s="39"/>
      <c r="DS90" s="39"/>
      <c r="DT90" s="39"/>
      <c r="DU90" s="35"/>
      <c r="DV90" s="35"/>
      <c r="DW90" s="35"/>
      <c r="DX90" s="35"/>
      <c r="DY90" s="35"/>
      <c r="DZ90" s="35"/>
      <c r="EA90" s="35"/>
      <c r="EB90" s="28"/>
    </row>
    <row r="91" spans="1:132" ht="19.5">
      <c r="A91" s="4"/>
      <c r="B91" s="4"/>
      <c r="C91" s="4"/>
      <c r="D91" s="4"/>
      <c r="E91" s="37"/>
      <c r="F91" s="40"/>
      <c r="G91" s="38"/>
      <c r="H91" s="39"/>
      <c r="I91" s="39"/>
      <c r="J91" s="37"/>
      <c r="K91" s="40"/>
      <c r="L91" s="38"/>
      <c r="M91" s="39"/>
      <c r="N91" s="39"/>
      <c r="O91" s="40"/>
      <c r="P91" s="39"/>
      <c r="Q91" s="39"/>
      <c r="R91" s="39"/>
      <c r="S91" s="39"/>
      <c r="T91" s="37"/>
      <c r="U91" s="40"/>
      <c r="V91" s="38"/>
      <c r="W91" s="39"/>
      <c r="X91" s="39"/>
      <c r="Y91" s="37"/>
      <c r="Z91" s="40"/>
      <c r="AA91" s="38"/>
      <c r="AB91" s="39"/>
      <c r="AC91" s="39"/>
      <c r="AD91" s="40"/>
      <c r="AE91" s="39"/>
      <c r="AF91" s="39"/>
      <c r="AG91" s="39"/>
      <c r="AH91" s="39"/>
      <c r="AI91" s="37"/>
      <c r="AJ91" s="40"/>
      <c r="AK91" s="38"/>
      <c r="AL91" s="39"/>
      <c r="AM91" s="39"/>
      <c r="AN91" s="37"/>
      <c r="AO91" s="40"/>
      <c r="AP91" s="38"/>
      <c r="AQ91" s="39"/>
      <c r="AR91" s="39"/>
      <c r="AS91" s="40"/>
      <c r="AT91" s="39"/>
      <c r="AU91" s="39"/>
      <c r="AV91" s="39"/>
      <c r="AW91" s="39"/>
      <c r="AX91" s="37"/>
      <c r="AY91" s="40"/>
      <c r="AZ91" s="38"/>
      <c r="BA91" s="39"/>
      <c r="BB91" s="39"/>
      <c r="BC91" s="37"/>
      <c r="BD91" s="40"/>
      <c r="BE91" s="38"/>
      <c r="BF91" s="39"/>
      <c r="BG91" s="39"/>
      <c r="BH91" s="40"/>
      <c r="BI91" s="39"/>
      <c r="BJ91" s="39"/>
      <c r="BK91" s="39"/>
      <c r="BL91" s="39"/>
      <c r="BM91" s="37"/>
      <c r="BN91" s="40"/>
      <c r="BO91" s="38"/>
      <c r="BP91" s="39"/>
      <c r="BQ91" s="39"/>
      <c r="BR91" s="37"/>
      <c r="BS91" s="40"/>
      <c r="BT91" s="38"/>
      <c r="BU91" s="39"/>
      <c r="BV91" s="39"/>
      <c r="BW91" s="40"/>
      <c r="BX91" s="39"/>
      <c r="BY91" s="39"/>
      <c r="BZ91" s="39"/>
      <c r="CA91" s="39"/>
      <c r="CB91" s="37"/>
      <c r="CC91" s="40"/>
      <c r="CD91" s="38"/>
      <c r="CE91" s="39"/>
      <c r="CF91" s="39"/>
      <c r="CG91" s="37"/>
      <c r="CH91" s="40"/>
      <c r="CI91" s="38"/>
      <c r="CJ91" s="39"/>
      <c r="CK91" s="39"/>
      <c r="CL91" s="40"/>
      <c r="CM91" s="39"/>
      <c r="CN91" s="39"/>
      <c r="CO91" s="39"/>
      <c r="CP91" s="39"/>
      <c r="CQ91" s="37"/>
      <c r="CR91" s="40"/>
      <c r="CS91" s="38"/>
      <c r="CT91" s="39"/>
      <c r="CU91" s="39"/>
      <c r="CV91" s="37"/>
      <c r="CW91" s="40"/>
      <c r="CX91" s="38"/>
      <c r="CY91" s="39"/>
      <c r="CZ91" s="39"/>
      <c r="DA91" s="40"/>
      <c r="DB91" s="39"/>
      <c r="DC91" s="39"/>
      <c r="DD91" s="39"/>
      <c r="DE91" s="39"/>
      <c r="DF91" s="37"/>
      <c r="DG91" s="40"/>
      <c r="DH91" s="38"/>
      <c r="DI91" s="39"/>
      <c r="DJ91" s="39"/>
      <c r="DK91" s="37"/>
      <c r="DL91" s="40"/>
      <c r="DM91" s="38"/>
      <c r="DN91" s="39"/>
      <c r="DO91" s="39"/>
      <c r="DP91" s="40"/>
      <c r="DQ91" s="39"/>
      <c r="DR91" s="39"/>
      <c r="DS91" s="39"/>
      <c r="DT91" s="39"/>
      <c r="DU91" s="35"/>
      <c r="DV91" s="35"/>
      <c r="DW91" s="35"/>
      <c r="DX91" s="35"/>
      <c r="DY91" s="35"/>
      <c r="DZ91" s="35"/>
      <c r="EA91" s="35"/>
      <c r="EB91" s="28"/>
    </row>
  </sheetData>
  <mergeCells count="8">
    <mergeCell ref="EB5:EB9"/>
    <mergeCell ref="EA5:EA9"/>
    <mergeCell ref="DY5:DY9"/>
    <mergeCell ref="DV5:DV9"/>
    <mergeCell ref="DU5:DU9"/>
    <mergeCell ref="DW5:DW9"/>
    <mergeCell ref="DZ5:DZ9"/>
    <mergeCell ref="DX5:DX9"/>
  </mergeCells>
  <conditionalFormatting sqref="E90:DF477">
    <cfRule type="cellIs" dxfId="64" priority="35" operator="equal">
      <formula>"OG"</formula>
    </cfRule>
  </conditionalFormatting>
  <conditionalFormatting sqref="E10:DJ122">
    <cfRule type="cellIs" dxfId="63" priority="5" operator="equal">
      <formula>"NG"</formula>
    </cfRule>
  </conditionalFormatting>
  <conditionalFormatting sqref="E10:EA89">
    <cfRule type="cellIs" dxfId="62" priority="2" operator="equal">
      <formula>"OG"</formula>
    </cfRule>
  </conditionalFormatting>
  <conditionalFormatting sqref="DG90:EA406">
    <cfRule type="cellIs" dxfId="61" priority="34" operator="equal">
      <formula>"OG"</formula>
    </cfRule>
  </conditionalFormatting>
  <conditionalFormatting sqref="DQ10:DR65">
    <cfRule type="cellIs" dxfId="60" priority="1" operator="equal">
      <formula>"NG"</formula>
    </cfRule>
  </conditionalFormatting>
  <conditionalFormatting sqref="DQ10:DT89">
    <cfRule type="cellIs" dxfId="59" priority="3" operator="equal">
      <formula>"NG"</formula>
    </cfRule>
  </conditionalFormatting>
  <pageMargins left="0.25" right="0.25" top="0.25" bottom="0.25" header="0" footer="0"/>
  <pageSetup paperSize="9" scale="75" pageOrder="overThenDown" orientation="landscape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R92"/>
  <sheetViews>
    <sheetView tabSelected="1" topLeftCell="DK1" workbookViewId="0">
      <selection activeCell="DX12" sqref="DX12"/>
    </sheetView>
  </sheetViews>
  <sheetFormatPr defaultRowHeight="14.5"/>
  <cols>
    <col min="1" max="2" width="5.54296875" customWidth="1"/>
    <col min="3" max="3" width="15.1796875" customWidth="1"/>
    <col min="4" max="4" width="19.26953125" bestFit="1" customWidth="1"/>
    <col min="5" max="5" width="8.453125" bestFit="1" customWidth="1"/>
    <col min="6" max="6" width="5.453125" bestFit="1" customWidth="1"/>
    <col min="7" max="7" width="8.453125" bestFit="1" customWidth="1"/>
    <col min="8" max="9" width="15.453125" customWidth="1"/>
    <col min="10" max="10" width="10.7265625" bestFit="1" customWidth="1"/>
    <col min="11" max="11" width="7" bestFit="1" customWidth="1"/>
    <col min="12" max="12" width="15" bestFit="1" customWidth="1"/>
    <col min="13" max="13" width="5.26953125" bestFit="1" customWidth="1"/>
    <col min="14" max="14" width="4.453125" bestFit="1" customWidth="1"/>
    <col min="15" max="15" width="5.26953125" bestFit="1" customWidth="1"/>
    <col min="16" max="17" width="5.54296875" bestFit="1" customWidth="1"/>
    <col min="18" max="18" width="4.54296875" bestFit="1" customWidth="1"/>
    <col min="19" max="19" width="4.453125" bestFit="1" customWidth="1"/>
    <col min="20" max="20" width="5" bestFit="1" customWidth="1"/>
    <col min="21" max="22" width="5.1796875" bestFit="1" customWidth="1"/>
    <col min="23" max="23" width="3" bestFit="1" customWidth="1"/>
    <col min="24" max="25" width="4.453125" bestFit="1" customWidth="1"/>
    <col min="26" max="26" width="8.453125" bestFit="1" customWidth="1"/>
    <col min="27" max="27" width="7" bestFit="1" customWidth="1"/>
    <col min="28" max="28" width="13.81640625" bestFit="1" customWidth="1"/>
    <col min="29" max="29" width="5.54296875" bestFit="1" customWidth="1"/>
    <col min="30" max="30" width="4.54296875" bestFit="1" customWidth="1"/>
    <col min="31" max="31" width="5.54296875" bestFit="1" customWidth="1"/>
    <col min="32" max="33" width="5.81640625" bestFit="1" customWidth="1"/>
    <col min="34" max="34" width="4.81640625" bestFit="1" customWidth="1"/>
    <col min="35" max="35" width="4.453125" bestFit="1" customWidth="1"/>
    <col min="36" max="36" width="5" bestFit="1" customWidth="1"/>
    <col min="37" max="38" width="5.453125" bestFit="1" customWidth="1"/>
    <col min="39" max="39" width="3.7265625" customWidth="1"/>
    <col min="40" max="41" width="4.7265625" customWidth="1"/>
    <col min="42" max="42" width="4.453125" bestFit="1" customWidth="1"/>
    <col min="43" max="43" width="7" bestFit="1" customWidth="1"/>
    <col min="44" max="44" width="20.7265625" bestFit="1" customWidth="1"/>
    <col min="45" max="45" width="5.54296875" bestFit="1" customWidth="1"/>
    <col min="46" max="46" width="4.54296875" bestFit="1" customWidth="1"/>
    <col min="47" max="47" width="5.54296875" bestFit="1" customWidth="1"/>
    <col min="48" max="49" width="5.81640625" bestFit="1" customWidth="1"/>
    <col min="50" max="50" width="4.81640625" bestFit="1" customWidth="1"/>
    <col min="51" max="51" width="4.453125" bestFit="1" customWidth="1"/>
    <col min="52" max="52" width="5" bestFit="1" customWidth="1"/>
    <col min="53" max="54" width="5.453125" bestFit="1" customWidth="1"/>
    <col min="55" max="55" width="3.26953125" bestFit="1" customWidth="1"/>
    <col min="56" max="57" width="4.7265625" customWidth="1"/>
    <col min="58" max="58" width="4.453125" bestFit="1" customWidth="1"/>
    <col min="59" max="59" width="7" bestFit="1" customWidth="1"/>
    <col min="60" max="60" width="25.54296875" bestFit="1" customWidth="1"/>
    <col min="61" max="61" width="5.54296875" bestFit="1" customWidth="1"/>
    <col min="62" max="62" width="4.54296875" bestFit="1" customWidth="1"/>
    <col min="63" max="63" width="5.54296875" bestFit="1" customWidth="1"/>
    <col min="64" max="65" width="5.81640625" bestFit="1" customWidth="1"/>
    <col min="66" max="66" width="4.81640625" bestFit="1" customWidth="1"/>
    <col min="67" max="67" width="3.81640625" bestFit="1" customWidth="1"/>
    <col min="68" max="68" width="4.81640625" bestFit="1" customWidth="1"/>
    <col min="69" max="69" width="8.453125" bestFit="1" customWidth="1"/>
    <col min="70" max="70" width="5.453125" bestFit="1" customWidth="1"/>
    <col min="71" max="71" width="5" bestFit="1" customWidth="1"/>
    <col min="72" max="73" width="4.7265625" customWidth="1"/>
    <col min="74" max="74" width="5.81640625" bestFit="1" customWidth="1"/>
    <col min="75" max="75" width="7" bestFit="1" customWidth="1"/>
    <col min="76" max="76" width="15" bestFit="1" customWidth="1"/>
    <col min="77" max="77" width="8.453125" bestFit="1" customWidth="1"/>
    <col min="78" max="78" width="4.54296875" bestFit="1" customWidth="1"/>
    <col min="79" max="79" width="5.54296875" bestFit="1" customWidth="1"/>
    <col min="80" max="81" width="5.81640625" bestFit="1" customWidth="1"/>
    <col min="82" max="82" width="4.81640625" bestFit="1" customWidth="1"/>
    <col min="83" max="83" width="3.81640625" bestFit="1" customWidth="1"/>
    <col min="84" max="84" width="4.81640625" bestFit="1" customWidth="1"/>
    <col min="85" max="86" width="5.453125" bestFit="1" customWidth="1"/>
    <col min="87" max="87" width="4.453125" bestFit="1" customWidth="1"/>
    <col min="88" max="89" width="4.7265625" bestFit="1" customWidth="1"/>
    <col min="90" max="90" width="5.81640625" bestFit="1" customWidth="1"/>
    <col min="91" max="91" width="7" bestFit="1" customWidth="1"/>
    <col min="92" max="92" width="6.81640625" bestFit="1" customWidth="1"/>
    <col min="93" max="93" width="8.453125" bestFit="1" customWidth="1"/>
    <col min="94" max="94" width="4.54296875" bestFit="1" customWidth="1"/>
    <col min="95" max="95" width="5.54296875" bestFit="1" customWidth="1"/>
    <col min="96" max="97" width="5.81640625" bestFit="1" customWidth="1"/>
    <col min="98" max="98" width="4.81640625" bestFit="1" customWidth="1"/>
    <col min="99" max="99" width="3.81640625" bestFit="1" customWidth="1"/>
    <col min="100" max="100" width="4.81640625" bestFit="1" customWidth="1"/>
    <col min="101" max="102" width="5.453125" bestFit="1" customWidth="1"/>
    <col min="103" max="103" width="4.453125" bestFit="1" customWidth="1"/>
    <col min="104" max="105" width="4.7265625" bestFit="1" customWidth="1"/>
    <col min="106" max="106" width="5.81640625" bestFit="1" customWidth="1"/>
    <col min="107" max="107" width="7" bestFit="1" customWidth="1"/>
    <col min="108" max="108" width="6.81640625" bestFit="1" customWidth="1"/>
    <col min="109" max="109" width="8.453125" bestFit="1" customWidth="1"/>
    <col min="110" max="110" width="4.54296875" bestFit="1" customWidth="1"/>
    <col min="111" max="111" width="5.54296875" bestFit="1" customWidth="1"/>
    <col min="112" max="113" width="5.81640625" bestFit="1" customWidth="1"/>
    <col min="114" max="114" width="4.81640625" bestFit="1" customWidth="1"/>
    <col min="115" max="115" width="3.81640625" bestFit="1" customWidth="1"/>
    <col min="116" max="116" width="4.81640625" bestFit="1" customWidth="1"/>
    <col min="117" max="118" width="5.453125" bestFit="1" customWidth="1"/>
    <col min="119" max="119" width="4.453125" bestFit="1" customWidth="1"/>
    <col min="120" max="120" width="5" bestFit="1" customWidth="1"/>
    <col min="121" max="121" width="4.7265625" bestFit="1" customWidth="1"/>
    <col min="122" max="122" width="5.81640625" bestFit="1" customWidth="1"/>
    <col min="123" max="123" width="7" bestFit="1" customWidth="1"/>
    <col min="124" max="124" width="20.453125" bestFit="1" customWidth="1"/>
    <col min="125" max="125" width="5.54296875" bestFit="1" customWidth="1"/>
    <col min="126" max="126" width="4.54296875" bestFit="1" customWidth="1"/>
    <col min="127" max="127" width="5.54296875" bestFit="1" customWidth="1"/>
    <col min="128" max="129" width="5.81640625" bestFit="1" customWidth="1"/>
    <col min="130" max="130" width="4.81640625" bestFit="1" customWidth="1"/>
    <col min="131" max="131" width="3.81640625" bestFit="1" customWidth="1"/>
    <col min="132" max="132" width="4.81640625" bestFit="1" customWidth="1"/>
    <col min="133" max="134" width="5.453125" bestFit="1" customWidth="1"/>
    <col min="135" max="135" width="3.26953125" bestFit="1" customWidth="1"/>
    <col min="136" max="137" width="4.7265625" bestFit="1" customWidth="1"/>
    <col min="138" max="138" width="8.1796875" customWidth="1"/>
    <col min="139" max="140" width="6.54296875" bestFit="1" customWidth="1"/>
    <col min="141" max="141" width="5.453125" bestFit="1" customWidth="1"/>
    <col min="142" max="142" width="7.54296875" bestFit="1" customWidth="1"/>
    <col min="143" max="143" width="9.26953125" bestFit="1" customWidth="1"/>
    <col min="144" max="144" width="9.26953125" customWidth="1"/>
    <col min="146" max="146" width="21.81640625" customWidth="1"/>
  </cols>
  <sheetData>
    <row r="1" spans="1:148" ht="15.5">
      <c r="A1" t="s">
        <v>14</v>
      </c>
      <c r="C1" t="s">
        <v>15</v>
      </c>
      <c r="D1" t="s">
        <v>16</v>
      </c>
      <c r="E1" t="s">
        <v>91</v>
      </c>
      <c r="F1" t="s">
        <v>117</v>
      </c>
      <c r="G1" t="s">
        <v>96</v>
      </c>
      <c r="H1" t="s">
        <v>132</v>
      </c>
      <c r="I1" t="s">
        <v>133</v>
      </c>
      <c r="J1" t="s">
        <v>29</v>
      </c>
      <c r="K1" s="1" t="s">
        <v>49</v>
      </c>
      <c r="L1" s="1" t="s">
        <v>50</v>
      </c>
      <c r="M1" s="1" t="s">
        <v>506</v>
      </c>
      <c r="N1" s="1" t="s">
        <v>505</v>
      </c>
      <c r="O1" s="1" t="s">
        <v>504</v>
      </c>
      <c r="P1" s="25" t="s">
        <v>507</v>
      </c>
      <c r="Q1" s="1" t="s">
        <v>508</v>
      </c>
      <c r="R1" s="1" t="s">
        <v>509</v>
      </c>
      <c r="S1" s="36" t="s">
        <v>510</v>
      </c>
      <c r="T1" s="36" t="s">
        <v>511</v>
      </c>
      <c r="U1" s="36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17</v>
      </c>
      <c r="AA1" s="1" t="s">
        <v>53</v>
      </c>
      <c r="AB1" s="1" t="s">
        <v>54</v>
      </c>
      <c r="AC1" s="1" t="s">
        <v>251</v>
      </c>
      <c r="AD1" s="1" t="s">
        <v>252</v>
      </c>
      <c r="AE1" s="1" t="s">
        <v>253</v>
      </c>
      <c r="AF1" s="25" t="s">
        <v>254</v>
      </c>
      <c r="AG1" s="1" t="s">
        <v>255</v>
      </c>
      <c r="AH1" s="1" t="s">
        <v>256</v>
      </c>
      <c r="AI1" s="36" t="s">
        <v>257</v>
      </c>
      <c r="AJ1" s="36" t="s">
        <v>258</v>
      </c>
      <c r="AK1" s="36" t="s">
        <v>259</v>
      </c>
      <c r="AL1" s="1" t="s">
        <v>260</v>
      </c>
      <c r="AM1" s="1" t="s">
        <v>84</v>
      </c>
      <c r="AN1" s="1" t="s">
        <v>55</v>
      </c>
      <c r="AO1" s="1" t="s">
        <v>56</v>
      </c>
      <c r="AP1" s="1" t="s">
        <v>18</v>
      </c>
      <c r="AQ1" s="1" t="s">
        <v>57</v>
      </c>
      <c r="AR1" s="1" t="s">
        <v>58</v>
      </c>
      <c r="AS1" s="1" t="s">
        <v>261</v>
      </c>
      <c r="AT1" s="1" t="s">
        <v>262</v>
      </c>
      <c r="AU1" s="1" t="s">
        <v>263</v>
      </c>
      <c r="AV1" s="25" t="s">
        <v>264</v>
      </c>
      <c r="AW1" s="1" t="s">
        <v>265</v>
      </c>
      <c r="AX1" s="1" t="s">
        <v>266</v>
      </c>
      <c r="AY1" s="36" t="s">
        <v>267</v>
      </c>
      <c r="AZ1" s="36" t="s">
        <v>268</v>
      </c>
      <c r="BA1" s="36" t="s">
        <v>269</v>
      </c>
      <c r="BB1" s="1" t="s">
        <v>270</v>
      </c>
      <c r="BC1" s="1" t="s">
        <v>85</v>
      </c>
      <c r="BD1" s="1" t="s">
        <v>59</v>
      </c>
      <c r="BE1" s="1" t="s">
        <v>60</v>
      </c>
      <c r="BF1" s="1" t="s">
        <v>19</v>
      </c>
      <c r="BG1" s="1" t="s">
        <v>61</v>
      </c>
      <c r="BH1" s="1" t="s">
        <v>62</v>
      </c>
      <c r="BI1" s="1" t="s">
        <v>271</v>
      </c>
      <c r="BJ1" s="1" t="s">
        <v>272</v>
      </c>
      <c r="BK1" s="1" t="s">
        <v>273</v>
      </c>
      <c r="BL1" s="25" t="s">
        <v>274</v>
      </c>
      <c r="BM1" s="1" t="s">
        <v>275</v>
      </c>
      <c r="BN1" s="1" t="s">
        <v>276</v>
      </c>
      <c r="BO1" s="36" t="s">
        <v>277</v>
      </c>
      <c r="BP1" s="36" t="s">
        <v>278</v>
      </c>
      <c r="BQ1" s="36" t="s">
        <v>279</v>
      </c>
      <c r="BR1" s="1" t="s">
        <v>280</v>
      </c>
      <c r="BS1" s="1" t="s">
        <v>86</v>
      </c>
      <c r="BT1" s="1" t="s">
        <v>63</v>
      </c>
      <c r="BU1" s="1" t="s">
        <v>64</v>
      </c>
      <c r="BV1" s="1" t="s">
        <v>20</v>
      </c>
      <c r="BW1" s="1" t="s">
        <v>65</v>
      </c>
      <c r="BX1" s="1" t="s">
        <v>66</v>
      </c>
      <c r="BY1" s="1" t="s">
        <v>320</v>
      </c>
      <c r="BZ1" s="1" t="s">
        <v>319</v>
      </c>
      <c r="CA1" s="1" t="s">
        <v>318</v>
      </c>
      <c r="CB1" s="25" t="s">
        <v>317</v>
      </c>
      <c r="CC1" s="1" t="s">
        <v>316</v>
      </c>
      <c r="CD1" s="1" t="s">
        <v>315</v>
      </c>
      <c r="CE1" s="36" t="s">
        <v>314</v>
      </c>
      <c r="CF1" s="36" t="s">
        <v>313</v>
      </c>
      <c r="CG1" s="36" t="s">
        <v>312</v>
      </c>
      <c r="CH1" s="1" t="s">
        <v>311</v>
      </c>
      <c r="CI1" s="1" t="s">
        <v>87</v>
      </c>
      <c r="CJ1" s="1" t="s">
        <v>67</v>
      </c>
      <c r="CK1" s="1" t="s">
        <v>68</v>
      </c>
      <c r="CL1" s="1" t="s">
        <v>21</v>
      </c>
      <c r="CM1" s="1" t="s">
        <v>69</v>
      </c>
      <c r="CN1" s="1" t="s">
        <v>70</v>
      </c>
      <c r="CO1" s="1" t="s">
        <v>310</v>
      </c>
      <c r="CP1" s="1" t="s">
        <v>309</v>
      </c>
      <c r="CQ1" s="1" t="s">
        <v>308</v>
      </c>
      <c r="CR1" s="25" t="s">
        <v>307</v>
      </c>
      <c r="CS1" s="1" t="s">
        <v>306</v>
      </c>
      <c r="CT1" s="1" t="s">
        <v>305</v>
      </c>
      <c r="CU1" s="36" t="s">
        <v>304</v>
      </c>
      <c r="CV1" s="36" t="s">
        <v>303</v>
      </c>
      <c r="CW1" s="36" t="s">
        <v>302</v>
      </c>
      <c r="CX1" s="1" t="s">
        <v>301</v>
      </c>
      <c r="CY1" s="1" t="s">
        <v>88</v>
      </c>
      <c r="CZ1" s="1" t="s">
        <v>71</v>
      </c>
      <c r="DA1" s="1" t="s">
        <v>72</v>
      </c>
      <c r="DB1" s="1" t="s">
        <v>22</v>
      </c>
      <c r="DC1" s="1" t="s">
        <v>73</v>
      </c>
      <c r="DD1" s="1" t="s">
        <v>74</v>
      </c>
      <c r="DE1" s="1" t="s">
        <v>300</v>
      </c>
      <c r="DF1" s="1" t="s">
        <v>299</v>
      </c>
      <c r="DG1" s="1" t="s">
        <v>298</v>
      </c>
      <c r="DH1" s="25" t="s">
        <v>297</v>
      </c>
      <c r="DI1" s="1" t="s">
        <v>296</v>
      </c>
      <c r="DJ1" s="1" t="s">
        <v>295</v>
      </c>
      <c r="DK1" s="36" t="s">
        <v>294</v>
      </c>
      <c r="DL1" s="36" t="s">
        <v>293</v>
      </c>
      <c r="DM1" s="36" t="s">
        <v>292</v>
      </c>
      <c r="DN1" s="1" t="s">
        <v>291</v>
      </c>
      <c r="DO1" s="1" t="s">
        <v>89</v>
      </c>
      <c r="DP1" s="1" t="s">
        <v>75</v>
      </c>
      <c r="DQ1" s="1" t="s">
        <v>76</v>
      </c>
      <c r="DR1" s="1" t="s">
        <v>23</v>
      </c>
      <c r="DS1" s="1" t="s">
        <v>77</v>
      </c>
      <c r="DT1" s="1" t="s">
        <v>78</v>
      </c>
      <c r="DU1" s="1" t="s">
        <v>290</v>
      </c>
      <c r="DV1" s="1" t="s">
        <v>289</v>
      </c>
      <c r="DW1" s="1" t="s">
        <v>288</v>
      </c>
      <c r="DX1" s="25" t="s">
        <v>287</v>
      </c>
      <c r="DY1" s="1" t="s">
        <v>286</v>
      </c>
      <c r="DZ1" s="1" t="s">
        <v>285</v>
      </c>
      <c r="EA1" s="36" t="s">
        <v>284</v>
      </c>
      <c r="EB1" s="36" t="s">
        <v>283</v>
      </c>
      <c r="EC1" s="36" t="s">
        <v>282</v>
      </c>
      <c r="ED1" s="1" t="s">
        <v>281</v>
      </c>
      <c r="EE1" s="1" t="s">
        <v>90</v>
      </c>
      <c r="EF1" s="1" t="s">
        <v>79</v>
      </c>
      <c r="EG1" s="1" t="s">
        <v>80</v>
      </c>
      <c r="EH1" s="1" t="s">
        <v>24</v>
      </c>
      <c r="EI1" s="1" t="s">
        <v>11</v>
      </c>
      <c r="EJ1" s="1" t="s">
        <v>12</v>
      </c>
      <c r="EK1" s="1" t="s">
        <v>13</v>
      </c>
      <c r="EL1" s="1" t="s">
        <v>321</v>
      </c>
      <c r="EM1" s="1" t="s">
        <v>81</v>
      </c>
      <c r="EN1" s="25" t="s">
        <v>322</v>
      </c>
      <c r="EO1" s="25" t="s">
        <v>107</v>
      </c>
      <c r="EP1" s="25" t="s">
        <v>356</v>
      </c>
      <c r="EQ1" s="25" t="s">
        <v>368</v>
      </c>
      <c r="ER1" s="25" t="s">
        <v>503</v>
      </c>
    </row>
    <row r="2" spans="1:148">
      <c r="A2">
        <f>'1ST'!A11</f>
        <v>1</v>
      </c>
      <c r="B2" t="str">
        <f>'1ST'!B11</f>
        <v>ST0800323</v>
      </c>
      <c r="C2">
        <f>'1ST'!C11</f>
        <v>200201</v>
      </c>
      <c r="D2" t="str">
        <f>'1ST'!D11</f>
        <v>ANJEL CHAUHAN</v>
      </c>
      <c r="E2">
        <f>SUB!$B$4</f>
        <v>35</v>
      </c>
      <c r="F2" t="str">
        <f>SUB!$B$5</f>
        <v>KG</v>
      </c>
      <c r="G2" s="24" t="str">
        <f t="shared" ref="G2:G57" si="0">IF((_xlfn.XLOOKUP($C2,SYM,SEC,"ERROR",0,1))=0,"-",(_xlfn.XLOOKUP($C2,SYM,SEC,"ERROR",0,1)))</f>
        <v>ANNAPURNA</v>
      </c>
      <c r="H2" t="str">
        <f>SUB!$B$3</f>
        <v>FIRST TERMINAL EXAMINATION 2080</v>
      </c>
      <c r="I2" t="str">
        <f>STD!F2</f>
        <v>ENGLISH MEDIUM</v>
      </c>
      <c r="J2" s="7">
        <f>STD!R2</f>
        <v>60393</v>
      </c>
      <c r="K2">
        <f>_xlfn.XLOOKUP($C2,SYM, S1S,"ERROR",0,1)</f>
        <v>208101</v>
      </c>
      <c r="L2" t="str">
        <f>_xlfn.XLOOKUP(K2,SCODE,SUBNAME,"ERROR",0,1)</f>
        <v>COMP. ENGLISH</v>
      </c>
      <c r="M2">
        <f>IF('1STGR'!E10=0,0,'1STGR'!E10)</f>
        <v>50</v>
      </c>
      <c r="N2">
        <f>IF('1STGR'!E10=0,"",'1STGR'!F10)</f>
        <v>55</v>
      </c>
      <c r="O2">
        <f>IF('1STGR'!E10=0,"",'1STGR'!G10)</f>
        <v>2.5</v>
      </c>
      <c r="P2" t="str">
        <f>IF('1STGR'!E10=0,"",'1STGR'!H10)</f>
        <v>OG</v>
      </c>
      <c r="Q2" t="str">
        <f>IF('1STGR'!E10=0,"",'1STGR'!I10)</f>
        <v>OG</v>
      </c>
      <c r="R2">
        <f>IF('1STGR'!J10=0,0,'1STGR'!J10)</f>
        <v>50</v>
      </c>
      <c r="S2">
        <f>IF('1STGR'!J10=0,"",'1STGR'!K10)</f>
        <v>49</v>
      </c>
      <c r="T2">
        <f>IF('1STGR'!J10=0,"",'1STGR'!L10)</f>
        <v>2.5</v>
      </c>
      <c r="U2" t="str">
        <f>IF('1STGR'!J10=0,"",'1STGR'!M10)</f>
        <v>A+</v>
      </c>
      <c r="V2">
        <f>IF('1STGR'!J10=0,"",'1STGR'!N10)</f>
        <v>4</v>
      </c>
      <c r="W2">
        <f>IF('1STGR'!O10=0,"",'1STGR'!O10)</f>
        <v>104</v>
      </c>
      <c r="X2" t="str">
        <f>IF('1STGR'!O10=0,"",'1STGR'!R10)</f>
        <v>OG</v>
      </c>
      <c r="Y2" t="str">
        <f>IF('1STGR'!O10=0,"",'1STGR'!S10)</f>
        <v>OG</v>
      </c>
      <c r="Z2" t="str">
        <f t="shared" ref="Z2:Z40" si="1">IF(_xlfn.XLOOKUP(K2,SCODE,CRNCR,"ERROR",0,1)="NC","NC","")&amp;" "&amp;IF(X2="-","-",IF(OR(W2=0,W2="",W2=" "),"ABS",IF(AND(M2&lt;&gt;0,R2&lt;&gt;0),IF(OR(N2&lt;M2*0.35,S2&lt;R2*0.35),"*",""),IF(OR(M2&lt;&gt;" ",M2&lt;&gt;"",M2&lt;&gt;0,R2=0),IF(N2&lt;M2*0.35,"*",""),IF(OR(M2=0,R2&lt;&gt;"",R2&lt;&gt;" ",R2&lt;&gt;0),IF(S2&lt;R2*0.35,"*",""),"")))))</f>
        <v/>
      </c>
      <c r="AA2">
        <f t="shared" ref="AA2:AA57" si="2">_xlfn.XLOOKUP($C2,SYM, S2S,"ERROR",0,1)</f>
        <v>208105</v>
      </c>
      <c r="AB2" t="str">
        <f t="shared" ref="AB2:AB35" si="3">_xlfn.XLOOKUP(AA2,SCODE,SUBNAME,"ERROR",0,1)</f>
        <v>COMP. NEPALI</v>
      </c>
      <c r="AC2">
        <f>IF('1STGR'!T10=0,0,'1STGR'!T10)</f>
        <v>50</v>
      </c>
      <c r="AD2">
        <f>IF('1STGR'!T10=0,"",'1STGR'!U10)</f>
        <v>55</v>
      </c>
      <c r="AE2">
        <f>IF('1STGR'!T10=0,"",'1STGR'!V10)</f>
        <v>2.5</v>
      </c>
      <c r="AF2" t="str">
        <f>IF('1STGR'!T10=0,"",'1STGR'!W10)</f>
        <v>OG</v>
      </c>
      <c r="AG2" t="str">
        <f>IF('1STGR'!T10=0,"",'1STGR'!X10)</f>
        <v>OG</v>
      </c>
      <c r="AH2">
        <f>IF('1STGR'!Y10=0,0,'1STGR'!Y10)</f>
        <v>50</v>
      </c>
      <c r="AI2">
        <f>IF('1STGR'!Y10=0,"",'1STGR'!Z10)</f>
        <v>52</v>
      </c>
      <c r="AJ2">
        <f>IF('1STGR'!Y10=0,"",'1STGR'!AA10)</f>
        <v>2.5</v>
      </c>
      <c r="AK2" t="str">
        <f>IF('1STGR'!Y10=0,"",'1STGR'!AB10)</f>
        <v>OG</v>
      </c>
      <c r="AL2" t="str">
        <f>IF('1STGR'!Y10=0,"",'1STGR'!AC10)</f>
        <v>OG</v>
      </c>
      <c r="AM2">
        <f>IF('1STGR'!AD10=0,"",'1STGR'!AD10)</f>
        <v>107</v>
      </c>
      <c r="AN2" t="str">
        <f>IF('1STGR'!AD10=0,"",'1STGR'!AG10)</f>
        <v>OG</v>
      </c>
      <c r="AO2" t="str">
        <f>IF('1STGR'!AD10=0,"",'1STGR'!AH10)</f>
        <v>OG</v>
      </c>
      <c r="AP2" t="str">
        <f t="shared" ref="AP2:AP40" si="4">IF(_xlfn.XLOOKUP(AA2,SCODE,CRNCR,"ERROR",0,1)="NC","NC","")&amp;" "&amp;IF(AN2="-","-",IF(OR(AM2=0,AM2="",AM2=" "),"ABS",IF(AND(AC2&lt;&gt;0,AH2&lt;&gt;0),IF(OR(AD2&lt;AC2*0.35,AI2&lt;AH2*0.35),"*",""),IF(OR(AC2&lt;&gt;" ",AC2&lt;&gt;"",AC2&lt;&gt;0,AH2=0),IF(AD2&lt;AC2*0.35,"*",""),IF(OR(AC2=0,AH2&lt;&gt;"",AH2&lt;&gt;" ",AH2&lt;&gt;0),IF(AI2&lt;AH2*0.35,"*",""),"")))))</f>
        <v/>
      </c>
      <c r="AQ2">
        <f t="shared" ref="AQ2:AQ57" si="5">_xlfn.XLOOKUP($C2,SYM, S3S,"ERROR",0,1)</f>
        <v>208110</v>
      </c>
      <c r="AR2" t="str">
        <f t="shared" ref="AR2:AR35" si="6">_xlfn.XLOOKUP(AQ2,SCODE,SUBNAME,"ERROR",0,1)</f>
        <v>COMP. MATHEMATICS</v>
      </c>
      <c r="AS2">
        <f>IF('1STGR'!AI10=0,0,'1STGR'!AI10)</f>
        <v>50</v>
      </c>
      <c r="AT2">
        <f>IF('1STGR'!AI10=0,"",'1STGR'!AJ10)</f>
        <v>95</v>
      </c>
      <c r="AU2">
        <f>IF('1STGR'!AI10=0,"",'1STGR'!AK10)</f>
        <v>2.5</v>
      </c>
      <c r="AV2" t="str">
        <f>IF('1STGR'!AI10=0,"",'1STGR'!AL10)</f>
        <v>OG</v>
      </c>
      <c r="AW2" t="str">
        <f>IF('1STGR'!AI10=0,"",'1STGR'!AM10)</f>
        <v>OG</v>
      </c>
      <c r="AX2">
        <f>IF('1STGR'!AN10=0,0,'1STGR'!AN10)</f>
        <v>50</v>
      </c>
      <c r="AY2">
        <f>IF('1STGR'!AN10=0,"",'1STGR'!AO10)</f>
        <v>48</v>
      </c>
      <c r="AZ2">
        <f>IF('1STGR'!AN10=0,"",'1STGR'!AP10)</f>
        <v>2.5</v>
      </c>
      <c r="BA2" t="str">
        <f>IF('1STGR'!AN10=0,"",'1STGR'!AQ10)</f>
        <v>A+</v>
      </c>
      <c r="BB2">
        <f>IF('1STGR'!AN10=0,"",'1STGR'!AR10)</f>
        <v>4</v>
      </c>
      <c r="BC2">
        <f>IF('1STGR'!AS10=0,"",'1STGR'!AS10)</f>
        <v>143</v>
      </c>
      <c r="BD2" t="str">
        <f>IF('1STGR'!AS10=0,"",'1STGR'!AV10)</f>
        <v>OG</v>
      </c>
      <c r="BE2" t="str">
        <f>IF('1STGR'!AS10=0,"",'1STGR'!AW10)</f>
        <v>OG</v>
      </c>
      <c r="BF2" t="str">
        <f t="shared" ref="BF2:BF40" si="7">IF(_xlfn.XLOOKUP(AQ2,SCODE,CRNCR,"ERROR",0,1)="NC","NC","")&amp;" "&amp;IF(BD2="-","-",IF(OR(BC2=0,BC2="",BC2=" "),"ABS",IF(AND(AS2&lt;&gt;0,AX2&lt;&gt;0),IF(OR(AT2&lt;AS2*0.35,AY2&lt;AX2*0.35),"*",""),IF(OR(AS2&lt;&gt;" ",AS2&lt;&gt;"",AS2&lt;&gt;0,AX2=0),IF(AT2&lt;AS2*0.35,"*",""),IF(OR(AS2=0,AX2&lt;&gt;"",AX2&lt;&gt;" ",AX2&lt;&gt;0),IF(AY2&lt;AX2*0.35,"*",""),"")))))</f>
        <v/>
      </c>
      <c r="BG2">
        <f t="shared" ref="BG2:BG57" si="8">_xlfn.XLOOKUP($C2,SYM, S4S,"ERROR",0,1)</f>
        <v>208115</v>
      </c>
      <c r="BH2" t="str">
        <f t="shared" ref="BH2:BH35" si="9">_xlfn.XLOOKUP(BG2,SCODE,SUBNAME,"ERROR",0,1)</f>
        <v>SCIENCE AND TECHNOLOGY</v>
      </c>
      <c r="BI2">
        <f>IF('1STGR'!AX10=0,0,'1STGR'!AX10)</f>
        <v>50</v>
      </c>
      <c r="BJ2">
        <f>IF('1STGR'!AX10=0,"",'1STGR'!AY10)</f>
        <v>145</v>
      </c>
      <c r="BK2">
        <f>IF('1STGR'!AX10=0,"",'1STGR'!AZ10)</f>
        <v>2.5</v>
      </c>
      <c r="BL2" t="str">
        <f>IF('1STGR'!AX10=0,"",'1STGR'!BA10)</f>
        <v>OG</v>
      </c>
      <c r="BM2" t="str">
        <f>IF('1STGR'!AX10=0,"",'1STGR'!BB10)</f>
        <v>OG</v>
      </c>
      <c r="BN2">
        <f>IF('1STGR'!BC10=0,0,'1STGR'!BC10)</f>
        <v>50</v>
      </c>
      <c r="BO2">
        <f>IF('1STGR'!BC10=0,"",'1STGR'!BD10)</f>
        <v>43</v>
      </c>
      <c r="BP2">
        <f>IF('1STGR'!BC10=0,"",'1STGR'!BE10)</f>
        <v>2.5</v>
      </c>
      <c r="BQ2" t="str">
        <f>IF('1STGR'!BC10=0,"",'1STGR'!BF10)</f>
        <v>A</v>
      </c>
      <c r="BR2">
        <f>IF('1STGR'!BC10=0,"",'1STGR'!BG10)</f>
        <v>3.6</v>
      </c>
      <c r="BS2">
        <f>IF('1STGR'!BH10=0,"",'1STGR'!BH10)</f>
        <v>188</v>
      </c>
      <c r="BT2" t="str">
        <f>IF('1STGR'!BH10=0,"",'1STGR'!BK10)</f>
        <v>OG</v>
      </c>
      <c r="BU2" t="str">
        <f>IF('1STGR'!BH10=0,"",'1STGR'!BL10)</f>
        <v>OG</v>
      </c>
      <c r="BV2" t="str">
        <f t="shared" ref="BV2:BV40" si="10">IF(_xlfn.XLOOKUP(BG2,SCODE,CRNCR,"ERROR",0,1)="NC","NC","")&amp;" "&amp;IF(BT2="-","-",IF(OR(BS2=0,BS2="",BS2=" "),"ABS",IF(AND(BI2&lt;&gt;0,BN2&lt;&gt;0),IF(OR(BJ2&lt;BI2*0.35,BO2&lt;BN2*0.35),"*",""),IF(OR(BI2&lt;&gt;" ",BI2&lt;&gt;"",BI2&lt;&gt;0,BN2=0),IF(BJ2&lt;BI2*0.35,"*",""),IF(OR(BI2=0,BN2&lt;&gt;"",BN2&lt;&gt;" ",BN2&lt;&gt;0),IF(BO2&lt;BN2*0.35,"*",""),"")))))</f>
        <v/>
      </c>
      <c r="BW2">
        <f t="shared" ref="BW2:BW57" si="11">_xlfn.XLOOKUP($C2,SYM, S5S,"ERROR",0,1)</f>
        <v>208120</v>
      </c>
      <c r="BX2" t="str">
        <f t="shared" ref="BX2:BX35" si="12">_xlfn.XLOOKUP(BW2,SCODE,SUBNAME,"ERROR",0,1)</f>
        <v>SOCIAL STUDIES</v>
      </c>
      <c r="BY2">
        <f>IF('1STGR'!BM10=0,0,'1STGR'!BM10)</f>
        <v>50</v>
      </c>
      <c r="BZ2">
        <f>IF('1STGR'!BM10=0,"",'1STGR'!BN10)</f>
        <v>120</v>
      </c>
      <c r="CA2">
        <f>IF('1STGR'!BM10=0,"",'1STGR'!BO10)</f>
        <v>2.5</v>
      </c>
      <c r="CB2" t="str">
        <f>IF('1STGR'!BM10=0,"",'1STGR'!BP10)</f>
        <v>OG</v>
      </c>
      <c r="CC2" t="str">
        <f>IF('1STGR'!BM10=0,"",'1STGR'!BQ10)</f>
        <v>OG</v>
      </c>
      <c r="CD2">
        <f>IF('1STGR'!BR10=0,0,'1STGR'!BR10)</f>
        <v>50</v>
      </c>
      <c r="CE2">
        <f>IF('1STGR'!BR10=0,"",'1STGR'!BS10)</f>
        <v>55</v>
      </c>
      <c r="CF2">
        <f>IF('1STGR'!BR10=0,"",'1STGR'!BT10)</f>
        <v>2.5</v>
      </c>
      <c r="CG2" t="str">
        <f>IF('1STGR'!BR10=0,"",'1STGR'!BU10)</f>
        <v>OG</v>
      </c>
      <c r="CH2" t="str">
        <f>IF('1STGR'!BR10=0,"",'1STGR'!BV10)</f>
        <v>OG</v>
      </c>
      <c r="CI2">
        <f>IF('1STGR'!BW10=0, "", '1STGR'!BW10)</f>
        <v>175</v>
      </c>
      <c r="CJ2" t="str">
        <f>IF('1STGR'!BW10=0, "", '1STGR'!BZ10)</f>
        <v>OG</v>
      </c>
      <c r="CK2" t="str">
        <f>IF('1STGR'!BW10=0, "", '1STGR'!CA10)</f>
        <v>OG</v>
      </c>
      <c r="CL2" t="str">
        <f t="shared" ref="CL2:CL40" si="13">IF(_xlfn.XLOOKUP(BW2,SCODE,CRNCR,"ERROR",0,1)="NC","NC","")&amp;" "&amp;IF(CJ2="-","-",IF(OR(CI2=0,CI2="",CI2=" "),"ABS",IF(AND(BY2&lt;&gt;0,CD2&lt;&gt;0),IF(OR(BZ2&lt;BY2*0.35,CE2&lt;CD2*0.35),"*",""),IF(OR(BY2&lt;&gt;" ",BY2&lt;&gt;"",BY2&lt;&gt;0,CD2=0),IF(BZ2&lt;BY2*0.35,"*",""),IF(OR(BY2=0,CD2&lt;&gt;"",CD2&lt;&gt;" ",CD2&lt;&gt;0),IF(CE2&lt;CD2*0.35,"*",""),"")))))</f>
        <v/>
      </c>
      <c r="CM2">
        <f t="shared" ref="CM2:CM57" si="14">_xlfn.XLOOKUP($C2,SYM, S6S,"ERROR",0,1)</f>
        <v>208125</v>
      </c>
      <c r="CN2" t="str">
        <f t="shared" ref="CN2:CN35" si="15">_xlfn.XLOOKUP(CM2,SCODE,SUBNAME,"ERROR",0,1)</f>
        <v>GK</v>
      </c>
      <c r="CO2">
        <f>IF('1STGR'!CB10=0,0,'1STGR'!CB10)</f>
        <v>25</v>
      </c>
      <c r="CP2">
        <f>IF('1STGR'!CB10=0, "", '1STGR'!CC10)</f>
        <v>65</v>
      </c>
      <c r="CQ2">
        <f>IF('1STGR'!CB10=0, "", '1STGR'!CD10)</f>
        <v>2</v>
      </c>
      <c r="CR2" t="str">
        <f>IF('1STGR'!CB10=0, "", '1STGR'!CE10)</f>
        <v>OG</v>
      </c>
      <c r="CS2" t="str">
        <f>IF('1STGR'!CB10=0, "", '1STGR'!CF10)</f>
        <v>OG</v>
      </c>
      <c r="CT2">
        <f>IF('1STGR'!CG10=0, 0, '1STGR'!CG10)</f>
        <v>25</v>
      </c>
      <c r="CU2">
        <f>IF('1STGR'!CG10=0, "", '1STGR'!CH10)</f>
        <v>23</v>
      </c>
      <c r="CV2">
        <f>IF('1STGR'!CG10=0, "", '1STGR'!CI10)</f>
        <v>2</v>
      </c>
      <c r="CW2" t="str">
        <f>IF('1STGR'!CG10=0, "", '1STGR'!CJ10)</f>
        <v>A+</v>
      </c>
      <c r="CX2">
        <f>IF('1STGR'!CG10=0, "", '1STGR'!CK10)</f>
        <v>4</v>
      </c>
      <c r="CY2">
        <f>IF('1STGR'!CL10=0, "", '1STGR'!CL10)</f>
        <v>88</v>
      </c>
      <c r="CZ2" t="str">
        <f>IF('1STGR'!CL10=0, "", '1STGR'!CO10)</f>
        <v>OG</v>
      </c>
      <c r="DA2" t="str">
        <f>IF('1STGR'!CL10=0, "", '1STGR'!CP10)</f>
        <v>OG</v>
      </c>
      <c r="DB2" t="str">
        <f t="shared" ref="DB2:DB40" si="16">IF(_xlfn.XLOOKUP(CM2,SCODE,CRNCR,"ERROR",0,1)="NC","NC","")&amp;" "&amp;IF(CZ2="-","-",IF(OR(CY2=0,CY2="",CY2=" "),"ABS",IF(AND(CO2&lt;&gt;0,CT2&lt;&gt;0),IF(OR(CP2&lt;CO2*0.35,CU2&lt;CT2*0.35),"*",""),IF(OR(CO2&lt;&gt;" ",CO2&lt;&gt;"",CO2&lt;&gt;0,CT2=0),IF(CP2&lt;CO2*0.35,"*",""),IF(OR(CO2=0,CT2&lt;&gt;"",CT2&lt;&gt;" ",CT2&lt;&gt;0),IF(CU2&lt;CT2*0.35,"*",""),"")))))</f>
        <v/>
      </c>
      <c r="DC2">
        <f t="shared" ref="DC2:DC57" si="17">_xlfn.XLOOKUP($C2,SYM, S7S,"ERROR",0,1)</f>
        <v>208130</v>
      </c>
      <c r="DD2" t="str">
        <f t="shared" ref="DD2:DD35" si="18">_xlfn.XLOOKUP(DC2,SCODE,SUBNAME,"ERROR",0,1)</f>
        <v>ORAL</v>
      </c>
      <c r="DE2">
        <f>IF('1STGR'!CQ10=0,0,'1STGR'!CQ10)</f>
        <v>25</v>
      </c>
      <c r="DF2">
        <f>IF('1STGR'!CQ10=0,"", '1STGR'!CR10)</f>
        <v>100</v>
      </c>
      <c r="DG2">
        <f>IF('1STGR'!CQ10=0,"", '1STGR'!CS10)</f>
        <v>2</v>
      </c>
      <c r="DH2" t="str">
        <f>IF('1STGR'!CQ10=0,"", '1STGR'!CT10)</f>
        <v>OG</v>
      </c>
      <c r="DI2" t="str">
        <f>IF('1STGR'!CQ10=0,"", '1STGR'!CU10)</f>
        <v>OG</v>
      </c>
      <c r="DJ2">
        <f>IF('1STGR'!CV10=0,0, '1STGR'!CV10)</f>
        <v>25</v>
      </c>
      <c r="DK2">
        <f>IF('1STGR'!CV10=0, "", '1STGR'!CW10)</f>
        <v>22</v>
      </c>
      <c r="DL2">
        <f>IF('1STGR'!CV10=0, "", '1STGR'!CX10)</f>
        <v>2</v>
      </c>
      <c r="DM2" t="str">
        <f>IF('1STGR'!CV10=0, "", '1STGR'!CY10)</f>
        <v>A</v>
      </c>
      <c r="DN2">
        <f>IF('1STGR'!CV10=0, "", '1STGR'!CZ10)</f>
        <v>3.6</v>
      </c>
      <c r="DO2">
        <f>IF('1STGR'!DA10=0,"", '1STGR'!DA10)</f>
        <v>122</v>
      </c>
      <c r="DP2" t="str">
        <f>IF('1STGR'!DA10=0,"", '1STGR'!DD10)</f>
        <v>OG</v>
      </c>
      <c r="DQ2" t="str">
        <f>IF('1STGR'!DA10=0,"", '1STGR'!DE10)</f>
        <v>OG</v>
      </c>
      <c r="DR2" t="str">
        <f t="shared" ref="DR2:DR40" si="19">IF(_xlfn.XLOOKUP(DC2,SCODE,CRNCR,"ERROR",0,1)="NC","NC","")&amp;" "&amp;IF(DP2="-","-",IF(OR(DO2=0,DO2="",DO2=" "),"ABS",IF(AND(DE2&lt;&gt;0,DJ2&lt;&gt;0),IF(OR(DF2&lt;DE2*0.35,DK2&lt;DJ2*0.35),"*",""),IF(OR(DE2&lt;&gt;" ",DE2&lt;&gt;"",DE2&lt;&gt;0,DJ2=0),IF(DF2&lt;DE2*0.35,"*",""),IF(OR(DE2=0,DJ2&lt;&gt;"",DJ2&lt;&gt;" ",DJ2&lt;&gt;0),IF(DK2&lt;DJ2*0.35,"*",""),"")))))</f>
        <v/>
      </c>
      <c r="DS2">
        <f t="shared" ref="DS2:DS57" si="20">_xlfn.XLOOKUP($C2,SYM, S8S,"ERROR",0,1)</f>
        <v>208135</v>
      </c>
      <c r="DT2" t="str">
        <f>_xlfn.XLOOKUP(DS2,SCODE,SUBNAME,"ERROR",0,1)</f>
        <v>WORKSHEET</v>
      </c>
      <c r="DU2">
        <f>IF('1STGR'!DF10=0,0, '1STGR'!DF10)</f>
        <v>25</v>
      </c>
      <c r="DV2">
        <f>IF('1STGR'!DF10=0,"", '1STGR'!DG10)</f>
        <v>75</v>
      </c>
      <c r="DW2">
        <f>IF('1STGR'!DF10=0,"",'1STGR'!DH10)</f>
        <v>2</v>
      </c>
      <c r="DX2" t="str">
        <f>IF('1STGR'!DF10=0,"",'1STGR'!DI10)</f>
        <v>OG</v>
      </c>
      <c r="DY2" t="str">
        <f>IF('1STGR'!DF10=0,"",'1STGR'!DJ10)</f>
        <v>OG</v>
      </c>
      <c r="DZ2">
        <f>IF('1STGR'!DK10=0,0, '1STGR'!DK10)</f>
        <v>25</v>
      </c>
      <c r="EA2">
        <f>IF('1STGR'!DK10=0,"", '1STGR'!DL10)</f>
        <v>24</v>
      </c>
      <c r="EB2">
        <f>IF('1STGR'!DK10=0,"", '1STGR'!DM10)</f>
        <v>2</v>
      </c>
      <c r="EC2" t="str">
        <f>IF('1STGR'!DK10=0,"", '1STGR'!DN10)</f>
        <v>A+</v>
      </c>
      <c r="ED2">
        <f>IF('1STGR'!DK10=0,"", '1STGR'!DO10)</f>
        <v>4</v>
      </c>
      <c r="EE2">
        <f>IF('1STGR'!DP10=0,"", '1STGR'!DP10)</f>
        <v>99</v>
      </c>
      <c r="EF2" t="str">
        <f>IF('1STGR'!DP10=0,"", '1STGR'!DS10)</f>
        <v>OG</v>
      </c>
      <c r="EG2" t="str">
        <f>IF('1STGR'!DP10=0,"", '1STGR'!DT10)</f>
        <v>OG</v>
      </c>
      <c r="EH2" t="str">
        <f t="shared" ref="EH2:EH40" si="21">IF(_xlfn.XLOOKUP(DS2,SCODE,CRNCR,"ERROR",0,1)="NC","NC","")&amp;" "&amp;IF(EF2="-","-",IF(OR(EE2=0,EE2="",EE2=" "),"ABS",IF(AND(DU2&lt;&gt;0,DZ2&lt;&gt;0),IF(OR(DV2&lt;DU2*0.35,EA2&lt;DZ2*0.35),"*",""),IF(OR(DU2&lt;&gt;" ",DU2&lt;&gt;"",DU2&lt;&gt;0,DZ2=0),IF(DV2&lt;DU2*0.35,"*",""),IF(OR(DU2=0,DZ2&lt;&gt;"",DZ2&lt;&gt;" ",DZ2&lt;&gt;0),IF(EA2&lt;DZ2*0.35,"*",""),"")))))</f>
        <v/>
      </c>
      <c r="EI2" s="17">
        <f>'1STML'!AK10</f>
        <v>1026</v>
      </c>
      <c r="EJ2" s="17">
        <f>'1STML'!AL10</f>
        <v>157.85</v>
      </c>
      <c r="EK2" s="17" t="str">
        <f>'1STML'!AM10</f>
        <v>PASS</v>
      </c>
      <c r="EL2">
        <f>'1STML'!AN10</f>
        <v>27</v>
      </c>
      <c r="EM2" s="17">
        <f>'1STGR'!DY10</f>
        <v>0</v>
      </c>
      <c r="EN2">
        <f>'1STGR'!EA10</f>
        <v>1</v>
      </c>
      <c r="EO2">
        <f>'1STGR'!EB10</f>
        <v>13</v>
      </c>
      <c r="EP2" t="str">
        <f t="shared" ref="EP2:EP33" si="22">_xlfn.XLOOKUP(EM2,GPA,REM,"ERROR",-1,1)</f>
        <v>NOT GRADED</v>
      </c>
      <c r="EQ2" t="str">
        <f t="shared" ref="EQ2:ER33" si="23">_xlfn.XLOOKUP(EM2,GPA,PER,"ERROR",-1,1)</f>
        <v>0-35</v>
      </c>
      <c r="ER2">
        <v>8</v>
      </c>
    </row>
    <row r="3" spans="1:148">
      <c r="A3">
        <f>'1ST'!A12</f>
        <v>2</v>
      </c>
      <c r="B3" t="str">
        <f>'1ST'!B12</f>
        <v>ST0800298</v>
      </c>
      <c r="C3">
        <f>'1ST'!C12</f>
        <v>200202</v>
      </c>
      <c r="D3" t="str">
        <f>'1ST'!D12</f>
        <v>ANJEL SHAH  ROUNIYAR</v>
      </c>
      <c r="E3">
        <f>SUB!$B$4</f>
        <v>35</v>
      </c>
      <c r="F3" t="str">
        <f>SUB!$B$5</f>
        <v>KG</v>
      </c>
      <c r="G3" s="24" t="str">
        <f t="shared" si="0"/>
        <v>ANNAPURNA</v>
      </c>
      <c r="H3" t="str">
        <f>SUB!$B$3</f>
        <v>FIRST TERMINAL EXAMINATION 2080</v>
      </c>
      <c r="I3" t="str">
        <f>STD!F3</f>
        <v>ENGLISH MEDIUM</v>
      </c>
      <c r="J3" s="7">
        <f>STD!R3</f>
        <v>0</v>
      </c>
      <c r="K3">
        <f t="shared" ref="K3:K57" si="24">_xlfn.XLOOKUP($C3,SYM, S1S,"ERROR",0,1)</f>
        <v>208101</v>
      </c>
      <c r="L3" t="str">
        <f t="shared" ref="L3:L35" si="25">_xlfn.XLOOKUP(K3,SCODE,SUBNAME,"ERROR",0,1)</f>
        <v>COMP. ENGLISH</v>
      </c>
      <c r="M3">
        <f>IF('1STGR'!E11=0,0,'1STGR'!E11)</f>
        <v>50</v>
      </c>
      <c r="N3">
        <f>IF('1STGR'!E11=0,"",'1STGR'!F11)</f>
        <v>120</v>
      </c>
      <c r="O3">
        <f>IF('1STGR'!E11=0,"",'1STGR'!G11)</f>
        <v>2.5</v>
      </c>
      <c r="P3" t="str">
        <f>IF('1STGR'!E11=0,"",'1STGR'!H11)</f>
        <v>OG</v>
      </c>
      <c r="Q3" t="str">
        <f>IF('1STGR'!E11=0,"",'1STGR'!I11)</f>
        <v>OG</v>
      </c>
      <c r="R3">
        <f>IF('1STGR'!J11=0,0,'1STGR'!J11)</f>
        <v>50</v>
      </c>
      <c r="S3">
        <f>IF('1STGR'!J11=0,"",'1STGR'!K11)</f>
        <v>52</v>
      </c>
      <c r="T3">
        <f>IF('1STGR'!J11=0,"",'1STGR'!L11)</f>
        <v>2.5</v>
      </c>
      <c r="U3" t="str">
        <f>IF('1STGR'!J11=0,"",'1STGR'!M11)</f>
        <v>OG</v>
      </c>
      <c r="V3" t="str">
        <f>IF('1STGR'!J11=0,"",'1STGR'!N11)</f>
        <v>OG</v>
      </c>
      <c r="W3">
        <f>IF('1STGR'!O11=0,"",'1STGR'!O11)</f>
        <v>172</v>
      </c>
      <c r="X3" t="str">
        <f>IF('1STGR'!O11=0,"",'1STGR'!R11)</f>
        <v>OG</v>
      </c>
      <c r="Y3" t="str">
        <f>IF('1STGR'!O11=0,"",'1STGR'!S11)</f>
        <v>OG</v>
      </c>
      <c r="Z3" t="str">
        <f t="shared" si="1"/>
        <v/>
      </c>
      <c r="AA3">
        <f t="shared" si="2"/>
        <v>208105</v>
      </c>
      <c r="AB3" t="str">
        <f t="shared" si="3"/>
        <v>COMP. NEPALI</v>
      </c>
      <c r="AC3">
        <f>IF('1STGR'!T11=0,0,'1STGR'!T11)</f>
        <v>50</v>
      </c>
      <c r="AD3">
        <f>IF('1STGR'!T11=0,"",'1STGR'!U11)</f>
        <v>130</v>
      </c>
      <c r="AE3">
        <f>IF('1STGR'!T11=0,"",'1STGR'!V11)</f>
        <v>2.5</v>
      </c>
      <c r="AF3" t="str">
        <f>IF('1STGR'!T11=0,"",'1STGR'!W11)</f>
        <v>OG</v>
      </c>
      <c r="AG3" t="str">
        <f>IF('1STGR'!T11=0,"",'1STGR'!X11)</f>
        <v>OG</v>
      </c>
      <c r="AH3">
        <f>IF('1STGR'!Y11=0,0,'1STGR'!Y11)</f>
        <v>50</v>
      </c>
      <c r="AI3">
        <f>IF('1STGR'!Y11=0,"",'1STGR'!Z11)</f>
        <v>55</v>
      </c>
      <c r="AJ3">
        <f>IF('1STGR'!Y11=0,"",'1STGR'!AA11)</f>
        <v>2.5</v>
      </c>
      <c r="AK3" t="str">
        <f>IF('1STGR'!Y11=0,"",'1STGR'!AB11)</f>
        <v>OG</v>
      </c>
      <c r="AL3" t="str">
        <f>IF('1STGR'!Y11=0,"",'1STGR'!AC11)</f>
        <v>OG</v>
      </c>
      <c r="AM3">
        <f>IF('1STGR'!AD11=0,"",'1STGR'!AD11)</f>
        <v>185</v>
      </c>
      <c r="AN3" t="str">
        <f>IF('1STGR'!AD11=0,"",'1STGR'!AG11)</f>
        <v>OG</v>
      </c>
      <c r="AO3" t="str">
        <f>IF('1STGR'!AD11=0,"",'1STGR'!AH11)</f>
        <v>OG</v>
      </c>
      <c r="AP3" t="str">
        <f t="shared" si="4"/>
        <v/>
      </c>
      <c r="AQ3">
        <f t="shared" si="5"/>
        <v>208110</v>
      </c>
      <c r="AR3" t="str">
        <f t="shared" si="6"/>
        <v>COMP. MATHEMATICS</v>
      </c>
      <c r="AS3">
        <f>IF('1STGR'!AI11=0,0,'1STGR'!AI11)</f>
        <v>50</v>
      </c>
      <c r="AT3">
        <f>IF('1STGR'!AI11=0,"",'1STGR'!AJ11)</f>
        <v>130</v>
      </c>
      <c r="AU3">
        <f>IF('1STGR'!AI11=0,"",'1STGR'!AK11)</f>
        <v>2.5</v>
      </c>
      <c r="AV3" t="str">
        <f>IF('1STGR'!AI11=0,"",'1STGR'!AL11)</f>
        <v>OG</v>
      </c>
      <c r="AW3" t="str">
        <f>IF('1STGR'!AI11=0,"",'1STGR'!AM11)</f>
        <v>OG</v>
      </c>
      <c r="AX3">
        <f>IF('1STGR'!AN11=0,0,'1STGR'!AN11)</f>
        <v>50</v>
      </c>
      <c r="AY3">
        <f>IF('1STGR'!AN11=0,"",'1STGR'!AO11)</f>
        <v>55</v>
      </c>
      <c r="AZ3">
        <f>IF('1STGR'!AN11=0,"",'1STGR'!AP11)</f>
        <v>2.5</v>
      </c>
      <c r="BA3" t="str">
        <f>IF('1STGR'!AN11=0,"",'1STGR'!AQ11)</f>
        <v>OG</v>
      </c>
      <c r="BB3" t="str">
        <f>IF('1STGR'!AN11=0,"",'1STGR'!AR11)</f>
        <v>OG</v>
      </c>
      <c r="BC3">
        <f>IF('1STGR'!AS11=0,"",'1STGR'!AS11)</f>
        <v>185</v>
      </c>
      <c r="BD3" t="str">
        <f>IF('1STGR'!AS11=0,"",'1STGR'!AV11)</f>
        <v>OG</v>
      </c>
      <c r="BE3" t="str">
        <f>IF('1STGR'!AS11=0,"",'1STGR'!AW11)</f>
        <v>OG</v>
      </c>
      <c r="BF3" t="str">
        <f t="shared" si="7"/>
        <v/>
      </c>
      <c r="BG3">
        <f t="shared" si="8"/>
        <v>208115</v>
      </c>
      <c r="BH3" t="str">
        <f t="shared" si="9"/>
        <v>SCIENCE AND TECHNOLOGY</v>
      </c>
      <c r="BI3">
        <f>IF('1STGR'!AX11=0,0,'1STGR'!AX11)</f>
        <v>50</v>
      </c>
      <c r="BJ3">
        <f>IF('1STGR'!AX11=0,"",'1STGR'!AY11)</f>
        <v>175</v>
      </c>
      <c r="BK3">
        <f>IF('1STGR'!AX11=0,"",'1STGR'!AZ11)</f>
        <v>2.5</v>
      </c>
      <c r="BL3" t="str">
        <f>IF('1STGR'!AX11=0,"",'1STGR'!BA11)</f>
        <v>OG</v>
      </c>
      <c r="BM3" t="str">
        <f>IF('1STGR'!AX11=0,"",'1STGR'!BB11)</f>
        <v>OG</v>
      </c>
      <c r="BN3">
        <f>IF('1STGR'!BC11=0,0,'1STGR'!BC11)</f>
        <v>50</v>
      </c>
      <c r="BO3">
        <f>IF('1STGR'!BC11=0,"",'1STGR'!BD11)</f>
        <v>52</v>
      </c>
      <c r="BP3">
        <f>IF('1STGR'!BC11=0,"",'1STGR'!BE11)</f>
        <v>2.5</v>
      </c>
      <c r="BQ3" t="str">
        <f>IF('1STGR'!BC11=0,"",'1STGR'!BF11)</f>
        <v>OG</v>
      </c>
      <c r="BR3" t="str">
        <f>IF('1STGR'!BC11=0,"",'1STGR'!BG11)</f>
        <v>OG</v>
      </c>
      <c r="BS3">
        <f>IF('1STGR'!BH11=0,"",'1STGR'!BH11)</f>
        <v>227</v>
      </c>
      <c r="BT3" t="str">
        <f>IF('1STGR'!BH11=0,"",'1STGR'!BK11)</f>
        <v>OG</v>
      </c>
      <c r="BU3" t="str">
        <f>IF('1STGR'!BH11=0,"",'1STGR'!BL11)</f>
        <v>OG</v>
      </c>
      <c r="BV3" t="str">
        <f t="shared" si="10"/>
        <v/>
      </c>
      <c r="BW3">
        <f t="shared" si="11"/>
        <v>208120</v>
      </c>
      <c r="BX3" t="str">
        <f t="shared" si="12"/>
        <v>SOCIAL STUDIES</v>
      </c>
      <c r="BY3">
        <f>IF('1STGR'!BM11=0,0,'1STGR'!BM11)</f>
        <v>50</v>
      </c>
      <c r="BZ3">
        <f>IF('1STGR'!BM11=0,"",'1STGR'!BN11)</f>
        <v>120</v>
      </c>
      <c r="CA3">
        <f>IF('1STGR'!BM11=0,"",'1STGR'!BO11)</f>
        <v>2.5</v>
      </c>
      <c r="CB3" t="str">
        <f>IF('1STGR'!BM11=0,"",'1STGR'!BP11)</f>
        <v>OG</v>
      </c>
      <c r="CC3" t="str">
        <f>IF('1STGR'!BM11=0,"",'1STGR'!BQ11)</f>
        <v>OG</v>
      </c>
      <c r="CD3">
        <f>IF('1STGR'!BR11=0,0,'1STGR'!BR11)</f>
        <v>50</v>
      </c>
      <c r="CE3">
        <f>IF('1STGR'!BR11=0,"",'1STGR'!BS11)</f>
        <v>58</v>
      </c>
      <c r="CF3">
        <f>IF('1STGR'!BR11=0,"",'1STGR'!BT11)</f>
        <v>2.5</v>
      </c>
      <c r="CG3" t="str">
        <f>IF('1STGR'!BR11=0,"",'1STGR'!BU11)</f>
        <v>OG</v>
      </c>
      <c r="CH3" t="str">
        <f>IF('1STGR'!BR11=0,"",'1STGR'!BV11)</f>
        <v>OG</v>
      </c>
      <c r="CI3">
        <f>IF('1STGR'!BW11=0, "", '1STGR'!BW11)</f>
        <v>178</v>
      </c>
      <c r="CJ3" t="str">
        <f>IF('1STGR'!BW11=0, "", '1STGR'!BZ11)</f>
        <v>OG</v>
      </c>
      <c r="CK3" t="str">
        <f>IF('1STGR'!BW11=0, "", '1STGR'!CA11)</f>
        <v>OG</v>
      </c>
      <c r="CL3" t="str">
        <f t="shared" si="13"/>
        <v/>
      </c>
      <c r="CM3">
        <f t="shared" si="14"/>
        <v>208125</v>
      </c>
      <c r="CN3" t="str">
        <f t="shared" si="15"/>
        <v>GK</v>
      </c>
      <c r="CO3">
        <f>IF('1STGR'!CB11=0,0,'1STGR'!CB11)</f>
        <v>25</v>
      </c>
      <c r="CP3">
        <f>IF('1STGR'!CB11=0, "", '1STGR'!CC11)</f>
        <v>65</v>
      </c>
      <c r="CQ3">
        <f>IF('1STGR'!CB11=0, "", '1STGR'!CD11)</f>
        <v>2</v>
      </c>
      <c r="CR3" t="str">
        <f>IF('1STGR'!CB11=0, "", '1STGR'!CE11)</f>
        <v>OG</v>
      </c>
      <c r="CS3" t="str">
        <f>IF('1STGR'!CB11=0, "", '1STGR'!CF11)</f>
        <v>OG</v>
      </c>
      <c r="CT3">
        <f>IF('1STGR'!CG11=0, 0, '1STGR'!CG11)</f>
        <v>25</v>
      </c>
      <c r="CU3">
        <f>IF('1STGR'!CG11=0, "", '1STGR'!CH11)</f>
        <v>24</v>
      </c>
      <c r="CV3">
        <f>IF('1STGR'!CG11=0, "", '1STGR'!CI11)</f>
        <v>2</v>
      </c>
      <c r="CW3" t="str">
        <f>IF('1STGR'!CG11=0, "", '1STGR'!CJ11)</f>
        <v>A+</v>
      </c>
      <c r="CX3">
        <f>IF('1STGR'!CG11=0, "", '1STGR'!CK11)</f>
        <v>4</v>
      </c>
      <c r="CY3">
        <f>IF('1STGR'!CL11=0, "", '1STGR'!CL11)</f>
        <v>89</v>
      </c>
      <c r="CZ3" t="str">
        <f>IF('1STGR'!CL11=0, "", '1STGR'!CO11)</f>
        <v>OG</v>
      </c>
      <c r="DA3" t="str">
        <f>IF('1STGR'!CL11=0, "", '1STGR'!CP11)</f>
        <v>OG</v>
      </c>
      <c r="DB3" t="str">
        <f t="shared" si="16"/>
        <v/>
      </c>
      <c r="DC3">
        <f t="shared" si="17"/>
        <v>208130</v>
      </c>
      <c r="DD3" t="str">
        <f t="shared" si="18"/>
        <v>ORAL</v>
      </c>
      <c r="DE3">
        <f>IF('1STGR'!CQ11=0,0,'1STGR'!CQ11)</f>
        <v>25</v>
      </c>
      <c r="DF3">
        <f>IF('1STGR'!CQ11=0,"", '1STGR'!CR11)</f>
        <v>105</v>
      </c>
      <c r="DG3">
        <f>IF('1STGR'!CQ11=0,"", '1STGR'!CS11)</f>
        <v>2</v>
      </c>
      <c r="DH3" t="str">
        <f>IF('1STGR'!CQ11=0,"", '1STGR'!CT11)</f>
        <v>OG</v>
      </c>
      <c r="DI3" t="str">
        <f>IF('1STGR'!CQ11=0,"", '1STGR'!CU11)</f>
        <v>OG</v>
      </c>
      <c r="DJ3">
        <f>IF('1STGR'!CV11=0,0, '1STGR'!CV11)</f>
        <v>25</v>
      </c>
      <c r="DK3">
        <f>IF('1STGR'!CV11=0, "", '1STGR'!CW11)</f>
        <v>24</v>
      </c>
      <c r="DL3">
        <f>IF('1STGR'!CV11=0, "", '1STGR'!CX11)</f>
        <v>2</v>
      </c>
      <c r="DM3" t="str">
        <f>IF('1STGR'!CV11=0, "", '1STGR'!CY11)</f>
        <v>A+</v>
      </c>
      <c r="DN3">
        <f>IF('1STGR'!CV11=0, "", '1STGR'!CZ11)</f>
        <v>4</v>
      </c>
      <c r="DO3">
        <f>IF('1STGR'!DA11=0,"", '1STGR'!DA11)</f>
        <v>129</v>
      </c>
      <c r="DP3" t="str">
        <f>IF('1STGR'!DA11=0,"", '1STGR'!DD11)</f>
        <v>OG</v>
      </c>
      <c r="DQ3" t="str">
        <f>IF('1STGR'!DA11=0,"", '1STGR'!DE11)</f>
        <v>OG</v>
      </c>
      <c r="DR3" t="str">
        <f t="shared" si="19"/>
        <v/>
      </c>
      <c r="DS3">
        <f t="shared" si="20"/>
        <v>208135</v>
      </c>
      <c r="DT3" t="str">
        <f t="shared" ref="DT3:DT35" si="26">_xlfn.XLOOKUP(DS3,SCODE,SUBNAME,"ERROR",0,1)</f>
        <v>WORKSHEET</v>
      </c>
      <c r="DU3">
        <f>IF('1STGR'!DF11=0,0, '1STGR'!DF11)</f>
        <v>25</v>
      </c>
      <c r="DV3">
        <f>IF('1STGR'!DF11=0,"", '1STGR'!DG11)</f>
        <v>60</v>
      </c>
      <c r="DW3">
        <f>IF('1STGR'!DF11=0,"",'1STGR'!DH11)</f>
        <v>2</v>
      </c>
      <c r="DX3" t="str">
        <f>IF('1STGR'!DF11=0,"",'1STGR'!DI11)</f>
        <v>OG</v>
      </c>
      <c r="DY3" t="str">
        <f>IF('1STGR'!DF11=0,"",'1STGR'!DJ11)</f>
        <v>OG</v>
      </c>
      <c r="DZ3">
        <f>IF('1STGR'!DK11=0,0, '1STGR'!DK11)</f>
        <v>25</v>
      </c>
      <c r="EA3">
        <f>IF('1STGR'!DK11=0,"", '1STGR'!DL11)</f>
        <v>27</v>
      </c>
      <c r="EB3">
        <f>IF('1STGR'!DK11=0,"", '1STGR'!DM11)</f>
        <v>2</v>
      </c>
      <c r="EC3" t="str">
        <f>IF('1STGR'!DK11=0,"", '1STGR'!DN11)</f>
        <v>OG</v>
      </c>
      <c r="ED3" t="str">
        <f>IF('1STGR'!DK11=0,"", '1STGR'!DO11)</f>
        <v>OG</v>
      </c>
      <c r="EE3">
        <f>IF('1STGR'!DP11=0,"", '1STGR'!DP11)</f>
        <v>87</v>
      </c>
      <c r="EF3" t="str">
        <f>IF('1STGR'!DP11=0,"", '1STGR'!DS11)</f>
        <v>OG</v>
      </c>
      <c r="EG3" t="str">
        <f>IF('1STGR'!DP11=0,"", '1STGR'!DT11)</f>
        <v>OG</v>
      </c>
      <c r="EH3" t="str">
        <f t="shared" si="21"/>
        <v/>
      </c>
      <c r="EI3" s="17">
        <f>'1STML'!AK11</f>
        <v>1252</v>
      </c>
      <c r="EJ3" s="17">
        <f>'1STML'!AL11</f>
        <v>192.62</v>
      </c>
      <c r="EK3" s="17" t="str">
        <f>'1STML'!AM11</f>
        <v>PASS</v>
      </c>
      <c r="EL3">
        <f>'1STML'!AN11</f>
        <v>23</v>
      </c>
      <c r="EM3" s="17">
        <f>'1STGR'!DY11</f>
        <v>0</v>
      </c>
      <c r="EN3">
        <f>'1STGR'!EA11</f>
        <v>1</v>
      </c>
      <c r="EO3">
        <f>'1STGR'!EB11</f>
        <v>57</v>
      </c>
      <c r="EP3" t="str">
        <f t="shared" si="22"/>
        <v>NOT GRADED</v>
      </c>
      <c r="EQ3" t="str">
        <f t="shared" si="23"/>
        <v>0-35</v>
      </c>
      <c r="ER3">
        <v>8</v>
      </c>
    </row>
    <row r="4" spans="1:148">
      <c r="A4">
        <f>'1ST'!A13</f>
        <v>3</v>
      </c>
      <c r="B4" t="str">
        <f>'1ST'!B13</f>
        <v>ST0800035</v>
      </c>
      <c r="C4">
        <f>'1ST'!C13</f>
        <v>200203</v>
      </c>
      <c r="D4" t="str">
        <f>'1ST'!D13</f>
        <v>ANJOLINA LIMBU</v>
      </c>
      <c r="E4">
        <f>SUB!$B$4</f>
        <v>35</v>
      </c>
      <c r="F4" t="str">
        <f>SUB!$B$5</f>
        <v>KG</v>
      </c>
      <c r="G4" s="24" t="str">
        <f t="shared" si="0"/>
        <v>ANNAPURNA</v>
      </c>
      <c r="H4" t="str">
        <f>SUB!$B$3</f>
        <v>FIRST TERMINAL EXAMINATION 2080</v>
      </c>
      <c r="I4" t="str">
        <f>STD!F4</f>
        <v>ENGLISH MEDIUM</v>
      </c>
      <c r="J4" s="7">
        <f>STD!R4</f>
        <v>0</v>
      </c>
      <c r="K4">
        <f t="shared" si="24"/>
        <v>208101</v>
      </c>
      <c r="L4" t="str">
        <f t="shared" si="25"/>
        <v>COMP. ENGLISH</v>
      </c>
      <c r="M4">
        <f>IF('1STGR'!E12=0,0,'1STGR'!E12)</f>
        <v>50</v>
      </c>
      <c r="N4">
        <f>IF('1STGR'!E12=0,"",'1STGR'!F12)</f>
        <v>245</v>
      </c>
      <c r="O4">
        <f>IF('1STGR'!E12=0,"",'1STGR'!G12)</f>
        <v>2.5</v>
      </c>
      <c r="P4" t="str">
        <f>IF('1STGR'!E12=0,"",'1STGR'!H12)</f>
        <v>OG</v>
      </c>
      <c r="Q4" t="str">
        <f>IF('1STGR'!E12=0,"",'1STGR'!I12)</f>
        <v>OG</v>
      </c>
      <c r="R4">
        <f>IF('1STGR'!J12=0,0,'1STGR'!J12)</f>
        <v>50</v>
      </c>
      <c r="S4">
        <f>IF('1STGR'!J12=0,"",'1STGR'!K12)</f>
        <v>63</v>
      </c>
      <c r="T4">
        <f>IF('1STGR'!J12=0,"",'1STGR'!L12)</f>
        <v>2.5</v>
      </c>
      <c r="U4" t="str">
        <f>IF('1STGR'!J12=0,"",'1STGR'!M12)</f>
        <v>OG</v>
      </c>
      <c r="V4" t="str">
        <f>IF('1STGR'!J12=0,"",'1STGR'!N12)</f>
        <v>OG</v>
      </c>
      <c r="W4">
        <f>IF('1STGR'!O12=0,"",'1STGR'!O12)</f>
        <v>308</v>
      </c>
      <c r="X4" t="str">
        <f>IF('1STGR'!O12=0,"",'1STGR'!R12)</f>
        <v>OG</v>
      </c>
      <c r="Y4" t="str">
        <f>IF('1STGR'!O12=0,"",'1STGR'!S12)</f>
        <v>OG</v>
      </c>
      <c r="Z4" t="str">
        <f t="shared" si="1"/>
        <v/>
      </c>
      <c r="AA4">
        <f t="shared" si="2"/>
        <v>208105</v>
      </c>
      <c r="AB4" t="str">
        <f t="shared" si="3"/>
        <v>COMP. NEPALI</v>
      </c>
      <c r="AC4">
        <f>IF('1STGR'!T12=0,0,'1STGR'!T12)</f>
        <v>50</v>
      </c>
      <c r="AD4">
        <f>IF('1STGR'!T12=0,"",'1STGR'!U12)</f>
        <v>225</v>
      </c>
      <c r="AE4">
        <f>IF('1STGR'!T12=0,"",'1STGR'!V12)</f>
        <v>2.5</v>
      </c>
      <c r="AF4" t="str">
        <f>IF('1STGR'!T12=0,"",'1STGR'!W12)</f>
        <v>OG</v>
      </c>
      <c r="AG4" t="str">
        <f>IF('1STGR'!T12=0,"",'1STGR'!X12)</f>
        <v>OG</v>
      </c>
      <c r="AH4">
        <f>IF('1STGR'!Y12=0,0,'1STGR'!Y12)</f>
        <v>50</v>
      </c>
      <c r="AI4">
        <f>IF('1STGR'!Y12=0,"",'1STGR'!Z12)</f>
        <v>63</v>
      </c>
      <c r="AJ4">
        <f>IF('1STGR'!Y12=0,"",'1STGR'!AA12)</f>
        <v>2.5</v>
      </c>
      <c r="AK4" t="str">
        <f>IF('1STGR'!Y12=0,"",'1STGR'!AB12)</f>
        <v>OG</v>
      </c>
      <c r="AL4" t="str">
        <f>IF('1STGR'!Y12=0,"",'1STGR'!AC12)</f>
        <v>OG</v>
      </c>
      <c r="AM4">
        <f>IF('1STGR'!AD12=0,"",'1STGR'!AD12)</f>
        <v>288</v>
      </c>
      <c r="AN4" t="str">
        <f>IF('1STGR'!AD12=0,"",'1STGR'!AG12)</f>
        <v>OG</v>
      </c>
      <c r="AO4" t="str">
        <f>IF('1STGR'!AD12=0,"",'1STGR'!AH12)</f>
        <v>OG</v>
      </c>
      <c r="AP4" t="str">
        <f t="shared" si="4"/>
        <v/>
      </c>
      <c r="AQ4">
        <f t="shared" si="5"/>
        <v>208110</v>
      </c>
      <c r="AR4" t="str">
        <f t="shared" si="6"/>
        <v>COMP. MATHEMATICS</v>
      </c>
      <c r="AS4">
        <f>IF('1STGR'!AI12=0,0,'1STGR'!AI12)</f>
        <v>50</v>
      </c>
      <c r="AT4">
        <f>IF('1STGR'!AI12=0,"",'1STGR'!AJ12)</f>
        <v>245</v>
      </c>
      <c r="AU4">
        <f>IF('1STGR'!AI12=0,"",'1STGR'!AK12)</f>
        <v>2.5</v>
      </c>
      <c r="AV4" t="str">
        <f>IF('1STGR'!AI12=0,"",'1STGR'!AL12)</f>
        <v>OG</v>
      </c>
      <c r="AW4" t="str">
        <f>IF('1STGR'!AI12=0,"",'1STGR'!AM12)</f>
        <v>OG</v>
      </c>
      <c r="AX4">
        <f>IF('1STGR'!AN12=0,0,'1STGR'!AN12)</f>
        <v>50</v>
      </c>
      <c r="AY4">
        <f>IF('1STGR'!AN12=0,"",'1STGR'!AO12)</f>
        <v>63</v>
      </c>
      <c r="AZ4">
        <f>IF('1STGR'!AN12=0,"",'1STGR'!AP12)</f>
        <v>2.5</v>
      </c>
      <c r="BA4" t="str">
        <f>IF('1STGR'!AN12=0,"",'1STGR'!AQ12)</f>
        <v>OG</v>
      </c>
      <c r="BB4" t="str">
        <f>IF('1STGR'!AN12=0,"",'1STGR'!AR12)</f>
        <v>OG</v>
      </c>
      <c r="BC4">
        <f>IF('1STGR'!AS12=0,"",'1STGR'!AS12)</f>
        <v>308</v>
      </c>
      <c r="BD4" t="str">
        <f>IF('1STGR'!AS12=0,"",'1STGR'!AV12)</f>
        <v>OG</v>
      </c>
      <c r="BE4" t="str">
        <f>IF('1STGR'!AS12=0,"",'1STGR'!AW12)</f>
        <v>OG</v>
      </c>
      <c r="BF4" t="str">
        <f t="shared" si="7"/>
        <v/>
      </c>
      <c r="BG4">
        <f t="shared" si="8"/>
        <v>208115</v>
      </c>
      <c r="BH4" t="str">
        <f t="shared" si="9"/>
        <v>SCIENCE AND TECHNOLOGY</v>
      </c>
      <c r="BI4">
        <f>IF('1STGR'!AX12=0,0,'1STGR'!AX12)</f>
        <v>50</v>
      </c>
      <c r="BJ4">
        <f>IF('1STGR'!AX12=0,"",'1STGR'!AY12)</f>
        <v>245</v>
      </c>
      <c r="BK4">
        <f>IF('1STGR'!AX12=0,"",'1STGR'!AZ12)</f>
        <v>2.5</v>
      </c>
      <c r="BL4" t="str">
        <f>IF('1STGR'!AX12=0,"",'1STGR'!BA12)</f>
        <v>OG</v>
      </c>
      <c r="BM4" t="str">
        <f>IF('1STGR'!AX12=0,"",'1STGR'!BB12)</f>
        <v>OG</v>
      </c>
      <c r="BN4">
        <f>IF('1STGR'!BC12=0,0,'1STGR'!BC12)</f>
        <v>50</v>
      </c>
      <c r="BO4">
        <f>IF('1STGR'!BC12=0,"",'1STGR'!BD12)</f>
        <v>63</v>
      </c>
      <c r="BP4">
        <f>IF('1STGR'!BC12=0,"",'1STGR'!BE12)</f>
        <v>2.5</v>
      </c>
      <c r="BQ4" t="str">
        <f>IF('1STGR'!BC12=0,"",'1STGR'!BF12)</f>
        <v>OG</v>
      </c>
      <c r="BR4" t="str">
        <f>IF('1STGR'!BC12=0,"",'1STGR'!BG12)</f>
        <v>OG</v>
      </c>
      <c r="BS4">
        <f>IF('1STGR'!BH12=0,"",'1STGR'!BH12)</f>
        <v>308</v>
      </c>
      <c r="BT4" t="str">
        <f>IF('1STGR'!BH12=0,"",'1STGR'!BK12)</f>
        <v>OG</v>
      </c>
      <c r="BU4" t="str">
        <f>IF('1STGR'!BH12=0,"",'1STGR'!BL12)</f>
        <v>OG</v>
      </c>
      <c r="BV4" t="str">
        <f t="shared" si="10"/>
        <v/>
      </c>
      <c r="BW4">
        <f t="shared" si="11"/>
        <v>208120</v>
      </c>
      <c r="BX4" t="str">
        <f t="shared" si="12"/>
        <v>SOCIAL STUDIES</v>
      </c>
      <c r="BY4">
        <f>IF('1STGR'!BM12=0,0,'1STGR'!BM12)</f>
        <v>50</v>
      </c>
      <c r="BZ4">
        <f>IF('1STGR'!BM12=0,"",'1STGR'!BN12)</f>
        <v>230</v>
      </c>
      <c r="CA4">
        <f>IF('1STGR'!BM12=0,"",'1STGR'!BO12)</f>
        <v>2.5</v>
      </c>
      <c r="CB4" t="str">
        <f>IF('1STGR'!BM12=0,"",'1STGR'!BP12)</f>
        <v>OG</v>
      </c>
      <c r="CC4" t="str">
        <f>IF('1STGR'!BM12=0,"",'1STGR'!BQ12)</f>
        <v>OG</v>
      </c>
      <c r="CD4">
        <f>IF('1STGR'!BR12=0,0,'1STGR'!BR12)</f>
        <v>50</v>
      </c>
      <c r="CE4">
        <f>IF('1STGR'!BR12=0,"",'1STGR'!BS12)</f>
        <v>63</v>
      </c>
      <c r="CF4">
        <f>IF('1STGR'!BR12=0,"",'1STGR'!BT12)</f>
        <v>2.5</v>
      </c>
      <c r="CG4" t="str">
        <f>IF('1STGR'!BR12=0,"",'1STGR'!BU12)</f>
        <v>OG</v>
      </c>
      <c r="CH4" t="str">
        <f>IF('1STGR'!BR12=0,"",'1STGR'!BV12)</f>
        <v>OG</v>
      </c>
      <c r="CI4">
        <f>IF('1STGR'!BW12=0, "", '1STGR'!BW12)</f>
        <v>293</v>
      </c>
      <c r="CJ4" t="str">
        <f>IF('1STGR'!BW12=0, "", '1STGR'!BZ12)</f>
        <v>OG</v>
      </c>
      <c r="CK4" t="str">
        <f>IF('1STGR'!BW12=0, "", '1STGR'!CA12)</f>
        <v>OG</v>
      </c>
      <c r="CL4" t="str">
        <f t="shared" si="13"/>
        <v/>
      </c>
      <c r="CM4">
        <f t="shared" si="14"/>
        <v>208125</v>
      </c>
      <c r="CN4" t="str">
        <f t="shared" si="15"/>
        <v>GK</v>
      </c>
      <c r="CO4">
        <f>IF('1STGR'!CB12=0,0,'1STGR'!CB12)</f>
        <v>25</v>
      </c>
      <c r="CP4">
        <f>IF('1STGR'!CB12=0, "", '1STGR'!CC12)</f>
        <v>125</v>
      </c>
      <c r="CQ4">
        <f>IF('1STGR'!CB12=0, "", '1STGR'!CD12)</f>
        <v>2</v>
      </c>
      <c r="CR4" t="str">
        <f>IF('1STGR'!CB12=0, "", '1STGR'!CE12)</f>
        <v>OG</v>
      </c>
      <c r="CS4" t="str">
        <f>IF('1STGR'!CB12=0, "", '1STGR'!CF12)</f>
        <v>OG</v>
      </c>
      <c r="CT4">
        <f>IF('1STGR'!CG12=0, 0, '1STGR'!CG12)</f>
        <v>25</v>
      </c>
      <c r="CU4">
        <f>IF('1STGR'!CG12=0, "", '1STGR'!CH12)</f>
        <v>32</v>
      </c>
      <c r="CV4">
        <f>IF('1STGR'!CG12=0, "", '1STGR'!CI12)</f>
        <v>2</v>
      </c>
      <c r="CW4" t="str">
        <f>IF('1STGR'!CG12=0, "", '1STGR'!CJ12)</f>
        <v>OG</v>
      </c>
      <c r="CX4" t="str">
        <f>IF('1STGR'!CG12=0, "", '1STGR'!CK12)</f>
        <v>OG</v>
      </c>
      <c r="CY4">
        <f>IF('1STGR'!CL12=0, "", '1STGR'!CL12)</f>
        <v>157</v>
      </c>
      <c r="CZ4" t="str">
        <f>IF('1STGR'!CL12=0, "", '1STGR'!CO12)</f>
        <v>OG</v>
      </c>
      <c r="DA4" t="str">
        <f>IF('1STGR'!CL12=0, "", '1STGR'!CP12)</f>
        <v>OG</v>
      </c>
      <c r="DB4" t="str">
        <f t="shared" si="16"/>
        <v/>
      </c>
      <c r="DC4">
        <f t="shared" si="17"/>
        <v>208130</v>
      </c>
      <c r="DD4" t="str">
        <f t="shared" si="18"/>
        <v>ORAL</v>
      </c>
      <c r="DE4">
        <f>IF('1STGR'!CQ12=0,0,'1STGR'!CQ12)</f>
        <v>25</v>
      </c>
      <c r="DF4">
        <f>IF('1STGR'!CQ12=0,"", '1STGR'!CR12)</f>
        <v>125</v>
      </c>
      <c r="DG4">
        <f>IF('1STGR'!CQ12=0,"", '1STGR'!CS12)</f>
        <v>2</v>
      </c>
      <c r="DH4" t="str">
        <f>IF('1STGR'!CQ12=0,"", '1STGR'!CT12)</f>
        <v>OG</v>
      </c>
      <c r="DI4" t="str">
        <f>IF('1STGR'!CQ12=0,"", '1STGR'!CU12)</f>
        <v>OG</v>
      </c>
      <c r="DJ4">
        <f>IF('1STGR'!CV12=0,0, '1STGR'!CV12)</f>
        <v>25</v>
      </c>
      <c r="DK4">
        <f>IF('1STGR'!CV12=0, "", '1STGR'!CW12)</f>
        <v>30</v>
      </c>
      <c r="DL4">
        <f>IF('1STGR'!CV12=0, "", '1STGR'!CX12)</f>
        <v>2</v>
      </c>
      <c r="DM4" t="str">
        <f>IF('1STGR'!CV12=0, "", '1STGR'!CY12)</f>
        <v>OG</v>
      </c>
      <c r="DN4" t="str">
        <f>IF('1STGR'!CV12=0, "", '1STGR'!CZ12)</f>
        <v>OG</v>
      </c>
      <c r="DO4">
        <f>IF('1STGR'!DA12=0,"", '1STGR'!DA12)</f>
        <v>155</v>
      </c>
      <c r="DP4" t="str">
        <f>IF('1STGR'!DA12=0,"", '1STGR'!DD12)</f>
        <v>OG</v>
      </c>
      <c r="DQ4" t="str">
        <f>IF('1STGR'!DA12=0,"", '1STGR'!DE12)</f>
        <v>OG</v>
      </c>
      <c r="DR4" t="str">
        <f t="shared" si="19"/>
        <v/>
      </c>
      <c r="DS4">
        <f t="shared" si="20"/>
        <v>208135</v>
      </c>
      <c r="DT4" t="str">
        <f t="shared" si="26"/>
        <v>WORKSHEET</v>
      </c>
      <c r="DU4">
        <f>IF('1STGR'!DF12=0,0, '1STGR'!DF12)</f>
        <v>25</v>
      </c>
      <c r="DV4">
        <f>IF('1STGR'!DF12=0,"", '1STGR'!DG12)</f>
        <v>120</v>
      </c>
      <c r="DW4">
        <f>IF('1STGR'!DF12=0,"",'1STGR'!DH12)</f>
        <v>2</v>
      </c>
      <c r="DX4" t="str">
        <f>IF('1STGR'!DF12=0,"",'1STGR'!DI12)</f>
        <v>OG</v>
      </c>
      <c r="DY4" t="str">
        <f>IF('1STGR'!DF12=0,"",'1STGR'!DJ12)</f>
        <v>OG</v>
      </c>
      <c r="DZ4">
        <f>IF('1STGR'!DK12=0,0, '1STGR'!DK12)</f>
        <v>25</v>
      </c>
      <c r="EA4">
        <f>IF('1STGR'!DK12=0,"", '1STGR'!DL12)</f>
        <v>32</v>
      </c>
      <c r="EB4">
        <f>IF('1STGR'!DK12=0,"", '1STGR'!DM12)</f>
        <v>2</v>
      </c>
      <c r="EC4" t="str">
        <f>IF('1STGR'!DK12=0,"", '1STGR'!DN12)</f>
        <v>OG</v>
      </c>
      <c r="ED4" t="str">
        <f>IF('1STGR'!DK12=0,"", '1STGR'!DO12)</f>
        <v>OG</v>
      </c>
      <c r="EE4">
        <f>IF('1STGR'!DP12=0,"", '1STGR'!DP12)</f>
        <v>152</v>
      </c>
      <c r="EF4" t="str">
        <f>IF('1STGR'!DP12=0,"", '1STGR'!DS12)</f>
        <v>OG</v>
      </c>
      <c r="EG4" t="str">
        <f>IF('1STGR'!DP12=0,"", '1STGR'!DT12)</f>
        <v>OG</v>
      </c>
      <c r="EH4" t="str">
        <f t="shared" si="21"/>
        <v/>
      </c>
      <c r="EI4" s="17">
        <f>'1STML'!AK12</f>
        <v>1969</v>
      </c>
      <c r="EJ4" s="17">
        <f>'1STML'!AL12</f>
        <v>302.92</v>
      </c>
      <c r="EK4" s="17" t="str">
        <f>'1STML'!AM12</f>
        <v>PASS</v>
      </c>
      <c r="EL4">
        <f>'1STML'!AN12</f>
        <v>2</v>
      </c>
      <c r="EM4" s="17">
        <f>'1STGR'!DY12</f>
        <v>0</v>
      </c>
      <c r="EN4">
        <f>'1STGR'!EA12</f>
        <v>1</v>
      </c>
      <c r="EO4">
        <f>'1STGR'!EB12</f>
        <v>54</v>
      </c>
      <c r="EP4" t="str">
        <f t="shared" si="22"/>
        <v>NOT GRADED</v>
      </c>
      <c r="EQ4" t="str">
        <f t="shared" si="23"/>
        <v>0-35</v>
      </c>
      <c r="ER4">
        <v>8</v>
      </c>
    </row>
    <row r="5" spans="1:148">
      <c r="A5">
        <f>'1ST'!A14</f>
        <v>4</v>
      </c>
      <c r="B5" t="str">
        <f>'1ST'!B14</f>
        <v>ST0790109</v>
      </c>
      <c r="C5">
        <f>'1ST'!C14</f>
        <v>200204</v>
      </c>
      <c r="D5" t="str">
        <f>'1ST'!D14</f>
        <v>ANNAMERY RAI</v>
      </c>
      <c r="E5">
        <f>SUB!$B$4</f>
        <v>35</v>
      </c>
      <c r="F5" t="str">
        <f>SUB!$B$5</f>
        <v>KG</v>
      </c>
      <c r="G5" s="24" t="str">
        <f t="shared" si="0"/>
        <v>ANNAPURNA</v>
      </c>
      <c r="H5" t="str">
        <f>SUB!$B$3</f>
        <v>FIRST TERMINAL EXAMINATION 2080</v>
      </c>
      <c r="I5" t="str">
        <f>STD!F5</f>
        <v>ENGLISH MEDIUM</v>
      </c>
      <c r="J5" s="7">
        <f>STD!R5</f>
        <v>0</v>
      </c>
      <c r="K5">
        <f t="shared" si="24"/>
        <v>208101</v>
      </c>
      <c r="L5" t="str">
        <f t="shared" si="25"/>
        <v>COMP. ENGLISH</v>
      </c>
      <c r="M5">
        <f>IF('1STGR'!E13=0,0,'1STGR'!E13)</f>
        <v>50</v>
      </c>
      <c r="N5">
        <f>IF('1STGR'!E13=0,"",'1STGR'!F13)</f>
        <v>215</v>
      </c>
      <c r="O5">
        <f>IF('1STGR'!E13=0,"",'1STGR'!G13)</f>
        <v>2.5</v>
      </c>
      <c r="P5" t="str">
        <f>IF('1STGR'!E13=0,"",'1STGR'!H13)</f>
        <v>OG</v>
      </c>
      <c r="Q5" t="str">
        <f>IF('1STGR'!E13=0,"",'1STGR'!I13)</f>
        <v>OG</v>
      </c>
      <c r="R5">
        <f>IF('1STGR'!J13=0,0,'1STGR'!J13)</f>
        <v>50</v>
      </c>
      <c r="S5">
        <f>IF('1STGR'!J13=0,"",'1STGR'!K13)</f>
        <v>59</v>
      </c>
      <c r="T5">
        <f>IF('1STGR'!J13=0,"",'1STGR'!L13)</f>
        <v>2.5</v>
      </c>
      <c r="U5" t="str">
        <f>IF('1STGR'!J13=0,"",'1STGR'!M13)</f>
        <v>OG</v>
      </c>
      <c r="V5" t="str">
        <f>IF('1STGR'!J13=0,"",'1STGR'!N13)</f>
        <v>OG</v>
      </c>
      <c r="W5">
        <f>IF('1STGR'!O13=0,"",'1STGR'!O13)</f>
        <v>274</v>
      </c>
      <c r="X5" t="str">
        <f>IF('1STGR'!O13=0,"",'1STGR'!R13)</f>
        <v>OG</v>
      </c>
      <c r="Y5" t="str">
        <f>IF('1STGR'!O13=0,"",'1STGR'!S13)</f>
        <v>OG</v>
      </c>
      <c r="Z5" t="str">
        <f t="shared" si="1"/>
        <v/>
      </c>
      <c r="AA5">
        <f t="shared" si="2"/>
        <v>208105</v>
      </c>
      <c r="AB5" t="str">
        <f t="shared" si="3"/>
        <v>COMP. NEPALI</v>
      </c>
      <c r="AC5">
        <f>IF('1STGR'!T13=0,0,'1STGR'!T13)</f>
        <v>50</v>
      </c>
      <c r="AD5">
        <f>IF('1STGR'!T13=0,"",'1STGR'!U13)</f>
        <v>170</v>
      </c>
      <c r="AE5">
        <f>IF('1STGR'!T13=0,"",'1STGR'!V13)</f>
        <v>2.5</v>
      </c>
      <c r="AF5" t="str">
        <f>IF('1STGR'!T13=0,"",'1STGR'!W13)</f>
        <v>OG</v>
      </c>
      <c r="AG5" t="str">
        <f>IF('1STGR'!T13=0,"",'1STGR'!X13)</f>
        <v>OG</v>
      </c>
      <c r="AH5">
        <f>IF('1STGR'!Y13=0,0,'1STGR'!Y13)</f>
        <v>50</v>
      </c>
      <c r="AI5">
        <f>IF('1STGR'!Y13=0,"",'1STGR'!Z13)</f>
        <v>58</v>
      </c>
      <c r="AJ5">
        <f>IF('1STGR'!Y13=0,"",'1STGR'!AA13)</f>
        <v>2.5</v>
      </c>
      <c r="AK5" t="str">
        <f>IF('1STGR'!Y13=0,"",'1STGR'!AB13)</f>
        <v>OG</v>
      </c>
      <c r="AL5" t="str">
        <f>IF('1STGR'!Y13=0,"",'1STGR'!AC13)</f>
        <v>OG</v>
      </c>
      <c r="AM5">
        <f>IF('1STGR'!AD13=0,"",'1STGR'!AD13)</f>
        <v>228</v>
      </c>
      <c r="AN5" t="str">
        <f>IF('1STGR'!AD13=0,"",'1STGR'!AG13)</f>
        <v>OG</v>
      </c>
      <c r="AO5" t="str">
        <f>IF('1STGR'!AD13=0,"",'1STGR'!AH13)</f>
        <v>OG</v>
      </c>
      <c r="AP5" t="str">
        <f t="shared" si="4"/>
        <v/>
      </c>
      <c r="AQ5">
        <f t="shared" si="5"/>
        <v>208110</v>
      </c>
      <c r="AR5" t="str">
        <f t="shared" si="6"/>
        <v>COMP. MATHEMATICS</v>
      </c>
      <c r="AS5">
        <f>IF('1STGR'!AI13=0,0,'1STGR'!AI13)</f>
        <v>50</v>
      </c>
      <c r="AT5">
        <f>IF('1STGR'!AI13=0,"",'1STGR'!AJ13)</f>
        <v>225</v>
      </c>
      <c r="AU5">
        <f>IF('1STGR'!AI13=0,"",'1STGR'!AK13)</f>
        <v>2.5</v>
      </c>
      <c r="AV5" t="str">
        <f>IF('1STGR'!AI13=0,"",'1STGR'!AL13)</f>
        <v>OG</v>
      </c>
      <c r="AW5" t="str">
        <f>IF('1STGR'!AI13=0,"",'1STGR'!AM13)</f>
        <v>OG</v>
      </c>
      <c r="AX5">
        <f>IF('1STGR'!AN13=0,0,'1STGR'!AN13)</f>
        <v>50</v>
      </c>
      <c r="AY5">
        <f>IF('1STGR'!AN13=0,"",'1STGR'!AO13)</f>
        <v>59</v>
      </c>
      <c r="AZ5">
        <f>IF('1STGR'!AN13=0,"",'1STGR'!AP13)</f>
        <v>2.5</v>
      </c>
      <c r="BA5" t="str">
        <f>IF('1STGR'!AN13=0,"",'1STGR'!AQ13)</f>
        <v>OG</v>
      </c>
      <c r="BB5" t="str">
        <f>IF('1STGR'!AN13=0,"",'1STGR'!AR13)</f>
        <v>OG</v>
      </c>
      <c r="BC5">
        <f>IF('1STGR'!AS13=0,"",'1STGR'!AS13)</f>
        <v>284</v>
      </c>
      <c r="BD5" t="str">
        <f>IF('1STGR'!AS13=0,"",'1STGR'!AV13)</f>
        <v>OG</v>
      </c>
      <c r="BE5" t="str">
        <f>IF('1STGR'!AS13=0,"",'1STGR'!AW13)</f>
        <v>OG</v>
      </c>
      <c r="BF5" t="str">
        <f t="shared" si="7"/>
        <v/>
      </c>
      <c r="BG5">
        <f t="shared" si="8"/>
        <v>208115</v>
      </c>
      <c r="BH5" t="str">
        <f t="shared" si="9"/>
        <v>SCIENCE AND TECHNOLOGY</v>
      </c>
      <c r="BI5">
        <f>IF('1STGR'!AX13=0,0,'1STGR'!AX13)</f>
        <v>50</v>
      </c>
      <c r="BJ5">
        <f>IF('1STGR'!AX13=0,"",'1STGR'!AY13)</f>
        <v>195</v>
      </c>
      <c r="BK5">
        <f>IF('1STGR'!AX13=0,"",'1STGR'!AZ13)</f>
        <v>2.5</v>
      </c>
      <c r="BL5" t="str">
        <f>IF('1STGR'!AX13=0,"",'1STGR'!BA13)</f>
        <v>OG</v>
      </c>
      <c r="BM5" t="str">
        <f>IF('1STGR'!AX13=0,"",'1STGR'!BB13)</f>
        <v>OG</v>
      </c>
      <c r="BN5">
        <f>IF('1STGR'!BC13=0,0,'1STGR'!BC13)</f>
        <v>50</v>
      </c>
      <c r="BO5">
        <f>IF('1STGR'!BC13=0,"",'1STGR'!BD13)</f>
        <v>58</v>
      </c>
      <c r="BP5">
        <f>IF('1STGR'!BC13=0,"",'1STGR'!BE13)</f>
        <v>2.5</v>
      </c>
      <c r="BQ5" t="str">
        <f>IF('1STGR'!BC13=0,"",'1STGR'!BF13)</f>
        <v>OG</v>
      </c>
      <c r="BR5" t="str">
        <f>IF('1STGR'!BC13=0,"",'1STGR'!BG13)</f>
        <v>OG</v>
      </c>
      <c r="BS5">
        <f>IF('1STGR'!BH13=0,"",'1STGR'!BH13)</f>
        <v>253</v>
      </c>
      <c r="BT5" t="str">
        <f>IF('1STGR'!BH13=0,"",'1STGR'!BK13)</f>
        <v>OG</v>
      </c>
      <c r="BU5" t="str">
        <f>IF('1STGR'!BH13=0,"",'1STGR'!BL13)</f>
        <v>OG</v>
      </c>
      <c r="BV5" t="str">
        <f t="shared" si="10"/>
        <v/>
      </c>
      <c r="BW5">
        <f t="shared" si="11"/>
        <v>208120</v>
      </c>
      <c r="BX5" t="str">
        <f t="shared" si="12"/>
        <v>SOCIAL STUDIES</v>
      </c>
      <c r="BY5">
        <f>IF('1STGR'!BM13=0,0,'1STGR'!BM13)</f>
        <v>50</v>
      </c>
      <c r="BZ5">
        <f>IF('1STGR'!BM13=0,"",'1STGR'!BN13)</f>
        <v>195</v>
      </c>
      <c r="CA5">
        <f>IF('1STGR'!BM13=0,"",'1STGR'!BO13)</f>
        <v>2.5</v>
      </c>
      <c r="CB5" t="str">
        <f>IF('1STGR'!BM13=0,"",'1STGR'!BP13)</f>
        <v>OG</v>
      </c>
      <c r="CC5" t="str">
        <f>IF('1STGR'!BM13=0,"",'1STGR'!BQ13)</f>
        <v>OG</v>
      </c>
      <c r="CD5">
        <f>IF('1STGR'!BR13=0,0,'1STGR'!BR13)</f>
        <v>50</v>
      </c>
      <c r="CE5">
        <f>IF('1STGR'!BR13=0,"",'1STGR'!BS13)</f>
        <v>60</v>
      </c>
      <c r="CF5">
        <f>IF('1STGR'!BR13=0,"",'1STGR'!BT13)</f>
        <v>2.5</v>
      </c>
      <c r="CG5" t="str">
        <f>IF('1STGR'!BR13=0,"",'1STGR'!BU13)</f>
        <v>OG</v>
      </c>
      <c r="CH5" t="str">
        <f>IF('1STGR'!BR13=0,"",'1STGR'!BV13)</f>
        <v>OG</v>
      </c>
      <c r="CI5">
        <f>IF('1STGR'!BW13=0, "", '1STGR'!BW13)</f>
        <v>255</v>
      </c>
      <c r="CJ5" t="str">
        <f>IF('1STGR'!BW13=0, "", '1STGR'!BZ13)</f>
        <v>OG</v>
      </c>
      <c r="CK5" t="str">
        <f>IF('1STGR'!BW13=0, "", '1STGR'!CA13)</f>
        <v>OG</v>
      </c>
      <c r="CL5" t="str">
        <f t="shared" si="13"/>
        <v/>
      </c>
      <c r="CM5">
        <f t="shared" si="14"/>
        <v>208125</v>
      </c>
      <c r="CN5" t="str">
        <f t="shared" si="15"/>
        <v>GK</v>
      </c>
      <c r="CO5">
        <f>IF('1STGR'!CB13=0,0,'1STGR'!CB13)</f>
        <v>25</v>
      </c>
      <c r="CP5">
        <f>IF('1STGR'!CB13=0, "", '1STGR'!CC13)</f>
        <v>105</v>
      </c>
      <c r="CQ5">
        <f>IF('1STGR'!CB13=0, "", '1STGR'!CD13)</f>
        <v>2</v>
      </c>
      <c r="CR5" t="str">
        <f>IF('1STGR'!CB13=0, "", '1STGR'!CE13)</f>
        <v>OG</v>
      </c>
      <c r="CS5" t="str">
        <f>IF('1STGR'!CB13=0, "", '1STGR'!CF13)</f>
        <v>OG</v>
      </c>
      <c r="CT5">
        <f>IF('1STGR'!CG13=0, 0, '1STGR'!CG13)</f>
        <v>25</v>
      </c>
      <c r="CU5">
        <f>IF('1STGR'!CG13=0, "", '1STGR'!CH13)</f>
        <v>27</v>
      </c>
      <c r="CV5">
        <f>IF('1STGR'!CG13=0, "", '1STGR'!CI13)</f>
        <v>2</v>
      </c>
      <c r="CW5" t="str">
        <f>IF('1STGR'!CG13=0, "", '1STGR'!CJ13)</f>
        <v>OG</v>
      </c>
      <c r="CX5" t="str">
        <f>IF('1STGR'!CG13=0, "", '1STGR'!CK13)</f>
        <v>OG</v>
      </c>
      <c r="CY5">
        <f>IF('1STGR'!CL13=0, "", '1STGR'!CL13)</f>
        <v>132</v>
      </c>
      <c r="CZ5" t="str">
        <f>IF('1STGR'!CL13=0, "", '1STGR'!CO13)</f>
        <v>OG</v>
      </c>
      <c r="DA5" t="str">
        <f>IF('1STGR'!CL13=0, "", '1STGR'!CP13)</f>
        <v>OG</v>
      </c>
      <c r="DB5" t="str">
        <f t="shared" si="16"/>
        <v/>
      </c>
      <c r="DC5">
        <f t="shared" si="17"/>
        <v>208130</v>
      </c>
      <c r="DD5" t="str">
        <f t="shared" si="18"/>
        <v>ORAL</v>
      </c>
      <c r="DE5">
        <f>IF('1STGR'!CQ13=0,0,'1STGR'!CQ13)</f>
        <v>25</v>
      </c>
      <c r="DF5">
        <f>IF('1STGR'!CQ13=0,"", '1STGR'!CR13)</f>
        <v>115</v>
      </c>
      <c r="DG5">
        <f>IF('1STGR'!CQ13=0,"", '1STGR'!CS13)</f>
        <v>2</v>
      </c>
      <c r="DH5" t="str">
        <f>IF('1STGR'!CQ13=0,"", '1STGR'!CT13)</f>
        <v>OG</v>
      </c>
      <c r="DI5" t="str">
        <f>IF('1STGR'!CQ13=0,"", '1STGR'!CU13)</f>
        <v>OG</v>
      </c>
      <c r="DJ5">
        <f>IF('1STGR'!CV13=0,0, '1STGR'!CV13)</f>
        <v>25</v>
      </c>
      <c r="DK5">
        <f>IF('1STGR'!CV13=0, "", '1STGR'!CW13)</f>
        <v>27</v>
      </c>
      <c r="DL5">
        <f>IF('1STGR'!CV13=0, "", '1STGR'!CX13)</f>
        <v>2</v>
      </c>
      <c r="DM5" t="str">
        <f>IF('1STGR'!CV13=0, "", '1STGR'!CY13)</f>
        <v>OG</v>
      </c>
      <c r="DN5" t="str">
        <f>IF('1STGR'!CV13=0, "", '1STGR'!CZ13)</f>
        <v>OG</v>
      </c>
      <c r="DO5">
        <f>IF('1STGR'!DA13=0,"", '1STGR'!DA13)</f>
        <v>142</v>
      </c>
      <c r="DP5" t="str">
        <f>IF('1STGR'!DA13=0,"", '1STGR'!DD13)</f>
        <v>OG</v>
      </c>
      <c r="DQ5" t="str">
        <f>IF('1STGR'!DA13=0,"", '1STGR'!DE13)</f>
        <v>OG</v>
      </c>
      <c r="DR5" t="str">
        <f t="shared" si="19"/>
        <v/>
      </c>
      <c r="DS5">
        <f t="shared" si="20"/>
        <v>208135</v>
      </c>
      <c r="DT5" t="str">
        <f t="shared" si="26"/>
        <v>WORKSHEET</v>
      </c>
      <c r="DU5">
        <f>IF('1STGR'!DF13=0,0, '1STGR'!DF13)</f>
        <v>25</v>
      </c>
      <c r="DV5">
        <f>IF('1STGR'!DF13=0,"", '1STGR'!DG13)</f>
        <v>115</v>
      </c>
      <c r="DW5">
        <f>IF('1STGR'!DF13=0,"",'1STGR'!DH13)</f>
        <v>2</v>
      </c>
      <c r="DX5" t="str">
        <f>IF('1STGR'!DF13=0,"",'1STGR'!DI13)</f>
        <v>OG</v>
      </c>
      <c r="DY5" t="str">
        <f>IF('1STGR'!DF13=0,"",'1STGR'!DJ13)</f>
        <v>OG</v>
      </c>
      <c r="DZ5">
        <f>IF('1STGR'!DK13=0,0, '1STGR'!DK13)</f>
        <v>25</v>
      </c>
      <c r="EA5">
        <f>IF('1STGR'!DK13=0,"", '1STGR'!DL13)</f>
        <v>23</v>
      </c>
      <c r="EB5">
        <f>IF('1STGR'!DK13=0,"", '1STGR'!DM13)</f>
        <v>2</v>
      </c>
      <c r="EC5" t="str">
        <f>IF('1STGR'!DK13=0,"", '1STGR'!DN13)</f>
        <v>A+</v>
      </c>
      <c r="ED5">
        <f>IF('1STGR'!DK13=0,"", '1STGR'!DO13)</f>
        <v>4</v>
      </c>
      <c r="EE5">
        <f>IF('1STGR'!DP13=0,"", '1STGR'!DP13)</f>
        <v>138</v>
      </c>
      <c r="EF5" t="str">
        <f>IF('1STGR'!DP13=0,"", '1STGR'!DS13)</f>
        <v>OG</v>
      </c>
      <c r="EG5" t="str">
        <f>IF('1STGR'!DP13=0,"", '1STGR'!DT13)</f>
        <v>OG</v>
      </c>
      <c r="EH5" t="str">
        <f t="shared" si="21"/>
        <v/>
      </c>
      <c r="EI5" s="17">
        <f>'1STML'!AK13</f>
        <v>1706</v>
      </c>
      <c r="EJ5" s="17">
        <f>'1STML'!AL13</f>
        <v>262.45999999999998</v>
      </c>
      <c r="EK5" s="17" t="str">
        <f>'1STML'!AM13</f>
        <v>PASS</v>
      </c>
      <c r="EL5">
        <f>'1STML'!AN13</f>
        <v>8</v>
      </c>
      <c r="EM5" s="17">
        <f>'1STGR'!DY13</f>
        <v>0</v>
      </c>
      <c r="EN5">
        <f>'1STGR'!EA13</f>
        <v>1</v>
      </c>
      <c r="EO5">
        <f>'1STGR'!EB13</f>
        <v>55</v>
      </c>
      <c r="EP5" t="str">
        <f t="shared" si="22"/>
        <v>NOT GRADED</v>
      </c>
      <c r="EQ5" t="str">
        <f t="shared" si="23"/>
        <v>0-35</v>
      </c>
      <c r="ER5">
        <v>8</v>
      </c>
    </row>
    <row r="6" spans="1:148">
      <c r="A6">
        <f>'1ST'!A15</f>
        <v>5</v>
      </c>
      <c r="B6" t="str">
        <f>'1ST'!B15</f>
        <v>ST0790119</v>
      </c>
      <c r="C6">
        <f>'1ST'!C15</f>
        <v>200205</v>
      </c>
      <c r="D6" t="str">
        <f>'1ST'!D15</f>
        <v>BHUMIKA SHRESTHA</v>
      </c>
      <c r="E6">
        <f>SUB!$B$4</f>
        <v>35</v>
      </c>
      <c r="F6" t="str">
        <f>SUB!$B$5</f>
        <v>KG</v>
      </c>
      <c r="G6" s="24" t="str">
        <f t="shared" si="0"/>
        <v>ANNAPURNA</v>
      </c>
      <c r="H6" t="str">
        <f>SUB!$B$3</f>
        <v>FIRST TERMINAL EXAMINATION 2080</v>
      </c>
      <c r="I6" t="str">
        <f>STD!F6</f>
        <v>ENGLISH MEDIUM</v>
      </c>
      <c r="J6" s="7">
        <f>STD!R6</f>
        <v>0</v>
      </c>
      <c r="K6">
        <f t="shared" si="24"/>
        <v>208101</v>
      </c>
      <c r="L6" t="str">
        <f t="shared" si="25"/>
        <v>COMP. ENGLISH</v>
      </c>
      <c r="M6">
        <f>IF('1STGR'!E14=0,0,'1STGR'!E14)</f>
        <v>50</v>
      </c>
      <c r="N6">
        <f>IF('1STGR'!E14=0,"",'1STGR'!F14)</f>
        <v>195</v>
      </c>
      <c r="O6">
        <f>IF('1STGR'!E14=0,"",'1STGR'!G14)</f>
        <v>2.5</v>
      </c>
      <c r="P6" t="str">
        <f>IF('1STGR'!E14=0,"",'1STGR'!H14)</f>
        <v>OG</v>
      </c>
      <c r="Q6" t="str">
        <f>IF('1STGR'!E14=0,"",'1STGR'!I14)</f>
        <v>OG</v>
      </c>
      <c r="R6">
        <f>IF('1STGR'!J14=0,0,'1STGR'!J14)</f>
        <v>50</v>
      </c>
      <c r="S6">
        <f>IF('1STGR'!J14=0,"",'1STGR'!K14)</f>
        <v>55</v>
      </c>
      <c r="T6">
        <f>IF('1STGR'!J14=0,"",'1STGR'!L14)</f>
        <v>2.5</v>
      </c>
      <c r="U6" t="str">
        <f>IF('1STGR'!J14=0,"",'1STGR'!M14)</f>
        <v>OG</v>
      </c>
      <c r="V6" t="str">
        <f>IF('1STGR'!J14=0,"",'1STGR'!N14)</f>
        <v>OG</v>
      </c>
      <c r="W6">
        <f>IF('1STGR'!O14=0,"",'1STGR'!O14)</f>
        <v>250</v>
      </c>
      <c r="X6" t="str">
        <f>IF('1STGR'!O14=0,"",'1STGR'!R14)</f>
        <v>OG</v>
      </c>
      <c r="Y6" t="str">
        <f>IF('1STGR'!O14=0,"",'1STGR'!S14)</f>
        <v>OG</v>
      </c>
      <c r="Z6" t="str">
        <f t="shared" si="1"/>
        <v/>
      </c>
      <c r="AA6">
        <f t="shared" si="2"/>
        <v>208105</v>
      </c>
      <c r="AB6" t="str">
        <f t="shared" si="3"/>
        <v>COMP. NEPALI</v>
      </c>
      <c r="AC6">
        <f>IF('1STGR'!T14=0,0,'1STGR'!T14)</f>
        <v>50</v>
      </c>
      <c r="AD6">
        <f>IF('1STGR'!T14=0,"",'1STGR'!U14)</f>
        <v>160</v>
      </c>
      <c r="AE6">
        <f>IF('1STGR'!T14=0,"",'1STGR'!V14)</f>
        <v>2.5</v>
      </c>
      <c r="AF6" t="str">
        <f>IF('1STGR'!T14=0,"",'1STGR'!W14)</f>
        <v>OG</v>
      </c>
      <c r="AG6" t="str">
        <f>IF('1STGR'!T14=0,"",'1STGR'!X14)</f>
        <v>OG</v>
      </c>
      <c r="AH6">
        <f>IF('1STGR'!Y14=0,0,'1STGR'!Y14)</f>
        <v>50</v>
      </c>
      <c r="AI6">
        <f>IF('1STGR'!Y14=0,"",'1STGR'!Z14)</f>
        <v>55</v>
      </c>
      <c r="AJ6">
        <f>IF('1STGR'!Y14=0,"",'1STGR'!AA14)</f>
        <v>2.5</v>
      </c>
      <c r="AK6" t="str">
        <f>IF('1STGR'!Y14=0,"",'1STGR'!AB14)</f>
        <v>OG</v>
      </c>
      <c r="AL6" t="str">
        <f>IF('1STGR'!Y14=0,"",'1STGR'!AC14)</f>
        <v>OG</v>
      </c>
      <c r="AM6">
        <f>IF('1STGR'!AD14=0,"",'1STGR'!AD14)</f>
        <v>215</v>
      </c>
      <c r="AN6" t="str">
        <f>IF('1STGR'!AD14=0,"",'1STGR'!AG14)</f>
        <v>OG</v>
      </c>
      <c r="AO6" t="str">
        <f>IF('1STGR'!AD14=0,"",'1STGR'!AH14)</f>
        <v>OG</v>
      </c>
      <c r="AP6" t="str">
        <f t="shared" si="4"/>
        <v/>
      </c>
      <c r="AQ6">
        <f t="shared" si="5"/>
        <v>208110</v>
      </c>
      <c r="AR6" t="str">
        <f t="shared" si="6"/>
        <v>COMP. MATHEMATICS</v>
      </c>
      <c r="AS6">
        <f>IF('1STGR'!AI14=0,0,'1STGR'!AI14)</f>
        <v>50</v>
      </c>
      <c r="AT6">
        <f>IF('1STGR'!AI14=0,"",'1STGR'!AJ14)</f>
        <v>135</v>
      </c>
      <c r="AU6">
        <f>IF('1STGR'!AI14=0,"",'1STGR'!AK14)</f>
        <v>2.5</v>
      </c>
      <c r="AV6" t="str">
        <f>IF('1STGR'!AI14=0,"",'1STGR'!AL14)</f>
        <v>OG</v>
      </c>
      <c r="AW6" t="str">
        <f>IF('1STGR'!AI14=0,"",'1STGR'!AM14)</f>
        <v>OG</v>
      </c>
      <c r="AX6">
        <f>IF('1STGR'!AN14=0,0,'1STGR'!AN14)</f>
        <v>50</v>
      </c>
      <c r="AY6">
        <f>IF('1STGR'!AN14=0,"",'1STGR'!AO14)</f>
        <v>57</v>
      </c>
      <c r="AZ6">
        <f>IF('1STGR'!AN14=0,"",'1STGR'!AP14)</f>
        <v>2.5</v>
      </c>
      <c r="BA6" t="str">
        <f>IF('1STGR'!AN14=0,"",'1STGR'!AQ14)</f>
        <v>OG</v>
      </c>
      <c r="BB6" t="str">
        <f>IF('1STGR'!AN14=0,"",'1STGR'!AR14)</f>
        <v>OG</v>
      </c>
      <c r="BC6">
        <f>IF('1STGR'!AS14=0,"",'1STGR'!AS14)</f>
        <v>192</v>
      </c>
      <c r="BD6" t="str">
        <f>IF('1STGR'!AS14=0,"",'1STGR'!AV14)</f>
        <v>OG</v>
      </c>
      <c r="BE6" t="str">
        <f>IF('1STGR'!AS14=0,"",'1STGR'!AW14)</f>
        <v>OG</v>
      </c>
      <c r="BF6" t="str">
        <f t="shared" si="7"/>
        <v/>
      </c>
      <c r="BG6">
        <f t="shared" si="8"/>
        <v>208115</v>
      </c>
      <c r="BH6" t="str">
        <f t="shared" si="9"/>
        <v>SCIENCE AND TECHNOLOGY</v>
      </c>
      <c r="BI6">
        <f>IF('1STGR'!AX14=0,0,'1STGR'!AX14)</f>
        <v>50</v>
      </c>
      <c r="BJ6">
        <f>IF('1STGR'!AX14=0,"",'1STGR'!AY14)</f>
        <v>110</v>
      </c>
      <c r="BK6">
        <f>IF('1STGR'!AX14=0,"",'1STGR'!AZ14)</f>
        <v>2.5</v>
      </c>
      <c r="BL6" t="str">
        <f>IF('1STGR'!AX14=0,"",'1STGR'!BA14)</f>
        <v>OG</v>
      </c>
      <c r="BM6" t="str">
        <f>IF('1STGR'!AX14=0,"",'1STGR'!BB14)</f>
        <v>OG</v>
      </c>
      <c r="BN6">
        <f>IF('1STGR'!BC14=0,0,'1STGR'!BC14)</f>
        <v>50</v>
      </c>
      <c r="BO6">
        <f>IF('1STGR'!BC14=0,"",'1STGR'!BD14)</f>
        <v>53</v>
      </c>
      <c r="BP6">
        <f>IF('1STGR'!BC14=0,"",'1STGR'!BE14)</f>
        <v>2.5</v>
      </c>
      <c r="BQ6" t="str">
        <f>IF('1STGR'!BC14=0,"",'1STGR'!BF14)</f>
        <v>OG</v>
      </c>
      <c r="BR6" t="str">
        <f>IF('1STGR'!BC14=0,"",'1STGR'!BG14)</f>
        <v>OG</v>
      </c>
      <c r="BS6">
        <f>IF('1STGR'!BH14=0,"",'1STGR'!BH14)</f>
        <v>163</v>
      </c>
      <c r="BT6" t="str">
        <f>IF('1STGR'!BH14=0,"",'1STGR'!BK14)</f>
        <v>OG</v>
      </c>
      <c r="BU6" t="str">
        <f>IF('1STGR'!BH14=0,"",'1STGR'!BL14)</f>
        <v>OG</v>
      </c>
      <c r="BV6" t="str">
        <f t="shared" si="10"/>
        <v/>
      </c>
      <c r="BW6">
        <f t="shared" si="11"/>
        <v>208120</v>
      </c>
      <c r="BX6" t="str">
        <f t="shared" si="12"/>
        <v>SOCIAL STUDIES</v>
      </c>
      <c r="BY6">
        <f>IF('1STGR'!BM14=0,0,'1STGR'!BM14)</f>
        <v>50</v>
      </c>
      <c r="BZ6">
        <f>IF('1STGR'!BM14=0,"",'1STGR'!BN14)</f>
        <v>135</v>
      </c>
      <c r="CA6">
        <f>IF('1STGR'!BM14=0,"",'1STGR'!BO14)</f>
        <v>2.5</v>
      </c>
      <c r="CB6" t="str">
        <f>IF('1STGR'!BM14=0,"",'1STGR'!BP14)</f>
        <v>OG</v>
      </c>
      <c r="CC6" t="str">
        <f>IF('1STGR'!BM14=0,"",'1STGR'!BQ14)</f>
        <v>OG</v>
      </c>
      <c r="CD6">
        <f>IF('1STGR'!BR14=0,0,'1STGR'!BR14)</f>
        <v>50</v>
      </c>
      <c r="CE6">
        <f>IF('1STGR'!BR14=0,"",'1STGR'!BS14)</f>
        <v>55</v>
      </c>
      <c r="CF6">
        <f>IF('1STGR'!BR14=0,"",'1STGR'!BT14)</f>
        <v>2.5</v>
      </c>
      <c r="CG6" t="str">
        <f>IF('1STGR'!BR14=0,"",'1STGR'!BU14)</f>
        <v>OG</v>
      </c>
      <c r="CH6" t="str">
        <f>IF('1STGR'!BR14=0,"",'1STGR'!BV14)</f>
        <v>OG</v>
      </c>
      <c r="CI6">
        <f>IF('1STGR'!BW14=0, "", '1STGR'!BW14)</f>
        <v>190</v>
      </c>
      <c r="CJ6" t="str">
        <f>IF('1STGR'!BW14=0, "", '1STGR'!BZ14)</f>
        <v>OG</v>
      </c>
      <c r="CK6" t="str">
        <f>IF('1STGR'!BW14=0, "", '1STGR'!CA14)</f>
        <v>OG</v>
      </c>
      <c r="CL6" t="str">
        <f t="shared" si="13"/>
        <v/>
      </c>
      <c r="CM6">
        <f t="shared" si="14"/>
        <v>208125</v>
      </c>
      <c r="CN6" t="str">
        <f t="shared" si="15"/>
        <v>GK</v>
      </c>
      <c r="CO6">
        <f>IF('1STGR'!CB14=0,0,'1STGR'!CB14)</f>
        <v>25</v>
      </c>
      <c r="CP6">
        <f>IF('1STGR'!CB14=0, "", '1STGR'!CC14)</f>
        <v>80</v>
      </c>
      <c r="CQ6">
        <f>IF('1STGR'!CB14=0, "", '1STGR'!CD14)</f>
        <v>2</v>
      </c>
      <c r="CR6" t="str">
        <f>IF('1STGR'!CB14=0, "", '1STGR'!CE14)</f>
        <v>OG</v>
      </c>
      <c r="CS6" t="str">
        <f>IF('1STGR'!CB14=0, "", '1STGR'!CF14)</f>
        <v>OG</v>
      </c>
      <c r="CT6">
        <f>IF('1STGR'!CG14=0, 0, '1STGR'!CG14)</f>
        <v>25</v>
      </c>
      <c r="CU6">
        <f>IF('1STGR'!CG14=0, "", '1STGR'!CH14)</f>
        <v>27</v>
      </c>
      <c r="CV6">
        <f>IF('1STGR'!CG14=0, "", '1STGR'!CI14)</f>
        <v>2</v>
      </c>
      <c r="CW6" t="str">
        <f>IF('1STGR'!CG14=0, "", '1STGR'!CJ14)</f>
        <v>OG</v>
      </c>
      <c r="CX6" t="str">
        <f>IF('1STGR'!CG14=0, "", '1STGR'!CK14)</f>
        <v>OG</v>
      </c>
      <c r="CY6">
        <f>IF('1STGR'!CL14=0, "", '1STGR'!CL14)</f>
        <v>107</v>
      </c>
      <c r="CZ6" t="str">
        <f>IF('1STGR'!CL14=0, "", '1STGR'!CO14)</f>
        <v>OG</v>
      </c>
      <c r="DA6" t="str">
        <f>IF('1STGR'!CL14=0, "", '1STGR'!CP14)</f>
        <v>OG</v>
      </c>
      <c r="DB6" t="str">
        <f t="shared" si="16"/>
        <v/>
      </c>
      <c r="DC6">
        <f t="shared" si="17"/>
        <v>208130</v>
      </c>
      <c r="DD6" t="str">
        <f t="shared" si="18"/>
        <v>ORAL</v>
      </c>
      <c r="DE6">
        <f>IF('1STGR'!CQ14=0,0,'1STGR'!CQ14)</f>
        <v>25</v>
      </c>
      <c r="DF6">
        <f>IF('1STGR'!CQ14=0,"", '1STGR'!CR14)</f>
        <v>115</v>
      </c>
      <c r="DG6">
        <f>IF('1STGR'!CQ14=0,"", '1STGR'!CS14)</f>
        <v>2</v>
      </c>
      <c r="DH6" t="str">
        <f>IF('1STGR'!CQ14=0,"", '1STGR'!CT14)</f>
        <v>OG</v>
      </c>
      <c r="DI6" t="str">
        <f>IF('1STGR'!CQ14=0,"", '1STGR'!CU14)</f>
        <v>OG</v>
      </c>
      <c r="DJ6">
        <f>IF('1STGR'!CV14=0,0, '1STGR'!CV14)</f>
        <v>25</v>
      </c>
      <c r="DK6">
        <f>IF('1STGR'!CV14=0, "", '1STGR'!CW14)</f>
        <v>25</v>
      </c>
      <c r="DL6">
        <f>IF('1STGR'!CV14=0, "", '1STGR'!CX14)</f>
        <v>2</v>
      </c>
      <c r="DM6" t="str">
        <f>IF('1STGR'!CV14=0, "", '1STGR'!CY14)</f>
        <v>A+</v>
      </c>
      <c r="DN6">
        <f>IF('1STGR'!CV14=0, "", '1STGR'!CZ14)</f>
        <v>4</v>
      </c>
      <c r="DO6">
        <f>IF('1STGR'!DA14=0,"", '1STGR'!DA14)</f>
        <v>140</v>
      </c>
      <c r="DP6" t="str">
        <f>IF('1STGR'!DA14=0,"", '1STGR'!DD14)</f>
        <v>OG</v>
      </c>
      <c r="DQ6" t="str">
        <f>IF('1STGR'!DA14=0,"", '1STGR'!DE14)</f>
        <v>OG</v>
      </c>
      <c r="DR6" t="str">
        <f t="shared" si="19"/>
        <v/>
      </c>
      <c r="DS6">
        <f t="shared" si="20"/>
        <v>208135</v>
      </c>
      <c r="DT6" t="str">
        <f t="shared" si="26"/>
        <v>WORKSHEET</v>
      </c>
      <c r="DU6">
        <f>IF('1STGR'!DF14=0,0, '1STGR'!DF14)</f>
        <v>25</v>
      </c>
      <c r="DV6">
        <f>IF('1STGR'!DF14=0,"", '1STGR'!DG14)</f>
        <v>95</v>
      </c>
      <c r="DW6">
        <f>IF('1STGR'!DF14=0,"",'1STGR'!DH14)</f>
        <v>2</v>
      </c>
      <c r="DX6" t="str">
        <f>IF('1STGR'!DF14=0,"",'1STGR'!DI14)</f>
        <v>OG</v>
      </c>
      <c r="DY6" t="str">
        <f>IF('1STGR'!DF14=0,"",'1STGR'!DJ14)</f>
        <v>OG</v>
      </c>
      <c r="DZ6">
        <f>IF('1STGR'!DK14=0,0, '1STGR'!DK14)</f>
        <v>25</v>
      </c>
      <c r="EA6">
        <f>IF('1STGR'!DK14=0,"", '1STGR'!DL14)</f>
        <v>25</v>
      </c>
      <c r="EB6">
        <f>IF('1STGR'!DK14=0,"", '1STGR'!DM14)</f>
        <v>2</v>
      </c>
      <c r="EC6" t="str">
        <f>IF('1STGR'!DK14=0,"", '1STGR'!DN14)</f>
        <v>A+</v>
      </c>
      <c r="ED6">
        <f>IF('1STGR'!DK14=0,"", '1STGR'!DO14)</f>
        <v>4</v>
      </c>
      <c r="EE6">
        <f>IF('1STGR'!DP14=0,"", '1STGR'!DP14)</f>
        <v>120</v>
      </c>
      <c r="EF6" t="str">
        <f>IF('1STGR'!DP14=0,"", '1STGR'!DS14)</f>
        <v>OG</v>
      </c>
      <c r="EG6" t="str">
        <f>IF('1STGR'!DP14=0,"", '1STGR'!DT14)</f>
        <v>OG</v>
      </c>
      <c r="EH6" t="str">
        <f t="shared" si="21"/>
        <v/>
      </c>
      <c r="EI6" s="17">
        <f>'1STML'!AK14</f>
        <v>1377</v>
      </c>
      <c r="EJ6" s="17">
        <f>'1STML'!AL14</f>
        <v>211.85</v>
      </c>
      <c r="EK6" s="17" t="str">
        <f>'1STML'!AM14</f>
        <v>PASS</v>
      </c>
      <c r="EL6">
        <f>'1STML'!AN14</f>
        <v>19</v>
      </c>
      <c r="EM6" s="17">
        <f>'1STGR'!DY14</f>
        <v>0</v>
      </c>
      <c r="EN6">
        <f>'1STGR'!EA14</f>
        <v>1</v>
      </c>
      <c r="EO6">
        <f>'1STGR'!EB14</f>
        <v>58</v>
      </c>
      <c r="EP6" t="str">
        <f t="shared" si="22"/>
        <v>NOT GRADED</v>
      </c>
      <c r="EQ6" t="str">
        <f t="shared" si="23"/>
        <v>0-35</v>
      </c>
      <c r="ER6">
        <v>8</v>
      </c>
    </row>
    <row r="7" spans="1:148">
      <c r="A7">
        <f>'1ST'!A16</f>
        <v>6</v>
      </c>
      <c r="B7" t="str">
        <f>'1ST'!B16</f>
        <v>ST0790104</v>
      </c>
      <c r="C7">
        <f>'1ST'!C16</f>
        <v>200206</v>
      </c>
      <c r="D7" t="str">
        <f>'1ST'!D16</f>
        <v>BIHANI LIMBU</v>
      </c>
      <c r="E7">
        <f>SUB!$B$4</f>
        <v>35</v>
      </c>
      <c r="F7" t="str">
        <f>SUB!$B$5</f>
        <v>KG</v>
      </c>
      <c r="G7" s="24" t="str">
        <f t="shared" si="0"/>
        <v>ANNAPURNA</v>
      </c>
      <c r="H7" t="str">
        <f>SUB!$B$3</f>
        <v>FIRST TERMINAL EXAMINATION 2080</v>
      </c>
      <c r="I7" t="str">
        <f>STD!F7</f>
        <v>ENGLISH MEDIUM</v>
      </c>
      <c r="J7" s="7">
        <f>STD!R7</f>
        <v>0</v>
      </c>
      <c r="K7">
        <f t="shared" si="24"/>
        <v>208101</v>
      </c>
      <c r="L7" t="str">
        <f t="shared" si="25"/>
        <v>COMP. ENGLISH</v>
      </c>
      <c r="M7">
        <f>IF('1STGR'!E15=0,0,'1STGR'!E15)</f>
        <v>50</v>
      </c>
      <c r="N7">
        <f>IF('1STGR'!E15=0,"",'1STGR'!F15)</f>
        <v>135</v>
      </c>
      <c r="O7">
        <f>IF('1STGR'!E15=0,"",'1STGR'!G15)</f>
        <v>2.5</v>
      </c>
      <c r="P7" t="str">
        <f>IF('1STGR'!E15=0,"",'1STGR'!H15)</f>
        <v>OG</v>
      </c>
      <c r="Q7" t="str">
        <f>IF('1STGR'!E15=0,"",'1STGR'!I15)</f>
        <v>OG</v>
      </c>
      <c r="R7">
        <f>IF('1STGR'!J15=0,0,'1STGR'!J15)</f>
        <v>50</v>
      </c>
      <c r="S7">
        <f>IF('1STGR'!J15=0,"",'1STGR'!K15)</f>
        <v>55</v>
      </c>
      <c r="T7">
        <f>IF('1STGR'!J15=0,"",'1STGR'!L15)</f>
        <v>2.5</v>
      </c>
      <c r="U7" t="str">
        <f>IF('1STGR'!J15=0,"",'1STGR'!M15)</f>
        <v>OG</v>
      </c>
      <c r="V7" t="str">
        <f>IF('1STGR'!J15=0,"",'1STGR'!N15)</f>
        <v>OG</v>
      </c>
      <c r="W7">
        <f>IF('1STGR'!O15=0,"",'1STGR'!O15)</f>
        <v>190</v>
      </c>
      <c r="X7" t="str">
        <f>IF('1STGR'!O15=0,"",'1STGR'!R15)</f>
        <v>OG</v>
      </c>
      <c r="Y7" t="str">
        <f>IF('1STGR'!O15=0,"",'1STGR'!S15)</f>
        <v>OG</v>
      </c>
      <c r="Z7" t="str">
        <f t="shared" si="1"/>
        <v/>
      </c>
      <c r="AA7">
        <f t="shared" si="2"/>
        <v>208105</v>
      </c>
      <c r="AB7" t="str">
        <f t="shared" si="3"/>
        <v>COMP. NEPALI</v>
      </c>
      <c r="AC7">
        <f>IF('1STGR'!T15=0,0,'1STGR'!T15)</f>
        <v>50</v>
      </c>
      <c r="AD7">
        <f>IF('1STGR'!T15=0,"",'1STGR'!U15)</f>
        <v>130</v>
      </c>
      <c r="AE7">
        <f>IF('1STGR'!T15=0,"",'1STGR'!V15)</f>
        <v>2.5</v>
      </c>
      <c r="AF7" t="str">
        <f>IF('1STGR'!T15=0,"",'1STGR'!W15)</f>
        <v>OG</v>
      </c>
      <c r="AG7" t="str">
        <f>IF('1STGR'!T15=0,"",'1STGR'!X15)</f>
        <v>OG</v>
      </c>
      <c r="AH7">
        <f>IF('1STGR'!Y15=0,0,'1STGR'!Y15)</f>
        <v>50</v>
      </c>
      <c r="AI7">
        <f>IF('1STGR'!Y15=0,"",'1STGR'!Z15)</f>
        <v>55</v>
      </c>
      <c r="AJ7">
        <f>IF('1STGR'!Y15=0,"",'1STGR'!AA15)</f>
        <v>2.5</v>
      </c>
      <c r="AK7" t="str">
        <f>IF('1STGR'!Y15=0,"",'1STGR'!AB15)</f>
        <v>OG</v>
      </c>
      <c r="AL7" t="str">
        <f>IF('1STGR'!Y15=0,"",'1STGR'!AC15)</f>
        <v>OG</v>
      </c>
      <c r="AM7">
        <f>IF('1STGR'!AD15=0,"",'1STGR'!AD15)</f>
        <v>185</v>
      </c>
      <c r="AN7" t="str">
        <f>IF('1STGR'!AD15=0,"",'1STGR'!AG15)</f>
        <v>OG</v>
      </c>
      <c r="AO7" t="str">
        <f>IF('1STGR'!AD15=0,"",'1STGR'!AH15)</f>
        <v>OG</v>
      </c>
      <c r="AP7" t="str">
        <f t="shared" si="4"/>
        <v/>
      </c>
      <c r="AQ7">
        <f t="shared" si="5"/>
        <v>208110</v>
      </c>
      <c r="AR7" t="str">
        <f t="shared" si="6"/>
        <v>COMP. MATHEMATICS</v>
      </c>
      <c r="AS7">
        <f>IF('1STGR'!AI15=0,0,'1STGR'!AI15)</f>
        <v>50</v>
      </c>
      <c r="AT7">
        <f>IF('1STGR'!AI15=0,"",'1STGR'!AJ15)</f>
        <v>145</v>
      </c>
      <c r="AU7">
        <f>IF('1STGR'!AI15=0,"",'1STGR'!AK15)</f>
        <v>2.5</v>
      </c>
      <c r="AV7" t="str">
        <f>IF('1STGR'!AI15=0,"",'1STGR'!AL15)</f>
        <v>OG</v>
      </c>
      <c r="AW7" t="str">
        <f>IF('1STGR'!AI15=0,"",'1STGR'!AM15)</f>
        <v>OG</v>
      </c>
      <c r="AX7">
        <f>IF('1STGR'!AN15=0,0,'1STGR'!AN15)</f>
        <v>50</v>
      </c>
      <c r="AY7">
        <f>IF('1STGR'!AN15=0,"",'1STGR'!AO15)</f>
        <v>55</v>
      </c>
      <c r="AZ7">
        <f>IF('1STGR'!AN15=0,"",'1STGR'!AP15)</f>
        <v>2.5</v>
      </c>
      <c r="BA7" t="str">
        <f>IF('1STGR'!AN15=0,"",'1STGR'!AQ15)</f>
        <v>OG</v>
      </c>
      <c r="BB7" t="str">
        <f>IF('1STGR'!AN15=0,"",'1STGR'!AR15)</f>
        <v>OG</v>
      </c>
      <c r="BC7">
        <f>IF('1STGR'!AS15=0,"",'1STGR'!AS15)</f>
        <v>200</v>
      </c>
      <c r="BD7" t="str">
        <f>IF('1STGR'!AS15=0,"",'1STGR'!AV15)</f>
        <v>OG</v>
      </c>
      <c r="BE7" t="str">
        <f>IF('1STGR'!AS15=0,"",'1STGR'!AW15)</f>
        <v>OG</v>
      </c>
      <c r="BF7" t="str">
        <f t="shared" si="7"/>
        <v/>
      </c>
      <c r="BG7">
        <f t="shared" si="8"/>
        <v>208115</v>
      </c>
      <c r="BH7" t="str">
        <f t="shared" si="9"/>
        <v>SCIENCE AND TECHNOLOGY</v>
      </c>
      <c r="BI7">
        <f>IF('1STGR'!AX15=0,0,'1STGR'!AX15)</f>
        <v>50</v>
      </c>
      <c r="BJ7">
        <f>IF('1STGR'!AX15=0,"",'1STGR'!AY15)</f>
        <v>155</v>
      </c>
      <c r="BK7">
        <f>IF('1STGR'!AX15=0,"",'1STGR'!AZ15)</f>
        <v>2.5</v>
      </c>
      <c r="BL7" t="str">
        <f>IF('1STGR'!AX15=0,"",'1STGR'!BA15)</f>
        <v>OG</v>
      </c>
      <c r="BM7" t="str">
        <f>IF('1STGR'!AX15=0,"",'1STGR'!BB15)</f>
        <v>OG</v>
      </c>
      <c r="BN7">
        <f>IF('1STGR'!BC15=0,0,'1STGR'!BC15)</f>
        <v>50</v>
      </c>
      <c r="BO7">
        <f>IF('1STGR'!BC15=0,"",'1STGR'!BD15)</f>
        <v>53</v>
      </c>
      <c r="BP7">
        <f>IF('1STGR'!BC15=0,"",'1STGR'!BE15)</f>
        <v>2.5</v>
      </c>
      <c r="BQ7" t="str">
        <f>IF('1STGR'!BC15=0,"",'1STGR'!BF15)</f>
        <v>OG</v>
      </c>
      <c r="BR7" t="str">
        <f>IF('1STGR'!BC15=0,"",'1STGR'!BG15)</f>
        <v>OG</v>
      </c>
      <c r="BS7">
        <f>IF('1STGR'!BH15=0,"",'1STGR'!BH15)</f>
        <v>208</v>
      </c>
      <c r="BT7" t="str">
        <f>IF('1STGR'!BH15=0,"",'1STGR'!BK15)</f>
        <v>OG</v>
      </c>
      <c r="BU7" t="str">
        <f>IF('1STGR'!BH15=0,"",'1STGR'!BL15)</f>
        <v>OG</v>
      </c>
      <c r="BV7" t="str">
        <f t="shared" si="10"/>
        <v/>
      </c>
      <c r="BW7">
        <f t="shared" si="11"/>
        <v>208120</v>
      </c>
      <c r="BX7" t="str">
        <f t="shared" si="12"/>
        <v>SOCIAL STUDIES</v>
      </c>
      <c r="BY7">
        <f>IF('1STGR'!BM15=0,0,'1STGR'!BM15)</f>
        <v>50</v>
      </c>
      <c r="BZ7">
        <f>IF('1STGR'!BM15=0,"",'1STGR'!BN15)</f>
        <v>120</v>
      </c>
      <c r="CA7">
        <f>IF('1STGR'!BM15=0,"",'1STGR'!BO15)</f>
        <v>2.5</v>
      </c>
      <c r="CB7" t="str">
        <f>IF('1STGR'!BM15=0,"",'1STGR'!BP15)</f>
        <v>OG</v>
      </c>
      <c r="CC7" t="str">
        <f>IF('1STGR'!BM15=0,"",'1STGR'!BQ15)</f>
        <v>OG</v>
      </c>
      <c r="CD7">
        <f>IF('1STGR'!BR15=0,0,'1STGR'!BR15)</f>
        <v>50</v>
      </c>
      <c r="CE7">
        <f>IF('1STGR'!BR15=0,"",'1STGR'!BS15)</f>
        <v>55</v>
      </c>
      <c r="CF7">
        <f>IF('1STGR'!BR15=0,"",'1STGR'!BT15)</f>
        <v>2.5</v>
      </c>
      <c r="CG7" t="str">
        <f>IF('1STGR'!BR15=0,"",'1STGR'!BU15)</f>
        <v>OG</v>
      </c>
      <c r="CH7" t="str">
        <f>IF('1STGR'!BR15=0,"",'1STGR'!BV15)</f>
        <v>OG</v>
      </c>
      <c r="CI7">
        <f>IF('1STGR'!BW15=0, "", '1STGR'!BW15)</f>
        <v>175</v>
      </c>
      <c r="CJ7" t="str">
        <f>IF('1STGR'!BW15=0, "", '1STGR'!BZ15)</f>
        <v>OG</v>
      </c>
      <c r="CK7" t="str">
        <f>IF('1STGR'!BW15=0, "", '1STGR'!CA15)</f>
        <v>OG</v>
      </c>
      <c r="CL7" t="str">
        <f t="shared" si="13"/>
        <v/>
      </c>
      <c r="CM7">
        <f t="shared" si="14"/>
        <v>208125</v>
      </c>
      <c r="CN7" t="str">
        <f t="shared" si="15"/>
        <v>GK</v>
      </c>
      <c r="CO7">
        <f>IF('1STGR'!CB15=0,0,'1STGR'!CB15)</f>
        <v>25</v>
      </c>
      <c r="CP7">
        <f>IF('1STGR'!CB15=0, "", '1STGR'!CC15)</f>
        <v>80</v>
      </c>
      <c r="CQ7">
        <f>IF('1STGR'!CB15=0, "", '1STGR'!CD15)</f>
        <v>2</v>
      </c>
      <c r="CR7" t="str">
        <f>IF('1STGR'!CB15=0, "", '1STGR'!CE15)</f>
        <v>OG</v>
      </c>
      <c r="CS7" t="str">
        <f>IF('1STGR'!CB15=0, "", '1STGR'!CF15)</f>
        <v>OG</v>
      </c>
      <c r="CT7">
        <f>IF('1STGR'!CG15=0, 0, '1STGR'!CG15)</f>
        <v>25</v>
      </c>
      <c r="CU7">
        <f>IF('1STGR'!CG15=0, "", '1STGR'!CH15)</f>
        <v>24</v>
      </c>
      <c r="CV7">
        <f>IF('1STGR'!CG15=0, "", '1STGR'!CI15)</f>
        <v>2</v>
      </c>
      <c r="CW7" t="str">
        <f>IF('1STGR'!CG15=0, "", '1STGR'!CJ15)</f>
        <v>A+</v>
      </c>
      <c r="CX7">
        <f>IF('1STGR'!CG15=0, "", '1STGR'!CK15)</f>
        <v>4</v>
      </c>
      <c r="CY7">
        <f>IF('1STGR'!CL15=0, "", '1STGR'!CL15)</f>
        <v>104</v>
      </c>
      <c r="CZ7" t="str">
        <f>IF('1STGR'!CL15=0, "", '1STGR'!CO15)</f>
        <v>OG</v>
      </c>
      <c r="DA7" t="str">
        <f>IF('1STGR'!CL15=0, "", '1STGR'!CP15)</f>
        <v>OG</v>
      </c>
      <c r="DB7" t="str">
        <f t="shared" si="16"/>
        <v/>
      </c>
      <c r="DC7">
        <f t="shared" si="17"/>
        <v>208130</v>
      </c>
      <c r="DD7" t="str">
        <f t="shared" si="18"/>
        <v>ORAL</v>
      </c>
      <c r="DE7">
        <f>IF('1STGR'!CQ15=0,0,'1STGR'!CQ15)</f>
        <v>25</v>
      </c>
      <c r="DF7">
        <f>IF('1STGR'!CQ15=0,"", '1STGR'!CR15)</f>
        <v>115</v>
      </c>
      <c r="DG7">
        <f>IF('1STGR'!CQ15=0,"", '1STGR'!CS15)</f>
        <v>2</v>
      </c>
      <c r="DH7" t="str">
        <f>IF('1STGR'!CQ15=0,"", '1STGR'!CT15)</f>
        <v>OG</v>
      </c>
      <c r="DI7" t="str">
        <f>IF('1STGR'!CQ15=0,"", '1STGR'!CU15)</f>
        <v>OG</v>
      </c>
      <c r="DJ7">
        <f>IF('1STGR'!CV15=0,0, '1STGR'!CV15)</f>
        <v>25</v>
      </c>
      <c r="DK7">
        <f>IF('1STGR'!CV15=0, "", '1STGR'!CW15)</f>
        <v>24</v>
      </c>
      <c r="DL7">
        <f>IF('1STGR'!CV15=0, "", '1STGR'!CX15)</f>
        <v>2</v>
      </c>
      <c r="DM7" t="str">
        <f>IF('1STGR'!CV15=0, "", '1STGR'!CY15)</f>
        <v>A+</v>
      </c>
      <c r="DN7">
        <f>IF('1STGR'!CV15=0, "", '1STGR'!CZ15)</f>
        <v>4</v>
      </c>
      <c r="DO7">
        <f>IF('1STGR'!DA15=0,"", '1STGR'!DA15)</f>
        <v>139</v>
      </c>
      <c r="DP7" t="str">
        <f>IF('1STGR'!DA15=0,"", '1STGR'!DD15)</f>
        <v>OG</v>
      </c>
      <c r="DQ7" t="str">
        <f>IF('1STGR'!DA15=0,"", '1STGR'!DE15)</f>
        <v>OG</v>
      </c>
      <c r="DR7" t="str">
        <f t="shared" si="19"/>
        <v/>
      </c>
      <c r="DS7">
        <f t="shared" si="20"/>
        <v>208135</v>
      </c>
      <c r="DT7" t="str">
        <f t="shared" si="26"/>
        <v>WORKSHEET</v>
      </c>
      <c r="DU7">
        <f>IF('1STGR'!DF15=0,0, '1STGR'!DF15)</f>
        <v>25</v>
      </c>
      <c r="DV7">
        <f>IF('1STGR'!DF15=0,"", '1STGR'!DG15)</f>
        <v>95</v>
      </c>
      <c r="DW7">
        <f>IF('1STGR'!DF15=0,"",'1STGR'!DH15)</f>
        <v>2</v>
      </c>
      <c r="DX7" t="str">
        <f>IF('1STGR'!DF15=0,"",'1STGR'!DI15)</f>
        <v>OG</v>
      </c>
      <c r="DY7" t="str">
        <f>IF('1STGR'!DF15=0,"",'1STGR'!DJ15)</f>
        <v>OG</v>
      </c>
      <c r="DZ7">
        <f>IF('1STGR'!DK15=0,0, '1STGR'!DK15)</f>
        <v>25</v>
      </c>
      <c r="EA7">
        <f>IF('1STGR'!DK15=0,"", '1STGR'!DL15)</f>
        <v>25</v>
      </c>
      <c r="EB7">
        <f>IF('1STGR'!DK15=0,"", '1STGR'!DM15)</f>
        <v>2</v>
      </c>
      <c r="EC7" t="str">
        <f>IF('1STGR'!DK15=0,"", '1STGR'!DN15)</f>
        <v>A+</v>
      </c>
      <c r="ED7">
        <f>IF('1STGR'!DK15=0,"", '1STGR'!DO15)</f>
        <v>4</v>
      </c>
      <c r="EE7">
        <f>IF('1STGR'!DP15=0,"", '1STGR'!DP15)</f>
        <v>120</v>
      </c>
      <c r="EF7" t="str">
        <f>IF('1STGR'!DP15=0,"", '1STGR'!DS15)</f>
        <v>OG</v>
      </c>
      <c r="EG7" t="str">
        <f>IF('1STGR'!DP15=0,"", '1STGR'!DT15)</f>
        <v>OG</v>
      </c>
      <c r="EH7" t="str">
        <f t="shared" si="21"/>
        <v/>
      </c>
      <c r="EI7" s="17">
        <f>'1STML'!AK15</f>
        <v>1321</v>
      </c>
      <c r="EJ7" s="17">
        <f>'1STML'!AL15</f>
        <v>203.23</v>
      </c>
      <c r="EK7" s="17" t="str">
        <f>'1STML'!AM15</f>
        <v>PASS</v>
      </c>
      <c r="EL7">
        <f>'1STML'!AN15</f>
        <v>21</v>
      </c>
      <c r="EM7" s="17">
        <f>'1STGR'!DY15</f>
        <v>0</v>
      </c>
      <c r="EN7">
        <f>'1STGR'!EA15</f>
        <v>1</v>
      </c>
      <c r="EO7">
        <f>'1STGR'!EB15</f>
        <v>56</v>
      </c>
      <c r="EP7" t="str">
        <f t="shared" si="22"/>
        <v>NOT GRADED</v>
      </c>
      <c r="EQ7" t="str">
        <f t="shared" si="23"/>
        <v>0-35</v>
      </c>
      <c r="ER7">
        <v>8</v>
      </c>
    </row>
    <row r="8" spans="1:148">
      <c r="A8">
        <f>'1ST'!A17</f>
        <v>7</v>
      </c>
      <c r="B8" t="str">
        <f>'1ST'!B17</f>
        <v>ST0800301</v>
      </c>
      <c r="C8">
        <f>'1ST'!C17</f>
        <v>200207</v>
      </c>
      <c r="D8" t="str">
        <f>'1ST'!D17</f>
        <v>DAINEL RAI</v>
      </c>
      <c r="E8">
        <f>SUB!$B$4</f>
        <v>35</v>
      </c>
      <c r="F8" t="str">
        <f>SUB!$B$5</f>
        <v>KG</v>
      </c>
      <c r="G8" s="24" t="str">
        <f t="shared" si="0"/>
        <v>ANNAPURNA</v>
      </c>
      <c r="H8" t="str">
        <f>SUB!$B$3</f>
        <v>FIRST TERMINAL EXAMINATION 2080</v>
      </c>
      <c r="I8" t="str">
        <f>STD!F8</f>
        <v>ENGLISH MEDIUM</v>
      </c>
      <c r="J8" s="7">
        <f>STD!R8</f>
        <v>0</v>
      </c>
      <c r="K8">
        <f t="shared" si="24"/>
        <v>208101</v>
      </c>
      <c r="L8" t="str">
        <f t="shared" si="25"/>
        <v>COMP. ENGLISH</v>
      </c>
      <c r="M8">
        <f>IF('1STGR'!E16=0,0,'1STGR'!E16)</f>
        <v>50</v>
      </c>
      <c r="N8">
        <f>IF('1STGR'!E16=0,"",'1STGR'!F16)</f>
        <v>105</v>
      </c>
      <c r="O8">
        <f>IF('1STGR'!E16=0,"",'1STGR'!G16)</f>
        <v>2.5</v>
      </c>
      <c r="P8" t="str">
        <f>IF('1STGR'!E16=0,"",'1STGR'!H16)</f>
        <v>OG</v>
      </c>
      <c r="Q8" t="str">
        <f>IF('1STGR'!E16=0,"",'1STGR'!I16)</f>
        <v>OG</v>
      </c>
      <c r="R8">
        <f>IF('1STGR'!J16=0,0,'1STGR'!J16)</f>
        <v>50</v>
      </c>
      <c r="S8">
        <f>IF('1STGR'!J16=0,"",'1STGR'!K16)</f>
        <v>55</v>
      </c>
      <c r="T8">
        <f>IF('1STGR'!J16=0,"",'1STGR'!L16)</f>
        <v>2.5</v>
      </c>
      <c r="U8" t="str">
        <f>IF('1STGR'!J16=0,"",'1STGR'!M16)</f>
        <v>OG</v>
      </c>
      <c r="V8" t="str">
        <f>IF('1STGR'!J16=0,"",'1STGR'!N16)</f>
        <v>OG</v>
      </c>
      <c r="W8">
        <f>IF('1STGR'!O16=0,"",'1STGR'!O16)</f>
        <v>160</v>
      </c>
      <c r="X8" t="str">
        <f>IF('1STGR'!O16=0,"",'1STGR'!R16)</f>
        <v>OG</v>
      </c>
      <c r="Y8" t="str">
        <f>IF('1STGR'!O16=0,"",'1STGR'!S16)</f>
        <v>OG</v>
      </c>
      <c r="Z8" t="str">
        <f t="shared" si="1"/>
        <v/>
      </c>
      <c r="AA8">
        <f t="shared" si="2"/>
        <v>208105</v>
      </c>
      <c r="AB8" t="str">
        <f t="shared" si="3"/>
        <v>COMP. NEPALI</v>
      </c>
      <c r="AC8">
        <f>IF('1STGR'!T16=0,0,'1STGR'!T16)</f>
        <v>50</v>
      </c>
      <c r="AD8">
        <f>IF('1STGR'!T16=0,"",'1STGR'!U16)</f>
        <v>145</v>
      </c>
      <c r="AE8">
        <f>IF('1STGR'!T16=0,"",'1STGR'!V16)</f>
        <v>2.5</v>
      </c>
      <c r="AF8" t="str">
        <f>IF('1STGR'!T16=0,"",'1STGR'!W16)</f>
        <v>OG</v>
      </c>
      <c r="AG8" t="str">
        <f>IF('1STGR'!T16=0,"",'1STGR'!X16)</f>
        <v>OG</v>
      </c>
      <c r="AH8">
        <f>IF('1STGR'!Y16=0,0,'1STGR'!Y16)</f>
        <v>50</v>
      </c>
      <c r="AI8">
        <f>IF('1STGR'!Y16=0,"",'1STGR'!Z16)</f>
        <v>55</v>
      </c>
      <c r="AJ8">
        <f>IF('1STGR'!Y16=0,"",'1STGR'!AA16)</f>
        <v>2.5</v>
      </c>
      <c r="AK8" t="str">
        <f>IF('1STGR'!Y16=0,"",'1STGR'!AB16)</f>
        <v>OG</v>
      </c>
      <c r="AL8" t="str">
        <f>IF('1STGR'!Y16=0,"",'1STGR'!AC16)</f>
        <v>OG</v>
      </c>
      <c r="AM8">
        <f>IF('1STGR'!AD16=0,"",'1STGR'!AD16)</f>
        <v>200</v>
      </c>
      <c r="AN8" t="str">
        <f>IF('1STGR'!AD16=0,"",'1STGR'!AG16)</f>
        <v>OG</v>
      </c>
      <c r="AO8" t="str">
        <f>IF('1STGR'!AD16=0,"",'1STGR'!AH16)</f>
        <v>OG</v>
      </c>
      <c r="AP8" t="str">
        <f t="shared" si="4"/>
        <v/>
      </c>
      <c r="AQ8">
        <f t="shared" si="5"/>
        <v>208110</v>
      </c>
      <c r="AR8" t="str">
        <f t="shared" si="6"/>
        <v>COMP. MATHEMATICS</v>
      </c>
      <c r="AS8">
        <f>IF('1STGR'!AI16=0,0,'1STGR'!AI16)</f>
        <v>50</v>
      </c>
      <c r="AT8">
        <f>IF('1STGR'!AI16=0,"",'1STGR'!AJ16)</f>
        <v>155</v>
      </c>
      <c r="AU8">
        <f>IF('1STGR'!AI16=0,"",'1STGR'!AK16)</f>
        <v>2.5</v>
      </c>
      <c r="AV8" t="str">
        <f>IF('1STGR'!AI16=0,"",'1STGR'!AL16)</f>
        <v>OG</v>
      </c>
      <c r="AW8" t="str">
        <f>IF('1STGR'!AI16=0,"",'1STGR'!AM16)</f>
        <v>OG</v>
      </c>
      <c r="AX8">
        <f>IF('1STGR'!AN16=0,0,'1STGR'!AN16)</f>
        <v>50</v>
      </c>
      <c r="AY8">
        <f>IF('1STGR'!AN16=0,"",'1STGR'!AO16)</f>
        <v>55</v>
      </c>
      <c r="AZ8">
        <f>IF('1STGR'!AN16=0,"",'1STGR'!AP16)</f>
        <v>2.5</v>
      </c>
      <c r="BA8" t="str">
        <f>IF('1STGR'!AN16=0,"",'1STGR'!AQ16)</f>
        <v>OG</v>
      </c>
      <c r="BB8" t="str">
        <f>IF('1STGR'!AN16=0,"",'1STGR'!AR16)</f>
        <v>OG</v>
      </c>
      <c r="BC8">
        <f>IF('1STGR'!AS16=0,"",'1STGR'!AS16)</f>
        <v>210</v>
      </c>
      <c r="BD8" t="str">
        <f>IF('1STGR'!AS16=0,"",'1STGR'!AV16)</f>
        <v>OG</v>
      </c>
      <c r="BE8" t="str">
        <f>IF('1STGR'!AS16=0,"",'1STGR'!AW16)</f>
        <v>OG</v>
      </c>
      <c r="BF8" t="str">
        <f t="shared" si="7"/>
        <v/>
      </c>
      <c r="BG8">
        <f t="shared" si="8"/>
        <v>208115</v>
      </c>
      <c r="BH8" t="str">
        <f t="shared" si="9"/>
        <v>SCIENCE AND TECHNOLOGY</v>
      </c>
      <c r="BI8">
        <f>IF('1STGR'!AX16=0,0,'1STGR'!AX16)</f>
        <v>50</v>
      </c>
      <c r="BJ8">
        <f>IF('1STGR'!AX16=0,"",'1STGR'!AY16)</f>
        <v>130</v>
      </c>
      <c r="BK8">
        <f>IF('1STGR'!AX16=0,"",'1STGR'!AZ16)</f>
        <v>2.5</v>
      </c>
      <c r="BL8" t="str">
        <f>IF('1STGR'!AX16=0,"",'1STGR'!BA16)</f>
        <v>OG</v>
      </c>
      <c r="BM8" t="str">
        <f>IF('1STGR'!AX16=0,"",'1STGR'!BB16)</f>
        <v>OG</v>
      </c>
      <c r="BN8">
        <f>IF('1STGR'!BC16=0,0,'1STGR'!BC16)</f>
        <v>50</v>
      </c>
      <c r="BO8">
        <f>IF('1STGR'!BC16=0,"",'1STGR'!BD16)</f>
        <v>53</v>
      </c>
      <c r="BP8">
        <f>IF('1STGR'!BC16=0,"",'1STGR'!BE16)</f>
        <v>2.5</v>
      </c>
      <c r="BQ8" t="str">
        <f>IF('1STGR'!BC16=0,"",'1STGR'!BF16)</f>
        <v>OG</v>
      </c>
      <c r="BR8" t="str">
        <f>IF('1STGR'!BC16=0,"",'1STGR'!BG16)</f>
        <v>OG</v>
      </c>
      <c r="BS8">
        <f>IF('1STGR'!BH16=0,"",'1STGR'!BH16)</f>
        <v>183</v>
      </c>
      <c r="BT8" t="str">
        <f>IF('1STGR'!BH16=0,"",'1STGR'!BK16)</f>
        <v>OG</v>
      </c>
      <c r="BU8" t="str">
        <f>IF('1STGR'!BH16=0,"",'1STGR'!BL16)</f>
        <v>OG</v>
      </c>
      <c r="BV8" t="str">
        <f t="shared" si="10"/>
        <v/>
      </c>
      <c r="BW8">
        <f t="shared" si="11"/>
        <v>208120</v>
      </c>
      <c r="BX8" t="str">
        <f t="shared" si="12"/>
        <v>SOCIAL STUDIES</v>
      </c>
      <c r="BY8">
        <f>IF('1STGR'!BM16=0,0,'1STGR'!BM16)</f>
        <v>50</v>
      </c>
      <c r="BZ8">
        <f>IF('1STGR'!BM16=0,"",'1STGR'!BN16)</f>
        <v>125</v>
      </c>
      <c r="CA8">
        <f>IF('1STGR'!BM16=0,"",'1STGR'!BO16)</f>
        <v>2.5</v>
      </c>
      <c r="CB8" t="str">
        <f>IF('1STGR'!BM16=0,"",'1STGR'!BP16)</f>
        <v>OG</v>
      </c>
      <c r="CC8" t="str">
        <f>IF('1STGR'!BM16=0,"",'1STGR'!BQ16)</f>
        <v>OG</v>
      </c>
      <c r="CD8">
        <f>IF('1STGR'!BR16=0,0,'1STGR'!BR16)</f>
        <v>50</v>
      </c>
      <c r="CE8">
        <f>IF('1STGR'!BR16=0,"",'1STGR'!BS16)</f>
        <v>55</v>
      </c>
      <c r="CF8">
        <f>IF('1STGR'!BR16=0,"",'1STGR'!BT16)</f>
        <v>2.5</v>
      </c>
      <c r="CG8" t="str">
        <f>IF('1STGR'!BR16=0,"",'1STGR'!BU16)</f>
        <v>OG</v>
      </c>
      <c r="CH8" t="str">
        <f>IF('1STGR'!BR16=0,"",'1STGR'!BV16)</f>
        <v>OG</v>
      </c>
      <c r="CI8">
        <f>IF('1STGR'!BW16=0, "", '1STGR'!BW16)</f>
        <v>180</v>
      </c>
      <c r="CJ8" t="str">
        <f>IF('1STGR'!BW16=0, "", '1STGR'!BZ16)</f>
        <v>OG</v>
      </c>
      <c r="CK8" t="str">
        <f>IF('1STGR'!BW16=0, "", '1STGR'!CA16)</f>
        <v>OG</v>
      </c>
      <c r="CL8" t="str">
        <f t="shared" si="13"/>
        <v/>
      </c>
      <c r="CM8">
        <f t="shared" si="14"/>
        <v>208125</v>
      </c>
      <c r="CN8" t="str">
        <f t="shared" si="15"/>
        <v>GK</v>
      </c>
      <c r="CO8">
        <f>IF('1STGR'!CB16=0,0,'1STGR'!CB16)</f>
        <v>25</v>
      </c>
      <c r="CP8">
        <f>IF('1STGR'!CB16=0, "", '1STGR'!CC16)</f>
        <v>65</v>
      </c>
      <c r="CQ8">
        <f>IF('1STGR'!CB16=0, "", '1STGR'!CD16)</f>
        <v>2</v>
      </c>
      <c r="CR8" t="str">
        <f>IF('1STGR'!CB16=0, "", '1STGR'!CE16)</f>
        <v>OG</v>
      </c>
      <c r="CS8" t="str">
        <f>IF('1STGR'!CB16=0, "", '1STGR'!CF16)</f>
        <v>OG</v>
      </c>
      <c r="CT8">
        <f>IF('1STGR'!CG16=0, 0, '1STGR'!CG16)</f>
        <v>25</v>
      </c>
      <c r="CU8">
        <f>IF('1STGR'!CG16=0, "", '1STGR'!CH16)</f>
        <v>27</v>
      </c>
      <c r="CV8">
        <f>IF('1STGR'!CG16=0, "", '1STGR'!CI16)</f>
        <v>2</v>
      </c>
      <c r="CW8" t="str">
        <f>IF('1STGR'!CG16=0, "", '1STGR'!CJ16)</f>
        <v>OG</v>
      </c>
      <c r="CX8" t="str">
        <f>IF('1STGR'!CG16=0, "", '1STGR'!CK16)</f>
        <v>OG</v>
      </c>
      <c r="CY8">
        <f>IF('1STGR'!CL16=0, "", '1STGR'!CL16)</f>
        <v>92</v>
      </c>
      <c r="CZ8" t="str">
        <f>IF('1STGR'!CL16=0, "", '1STGR'!CO16)</f>
        <v>OG</v>
      </c>
      <c r="DA8" t="str">
        <f>IF('1STGR'!CL16=0, "", '1STGR'!CP16)</f>
        <v>OG</v>
      </c>
      <c r="DB8" t="str">
        <f t="shared" si="16"/>
        <v/>
      </c>
      <c r="DC8">
        <f t="shared" si="17"/>
        <v>208130</v>
      </c>
      <c r="DD8" t="str">
        <f t="shared" si="18"/>
        <v>ORAL</v>
      </c>
      <c r="DE8">
        <f>IF('1STGR'!CQ16=0,0,'1STGR'!CQ16)</f>
        <v>25</v>
      </c>
      <c r="DF8">
        <f>IF('1STGR'!CQ16=0,"", '1STGR'!CR16)</f>
        <v>115</v>
      </c>
      <c r="DG8">
        <f>IF('1STGR'!CQ16=0,"", '1STGR'!CS16)</f>
        <v>2</v>
      </c>
      <c r="DH8" t="str">
        <f>IF('1STGR'!CQ16=0,"", '1STGR'!CT16)</f>
        <v>OG</v>
      </c>
      <c r="DI8" t="str">
        <f>IF('1STGR'!CQ16=0,"", '1STGR'!CU16)</f>
        <v>OG</v>
      </c>
      <c r="DJ8">
        <f>IF('1STGR'!CV16=0,0, '1STGR'!CV16)</f>
        <v>25</v>
      </c>
      <c r="DK8">
        <f>IF('1STGR'!CV16=0, "", '1STGR'!CW16)</f>
        <v>24</v>
      </c>
      <c r="DL8">
        <f>IF('1STGR'!CV16=0, "", '1STGR'!CX16)</f>
        <v>2</v>
      </c>
      <c r="DM8" t="str">
        <f>IF('1STGR'!CV16=0, "", '1STGR'!CY16)</f>
        <v>A+</v>
      </c>
      <c r="DN8">
        <f>IF('1STGR'!CV16=0, "", '1STGR'!CZ16)</f>
        <v>4</v>
      </c>
      <c r="DO8">
        <f>IF('1STGR'!DA16=0,"", '1STGR'!DA16)</f>
        <v>139</v>
      </c>
      <c r="DP8" t="str">
        <f>IF('1STGR'!DA16=0,"", '1STGR'!DD16)</f>
        <v>OG</v>
      </c>
      <c r="DQ8" t="str">
        <f>IF('1STGR'!DA16=0,"", '1STGR'!DE16)</f>
        <v>OG</v>
      </c>
      <c r="DR8" t="str">
        <f t="shared" si="19"/>
        <v/>
      </c>
      <c r="DS8">
        <f t="shared" si="20"/>
        <v>208135</v>
      </c>
      <c r="DT8" t="str">
        <f t="shared" si="26"/>
        <v>WORKSHEET</v>
      </c>
      <c r="DU8">
        <f>IF('1STGR'!DF16=0,0, '1STGR'!DF16)</f>
        <v>25</v>
      </c>
      <c r="DV8">
        <f>IF('1STGR'!DF16=0,"", '1STGR'!DG16)</f>
        <v>85</v>
      </c>
      <c r="DW8">
        <f>IF('1STGR'!DF16=0,"",'1STGR'!DH16)</f>
        <v>2</v>
      </c>
      <c r="DX8" t="str">
        <f>IF('1STGR'!DF16=0,"",'1STGR'!DI16)</f>
        <v>OG</v>
      </c>
      <c r="DY8" t="str">
        <f>IF('1STGR'!DF16=0,"",'1STGR'!DJ16)</f>
        <v>OG</v>
      </c>
      <c r="DZ8">
        <f>IF('1STGR'!DK16=0,0, '1STGR'!DK16)</f>
        <v>25</v>
      </c>
      <c r="EA8">
        <f>IF('1STGR'!DK16=0,"", '1STGR'!DL16)</f>
        <v>25</v>
      </c>
      <c r="EB8">
        <f>IF('1STGR'!DK16=0,"", '1STGR'!DM16)</f>
        <v>2</v>
      </c>
      <c r="EC8" t="str">
        <f>IF('1STGR'!DK16=0,"", '1STGR'!DN16)</f>
        <v>A+</v>
      </c>
      <c r="ED8">
        <f>IF('1STGR'!DK16=0,"", '1STGR'!DO16)</f>
        <v>4</v>
      </c>
      <c r="EE8">
        <f>IF('1STGR'!DP16=0,"", '1STGR'!DP16)</f>
        <v>110</v>
      </c>
      <c r="EF8" t="str">
        <f>IF('1STGR'!DP16=0,"", '1STGR'!DS16)</f>
        <v>OG</v>
      </c>
      <c r="EG8" t="str">
        <f>IF('1STGR'!DP16=0,"", '1STGR'!DT16)</f>
        <v>OG</v>
      </c>
      <c r="EH8" t="str">
        <f t="shared" si="21"/>
        <v/>
      </c>
      <c r="EI8" s="17">
        <f>'1STML'!AK16</f>
        <v>1274</v>
      </c>
      <c r="EJ8" s="17">
        <f>'1STML'!AL16</f>
        <v>196</v>
      </c>
      <c r="EK8" s="17" t="str">
        <f>'1STML'!AM16</f>
        <v>PASS</v>
      </c>
      <c r="EL8">
        <f>'1STML'!AN16</f>
        <v>22</v>
      </c>
      <c r="EM8" s="17">
        <f>'1STGR'!DY16</f>
        <v>0</v>
      </c>
      <c r="EN8">
        <f>'1STGR'!EA16</f>
        <v>1</v>
      </c>
      <c r="EO8">
        <f>'1STGR'!EB16</f>
        <v>55</v>
      </c>
      <c r="EP8" t="str">
        <f t="shared" si="22"/>
        <v>NOT GRADED</v>
      </c>
      <c r="EQ8" t="str">
        <f t="shared" si="23"/>
        <v>0-35</v>
      </c>
      <c r="ER8">
        <v>8</v>
      </c>
    </row>
    <row r="9" spans="1:148">
      <c r="A9">
        <f>'1ST'!A18</f>
        <v>8</v>
      </c>
      <c r="B9" t="str">
        <f>'1ST'!B18</f>
        <v>ST0790202</v>
      </c>
      <c r="C9">
        <f>'1ST'!C18</f>
        <v>200208</v>
      </c>
      <c r="D9" t="str">
        <f>'1ST'!D18</f>
        <v>ENJU LIMBU</v>
      </c>
      <c r="E9">
        <f>SUB!$B$4</f>
        <v>35</v>
      </c>
      <c r="F9" t="str">
        <f>SUB!$B$5</f>
        <v>KG</v>
      </c>
      <c r="G9" s="24" t="str">
        <f t="shared" si="0"/>
        <v>ANNAPURNA</v>
      </c>
      <c r="H9" t="str">
        <f>SUB!$B$3</f>
        <v>FIRST TERMINAL EXAMINATION 2080</v>
      </c>
      <c r="I9" t="str">
        <f>STD!F9</f>
        <v>ENGLISH MEDIUM</v>
      </c>
      <c r="J9" s="7">
        <f>STD!R9</f>
        <v>0</v>
      </c>
      <c r="K9">
        <f t="shared" si="24"/>
        <v>208101</v>
      </c>
      <c r="L9" t="str">
        <f t="shared" si="25"/>
        <v>COMP. ENGLISH</v>
      </c>
      <c r="M9">
        <f>IF('1STGR'!E17=0,0,'1STGR'!E17)</f>
        <v>50</v>
      </c>
      <c r="N9">
        <f>IF('1STGR'!E17=0,"",'1STGR'!F17)</f>
        <v>100</v>
      </c>
      <c r="O9">
        <f>IF('1STGR'!E17=0,"",'1STGR'!G17)</f>
        <v>2.5</v>
      </c>
      <c r="P9" t="str">
        <f>IF('1STGR'!E17=0,"",'1STGR'!H17)</f>
        <v>OG</v>
      </c>
      <c r="Q9" t="str">
        <f>IF('1STGR'!E17=0,"",'1STGR'!I17)</f>
        <v>OG</v>
      </c>
      <c r="R9">
        <f>IF('1STGR'!J17=0,0,'1STGR'!J17)</f>
        <v>50</v>
      </c>
      <c r="S9">
        <f>IF('1STGR'!J17=0,"",'1STGR'!K17)</f>
        <v>55</v>
      </c>
      <c r="T9">
        <f>IF('1STGR'!J17=0,"",'1STGR'!L17)</f>
        <v>2.5</v>
      </c>
      <c r="U9" t="str">
        <f>IF('1STGR'!J17=0,"",'1STGR'!M17)</f>
        <v>OG</v>
      </c>
      <c r="V9" t="str">
        <f>IF('1STGR'!J17=0,"",'1STGR'!N17)</f>
        <v>OG</v>
      </c>
      <c r="W9">
        <f>IF('1STGR'!O17=0,"",'1STGR'!O17)</f>
        <v>155</v>
      </c>
      <c r="X9" t="str">
        <f>IF('1STGR'!O17=0,"",'1STGR'!R17)</f>
        <v>OG</v>
      </c>
      <c r="Y9" t="str">
        <f>IF('1STGR'!O17=0,"",'1STGR'!S17)</f>
        <v>OG</v>
      </c>
      <c r="Z9" t="str">
        <f t="shared" si="1"/>
        <v/>
      </c>
      <c r="AA9">
        <f t="shared" si="2"/>
        <v>208105</v>
      </c>
      <c r="AB9" t="str">
        <f t="shared" si="3"/>
        <v>COMP. NEPALI</v>
      </c>
      <c r="AC9">
        <f>IF('1STGR'!T17=0,0,'1STGR'!T17)</f>
        <v>50</v>
      </c>
      <c r="AD9">
        <f>IF('1STGR'!T17=0,"",'1STGR'!U17)</f>
        <v>120</v>
      </c>
      <c r="AE9">
        <f>IF('1STGR'!T17=0,"",'1STGR'!V17)</f>
        <v>2.5</v>
      </c>
      <c r="AF9" t="str">
        <f>IF('1STGR'!T17=0,"",'1STGR'!W17)</f>
        <v>OG</v>
      </c>
      <c r="AG9" t="str">
        <f>IF('1STGR'!T17=0,"",'1STGR'!X17)</f>
        <v>OG</v>
      </c>
      <c r="AH9">
        <f>IF('1STGR'!Y17=0,0,'1STGR'!Y17)</f>
        <v>50</v>
      </c>
      <c r="AI9">
        <f>IF('1STGR'!Y17=0,"",'1STGR'!Z17)</f>
        <v>55</v>
      </c>
      <c r="AJ9">
        <f>IF('1STGR'!Y17=0,"",'1STGR'!AA17)</f>
        <v>2.5</v>
      </c>
      <c r="AK9" t="str">
        <f>IF('1STGR'!Y17=0,"",'1STGR'!AB17)</f>
        <v>OG</v>
      </c>
      <c r="AL9" t="str">
        <f>IF('1STGR'!Y17=0,"",'1STGR'!AC17)</f>
        <v>OG</v>
      </c>
      <c r="AM9">
        <f>IF('1STGR'!AD17=0,"",'1STGR'!AD17)</f>
        <v>175</v>
      </c>
      <c r="AN9" t="str">
        <f>IF('1STGR'!AD17=0,"",'1STGR'!AG17)</f>
        <v>OG</v>
      </c>
      <c r="AO9" t="str">
        <f>IF('1STGR'!AD17=0,"",'1STGR'!AH17)</f>
        <v>OG</v>
      </c>
      <c r="AP9" t="str">
        <f t="shared" si="4"/>
        <v/>
      </c>
      <c r="AQ9">
        <f t="shared" si="5"/>
        <v>208110</v>
      </c>
      <c r="AR9" t="str">
        <f t="shared" si="6"/>
        <v>COMP. MATHEMATICS</v>
      </c>
      <c r="AS9">
        <f>IF('1STGR'!AI17=0,0,'1STGR'!AI17)</f>
        <v>50</v>
      </c>
      <c r="AT9">
        <f>IF('1STGR'!AI17=0,"",'1STGR'!AJ17)</f>
        <v>115</v>
      </c>
      <c r="AU9">
        <f>IF('1STGR'!AI17=0,"",'1STGR'!AK17)</f>
        <v>2.5</v>
      </c>
      <c r="AV9" t="str">
        <f>IF('1STGR'!AI17=0,"",'1STGR'!AL17)</f>
        <v>OG</v>
      </c>
      <c r="AW9" t="str">
        <f>IF('1STGR'!AI17=0,"",'1STGR'!AM17)</f>
        <v>OG</v>
      </c>
      <c r="AX9">
        <f>IF('1STGR'!AN17=0,0,'1STGR'!AN17)</f>
        <v>50</v>
      </c>
      <c r="AY9">
        <f>IF('1STGR'!AN17=0,"",'1STGR'!AO17)</f>
        <v>55</v>
      </c>
      <c r="AZ9">
        <f>IF('1STGR'!AN17=0,"",'1STGR'!AP17)</f>
        <v>2.5</v>
      </c>
      <c r="BA9" t="str">
        <f>IF('1STGR'!AN17=0,"",'1STGR'!AQ17)</f>
        <v>OG</v>
      </c>
      <c r="BB9" t="str">
        <f>IF('1STGR'!AN17=0,"",'1STGR'!AR17)</f>
        <v>OG</v>
      </c>
      <c r="BC9">
        <f>IF('1STGR'!AS17=0,"",'1STGR'!AS17)</f>
        <v>170</v>
      </c>
      <c r="BD9" t="str">
        <f>IF('1STGR'!AS17=0,"",'1STGR'!AV17)</f>
        <v>OG</v>
      </c>
      <c r="BE9" t="str">
        <f>IF('1STGR'!AS17=0,"",'1STGR'!AW17)</f>
        <v>OG</v>
      </c>
      <c r="BF9" t="str">
        <f t="shared" si="7"/>
        <v/>
      </c>
      <c r="BG9">
        <f t="shared" si="8"/>
        <v>208115</v>
      </c>
      <c r="BH9" t="str">
        <f t="shared" si="9"/>
        <v>SCIENCE AND TECHNOLOGY</v>
      </c>
      <c r="BI9">
        <f>IF('1STGR'!AX17=0,0,'1STGR'!AX17)</f>
        <v>50</v>
      </c>
      <c r="BJ9">
        <f>IF('1STGR'!AX17=0,"",'1STGR'!AY17)</f>
        <v>110</v>
      </c>
      <c r="BK9">
        <f>IF('1STGR'!AX17=0,"",'1STGR'!AZ17)</f>
        <v>2.5</v>
      </c>
      <c r="BL9" t="str">
        <f>IF('1STGR'!AX17=0,"",'1STGR'!BA17)</f>
        <v>OG</v>
      </c>
      <c r="BM9" t="str">
        <f>IF('1STGR'!AX17=0,"",'1STGR'!BB17)</f>
        <v>OG</v>
      </c>
      <c r="BN9">
        <f>IF('1STGR'!BC17=0,0,'1STGR'!BC17)</f>
        <v>50</v>
      </c>
      <c r="BO9">
        <f>IF('1STGR'!BC17=0,"",'1STGR'!BD17)</f>
        <v>52</v>
      </c>
      <c r="BP9">
        <f>IF('1STGR'!BC17=0,"",'1STGR'!BE17)</f>
        <v>2.5</v>
      </c>
      <c r="BQ9" t="str">
        <f>IF('1STGR'!BC17=0,"",'1STGR'!BF17)</f>
        <v>OG</v>
      </c>
      <c r="BR9" t="str">
        <f>IF('1STGR'!BC17=0,"",'1STGR'!BG17)</f>
        <v>OG</v>
      </c>
      <c r="BS9">
        <f>IF('1STGR'!BH17=0,"",'1STGR'!BH17)</f>
        <v>162</v>
      </c>
      <c r="BT9" t="str">
        <f>IF('1STGR'!BH17=0,"",'1STGR'!BK17)</f>
        <v>OG</v>
      </c>
      <c r="BU9" t="str">
        <f>IF('1STGR'!BH17=0,"",'1STGR'!BL17)</f>
        <v>OG</v>
      </c>
      <c r="BV9" t="str">
        <f t="shared" si="10"/>
        <v/>
      </c>
      <c r="BW9">
        <f t="shared" si="11"/>
        <v>208120</v>
      </c>
      <c r="BX9" t="str">
        <f t="shared" si="12"/>
        <v>SOCIAL STUDIES</v>
      </c>
      <c r="BY9">
        <f>IF('1STGR'!BM17=0,0,'1STGR'!BM17)</f>
        <v>50</v>
      </c>
      <c r="BZ9">
        <f>IF('1STGR'!BM17=0,"",'1STGR'!BN17)</f>
        <v>140</v>
      </c>
      <c r="CA9">
        <f>IF('1STGR'!BM17=0,"",'1STGR'!BO17)</f>
        <v>2.5</v>
      </c>
      <c r="CB9" t="str">
        <f>IF('1STGR'!BM17=0,"",'1STGR'!BP17)</f>
        <v>OG</v>
      </c>
      <c r="CC9" t="str">
        <f>IF('1STGR'!BM17=0,"",'1STGR'!BQ17)</f>
        <v>OG</v>
      </c>
      <c r="CD9">
        <f>IF('1STGR'!BR17=0,0,'1STGR'!BR17)</f>
        <v>50</v>
      </c>
      <c r="CE9">
        <f>IF('1STGR'!BR17=0,"",'1STGR'!BS17)</f>
        <v>55</v>
      </c>
      <c r="CF9">
        <f>IF('1STGR'!BR17=0,"",'1STGR'!BT17)</f>
        <v>2.5</v>
      </c>
      <c r="CG9" t="str">
        <f>IF('1STGR'!BR17=0,"",'1STGR'!BU17)</f>
        <v>OG</v>
      </c>
      <c r="CH9" t="str">
        <f>IF('1STGR'!BR17=0,"",'1STGR'!BV17)</f>
        <v>OG</v>
      </c>
      <c r="CI9">
        <f>IF('1STGR'!BW17=0, "", '1STGR'!BW17)</f>
        <v>195</v>
      </c>
      <c r="CJ9" t="str">
        <f>IF('1STGR'!BW17=0, "", '1STGR'!BZ17)</f>
        <v>OG</v>
      </c>
      <c r="CK9" t="str">
        <f>IF('1STGR'!BW17=0, "", '1STGR'!CA17)</f>
        <v>OG</v>
      </c>
      <c r="CL9" t="str">
        <f t="shared" si="13"/>
        <v/>
      </c>
      <c r="CM9">
        <f t="shared" si="14"/>
        <v>208125</v>
      </c>
      <c r="CN9" t="str">
        <f t="shared" si="15"/>
        <v>GK</v>
      </c>
      <c r="CO9">
        <f>IF('1STGR'!CB17=0,0,'1STGR'!CB17)</f>
        <v>25</v>
      </c>
      <c r="CP9">
        <f>IF('1STGR'!CB17=0, "", '1STGR'!CC17)</f>
        <v>70</v>
      </c>
      <c r="CQ9">
        <f>IF('1STGR'!CB17=0, "", '1STGR'!CD17)</f>
        <v>2</v>
      </c>
      <c r="CR9" t="str">
        <f>IF('1STGR'!CB17=0, "", '1STGR'!CE17)</f>
        <v>OG</v>
      </c>
      <c r="CS9" t="str">
        <f>IF('1STGR'!CB17=0, "", '1STGR'!CF17)</f>
        <v>OG</v>
      </c>
      <c r="CT9">
        <f>IF('1STGR'!CG17=0, 0, '1STGR'!CG17)</f>
        <v>25</v>
      </c>
      <c r="CU9">
        <f>IF('1STGR'!CG17=0, "", '1STGR'!CH17)</f>
        <v>24</v>
      </c>
      <c r="CV9">
        <f>IF('1STGR'!CG17=0, "", '1STGR'!CI17)</f>
        <v>2</v>
      </c>
      <c r="CW9" t="str">
        <f>IF('1STGR'!CG17=0, "", '1STGR'!CJ17)</f>
        <v>A+</v>
      </c>
      <c r="CX9">
        <f>IF('1STGR'!CG17=0, "", '1STGR'!CK17)</f>
        <v>4</v>
      </c>
      <c r="CY9">
        <f>IF('1STGR'!CL17=0, "", '1STGR'!CL17)</f>
        <v>94</v>
      </c>
      <c r="CZ9" t="str">
        <f>IF('1STGR'!CL17=0, "", '1STGR'!CO17)</f>
        <v>OG</v>
      </c>
      <c r="DA9" t="str">
        <f>IF('1STGR'!CL17=0, "", '1STGR'!CP17)</f>
        <v>OG</v>
      </c>
      <c r="DB9" t="str">
        <f t="shared" si="16"/>
        <v/>
      </c>
      <c r="DC9">
        <f t="shared" si="17"/>
        <v>208130</v>
      </c>
      <c r="DD9" t="str">
        <f t="shared" si="18"/>
        <v>ORAL</v>
      </c>
      <c r="DE9">
        <f>IF('1STGR'!CQ17=0,0,'1STGR'!CQ17)</f>
        <v>25</v>
      </c>
      <c r="DF9">
        <f>IF('1STGR'!CQ17=0,"", '1STGR'!CR17)</f>
        <v>110</v>
      </c>
      <c r="DG9">
        <f>IF('1STGR'!CQ17=0,"", '1STGR'!CS17)</f>
        <v>2</v>
      </c>
      <c r="DH9" t="str">
        <f>IF('1STGR'!CQ17=0,"", '1STGR'!CT17)</f>
        <v>OG</v>
      </c>
      <c r="DI9" t="str">
        <f>IF('1STGR'!CQ17=0,"", '1STGR'!CU17)</f>
        <v>OG</v>
      </c>
      <c r="DJ9">
        <f>IF('1STGR'!CV17=0,0, '1STGR'!CV17)</f>
        <v>25</v>
      </c>
      <c r="DK9">
        <f>IF('1STGR'!CV17=0, "", '1STGR'!CW17)</f>
        <v>24</v>
      </c>
      <c r="DL9">
        <f>IF('1STGR'!CV17=0, "", '1STGR'!CX17)</f>
        <v>2</v>
      </c>
      <c r="DM9" t="str">
        <f>IF('1STGR'!CV17=0, "", '1STGR'!CY17)</f>
        <v>A+</v>
      </c>
      <c r="DN9">
        <f>IF('1STGR'!CV17=0, "", '1STGR'!CZ17)</f>
        <v>4</v>
      </c>
      <c r="DO9">
        <f>IF('1STGR'!DA17=0,"", '1STGR'!DA17)</f>
        <v>134</v>
      </c>
      <c r="DP9" t="str">
        <f>IF('1STGR'!DA17=0,"", '1STGR'!DD17)</f>
        <v>OG</v>
      </c>
      <c r="DQ9" t="str">
        <f>IF('1STGR'!DA17=0,"", '1STGR'!DE17)</f>
        <v>OG</v>
      </c>
      <c r="DR9" t="str">
        <f t="shared" si="19"/>
        <v/>
      </c>
      <c r="DS9">
        <f t="shared" si="20"/>
        <v>208135</v>
      </c>
      <c r="DT9" t="str">
        <f t="shared" si="26"/>
        <v>WORKSHEET</v>
      </c>
      <c r="DU9">
        <f>IF('1STGR'!DF17=0,0, '1STGR'!DF17)</f>
        <v>25</v>
      </c>
      <c r="DV9">
        <f>IF('1STGR'!DF17=0,"", '1STGR'!DG17)</f>
        <v>80</v>
      </c>
      <c r="DW9">
        <f>IF('1STGR'!DF17=0,"",'1STGR'!DH17)</f>
        <v>2</v>
      </c>
      <c r="DX9" t="str">
        <f>IF('1STGR'!DF17=0,"",'1STGR'!DI17)</f>
        <v>OG</v>
      </c>
      <c r="DY9" t="str">
        <f>IF('1STGR'!DF17=0,"",'1STGR'!DJ17)</f>
        <v>OG</v>
      </c>
      <c r="DZ9">
        <f>IF('1STGR'!DK17=0,0, '1STGR'!DK17)</f>
        <v>25</v>
      </c>
      <c r="EA9">
        <f>IF('1STGR'!DK17=0,"", '1STGR'!DL17)</f>
        <v>24</v>
      </c>
      <c r="EB9">
        <f>IF('1STGR'!DK17=0,"", '1STGR'!DM17)</f>
        <v>2</v>
      </c>
      <c r="EC9" t="str">
        <f>IF('1STGR'!DK17=0,"", '1STGR'!DN17)</f>
        <v>A+</v>
      </c>
      <c r="ED9">
        <f>IF('1STGR'!DK17=0,"", '1STGR'!DO17)</f>
        <v>4</v>
      </c>
      <c r="EE9">
        <f>IF('1STGR'!DP17=0,"", '1STGR'!DP17)</f>
        <v>104</v>
      </c>
      <c r="EF9" t="str">
        <f>IF('1STGR'!DP17=0,"", '1STGR'!DS17)</f>
        <v>OG</v>
      </c>
      <c r="EG9" t="str">
        <f>IF('1STGR'!DP17=0,"", '1STGR'!DT17)</f>
        <v>OG</v>
      </c>
      <c r="EH9" t="str">
        <f t="shared" si="21"/>
        <v/>
      </c>
      <c r="EI9" s="17">
        <f>'1STML'!AK17</f>
        <v>1189</v>
      </c>
      <c r="EJ9" s="17">
        <f>'1STML'!AL17</f>
        <v>182.92</v>
      </c>
      <c r="EK9" s="17" t="str">
        <f>'1STML'!AM17</f>
        <v>PASS</v>
      </c>
      <c r="EL9">
        <f>'1STML'!AN17</f>
        <v>24</v>
      </c>
      <c r="EM9" s="17">
        <f>'1STGR'!DY17</f>
        <v>0</v>
      </c>
      <c r="EN9">
        <f>'1STGR'!EA17</f>
        <v>1</v>
      </c>
      <c r="EO9">
        <f>'1STGR'!EB17</f>
        <v>56</v>
      </c>
      <c r="EP9" t="str">
        <f t="shared" si="22"/>
        <v>NOT GRADED</v>
      </c>
      <c r="EQ9" t="str">
        <f t="shared" si="23"/>
        <v>0-35</v>
      </c>
      <c r="ER9">
        <v>8</v>
      </c>
    </row>
    <row r="10" spans="1:148">
      <c r="A10">
        <f>'1ST'!A19</f>
        <v>9</v>
      </c>
      <c r="B10" t="str">
        <f>'1ST'!B19</f>
        <v>ST0790097</v>
      </c>
      <c r="C10">
        <f>'1ST'!C19</f>
        <v>200209</v>
      </c>
      <c r="D10" t="str">
        <f>'1ST'!D19</f>
        <v>KRITAN KARKI</v>
      </c>
      <c r="E10">
        <f>SUB!$B$4</f>
        <v>35</v>
      </c>
      <c r="F10" t="str">
        <f>SUB!$B$5</f>
        <v>KG</v>
      </c>
      <c r="G10" s="24" t="str">
        <f t="shared" si="0"/>
        <v>ANNAPURNA</v>
      </c>
      <c r="H10" t="str">
        <f>SUB!$B$3</f>
        <v>FIRST TERMINAL EXAMINATION 2080</v>
      </c>
      <c r="I10" t="str">
        <f>STD!F10</f>
        <v>ENGLISH MEDIUM</v>
      </c>
      <c r="J10" s="7">
        <f>STD!R10</f>
        <v>0</v>
      </c>
      <c r="K10">
        <f t="shared" si="24"/>
        <v>208101</v>
      </c>
      <c r="L10" t="str">
        <f t="shared" si="25"/>
        <v>COMP. ENGLISH</v>
      </c>
      <c r="M10">
        <f>IF('1STGR'!E18=0,0,'1STGR'!E18)</f>
        <v>50</v>
      </c>
      <c r="N10">
        <f>IF('1STGR'!E18=0,"",'1STGR'!F18)</f>
        <v>115</v>
      </c>
      <c r="O10">
        <f>IF('1STGR'!E18=0,"",'1STGR'!G18)</f>
        <v>2.5</v>
      </c>
      <c r="P10" t="str">
        <f>IF('1STGR'!E18=0,"",'1STGR'!H18)</f>
        <v>OG</v>
      </c>
      <c r="Q10" t="str">
        <f>IF('1STGR'!E18=0,"",'1STGR'!I18)</f>
        <v>OG</v>
      </c>
      <c r="R10">
        <f>IF('1STGR'!J18=0,0,'1STGR'!J18)</f>
        <v>50</v>
      </c>
      <c r="S10">
        <f>IF('1STGR'!J18=0,"",'1STGR'!K18)</f>
        <v>55</v>
      </c>
      <c r="T10">
        <f>IF('1STGR'!J18=0,"",'1STGR'!L18)</f>
        <v>2.5</v>
      </c>
      <c r="U10" t="str">
        <f>IF('1STGR'!J18=0,"",'1STGR'!M18)</f>
        <v>OG</v>
      </c>
      <c r="V10" t="str">
        <f>IF('1STGR'!J18=0,"",'1STGR'!N18)</f>
        <v>OG</v>
      </c>
      <c r="W10">
        <f>IF('1STGR'!O18=0,"",'1STGR'!O18)</f>
        <v>170</v>
      </c>
      <c r="X10" t="str">
        <f>IF('1STGR'!O18=0,"",'1STGR'!R18)</f>
        <v>OG</v>
      </c>
      <c r="Y10" t="str">
        <f>IF('1STGR'!O18=0,"",'1STGR'!S18)</f>
        <v>OG</v>
      </c>
      <c r="Z10" t="str">
        <f t="shared" si="1"/>
        <v/>
      </c>
      <c r="AA10">
        <f t="shared" si="2"/>
        <v>208105</v>
      </c>
      <c r="AB10" t="str">
        <f t="shared" si="3"/>
        <v>COMP. NEPALI</v>
      </c>
      <c r="AC10">
        <f>IF('1STGR'!T18=0,0,'1STGR'!T18)</f>
        <v>50</v>
      </c>
      <c r="AD10">
        <f>IF('1STGR'!T18=0,"",'1STGR'!U18)</f>
        <v>70</v>
      </c>
      <c r="AE10">
        <f>IF('1STGR'!T18=0,"",'1STGR'!V18)</f>
        <v>2.5</v>
      </c>
      <c r="AF10" t="str">
        <f>IF('1STGR'!T18=0,"",'1STGR'!W18)</f>
        <v>OG</v>
      </c>
      <c r="AG10" t="str">
        <f>IF('1STGR'!T18=0,"",'1STGR'!X18)</f>
        <v>OG</v>
      </c>
      <c r="AH10">
        <f>IF('1STGR'!Y18=0,0,'1STGR'!Y18)</f>
        <v>50</v>
      </c>
      <c r="AI10">
        <f>IF('1STGR'!Y18=0,"",'1STGR'!Z18)</f>
        <v>54</v>
      </c>
      <c r="AJ10">
        <f>IF('1STGR'!Y18=0,"",'1STGR'!AA18)</f>
        <v>2.5</v>
      </c>
      <c r="AK10" t="str">
        <f>IF('1STGR'!Y18=0,"",'1STGR'!AB18)</f>
        <v>OG</v>
      </c>
      <c r="AL10" t="str">
        <f>IF('1STGR'!Y18=0,"",'1STGR'!AC18)</f>
        <v>OG</v>
      </c>
      <c r="AM10">
        <f>IF('1STGR'!AD18=0,"",'1STGR'!AD18)</f>
        <v>124</v>
      </c>
      <c r="AN10" t="str">
        <f>IF('1STGR'!AD18=0,"",'1STGR'!AG18)</f>
        <v>OG</v>
      </c>
      <c r="AO10" t="str">
        <f>IF('1STGR'!AD18=0,"",'1STGR'!AH18)</f>
        <v>OG</v>
      </c>
      <c r="AP10" t="str">
        <f t="shared" si="4"/>
        <v/>
      </c>
      <c r="AQ10">
        <f t="shared" si="5"/>
        <v>208110</v>
      </c>
      <c r="AR10" t="str">
        <f t="shared" si="6"/>
        <v>COMP. MATHEMATICS</v>
      </c>
      <c r="AS10">
        <f>IF('1STGR'!AI18=0,0,'1STGR'!AI18)</f>
        <v>50</v>
      </c>
      <c r="AT10">
        <f>IF('1STGR'!AI18=0,"",'1STGR'!AJ18)</f>
        <v>95</v>
      </c>
      <c r="AU10">
        <f>IF('1STGR'!AI18=0,"",'1STGR'!AK18)</f>
        <v>2.5</v>
      </c>
      <c r="AV10" t="str">
        <f>IF('1STGR'!AI18=0,"",'1STGR'!AL18)</f>
        <v>OG</v>
      </c>
      <c r="AW10" t="str">
        <f>IF('1STGR'!AI18=0,"",'1STGR'!AM18)</f>
        <v>OG</v>
      </c>
      <c r="AX10">
        <f>IF('1STGR'!AN18=0,0,'1STGR'!AN18)</f>
        <v>50</v>
      </c>
      <c r="AY10">
        <f>IF('1STGR'!AN18=0,"",'1STGR'!AO18)</f>
        <v>55</v>
      </c>
      <c r="AZ10">
        <f>IF('1STGR'!AN18=0,"",'1STGR'!AP18)</f>
        <v>2.5</v>
      </c>
      <c r="BA10" t="str">
        <f>IF('1STGR'!AN18=0,"",'1STGR'!AQ18)</f>
        <v>OG</v>
      </c>
      <c r="BB10" t="str">
        <f>IF('1STGR'!AN18=0,"",'1STGR'!AR18)</f>
        <v>OG</v>
      </c>
      <c r="BC10">
        <f>IF('1STGR'!AS18=0,"",'1STGR'!AS18)</f>
        <v>150</v>
      </c>
      <c r="BD10" t="str">
        <f>IF('1STGR'!AS18=0,"",'1STGR'!AV18)</f>
        <v>OG</v>
      </c>
      <c r="BE10" t="str">
        <f>IF('1STGR'!AS18=0,"",'1STGR'!AW18)</f>
        <v>OG</v>
      </c>
      <c r="BF10" t="str">
        <f t="shared" si="7"/>
        <v/>
      </c>
      <c r="BG10">
        <f t="shared" si="8"/>
        <v>208115</v>
      </c>
      <c r="BH10" t="str">
        <f t="shared" si="9"/>
        <v>SCIENCE AND TECHNOLOGY</v>
      </c>
      <c r="BI10">
        <f>IF('1STGR'!AX18=0,0,'1STGR'!AX18)</f>
        <v>50</v>
      </c>
      <c r="BJ10">
        <f>IF('1STGR'!AX18=0,"",'1STGR'!AY18)</f>
        <v>95</v>
      </c>
      <c r="BK10">
        <f>IF('1STGR'!AX18=0,"",'1STGR'!AZ18)</f>
        <v>2.5</v>
      </c>
      <c r="BL10" t="str">
        <f>IF('1STGR'!AX18=0,"",'1STGR'!BA18)</f>
        <v>OG</v>
      </c>
      <c r="BM10" t="str">
        <f>IF('1STGR'!AX18=0,"",'1STGR'!BB18)</f>
        <v>OG</v>
      </c>
      <c r="BN10">
        <f>IF('1STGR'!BC18=0,0,'1STGR'!BC18)</f>
        <v>50</v>
      </c>
      <c r="BO10">
        <f>IF('1STGR'!BC18=0,"",'1STGR'!BD18)</f>
        <v>52</v>
      </c>
      <c r="BP10">
        <f>IF('1STGR'!BC18=0,"",'1STGR'!BE18)</f>
        <v>2.5</v>
      </c>
      <c r="BQ10" t="str">
        <f>IF('1STGR'!BC18=0,"",'1STGR'!BF18)</f>
        <v>OG</v>
      </c>
      <c r="BR10" t="str">
        <f>IF('1STGR'!BC18=0,"",'1STGR'!BG18)</f>
        <v>OG</v>
      </c>
      <c r="BS10">
        <f>IF('1STGR'!BH18=0,"",'1STGR'!BH18)</f>
        <v>147</v>
      </c>
      <c r="BT10" t="str">
        <f>IF('1STGR'!BH18=0,"",'1STGR'!BK18)</f>
        <v>OG</v>
      </c>
      <c r="BU10" t="str">
        <f>IF('1STGR'!BH18=0,"",'1STGR'!BL18)</f>
        <v>OG</v>
      </c>
      <c r="BV10" t="str">
        <f t="shared" si="10"/>
        <v/>
      </c>
      <c r="BW10">
        <f t="shared" si="11"/>
        <v>208120</v>
      </c>
      <c r="BX10" t="str">
        <f t="shared" si="12"/>
        <v>SOCIAL STUDIES</v>
      </c>
      <c r="BY10">
        <f>IF('1STGR'!BM18=0,0,'1STGR'!BM18)</f>
        <v>50</v>
      </c>
      <c r="BZ10">
        <f>IF('1STGR'!BM18=0,"",'1STGR'!BN18)</f>
        <v>120</v>
      </c>
      <c r="CA10">
        <f>IF('1STGR'!BM18=0,"",'1STGR'!BO18)</f>
        <v>2.5</v>
      </c>
      <c r="CB10" t="str">
        <f>IF('1STGR'!BM18=0,"",'1STGR'!BP18)</f>
        <v>OG</v>
      </c>
      <c r="CC10" t="str">
        <f>IF('1STGR'!BM18=0,"",'1STGR'!BQ18)</f>
        <v>OG</v>
      </c>
      <c r="CD10">
        <f>IF('1STGR'!BR18=0,0,'1STGR'!BR18)</f>
        <v>50</v>
      </c>
      <c r="CE10">
        <f>IF('1STGR'!BR18=0,"",'1STGR'!BS18)</f>
        <v>54</v>
      </c>
      <c r="CF10">
        <f>IF('1STGR'!BR18=0,"",'1STGR'!BT18)</f>
        <v>2.5</v>
      </c>
      <c r="CG10" t="str">
        <f>IF('1STGR'!BR18=0,"",'1STGR'!BU18)</f>
        <v>OG</v>
      </c>
      <c r="CH10" t="str">
        <f>IF('1STGR'!BR18=0,"",'1STGR'!BV18)</f>
        <v>OG</v>
      </c>
      <c r="CI10">
        <f>IF('1STGR'!BW18=0, "", '1STGR'!BW18)</f>
        <v>174</v>
      </c>
      <c r="CJ10" t="str">
        <f>IF('1STGR'!BW18=0, "", '1STGR'!BZ18)</f>
        <v>OG</v>
      </c>
      <c r="CK10" t="str">
        <f>IF('1STGR'!BW18=0, "", '1STGR'!CA18)</f>
        <v>OG</v>
      </c>
      <c r="CL10" t="str">
        <f t="shared" si="13"/>
        <v/>
      </c>
      <c r="CM10">
        <f t="shared" si="14"/>
        <v>208125</v>
      </c>
      <c r="CN10" t="str">
        <f t="shared" si="15"/>
        <v>GK</v>
      </c>
      <c r="CO10">
        <f>IF('1STGR'!CB18=0,0,'1STGR'!CB18)</f>
        <v>25</v>
      </c>
      <c r="CP10">
        <f>IF('1STGR'!CB18=0, "", '1STGR'!CC18)</f>
        <v>65</v>
      </c>
      <c r="CQ10">
        <f>IF('1STGR'!CB18=0, "", '1STGR'!CD18)</f>
        <v>2</v>
      </c>
      <c r="CR10" t="str">
        <f>IF('1STGR'!CB18=0, "", '1STGR'!CE18)</f>
        <v>OG</v>
      </c>
      <c r="CS10" t="str">
        <f>IF('1STGR'!CB18=0, "", '1STGR'!CF18)</f>
        <v>OG</v>
      </c>
      <c r="CT10">
        <f>IF('1STGR'!CG18=0, 0, '1STGR'!CG18)</f>
        <v>25</v>
      </c>
      <c r="CU10">
        <f>IF('1STGR'!CG18=0, "", '1STGR'!CH18)</f>
        <v>24</v>
      </c>
      <c r="CV10">
        <f>IF('1STGR'!CG18=0, "", '1STGR'!CI18)</f>
        <v>2</v>
      </c>
      <c r="CW10" t="str">
        <f>IF('1STGR'!CG18=0, "", '1STGR'!CJ18)</f>
        <v>A+</v>
      </c>
      <c r="CX10">
        <f>IF('1STGR'!CG18=0, "", '1STGR'!CK18)</f>
        <v>4</v>
      </c>
      <c r="CY10">
        <f>IF('1STGR'!CL18=0, "", '1STGR'!CL18)</f>
        <v>89</v>
      </c>
      <c r="CZ10" t="str">
        <f>IF('1STGR'!CL18=0, "", '1STGR'!CO18)</f>
        <v>OG</v>
      </c>
      <c r="DA10" t="str">
        <f>IF('1STGR'!CL18=0, "", '1STGR'!CP18)</f>
        <v>OG</v>
      </c>
      <c r="DB10" t="str">
        <f t="shared" si="16"/>
        <v/>
      </c>
      <c r="DC10">
        <f t="shared" si="17"/>
        <v>208130</v>
      </c>
      <c r="DD10" t="str">
        <f t="shared" si="18"/>
        <v>ORAL</v>
      </c>
      <c r="DE10">
        <f>IF('1STGR'!CQ18=0,0,'1STGR'!CQ18)</f>
        <v>25</v>
      </c>
      <c r="DF10">
        <f>IF('1STGR'!CQ18=0,"", '1STGR'!CR18)</f>
        <v>105</v>
      </c>
      <c r="DG10">
        <f>IF('1STGR'!CQ18=0,"", '1STGR'!CS18)</f>
        <v>2</v>
      </c>
      <c r="DH10" t="str">
        <f>IF('1STGR'!CQ18=0,"", '1STGR'!CT18)</f>
        <v>OG</v>
      </c>
      <c r="DI10" t="str">
        <f>IF('1STGR'!CQ18=0,"", '1STGR'!CU18)</f>
        <v>OG</v>
      </c>
      <c r="DJ10">
        <f>IF('1STGR'!CV18=0,0, '1STGR'!CV18)</f>
        <v>25</v>
      </c>
      <c r="DK10">
        <f>IF('1STGR'!CV18=0, "", '1STGR'!CW18)</f>
        <v>23</v>
      </c>
      <c r="DL10">
        <f>IF('1STGR'!CV18=0, "", '1STGR'!CX18)</f>
        <v>2</v>
      </c>
      <c r="DM10" t="str">
        <f>IF('1STGR'!CV18=0, "", '1STGR'!CY18)</f>
        <v>A+</v>
      </c>
      <c r="DN10">
        <f>IF('1STGR'!CV18=0, "", '1STGR'!CZ18)</f>
        <v>4</v>
      </c>
      <c r="DO10">
        <f>IF('1STGR'!DA18=0,"", '1STGR'!DA18)</f>
        <v>128</v>
      </c>
      <c r="DP10" t="str">
        <f>IF('1STGR'!DA18=0,"", '1STGR'!DD18)</f>
        <v>OG</v>
      </c>
      <c r="DQ10" t="str">
        <f>IF('1STGR'!DA18=0,"", '1STGR'!DE18)</f>
        <v>OG</v>
      </c>
      <c r="DR10" t="str">
        <f t="shared" si="19"/>
        <v/>
      </c>
      <c r="DS10">
        <f t="shared" si="20"/>
        <v>208135</v>
      </c>
      <c r="DT10" t="str">
        <f t="shared" si="26"/>
        <v>WORKSHEET</v>
      </c>
      <c r="DU10">
        <f>IF('1STGR'!DF18=0,0, '1STGR'!DF18)</f>
        <v>25</v>
      </c>
      <c r="DV10">
        <f>IF('1STGR'!DF18=0,"", '1STGR'!DG18)</f>
        <v>80</v>
      </c>
      <c r="DW10">
        <f>IF('1STGR'!DF18=0,"",'1STGR'!DH18)</f>
        <v>2</v>
      </c>
      <c r="DX10" t="str">
        <f>IF('1STGR'!DF18=0,"",'1STGR'!DI18)</f>
        <v>OG</v>
      </c>
      <c r="DY10" t="str">
        <f>IF('1STGR'!DF18=0,"",'1STGR'!DJ18)</f>
        <v>OG</v>
      </c>
      <c r="DZ10">
        <f>IF('1STGR'!DK18=0,0, '1STGR'!DK18)</f>
        <v>25</v>
      </c>
      <c r="EA10">
        <f>IF('1STGR'!DK18=0,"", '1STGR'!DL18)</f>
        <v>24</v>
      </c>
      <c r="EB10">
        <f>IF('1STGR'!DK18=0,"", '1STGR'!DM18)</f>
        <v>2</v>
      </c>
      <c r="EC10" t="str">
        <f>IF('1STGR'!DK18=0,"", '1STGR'!DN18)</f>
        <v>A+</v>
      </c>
      <c r="ED10">
        <f>IF('1STGR'!DK18=0,"", '1STGR'!DO18)</f>
        <v>4</v>
      </c>
      <c r="EE10">
        <f>IF('1STGR'!DP18=0,"", '1STGR'!DP18)</f>
        <v>104</v>
      </c>
      <c r="EF10" t="str">
        <f>IF('1STGR'!DP18=0,"", '1STGR'!DS18)</f>
        <v>OG</v>
      </c>
      <c r="EG10" t="str">
        <f>IF('1STGR'!DP18=0,"", '1STGR'!DT18)</f>
        <v>OG</v>
      </c>
      <c r="EH10" t="str">
        <f t="shared" si="21"/>
        <v/>
      </c>
      <c r="EI10" s="17">
        <f>'1STML'!AK18</f>
        <v>1086</v>
      </c>
      <c r="EJ10" s="17">
        <f>'1STML'!AL18</f>
        <v>167.08</v>
      </c>
      <c r="EK10" s="17" t="str">
        <f>'1STML'!AM18</f>
        <v>PASS</v>
      </c>
      <c r="EL10">
        <f>'1STML'!AN18</f>
        <v>26</v>
      </c>
      <c r="EM10" s="17">
        <f>'1STGR'!DY18</f>
        <v>0</v>
      </c>
      <c r="EN10">
        <f>'1STGR'!EA18</f>
        <v>1</v>
      </c>
      <c r="EO10">
        <f>'1STGR'!EB18</f>
        <v>52</v>
      </c>
      <c r="EP10" t="str">
        <f t="shared" si="22"/>
        <v>NOT GRADED</v>
      </c>
      <c r="EQ10" t="str">
        <f t="shared" si="23"/>
        <v>0-35</v>
      </c>
      <c r="ER10">
        <v>8</v>
      </c>
    </row>
    <row r="11" spans="1:148">
      <c r="A11">
        <f>'1ST'!A20</f>
        <v>10</v>
      </c>
      <c r="B11" t="str">
        <f>'1ST'!B20</f>
        <v>ST0790100</v>
      </c>
      <c r="C11">
        <f>'1ST'!C20</f>
        <v>200210</v>
      </c>
      <c r="D11" t="str">
        <f>'1ST'!D20</f>
        <v>LIJA SHAH</v>
      </c>
      <c r="E11">
        <f>SUB!$B$4</f>
        <v>35</v>
      </c>
      <c r="F11" t="str">
        <f>SUB!$B$5</f>
        <v>KG</v>
      </c>
      <c r="G11" s="24" t="str">
        <f t="shared" si="0"/>
        <v>ANNAPURNA</v>
      </c>
      <c r="H11" t="str">
        <f>SUB!$B$3</f>
        <v>FIRST TERMINAL EXAMINATION 2080</v>
      </c>
      <c r="I11" t="str">
        <f>STD!F11</f>
        <v>ENGLISH MEDIUM</v>
      </c>
      <c r="J11" s="7">
        <f>STD!R11</f>
        <v>0</v>
      </c>
      <c r="K11">
        <f t="shared" si="24"/>
        <v>208101</v>
      </c>
      <c r="L11" t="str">
        <f t="shared" si="25"/>
        <v>COMP. ENGLISH</v>
      </c>
      <c r="M11">
        <f>IF('1STGR'!E19=0,0,'1STGR'!E19)</f>
        <v>50</v>
      </c>
      <c r="N11">
        <f>IF('1STGR'!E19=0,"",'1STGR'!F19)</f>
        <v>220</v>
      </c>
      <c r="O11">
        <f>IF('1STGR'!E19=0,"",'1STGR'!G19)</f>
        <v>2.5</v>
      </c>
      <c r="P11" t="str">
        <f>IF('1STGR'!E19=0,"",'1STGR'!H19)</f>
        <v>OG</v>
      </c>
      <c r="Q11" t="str">
        <f>IF('1STGR'!E19=0,"",'1STGR'!I19)</f>
        <v>OG</v>
      </c>
      <c r="R11">
        <f>IF('1STGR'!J19=0,0,'1STGR'!J19)</f>
        <v>50</v>
      </c>
      <c r="S11">
        <f>IF('1STGR'!J19=0,"",'1STGR'!K19)</f>
        <v>59</v>
      </c>
      <c r="T11">
        <f>IF('1STGR'!J19=0,"",'1STGR'!L19)</f>
        <v>2.5</v>
      </c>
      <c r="U11" t="str">
        <f>IF('1STGR'!J19=0,"",'1STGR'!M19)</f>
        <v>OG</v>
      </c>
      <c r="V11" t="str">
        <f>IF('1STGR'!J19=0,"",'1STGR'!N19)</f>
        <v>OG</v>
      </c>
      <c r="W11">
        <f>IF('1STGR'!O19=0,"",'1STGR'!O19)</f>
        <v>279</v>
      </c>
      <c r="X11" t="str">
        <f>IF('1STGR'!O19=0,"",'1STGR'!R19)</f>
        <v>OG</v>
      </c>
      <c r="Y11" t="str">
        <f>IF('1STGR'!O19=0,"",'1STGR'!S19)</f>
        <v>OG</v>
      </c>
      <c r="Z11" t="str">
        <f t="shared" si="1"/>
        <v/>
      </c>
      <c r="AA11">
        <f t="shared" si="2"/>
        <v>208105</v>
      </c>
      <c r="AB11" t="str">
        <f t="shared" si="3"/>
        <v>COMP. NEPALI</v>
      </c>
      <c r="AC11">
        <f>IF('1STGR'!T19=0,0,'1STGR'!T19)</f>
        <v>50</v>
      </c>
      <c r="AD11">
        <f>IF('1STGR'!T19=0,"",'1STGR'!U19)</f>
        <v>200</v>
      </c>
      <c r="AE11">
        <f>IF('1STGR'!T19=0,"",'1STGR'!V19)</f>
        <v>2.5</v>
      </c>
      <c r="AF11" t="str">
        <f>IF('1STGR'!T19=0,"",'1STGR'!W19)</f>
        <v>OG</v>
      </c>
      <c r="AG11" t="str">
        <f>IF('1STGR'!T19=0,"",'1STGR'!X19)</f>
        <v>OG</v>
      </c>
      <c r="AH11">
        <f>IF('1STGR'!Y19=0,0,'1STGR'!Y19)</f>
        <v>50</v>
      </c>
      <c r="AI11">
        <f>IF('1STGR'!Y19=0,"",'1STGR'!Z19)</f>
        <v>59</v>
      </c>
      <c r="AJ11">
        <f>IF('1STGR'!Y19=0,"",'1STGR'!AA19)</f>
        <v>2.5</v>
      </c>
      <c r="AK11" t="str">
        <f>IF('1STGR'!Y19=0,"",'1STGR'!AB19)</f>
        <v>OG</v>
      </c>
      <c r="AL11" t="str">
        <f>IF('1STGR'!Y19=0,"",'1STGR'!AC19)</f>
        <v>OG</v>
      </c>
      <c r="AM11">
        <f>IF('1STGR'!AD19=0,"",'1STGR'!AD19)</f>
        <v>259</v>
      </c>
      <c r="AN11" t="str">
        <f>IF('1STGR'!AD19=0,"",'1STGR'!AG19)</f>
        <v>OG</v>
      </c>
      <c r="AO11" t="str">
        <f>IF('1STGR'!AD19=0,"",'1STGR'!AH19)</f>
        <v>OG</v>
      </c>
      <c r="AP11" t="str">
        <f t="shared" si="4"/>
        <v/>
      </c>
      <c r="AQ11">
        <f t="shared" si="5"/>
        <v>208110</v>
      </c>
      <c r="AR11" t="str">
        <f t="shared" si="6"/>
        <v>COMP. MATHEMATICS</v>
      </c>
      <c r="AS11">
        <f>IF('1STGR'!AI19=0,0,'1STGR'!AI19)</f>
        <v>50</v>
      </c>
      <c r="AT11">
        <f>IF('1STGR'!AI19=0,"",'1STGR'!AJ19)</f>
        <v>205</v>
      </c>
      <c r="AU11">
        <f>IF('1STGR'!AI19=0,"",'1STGR'!AK19)</f>
        <v>2.5</v>
      </c>
      <c r="AV11" t="str">
        <f>IF('1STGR'!AI19=0,"",'1STGR'!AL19)</f>
        <v>OG</v>
      </c>
      <c r="AW11" t="str">
        <f>IF('1STGR'!AI19=0,"",'1STGR'!AM19)</f>
        <v>OG</v>
      </c>
      <c r="AX11">
        <f>IF('1STGR'!AN19=0,0,'1STGR'!AN19)</f>
        <v>50</v>
      </c>
      <c r="AY11">
        <f>IF('1STGR'!AN19=0,"",'1STGR'!AO19)</f>
        <v>59</v>
      </c>
      <c r="AZ11">
        <f>IF('1STGR'!AN19=0,"",'1STGR'!AP19)</f>
        <v>2.5</v>
      </c>
      <c r="BA11" t="str">
        <f>IF('1STGR'!AN19=0,"",'1STGR'!AQ19)</f>
        <v>OG</v>
      </c>
      <c r="BB11" t="str">
        <f>IF('1STGR'!AN19=0,"",'1STGR'!AR19)</f>
        <v>OG</v>
      </c>
      <c r="BC11">
        <f>IF('1STGR'!AS19=0,"",'1STGR'!AS19)</f>
        <v>264</v>
      </c>
      <c r="BD11" t="str">
        <f>IF('1STGR'!AS19=0,"",'1STGR'!AV19)</f>
        <v>OG</v>
      </c>
      <c r="BE11" t="str">
        <f>IF('1STGR'!AS19=0,"",'1STGR'!AW19)</f>
        <v>OG</v>
      </c>
      <c r="BF11" t="str">
        <f t="shared" si="7"/>
        <v/>
      </c>
      <c r="BG11">
        <f t="shared" si="8"/>
        <v>208115</v>
      </c>
      <c r="BH11" t="str">
        <f t="shared" si="9"/>
        <v>SCIENCE AND TECHNOLOGY</v>
      </c>
      <c r="BI11">
        <f>IF('1STGR'!AX19=0,0,'1STGR'!AX19)</f>
        <v>50</v>
      </c>
      <c r="BJ11">
        <f>IF('1STGR'!AX19=0,"",'1STGR'!AY19)</f>
        <v>220</v>
      </c>
      <c r="BK11">
        <f>IF('1STGR'!AX19=0,"",'1STGR'!AZ19)</f>
        <v>2.5</v>
      </c>
      <c r="BL11" t="str">
        <f>IF('1STGR'!AX19=0,"",'1STGR'!BA19)</f>
        <v>OG</v>
      </c>
      <c r="BM11" t="str">
        <f>IF('1STGR'!AX19=0,"",'1STGR'!BB19)</f>
        <v>OG</v>
      </c>
      <c r="BN11">
        <f>IF('1STGR'!BC19=0,0,'1STGR'!BC19)</f>
        <v>50</v>
      </c>
      <c r="BO11">
        <f>IF('1STGR'!BC19=0,"",'1STGR'!BD19)</f>
        <v>59</v>
      </c>
      <c r="BP11">
        <f>IF('1STGR'!BC19=0,"",'1STGR'!BE19)</f>
        <v>2.5</v>
      </c>
      <c r="BQ11" t="str">
        <f>IF('1STGR'!BC19=0,"",'1STGR'!BF19)</f>
        <v>OG</v>
      </c>
      <c r="BR11" t="str">
        <f>IF('1STGR'!BC19=0,"",'1STGR'!BG19)</f>
        <v>OG</v>
      </c>
      <c r="BS11">
        <f>IF('1STGR'!BH19=0,"",'1STGR'!BH19)</f>
        <v>279</v>
      </c>
      <c r="BT11" t="str">
        <f>IF('1STGR'!BH19=0,"",'1STGR'!BK19)</f>
        <v>OG</v>
      </c>
      <c r="BU11" t="str">
        <f>IF('1STGR'!BH19=0,"",'1STGR'!BL19)</f>
        <v>OG</v>
      </c>
      <c r="BV11" t="str">
        <f t="shared" si="10"/>
        <v/>
      </c>
      <c r="BW11">
        <f t="shared" si="11"/>
        <v>208120</v>
      </c>
      <c r="BX11" t="str">
        <f t="shared" si="12"/>
        <v>SOCIAL STUDIES</v>
      </c>
      <c r="BY11">
        <f>IF('1STGR'!BM19=0,0,'1STGR'!BM19)</f>
        <v>50</v>
      </c>
      <c r="BZ11">
        <f>IF('1STGR'!BM19=0,"",'1STGR'!BN19)</f>
        <v>185</v>
      </c>
      <c r="CA11">
        <f>IF('1STGR'!BM19=0,"",'1STGR'!BO19)</f>
        <v>2.5</v>
      </c>
      <c r="CB11" t="str">
        <f>IF('1STGR'!BM19=0,"",'1STGR'!BP19)</f>
        <v>OG</v>
      </c>
      <c r="CC11" t="str">
        <f>IF('1STGR'!BM19=0,"",'1STGR'!BQ19)</f>
        <v>OG</v>
      </c>
      <c r="CD11">
        <f>IF('1STGR'!BR19=0,0,'1STGR'!BR19)</f>
        <v>50</v>
      </c>
      <c r="CE11">
        <f>IF('1STGR'!BR19=0,"",'1STGR'!BS19)</f>
        <v>60</v>
      </c>
      <c r="CF11">
        <f>IF('1STGR'!BR19=0,"",'1STGR'!BT19)</f>
        <v>2.5</v>
      </c>
      <c r="CG11" t="str">
        <f>IF('1STGR'!BR19=0,"",'1STGR'!BU19)</f>
        <v>OG</v>
      </c>
      <c r="CH11" t="str">
        <f>IF('1STGR'!BR19=0,"",'1STGR'!BV19)</f>
        <v>OG</v>
      </c>
      <c r="CI11">
        <f>IF('1STGR'!BW19=0, "", '1STGR'!BW19)</f>
        <v>245</v>
      </c>
      <c r="CJ11" t="str">
        <f>IF('1STGR'!BW19=0, "", '1STGR'!BZ19)</f>
        <v>OG</v>
      </c>
      <c r="CK11" t="str">
        <f>IF('1STGR'!BW19=0, "", '1STGR'!CA19)</f>
        <v>OG</v>
      </c>
      <c r="CL11" t="str">
        <f t="shared" si="13"/>
        <v/>
      </c>
      <c r="CM11">
        <f t="shared" si="14"/>
        <v>208125</v>
      </c>
      <c r="CN11" t="str">
        <f t="shared" si="15"/>
        <v>GK</v>
      </c>
      <c r="CO11">
        <f>IF('1STGR'!CB19=0,0,'1STGR'!CB19)</f>
        <v>25</v>
      </c>
      <c r="CP11">
        <f>IF('1STGR'!CB19=0, "", '1STGR'!CC19)</f>
        <v>100</v>
      </c>
      <c r="CQ11">
        <f>IF('1STGR'!CB19=0, "", '1STGR'!CD19)</f>
        <v>2</v>
      </c>
      <c r="CR11" t="str">
        <f>IF('1STGR'!CB19=0, "", '1STGR'!CE19)</f>
        <v>OG</v>
      </c>
      <c r="CS11" t="str">
        <f>IF('1STGR'!CB19=0, "", '1STGR'!CF19)</f>
        <v>OG</v>
      </c>
      <c r="CT11">
        <f>IF('1STGR'!CG19=0, 0, '1STGR'!CG19)</f>
        <v>25</v>
      </c>
      <c r="CU11">
        <f>IF('1STGR'!CG19=0, "", '1STGR'!CH19)</f>
        <v>28</v>
      </c>
      <c r="CV11">
        <f>IF('1STGR'!CG19=0, "", '1STGR'!CI19)</f>
        <v>2</v>
      </c>
      <c r="CW11" t="str">
        <f>IF('1STGR'!CG19=0, "", '1STGR'!CJ19)</f>
        <v>OG</v>
      </c>
      <c r="CX11" t="str">
        <f>IF('1STGR'!CG19=0, "", '1STGR'!CK19)</f>
        <v>OG</v>
      </c>
      <c r="CY11">
        <f>IF('1STGR'!CL19=0, "", '1STGR'!CL19)</f>
        <v>128</v>
      </c>
      <c r="CZ11" t="str">
        <f>IF('1STGR'!CL19=0, "", '1STGR'!CO19)</f>
        <v>OG</v>
      </c>
      <c r="DA11" t="str">
        <f>IF('1STGR'!CL19=0, "", '1STGR'!CP19)</f>
        <v>OG</v>
      </c>
      <c r="DB11" t="str">
        <f t="shared" si="16"/>
        <v/>
      </c>
      <c r="DC11">
        <f t="shared" si="17"/>
        <v>208130</v>
      </c>
      <c r="DD11" t="str">
        <f t="shared" si="18"/>
        <v>ORAL</v>
      </c>
      <c r="DE11">
        <f>IF('1STGR'!CQ19=0,0,'1STGR'!CQ19)</f>
        <v>25</v>
      </c>
      <c r="DF11">
        <f>IF('1STGR'!CQ19=0,"", '1STGR'!CR19)</f>
        <v>120</v>
      </c>
      <c r="DG11">
        <f>IF('1STGR'!CQ19=0,"", '1STGR'!CS19)</f>
        <v>2</v>
      </c>
      <c r="DH11" t="str">
        <f>IF('1STGR'!CQ19=0,"", '1STGR'!CT19)</f>
        <v>OG</v>
      </c>
      <c r="DI11" t="str">
        <f>IF('1STGR'!CQ19=0,"", '1STGR'!CU19)</f>
        <v>OG</v>
      </c>
      <c r="DJ11">
        <f>IF('1STGR'!CV19=0,0, '1STGR'!CV19)</f>
        <v>25</v>
      </c>
      <c r="DK11">
        <f>IF('1STGR'!CV19=0, "", '1STGR'!CW19)</f>
        <v>27</v>
      </c>
      <c r="DL11">
        <f>IF('1STGR'!CV19=0, "", '1STGR'!CX19)</f>
        <v>2</v>
      </c>
      <c r="DM11" t="str">
        <f>IF('1STGR'!CV19=0, "", '1STGR'!CY19)</f>
        <v>OG</v>
      </c>
      <c r="DN11" t="str">
        <f>IF('1STGR'!CV19=0, "", '1STGR'!CZ19)</f>
        <v>OG</v>
      </c>
      <c r="DO11">
        <f>IF('1STGR'!DA19=0,"", '1STGR'!DA19)</f>
        <v>147</v>
      </c>
      <c r="DP11" t="str">
        <f>IF('1STGR'!DA19=0,"", '1STGR'!DD19)</f>
        <v>OG</v>
      </c>
      <c r="DQ11" t="str">
        <f>IF('1STGR'!DA19=0,"", '1STGR'!DE19)</f>
        <v>OG</v>
      </c>
      <c r="DR11" t="str">
        <f t="shared" si="19"/>
        <v/>
      </c>
      <c r="DS11">
        <f t="shared" si="20"/>
        <v>208135</v>
      </c>
      <c r="DT11" t="str">
        <f t="shared" si="26"/>
        <v>WORKSHEET</v>
      </c>
      <c r="DU11">
        <f>IF('1STGR'!DF19=0,0, '1STGR'!DF19)</f>
        <v>25</v>
      </c>
      <c r="DV11">
        <f>IF('1STGR'!DF19=0,"", '1STGR'!DG19)</f>
        <v>100</v>
      </c>
      <c r="DW11">
        <f>IF('1STGR'!DF19=0,"",'1STGR'!DH19)</f>
        <v>2</v>
      </c>
      <c r="DX11" t="str">
        <f>IF('1STGR'!DF19=0,"",'1STGR'!DI19)</f>
        <v>OG</v>
      </c>
      <c r="DY11" t="str">
        <f>IF('1STGR'!DF19=0,"",'1STGR'!DJ19)</f>
        <v>OG</v>
      </c>
      <c r="DZ11">
        <f>IF('1STGR'!DK19=0,0, '1STGR'!DK19)</f>
        <v>25</v>
      </c>
      <c r="EA11">
        <f>IF('1STGR'!DK19=0,"", '1STGR'!DL19)</f>
        <v>25</v>
      </c>
      <c r="EB11">
        <f>IF('1STGR'!DK19=0,"", '1STGR'!DM19)</f>
        <v>2</v>
      </c>
      <c r="EC11" t="str">
        <f>IF('1STGR'!DK19=0,"", '1STGR'!DN19)</f>
        <v>A+</v>
      </c>
      <c r="ED11">
        <f>IF('1STGR'!DK19=0,"", '1STGR'!DO19)</f>
        <v>4</v>
      </c>
      <c r="EE11">
        <f>IF('1STGR'!DP19=0,"", '1STGR'!DP19)</f>
        <v>125</v>
      </c>
      <c r="EF11" t="str">
        <f>IF('1STGR'!DP19=0,"", '1STGR'!DS19)</f>
        <v>OG</v>
      </c>
      <c r="EG11" t="str">
        <f>IF('1STGR'!DP19=0,"", '1STGR'!DT19)</f>
        <v>OG</v>
      </c>
      <c r="EH11" t="str">
        <f t="shared" si="21"/>
        <v/>
      </c>
      <c r="EI11" s="17">
        <f>'1STML'!AK19</f>
        <v>1726</v>
      </c>
      <c r="EJ11" s="17">
        <f>'1STML'!AL19</f>
        <v>265.54000000000002</v>
      </c>
      <c r="EK11" s="17" t="str">
        <f>'1STML'!AM19</f>
        <v>PASS</v>
      </c>
      <c r="EL11">
        <f>'1STML'!AN19</f>
        <v>7</v>
      </c>
      <c r="EM11" s="17">
        <f>'1STGR'!DY19</f>
        <v>0</v>
      </c>
      <c r="EN11">
        <f>'1STGR'!EA19</f>
        <v>1</v>
      </c>
      <c r="EO11">
        <f>'1STGR'!EB19</f>
        <v>55</v>
      </c>
      <c r="EP11" t="str">
        <f t="shared" si="22"/>
        <v>NOT GRADED</v>
      </c>
      <c r="EQ11" t="str">
        <f t="shared" si="23"/>
        <v>0-35</v>
      </c>
      <c r="ER11">
        <v>8</v>
      </c>
    </row>
    <row r="12" spans="1:148">
      <c r="A12">
        <f>'1ST'!A21</f>
        <v>11</v>
      </c>
      <c r="B12" t="str">
        <f>'1ST'!B21</f>
        <v>ST0790302</v>
      </c>
      <c r="C12">
        <f>'1ST'!C21</f>
        <v>200211</v>
      </c>
      <c r="D12" t="str">
        <f>'1ST'!D21</f>
        <v>LINA BASNET</v>
      </c>
      <c r="E12">
        <f>SUB!$B$4</f>
        <v>35</v>
      </c>
      <c r="F12" t="str">
        <f>SUB!$B$5</f>
        <v>KG</v>
      </c>
      <c r="G12" s="24" t="str">
        <f t="shared" si="0"/>
        <v>ANNAPURNA</v>
      </c>
      <c r="H12" t="str">
        <f>SUB!$B$3</f>
        <v>FIRST TERMINAL EXAMINATION 2080</v>
      </c>
      <c r="I12" t="str">
        <f>STD!F12</f>
        <v>ENGLISH MEDIUM</v>
      </c>
      <c r="J12" s="7">
        <f>STD!R12</f>
        <v>0</v>
      </c>
      <c r="K12">
        <f t="shared" si="24"/>
        <v>208101</v>
      </c>
      <c r="L12" t="str">
        <f t="shared" si="25"/>
        <v>COMP. ENGLISH</v>
      </c>
      <c r="M12">
        <f>IF('1STGR'!E20=0,0,'1STGR'!E20)</f>
        <v>50</v>
      </c>
      <c r="N12">
        <f>IF('1STGR'!E20=0,"",'1STGR'!F20)</f>
        <v>235</v>
      </c>
      <c r="O12">
        <f>IF('1STGR'!E20=0,"",'1STGR'!G20)</f>
        <v>2.5</v>
      </c>
      <c r="P12" t="str">
        <f>IF('1STGR'!E20=0,"",'1STGR'!H20)</f>
        <v>OG</v>
      </c>
      <c r="Q12" t="str">
        <f>IF('1STGR'!E20=0,"",'1STGR'!I20)</f>
        <v>OG</v>
      </c>
      <c r="R12">
        <f>IF('1STGR'!J20=0,0,'1STGR'!J20)</f>
        <v>50</v>
      </c>
      <c r="S12">
        <f>IF('1STGR'!J20=0,"",'1STGR'!K20)</f>
        <v>63</v>
      </c>
      <c r="T12">
        <f>IF('1STGR'!J20=0,"",'1STGR'!L20)</f>
        <v>2.5</v>
      </c>
      <c r="U12" t="str">
        <f>IF('1STGR'!J20=0,"",'1STGR'!M20)</f>
        <v>OG</v>
      </c>
      <c r="V12" t="str">
        <f>IF('1STGR'!J20=0,"",'1STGR'!N20)</f>
        <v>OG</v>
      </c>
      <c r="W12">
        <f>IF('1STGR'!O20=0,"",'1STGR'!O20)</f>
        <v>298</v>
      </c>
      <c r="X12" t="str">
        <f>IF('1STGR'!O20=0,"",'1STGR'!R20)</f>
        <v>OG</v>
      </c>
      <c r="Y12" t="str">
        <f>IF('1STGR'!O20=0,"",'1STGR'!S20)</f>
        <v>OG</v>
      </c>
      <c r="Z12" t="str">
        <f t="shared" si="1"/>
        <v/>
      </c>
      <c r="AA12">
        <f t="shared" si="2"/>
        <v>208105</v>
      </c>
      <c r="AB12" t="str">
        <f t="shared" si="3"/>
        <v>COMP. NEPALI</v>
      </c>
      <c r="AC12">
        <f>IF('1STGR'!T20=0,0,'1STGR'!T20)</f>
        <v>50</v>
      </c>
      <c r="AD12">
        <f>IF('1STGR'!T20=0,"",'1STGR'!U20)</f>
        <v>235</v>
      </c>
      <c r="AE12">
        <f>IF('1STGR'!T20=0,"",'1STGR'!V20)</f>
        <v>2.5</v>
      </c>
      <c r="AF12" t="str">
        <f>IF('1STGR'!T20=0,"",'1STGR'!W20)</f>
        <v>OG</v>
      </c>
      <c r="AG12" t="str">
        <f>IF('1STGR'!T20=0,"",'1STGR'!X20)</f>
        <v>OG</v>
      </c>
      <c r="AH12">
        <f>IF('1STGR'!Y20=0,0,'1STGR'!Y20)</f>
        <v>50</v>
      </c>
      <c r="AI12">
        <f>IF('1STGR'!Y20=0,"",'1STGR'!Z20)</f>
        <v>63</v>
      </c>
      <c r="AJ12">
        <f>IF('1STGR'!Y20=0,"",'1STGR'!AA20)</f>
        <v>2.5</v>
      </c>
      <c r="AK12" t="str">
        <f>IF('1STGR'!Y20=0,"",'1STGR'!AB20)</f>
        <v>OG</v>
      </c>
      <c r="AL12" t="str">
        <f>IF('1STGR'!Y20=0,"",'1STGR'!AC20)</f>
        <v>OG</v>
      </c>
      <c r="AM12">
        <f>IF('1STGR'!AD20=0,"",'1STGR'!AD20)</f>
        <v>298</v>
      </c>
      <c r="AN12" t="str">
        <f>IF('1STGR'!AD20=0,"",'1STGR'!AG20)</f>
        <v>OG</v>
      </c>
      <c r="AO12" t="str">
        <f>IF('1STGR'!AD20=0,"",'1STGR'!AH20)</f>
        <v>OG</v>
      </c>
      <c r="AP12" t="str">
        <f t="shared" si="4"/>
        <v/>
      </c>
      <c r="AQ12">
        <f t="shared" si="5"/>
        <v>208110</v>
      </c>
      <c r="AR12" t="str">
        <f t="shared" si="6"/>
        <v>COMP. MATHEMATICS</v>
      </c>
      <c r="AS12">
        <f>IF('1STGR'!AI20=0,0,'1STGR'!AI20)</f>
        <v>50</v>
      </c>
      <c r="AT12">
        <f>IF('1STGR'!AI20=0,"",'1STGR'!AJ20)</f>
        <v>235</v>
      </c>
      <c r="AU12">
        <f>IF('1STGR'!AI20=0,"",'1STGR'!AK20)</f>
        <v>2.5</v>
      </c>
      <c r="AV12" t="str">
        <f>IF('1STGR'!AI20=0,"",'1STGR'!AL20)</f>
        <v>OG</v>
      </c>
      <c r="AW12" t="str">
        <f>IF('1STGR'!AI20=0,"",'1STGR'!AM20)</f>
        <v>OG</v>
      </c>
      <c r="AX12">
        <f>IF('1STGR'!AN20=0,0,'1STGR'!AN20)</f>
        <v>50</v>
      </c>
      <c r="AY12">
        <f>IF('1STGR'!AN20=0,"",'1STGR'!AO20)</f>
        <v>38</v>
      </c>
      <c r="AZ12">
        <f>IF('1STGR'!AN20=0,"",'1STGR'!AP20)</f>
        <v>2.5</v>
      </c>
      <c r="BA12" t="str">
        <f>IF('1STGR'!AN20=0,"",'1STGR'!AQ20)</f>
        <v>B+</v>
      </c>
      <c r="BB12">
        <f>IF('1STGR'!AN20=0,"",'1STGR'!AR20)</f>
        <v>3.2</v>
      </c>
      <c r="BC12">
        <f>IF('1STGR'!AS20=0,"",'1STGR'!AS20)</f>
        <v>273</v>
      </c>
      <c r="BD12" t="str">
        <f>IF('1STGR'!AS20=0,"",'1STGR'!AV20)</f>
        <v>OG</v>
      </c>
      <c r="BE12" t="str">
        <f>IF('1STGR'!AS20=0,"",'1STGR'!AW20)</f>
        <v>OG</v>
      </c>
      <c r="BF12" t="str">
        <f t="shared" si="7"/>
        <v/>
      </c>
      <c r="BG12">
        <f t="shared" si="8"/>
        <v>208115</v>
      </c>
      <c r="BH12" t="str">
        <f t="shared" si="9"/>
        <v>SCIENCE AND TECHNOLOGY</v>
      </c>
      <c r="BI12">
        <f>IF('1STGR'!AX20=0,0,'1STGR'!AX20)</f>
        <v>50</v>
      </c>
      <c r="BJ12">
        <f>IF('1STGR'!AX20=0,"",'1STGR'!AY20)</f>
        <v>210</v>
      </c>
      <c r="BK12">
        <f>IF('1STGR'!AX20=0,"",'1STGR'!AZ20)</f>
        <v>2.5</v>
      </c>
      <c r="BL12" t="str">
        <f>IF('1STGR'!AX20=0,"",'1STGR'!BA20)</f>
        <v>OG</v>
      </c>
      <c r="BM12" t="str">
        <f>IF('1STGR'!AX20=0,"",'1STGR'!BB20)</f>
        <v>OG</v>
      </c>
      <c r="BN12">
        <f>IF('1STGR'!BC20=0,0,'1STGR'!BC20)</f>
        <v>50</v>
      </c>
      <c r="BO12">
        <f>IF('1STGR'!BC20=0,"",'1STGR'!BD20)</f>
        <v>63</v>
      </c>
      <c r="BP12">
        <f>IF('1STGR'!BC20=0,"",'1STGR'!BE20)</f>
        <v>2.5</v>
      </c>
      <c r="BQ12" t="str">
        <f>IF('1STGR'!BC20=0,"",'1STGR'!BF20)</f>
        <v>OG</v>
      </c>
      <c r="BR12" t="str">
        <f>IF('1STGR'!BC20=0,"",'1STGR'!BG20)</f>
        <v>OG</v>
      </c>
      <c r="BS12">
        <f>IF('1STGR'!BH20=0,"",'1STGR'!BH20)</f>
        <v>273</v>
      </c>
      <c r="BT12" t="str">
        <f>IF('1STGR'!BH20=0,"",'1STGR'!BK20)</f>
        <v>OG</v>
      </c>
      <c r="BU12" t="str">
        <f>IF('1STGR'!BH20=0,"",'1STGR'!BL20)</f>
        <v>OG</v>
      </c>
      <c r="BV12" t="str">
        <f t="shared" si="10"/>
        <v/>
      </c>
      <c r="BW12">
        <f t="shared" si="11"/>
        <v>208120</v>
      </c>
      <c r="BX12" t="str">
        <f t="shared" si="12"/>
        <v>SOCIAL STUDIES</v>
      </c>
      <c r="BY12">
        <f>IF('1STGR'!BM20=0,0,'1STGR'!BM20)</f>
        <v>50</v>
      </c>
      <c r="BZ12">
        <f>IF('1STGR'!BM20=0,"",'1STGR'!BN20)</f>
        <v>225</v>
      </c>
      <c r="CA12">
        <f>IF('1STGR'!BM20=0,"",'1STGR'!BO20)</f>
        <v>2.5</v>
      </c>
      <c r="CB12" t="str">
        <f>IF('1STGR'!BM20=0,"",'1STGR'!BP20)</f>
        <v>OG</v>
      </c>
      <c r="CC12" t="str">
        <f>IF('1STGR'!BM20=0,"",'1STGR'!BQ20)</f>
        <v>OG</v>
      </c>
      <c r="CD12">
        <f>IF('1STGR'!BR20=0,0,'1STGR'!BR20)</f>
        <v>50</v>
      </c>
      <c r="CE12">
        <f>IF('1STGR'!BR20=0,"",'1STGR'!BS20)</f>
        <v>63</v>
      </c>
      <c r="CF12">
        <f>IF('1STGR'!BR20=0,"",'1STGR'!BT20)</f>
        <v>2.5</v>
      </c>
      <c r="CG12" t="str">
        <f>IF('1STGR'!BR20=0,"",'1STGR'!BU20)</f>
        <v>OG</v>
      </c>
      <c r="CH12" t="str">
        <f>IF('1STGR'!BR20=0,"",'1STGR'!BV20)</f>
        <v>OG</v>
      </c>
      <c r="CI12">
        <f>IF('1STGR'!BW20=0, "", '1STGR'!BW20)</f>
        <v>288</v>
      </c>
      <c r="CJ12" t="str">
        <f>IF('1STGR'!BW20=0, "", '1STGR'!BZ20)</f>
        <v>OG</v>
      </c>
      <c r="CK12" t="str">
        <f>IF('1STGR'!BW20=0, "", '1STGR'!CA20)</f>
        <v>OG</v>
      </c>
      <c r="CL12" t="str">
        <f t="shared" si="13"/>
        <v/>
      </c>
      <c r="CM12">
        <f t="shared" si="14"/>
        <v>208125</v>
      </c>
      <c r="CN12" t="str">
        <f t="shared" si="15"/>
        <v>GK</v>
      </c>
      <c r="CO12">
        <f>IF('1STGR'!CB20=0,0,'1STGR'!CB20)</f>
        <v>25</v>
      </c>
      <c r="CP12">
        <f>IF('1STGR'!CB20=0, "", '1STGR'!CC20)</f>
        <v>125</v>
      </c>
      <c r="CQ12">
        <f>IF('1STGR'!CB20=0, "", '1STGR'!CD20)</f>
        <v>2</v>
      </c>
      <c r="CR12" t="str">
        <f>IF('1STGR'!CB20=0, "", '1STGR'!CE20)</f>
        <v>OG</v>
      </c>
      <c r="CS12" t="str">
        <f>IF('1STGR'!CB20=0, "", '1STGR'!CF20)</f>
        <v>OG</v>
      </c>
      <c r="CT12">
        <f>IF('1STGR'!CG20=0, 0, '1STGR'!CG20)</f>
        <v>25</v>
      </c>
      <c r="CU12">
        <f>IF('1STGR'!CG20=0, "", '1STGR'!CH20)</f>
        <v>32</v>
      </c>
      <c r="CV12">
        <f>IF('1STGR'!CG20=0, "", '1STGR'!CI20)</f>
        <v>2</v>
      </c>
      <c r="CW12" t="str">
        <f>IF('1STGR'!CG20=0, "", '1STGR'!CJ20)</f>
        <v>OG</v>
      </c>
      <c r="CX12" t="str">
        <f>IF('1STGR'!CG20=0, "", '1STGR'!CK20)</f>
        <v>OG</v>
      </c>
      <c r="CY12">
        <f>IF('1STGR'!CL20=0, "", '1STGR'!CL20)</f>
        <v>157</v>
      </c>
      <c r="CZ12" t="str">
        <f>IF('1STGR'!CL20=0, "", '1STGR'!CO20)</f>
        <v>OG</v>
      </c>
      <c r="DA12" t="str">
        <f>IF('1STGR'!CL20=0, "", '1STGR'!CP20)</f>
        <v>OG</v>
      </c>
      <c r="DB12" t="str">
        <f t="shared" si="16"/>
        <v/>
      </c>
      <c r="DC12">
        <f t="shared" si="17"/>
        <v>208130</v>
      </c>
      <c r="DD12" t="str">
        <f t="shared" si="18"/>
        <v>ORAL</v>
      </c>
      <c r="DE12">
        <f>IF('1STGR'!CQ20=0,0,'1STGR'!CQ20)</f>
        <v>25</v>
      </c>
      <c r="DF12">
        <f>IF('1STGR'!CQ20=0,"", '1STGR'!CR20)</f>
        <v>125</v>
      </c>
      <c r="DG12">
        <f>IF('1STGR'!CQ20=0,"", '1STGR'!CS20)</f>
        <v>2</v>
      </c>
      <c r="DH12" t="str">
        <f>IF('1STGR'!CQ20=0,"", '1STGR'!CT20)</f>
        <v>OG</v>
      </c>
      <c r="DI12" t="str">
        <f>IF('1STGR'!CQ20=0,"", '1STGR'!CU20)</f>
        <v>OG</v>
      </c>
      <c r="DJ12">
        <f>IF('1STGR'!CV20=0,0, '1STGR'!CV20)</f>
        <v>25</v>
      </c>
      <c r="DK12">
        <f>IF('1STGR'!CV20=0, "", '1STGR'!CW20)</f>
        <v>30</v>
      </c>
      <c r="DL12">
        <f>IF('1STGR'!CV20=0, "", '1STGR'!CX20)</f>
        <v>2</v>
      </c>
      <c r="DM12" t="str">
        <f>IF('1STGR'!CV20=0, "", '1STGR'!CY20)</f>
        <v>OG</v>
      </c>
      <c r="DN12" t="str">
        <f>IF('1STGR'!CV20=0, "", '1STGR'!CZ20)</f>
        <v>OG</v>
      </c>
      <c r="DO12">
        <f>IF('1STGR'!DA20=0,"", '1STGR'!DA20)</f>
        <v>155</v>
      </c>
      <c r="DP12" t="str">
        <f>IF('1STGR'!DA20=0,"", '1STGR'!DD20)</f>
        <v>OG</v>
      </c>
      <c r="DQ12" t="str">
        <f>IF('1STGR'!DA20=0,"", '1STGR'!DE20)</f>
        <v>OG</v>
      </c>
      <c r="DR12" t="str">
        <f t="shared" si="19"/>
        <v/>
      </c>
      <c r="DS12">
        <f t="shared" si="20"/>
        <v>208135</v>
      </c>
      <c r="DT12" t="str">
        <f t="shared" si="26"/>
        <v>WORKSHEET</v>
      </c>
      <c r="DU12">
        <f>IF('1STGR'!DF20=0,0, '1STGR'!DF20)</f>
        <v>25</v>
      </c>
      <c r="DV12">
        <f>IF('1STGR'!DF20=0,"", '1STGR'!DG20)</f>
        <v>125</v>
      </c>
      <c r="DW12">
        <f>IF('1STGR'!DF20=0,"",'1STGR'!DH20)</f>
        <v>2</v>
      </c>
      <c r="DX12" t="str">
        <f>IF('1STGR'!DF20=0,"",'1STGR'!DI20)</f>
        <v>OG</v>
      </c>
      <c r="DY12" t="str">
        <f>IF('1STGR'!DF20=0,"",'1STGR'!DJ20)</f>
        <v>OG</v>
      </c>
      <c r="DZ12">
        <f>IF('1STGR'!DK20=0,0, '1STGR'!DK20)</f>
        <v>25</v>
      </c>
      <c r="EA12">
        <f>IF('1STGR'!DK20=0,"", '1STGR'!DL20)</f>
        <v>32</v>
      </c>
      <c r="EB12">
        <f>IF('1STGR'!DK20=0,"", '1STGR'!DM20)</f>
        <v>2</v>
      </c>
      <c r="EC12" t="str">
        <f>IF('1STGR'!DK20=0,"", '1STGR'!DN20)</f>
        <v>OG</v>
      </c>
      <c r="ED12" t="str">
        <f>IF('1STGR'!DK20=0,"", '1STGR'!DO20)</f>
        <v>OG</v>
      </c>
      <c r="EE12">
        <f>IF('1STGR'!DP20=0,"", '1STGR'!DP20)</f>
        <v>157</v>
      </c>
      <c r="EF12" t="str">
        <f>IF('1STGR'!DP20=0,"", '1STGR'!DS20)</f>
        <v>OG</v>
      </c>
      <c r="EG12" t="str">
        <f>IF('1STGR'!DP20=0,"", '1STGR'!DT20)</f>
        <v>OG</v>
      </c>
      <c r="EH12" t="str">
        <f t="shared" si="21"/>
        <v/>
      </c>
      <c r="EI12" s="17">
        <f>'1STML'!AK20</f>
        <v>1899</v>
      </c>
      <c r="EJ12" s="17">
        <f>'1STML'!AL20</f>
        <v>292.14999999999998</v>
      </c>
      <c r="EK12" s="17" t="str">
        <f>'1STML'!AM20</f>
        <v>PASS</v>
      </c>
      <c r="EL12">
        <f>'1STML'!AN20</f>
        <v>3</v>
      </c>
      <c r="EM12" s="17">
        <f>'1STGR'!DY20</f>
        <v>0</v>
      </c>
      <c r="EN12">
        <f>'1STGR'!EA20</f>
        <v>1</v>
      </c>
      <c r="EO12">
        <f>'1STGR'!EB20</f>
        <v>55</v>
      </c>
      <c r="EP12" t="str">
        <f t="shared" si="22"/>
        <v>NOT GRADED</v>
      </c>
      <c r="EQ12" t="str">
        <f t="shared" si="23"/>
        <v>0-35</v>
      </c>
      <c r="ER12">
        <v>8</v>
      </c>
    </row>
    <row r="13" spans="1:148">
      <c r="A13">
        <f>'1ST'!A22</f>
        <v>12</v>
      </c>
      <c r="B13" t="str">
        <f>'1ST'!B22</f>
        <v>ST0790115</v>
      </c>
      <c r="C13">
        <f>'1ST'!C22</f>
        <v>200212</v>
      </c>
      <c r="D13" t="str">
        <f>'1ST'!D22</f>
        <v>NISUM LAWATI</v>
      </c>
      <c r="E13">
        <f>SUB!$B$4</f>
        <v>35</v>
      </c>
      <c r="F13" t="str">
        <f>SUB!$B$5</f>
        <v>KG</v>
      </c>
      <c r="G13" s="24" t="str">
        <f t="shared" si="0"/>
        <v>ANNAPURNA</v>
      </c>
      <c r="H13" t="str">
        <f>SUB!$B$3</f>
        <v>FIRST TERMINAL EXAMINATION 2080</v>
      </c>
      <c r="I13" t="str">
        <f>STD!F13</f>
        <v>ENGLISH MEDIUM</v>
      </c>
      <c r="J13" s="7">
        <f>STD!R13</f>
        <v>0</v>
      </c>
      <c r="K13">
        <f t="shared" si="24"/>
        <v>208101</v>
      </c>
      <c r="L13" t="str">
        <f t="shared" si="25"/>
        <v>COMP. ENGLISH</v>
      </c>
      <c r="M13">
        <f>IF('1STGR'!E21=0,0,'1STGR'!E21)</f>
        <v>50</v>
      </c>
      <c r="N13">
        <f>IF('1STGR'!E21=0,"",'1STGR'!F21)</f>
        <v>175</v>
      </c>
      <c r="O13">
        <f>IF('1STGR'!E21=0,"",'1STGR'!G21)</f>
        <v>2.5</v>
      </c>
      <c r="P13" t="str">
        <f>IF('1STGR'!E21=0,"",'1STGR'!H21)</f>
        <v>OG</v>
      </c>
      <c r="Q13" t="str">
        <f>IF('1STGR'!E21=0,"",'1STGR'!I21)</f>
        <v>OG</v>
      </c>
      <c r="R13">
        <f>IF('1STGR'!J21=0,0,'1STGR'!J21)</f>
        <v>50</v>
      </c>
      <c r="S13">
        <f>IF('1STGR'!J21=0,"",'1STGR'!K21)</f>
        <v>57</v>
      </c>
      <c r="T13">
        <f>IF('1STGR'!J21=0,"",'1STGR'!L21)</f>
        <v>2.5</v>
      </c>
      <c r="U13" t="str">
        <f>IF('1STGR'!J21=0,"",'1STGR'!M21)</f>
        <v>OG</v>
      </c>
      <c r="V13" t="str">
        <f>IF('1STGR'!J21=0,"",'1STGR'!N21)</f>
        <v>OG</v>
      </c>
      <c r="W13">
        <f>IF('1STGR'!O21=0,"",'1STGR'!O21)</f>
        <v>232</v>
      </c>
      <c r="X13" t="str">
        <f>IF('1STGR'!O21=0,"",'1STGR'!R21)</f>
        <v>OG</v>
      </c>
      <c r="Y13" t="str">
        <f>IF('1STGR'!O21=0,"",'1STGR'!S21)</f>
        <v>OG</v>
      </c>
      <c r="Z13" t="str">
        <f t="shared" si="1"/>
        <v/>
      </c>
      <c r="AA13">
        <f t="shared" si="2"/>
        <v>208105</v>
      </c>
      <c r="AB13" t="str">
        <f t="shared" si="3"/>
        <v>COMP. NEPALI</v>
      </c>
      <c r="AC13">
        <f>IF('1STGR'!T21=0,0,'1STGR'!T21)</f>
        <v>50</v>
      </c>
      <c r="AD13">
        <f>IF('1STGR'!T21=0,"",'1STGR'!U21)</f>
        <v>185</v>
      </c>
      <c r="AE13">
        <f>IF('1STGR'!T21=0,"",'1STGR'!V21)</f>
        <v>2.5</v>
      </c>
      <c r="AF13" t="str">
        <f>IF('1STGR'!T21=0,"",'1STGR'!W21)</f>
        <v>OG</v>
      </c>
      <c r="AG13" t="str">
        <f>IF('1STGR'!T21=0,"",'1STGR'!X21)</f>
        <v>OG</v>
      </c>
      <c r="AH13">
        <f>IF('1STGR'!Y21=0,0,'1STGR'!Y21)</f>
        <v>50</v>
      </c>
      <c r="AI13">
        <f>IF('1STGR'!Y21=0,"",'1STGR'!Z21)</f>
        <v>57</v>
      </c>
      <c r="AJ13">
        <f>IF('1STGR'!Y21=0,"",'1STGR'!AA21)</f>
        <v>2.5</v>
      </c>
      <c r="AK13" t="str">
        <f>IF('1STGR'!Y21=0,"",'1STGR'!AB21)</f>
        <v>OG</v>
      </c>
      <c r="AL13" t="str">
        <f>IF('1STGR'!Y21=0,"",'1STGR'!AC21)</f>
        <v>OG</v>
      </c>
      <c r="AM13">
        <f>IF('1STGR'!AD21=0,"",'1STGR'!AD21)</f>
        <v>242</v>
      </c>
      <c r="AN13" t="str">
        <f>IF('1STGR'!AD21=0,"",'1STGR'!AG21)</f>
        <v>OG</v>
      </c>
      <c r="AO13" t="str">
        <f>IF('1STGR'!AD21=0,"",'1STGR'!AH21)</f>
        <v>OG</v>
      </c>
      <c r="AP13" t="str">
        <f t="shared" si="4"/>
        <v/>
      </c>
      <c r="AQ13">
        <f t="shared" si="5"/>
        <v>208110</v>
      </c>
      <c r="AR13" t="str">
        <f t="shared" si="6"/>
        <v>COMP. MATHEMATICS</v>
      </c>
      <c r="AS13">
        <f>IF('1STGR'!AI21=0,0,'1STGR'!AI21)</f>
        <v>50</v>
      </c>
      <c r="AT13">
        <f>IF('1STGR'!AI21=0,"",'1STGR'!AJ21)</f>
        <v>205</v>
      </c>
      <c r="AU13">
        <f>IF('1STGR'!AI21=0,"",'1STGR'!AK21)</f>
        <v>2.5</v>
      </c>
      <c r="AV13" t="str">
        <f>IF('1STGR'!AI21=0,"",'1STGR'!AL21)</f>
        <v>OG</v>
      </c>
      <c r="AW13" t="str">
        <f>IF('1STGR'!AI21=0,"",'1STGR'!AM21)</f>
        <v>OG</v>
      </c>
      <c r="AX13">
        <f>IF('1STGR'!AN21=0,0,'1STGR'!AN21)</f>
        <v>50</v>
      </c>
      <c r="AY13">
        <f>IF('1STGR'!AN21=0,"",'1STGR'!AO21)</f>
        <v>58</v>
      </c>
      <c r="AZ13">
        <f>IF('1STGR'!AN21=0,"",'1STGR'!AP21)</f>
        <v>2.5</v>
      </c>
      <c r="BA13" t="str">
        <f>IF('1STGR'!AN21=0,"",'1STGR'!AQ21)</f>
        <v>OG</v>
      </c>
      <c r="BB13" t="str">
        <f>IF('1STGR'!AN21=0,"",'1STGR'!AR21)</f>
        <v>OG</v>
      </c>
      <c r="BC13">
        <f>IF('1STGR'!AS21=0,"",'1STGR'!AS21)</f>
        <v>263</v>
      </c>
      <c r="BD13" t="str">
        <f>IF('1STGR'!AS21=0,"",'1STGR'!AV21)</f>
        <v>OG</v>
      </c>
      <c r="BE13" t="str">
        <f>IF('1STGR'!AS21=0,"",'1STGR'!AW21)</f>
        <v>OG</v>
      </c>
      <c r="BF13" t="str">
        <f t="shared" si="7"/>
        <v/>
      </c>
      <c r="BG13">
        <f t="shared" si="8"/>
        <v>208115</v>
      </c>
      <c r="BH13" t="str">
        <f t="shared" si="9"/>
        <v>SCIENCE AND TECHNOLOGY</v>
      </c>
      <c r="BI13">
        <f>IF('1STGR'!AX21=0,0,'1STGR'!AX21)</f>
        <v>50</v>
      </c>
      <c r="BJ13">
        <f>IF('1STGR'!AX21=0,"",'1STGR'!AY21)</f>
        <v>205</v>
      </c>
      <c r="BK13">
        <f>IF('1STGR'!AX21=0,"",'1STGR'!AZ21)</f>
        <v>2.5</v>
      </c>
      <c r="BL13" t="str">
        <f>IF('1STGR'!AX21=0,"",'1STGR'!BA21)</f>
        <v>OG</v>
      </c>
      <c r="BM13" t="str">
        <f>IF('1STGR'!AX21=0,"",'1STGR'!BB21)</f>
        <v>OG</v>
      </c>
      <c r="BN13">
        <f>IF('1STGR'!BC21=0,0,'1STGR'!BC21)</f>
        <v>50</v>
      </c>
      <c r="BO13">
        <f>IF('1STGR'!BC21=0,"",'1STGR'!BD21)</f>
        <v>59</v>
      </c>
      <c r="BP13">
        <f>IF('1STGR'!BC21=0,"",'1STGR'!BE21)</f>
        <v>2.5</v>
      </c>
      <c r="BQ13" t="str">
        <f>IF('1STGR'!BC21=0,"",'1STGR'!BF21)</f>
        <v>OG</v>
      </c>
      <c r="BR13" t="str">
        <f>IF('1STGR'!BC21=0,"",'1STGR'!BG21)</f>
        <v>OG</v>
      </c>
      <c r="BS13">
        <f>IF('1STGR'!BH21=0,"",'1STGR'!BH21)</f>
        <v>264</v>
      </c>
      <c r="BT13" t="str">
        <f>IF('1STGR'!BH21=0,"",'1STGR'!BK21)</f>
        <v>OG</v>
      </c>
      <c r="BU13" t="str">
        <f>IF('1STGR'!BH21=0,"",'1STGR'!BL21)</f>
        <v>OG</v>
      </c>
      <c r="BV13" t="str">
        <f t="shared" si="10"/>
        <v/>
      </c>
      <c r="BW13">
        <f t="shared" si="11"/>
        <v>208120</v>
      </c>
      <c r="BX13" t="str">
        <f t="shared" si="12"/>
        <v>SOCIAL STUDIES</v>
      </c>
      <c r="BY13">
        <f>IF('1STGR'!BM21=0,0,'1STGR'!BM21)</f>
        <v>50</v>
      </c>
      <c r="BZ13">
        <f>IF('1STGR'!BM21=0,"",'1STGR'!BN21)</f>
        <v>140</v>
      </c>
      <c r="CA13">
        <f>IF('1STGR'!BM21=0,"",'1STGR'!BO21)</f>
        <v>2.5</v>
      </c>
      <c r="CB13" t="str">
        <f>IF('1STGR'!BM21=0,"",'1STGR'!BP21)</f>
        <v>OG</v>
      </c>
      <c r="CC13" t="str">
        <f>IF('1STGR'!BM21=0,"",'1STGR'!BQ21)</f>
        <v>OG</v>
      </c>
      <c r="CD13">
        <f>IF('1STGR'!BR21=0,0,'1STGR'!BR21)</f>
        <v>50</v>
      </c>
      <c r="CE13">
        <f>IF('1STGR'!BR21=0,"",'1STGR'!BS21)</f>
        <v>59</v>
      </c>
      <c r="CF13">
        <f>IF('1STGR'!BR21=0,"",'1STGR'!BT21)</f>
        <v>2.5</v>
      </c>
      <c r="CG13" t="str">
        <f>IF('1STGR'!BR21=0,"",'1STGR'!BU21)</f>
        <v>OG</v>
      </c>
      <c r="CH13" t="str">
        <f>IF('1STGR'!BR21=0,"",'1STGR'!BV21)</f>
        <v>OG</v>
      </c>
      <c r="CI13">
        <f>IF('1STGR'!BW21=0, "", '1STGR'!BW21)</f>
        <v>199</v>
      </c>
      <c r="CJ13" t="str">
        <f>IF('1STGR'!BW21=0, "", '1STGR'!BZ21)</f>
        <v>OG</v>
      </c>
      <c r="CK13" t="str">
        <f>IF('1STGR'!BW21=0, "", '1STGR'!CA21)</f>
        <v>OG</v>
      </c>
      <c r="CL13" t="str">
        <f t="shared" si="13"/>
        <v/>
      </c>
      <c r="CM13">
        <f t="shared" si="14"/>
        <v>208125</v>
      </c>
      <c r="CN13" t="str">
        <f t="shared" si="15"/>
        <v>GK</v>
      </c>
      <c r="CO13">
        <f>IF('1STGR'!CB21=0,0,'1STGR'!CB21)</f>
        <v>25</v>
      </c>
      <c r="CP13">
        <f>IF('1STGR'!CB21=0, "", '1STGR'!CC21)</f>
        <v>75</v>
      </c>
      <c r="CQ13">
        <f>IF('1STGR'!CB21=0, "", '1STGR'!CD21)</f>
        <v>2</v>
      </c>
      <c r="CR13" t="str">
        <f>IF('1STGR'!CB21=0, "", '1STGR'!CE21)</f>
        <v>OG</v>
      </c>
      <c r="CS13" t="str">
        <f>IF('1STGR'!CB21=0, "", '1STGR'!CF21)</f>
        <v>OG</v>
      </c>
      <c r="CT13">
        <f>IF('1STGR'!CG21=0, 0, '1STGR'!CG21)</f>
        <v>25</v>
      </c>
      <c r="CU13">
        <f>IF('1STGR'!CG21=0, "", '1STGR'!CH21)</f>
        <v>27</v>
      </c>
      <c r="CV13">
        <f>IF('1STGR'!CG21=0, "", '1STGR'!CI21)</f>
        <v>2</v>
      </c>
      <c r="CW13" t="str">
        <f>IF('1STGR'!CG21=0, "", '1STGR'!CJ21)</f>
        <v>OG</v>
      </c>
      <c r="CX13" t="str">
        <f>IF('1STGR'!CG21=0, "", '1STGR'!CK21)</f>
        <v>OG</v>
      </c>
      <c r="CY13">
        <f>IF('1STGR'!CL21=0, "", '1STGR'!CL21)</f>
        <v>102</v>
      </c>
      <c r="CZ13" t="str">
        <f>IF('1STGR'!CL21=0, "", '1STGR'!CO21)</f>
        <v>OG</v>
      </c>
      <c r="DA13" t="str">
        <f>IF('1STGR'!CL21=0, "", '1STGR'!CP21)</f>
        <v>OG</v>
      </c>
      <c r="DB13" t="str">
        <f t="shared" si="16"/>
        <v/>
      </c>
      <c r="DC13">
        <f t="shared" si="17"/>
        <v>208130</v>
      </c>
      <c r="DD13" t="str">
        <f t="shared" si="18"/>
        <v>ORAL</v>
      </c>
      <c r="DE13">
        <f>IF('1STGR'!CQ21=0,0,'1STGR'!CQ21)</f>
        <v>25</v>
      </c>
      <c r="DF13">
        <f>IF('1STGR'!CQ21=0,"", '1STGR'!CR21)</f>
        <v>115</v>
      </c>
      <c r="DG13">
        <f>IF('1STGR'!CQ21=0,"", '1STGR'!CS21)</f>
        <v>2</v>
      </c>
      <c r="DH13" t="str">
        <f>IF('1STGR'!CQ21=0,"", '1STGR'!CT21)</f>
        <v>OG</v>
      </c>
      <c r="DI13" t="str">
        <f>IF('1STGR'!CQ21=0,"", '1STGR'!CU21)</f>
        <v>OG</v>
      </c>
      <c r="DJ13">
        <f>IF('1STGR'!CV21=0,0, '1STGR'!CV21)</f>
        <v>25</v>
      </c>
      <c r="DK13">
        <f>IF('1STGR'!CV21=0, "", '1STGR'!CW21)</f>
        <v>25</v>
      </c>
      <c r="DL13">
        <f>IF('1STGR'!CV21=0, "", '1STGR'!CX21)</f>
        <v>2</v>
      </c>
      <c r="DM13" t="str">
        <f>IF('1STGR'!CV21=0, "", '1STGR'!CY21)</f>
        <v>A+</v>
      </c>
      <c r="DN13">
        <f>IF('1STGR'!CV21=0, "", '1STGR'!CZ21)</f>
        <v>4</v>
      </c>
      <c r="DO13">
        <f>IF('1STGR'!DA21=0,"", '1STGR'!DA21)</f>
        <v>140</v>
      </c>
      <c r="DP13" t="str">
        <f>IF('1STGR'!DA21=0,"", '1STGR'!DD21)</f>
        <v>OG</v>
      </c>
      <c r="DQ13" t="str">
        <f>IF('1STGR'!DA21=0,"", '1STGR'!DE21)</f>
        <v>OG</v>
      </c>
      <c r="DR13" t="str">
        <f t="shared" si="19"/>
        <v/>
      </c>
      <c r="DS13">
        <f t="shared" si="20"/>
        <v>208135</v>
      </c>
      <c r="DT13" t="str">
        <f t="shared" si="26"/>
        <v>WORKSHEET</v>
      </c>
      <c r="DU13">
        <f>IF('1STGR'!DF21=0,0, '1STGR'!DF21)</f>
        <v>25</v>
      </c>
      <c r="DV13">
        <f>IF('1STGR'!DF21=0,"", '1STGR'!DG21)</f>
        <v>95</v>
      </c>
      <c r="DW13">
        <f>IF('1STGR'!DF21=0,"",'1STGR'!DH21)</f>
        <v>2</v>
      </c>
      <c r="DX13" t="str">
        <f>IF('1STGR'!DF21=0,"",'1STGR'!DI21)</f>
        <v>OG</v>
      </c>
      <c r="DY13" t="str">
        <f>IF('1STGR'!DF21=0,"",'1STGR'!DJ21)</f>
        <v>OG</v>
      </c>
      <c r="DZ13">
        <f>IF('1STGR'!DK21=0,0, '1STGR'!DK21)</f>
        <v>25</v>
      </c>
      <c r="EA13">
        <f>IF('1STGR'!DK21=0,"", '1STGR'!DL21)</f>
        <v>28</v>
      </c>
      <c r="EB13">
        <f>IF('1STGR'!DK21=0,"", '1STGR'!DM21)</f>
        <v>2</v>
      </c>
      <c r="EC13" t="str">
        <f>IF('1STGR'!DK21=0,"", '1STGR'!DN21)</f>
        <v>OG</v>
      </c>
      <c r="ED13" t="str">
        <f>IF('1STGR'!DK21=0,"", '1STGR'!DO21)</f>
        <v>OG</v>
      </c>
      <c r="EE13">
        <f>IF('1STGR'!DP21=0,"", '1STGR'!DP21)</f>
        <v>123</v>
      </c>
      <c r="EF13" t="str">
        <f>IF('1STGR'!DP21=0,"", '1STGR'!DS21)</f>
        <v>OG</v>
      </c>
      <c r="EG13" t="str">
        <f>IF('1STGR'!DP21=0,"", '1STGR'!DT21)</f>
        <v>OG</v>
      </c>
      <c r="EH13" t="str">
        <f t="shared" si="21"/>
        <v/>
      </c>
      <c r="EI13" s="17">
        <f>'1STML'!AK21</f>
        <v>1565</v>
      </c>
      <c r="EJ13" s="17">
        <f>'1STML'!AL21</f>
        <v>240.77</v>
      </c>
      <c r="EK13" s="17" t="str">
        <f>'1STML'!AM21</f>
        <v>PASS</v>
      </c>
      <c r="EL13">
        <f>'1STML'!AN21</f>
        <v>13</v>
      </c>
      <c r="EM13" s="17">
        <f>'1STGR'!DY21</f>
        <v>0</v>
      </c>
      <c r="EN13">
        <f>'1STGR'!EA21</f>
        <v>1</v>
      </c>
      <c r="EO13">
        <f>'1STGR'!EB21</f>
        <v>58</v>
      </c>
      <c r="EP13" t="str">
        <f t="shared" si="22"/>
        <v>NOT GRADED</v>
      </c>
      <c r="EQ13" t="str">
        <f t="shared" si="23"/>
        <v>0-35</v>
      </c>
      <c r="ER13">
        <v>8</v>
      </c>
    </row>
    <row r="14" spans="1:148">
      <c r="A14">
        <f>'1ST'!A23</f>
        <v>13</v>
      </c>
      <c r="B14" t="str">
        <f>'1ST'!B23</f>
        <v>ST0790186</v>
      </c>
      <c r="C14">
        <f>'1ST'!C23</f>
        <v>200213</v>
      </c>
      <c r="D14" t="str">
        <f>'1ST'!D23</f>
        <v>PARISA NAKARMI</v>
      </c>
      <c r="E14">
        <f>SUB!$B$4</f>
        <v>35</v>
      </c>
      <c r="F14" t="str">
        <f>SUB!$B$5</f>
        <v>KG</v>
      </c>
      <c r="G14" s="24" t="str">
        <f t="shared" si="0"/>
        <v>ANNAPURNA</v>
      </c>
      <c r="H14" t="str">
        <f>SUB!$B$3</f>
        <v>FIRST TERMINAL EXAMINATION 2080</v>
      </c>
      <c r="I14" t="str">
        <f>STD!F14</f>
        <v>ENGLISH MEDIUM</v>
      </c>
      <c r="J14" s="7">
        <f>STD!R14</f>
        <v>0</v>
      </c>
      <c r="K14">
        <f t="shared" si="24"/>
        <v>208101</v>
      </c>
      <c r="L14" t="str">
        <f t="shared" si="25"/>
        <v>COMP. ENGLISH</v>
      </c>
      <c r="M14">
        <f>IF('1STGR'!E22=0,0,'1STGR'!E22)</f>
        <v>50</v>
      </c>
      <c r="N14">
        <f>IF('1STGR'!E22=0,"",'1STGR'!F22)</f>
        <v>230</v>
      </c>
      <c r="O14">
        <f>IF('1STGR'!E22=0,"",'1STGR'!G22)</f>
        <v>2.5</v>
      </c>
      <c r="P14" t="str">
        <f>IF('1STGR'!E22=0,"",'1STGR'!H22)</f>
        <v>OG</v>
      </c>
      <c r="Q14" t="str">
        <f>IF('1STGR'!E22=0,"",'1STGR'!I22)</f>
        <v>OG</v>
      </c>
      <c r="R14">
        <f>IF('1STGR'!J22=0,0,'1STGR'!J22)</f>
        <v>50</v>
      </c>
      <c r="S14">
        <f>IF('1STGR'!J22=0,"",'1STGR'!K22)</f>
        <v>60</v>
      </c>
      <c r="T14">
        <f>IF('1STGR'!J22=0,"",'1STGR'!L22)</f>
        <v>2.5</v>
      </c>
      <c r="U14" t="str">
        <f>IF('1STGR'!J22=0,"",'1STGR'!M22)</f>
        <v>OG</v>
      </c>
      <c r="V14" t="str">
        <f>IF('1STGR'!J22=0,"",'1STGR'!N22)</f>
        <v>OG</v>
      </c>
      <c r="W14">
        <f>IF('1STGR'!O22=0,"",'1STGR'!O22)</f>
        <v>290</v>
      </c>
      <c r="X14" t="str">
        <f>IF('1STGR'!O22=0,"",'1STGR'!R22)</f>
        <v>OG</v>
      </c>
      <c r="Y14" t="str">
        <f>IF('1STGR'!O22=0,"",'1STGR'!S22)</f>
        <v>OG</v>
      </c>
      <c r="Z14" t="str">
        <f t="shared" si="1"/>
        <v/>
      </c>
      <c r="AA14">
        <f t="shared" si="2"/>
        <v>208105</v>
      </c>
      <c r="AB14" t="str">
        <f t="shared" si="3"/>
        <v>COMP. NEPALI</v>
      </c>
      <c r="AC14">
        <f>IF('1STGR'!T22=0,0,'1STGR'!T22)</f>
        <v>50</v>
      </c>
      <c r="AD14">
        <f>IF('1STGR'!T22=0,"",'1STGR'!U22)</f>
        <v>220</v>
      </c>
      <c r="AE14">
        <f>IF('1STGR'!T22=0,"",'1STGR'!V22)</f>
        <v>2.5</v>
      </c>
      <c r="AF14" t="str">
        <f>IF('1STGR'!T22=0,"",'1STGR'!W22)</f>
        <v>OG</v>
      </c>
      <c r="AG14" t="str">
        <f>IF('1STGR'!T22=0,"",'1STGR'!X22)</f>
        <v>OG</v>
      </c>
      <c r="AH14">
        <f>IF('1STGR'!Y22=0,0,'1STGR'!Y22)</f>
        <v>50</v>
      </c>
      <c r="AI14">
        <f>IF('1STGR'!Y22=0,"",'1STGR'!Z22)</f>
        <v>59</v>
      </c>
      <c r="AJ14">
        <f>IF('1STGR'!Y22=0,"",'1STGR'!AA22)</f>
        <v>2.5</v>
      </c>
      <c r="AK14" t="str">
        <f>IF('1STGR'!Y22=0,"",'1STGR'!AB22)</f>
        <v>OG</v>
      </c>
      <c r="AL14" t="str">
        <f>IF('1STGR'!Y22=0,"",'1STGR'!AC22)</f>
        <v>OG</v>
      </c>
      <c r="AM14">
        <f>IF('1STGR'!AD22=0,"",'1STGR'!AD22)</f>
        <v>279</v>
      </c>
      <c r="AN14" t="str">
        <f>IF('1STGR'!AD22=0,"",'1STGR'!AG22)</f>
        <v>OG</v>
      </c>
      <c r="AO14" t="str">
        <f>IF('1STGR'!AD22=0,"",'1STGR'!AH22)</f>
        <v>OG</v>
      </c>
      <c r="AP14" t="str">
        <f t="shared" si="4"/>
        <v/>
      </c>
      <c r="AQ14">
        <f t="shared" si="5"/>
        <v>208110</v>
      </c>
      <c r="AR14" t="str">
        <f t="shared" si="6"/>
        <v>COMP. MATHEMATICS</v>
      </c>
      <c r="AS14">
        <f>IF('1STGR'!AI22=0,0,'1STGR'!AI22)</f>
        <v>50</v>
      </c>
      <c r="AT14">
        <f>IF('1STGR'!AI22=0,"",'1STGR'!AJ22)</f>
        <v>235</v>
      </c>
      <c r="AU14">
        <f>IF('1STGR'!AI22=0,"",'1STGR'!AK22)</f>
        <v>2.5</v>
      </c>
      <c r="AV14" t="str">
        <f>IF('1STGR'!AI22=0,"",'1STGR'!AL22)</f>
        <v>OG</v>
      </c>
      <c r="AW14" t="str">
        <f>IF('1STGR'!AI22=0,"",'1STGR'!AM22)</f>
        <v>OG</v>
      </c>
      <c r="AX14">
        <f>IF('1STGR'!AN22=0,0,'1STGR'!AN22)</f>
        <v>50</v>
      </c>
      <c r="AY14">
        <f>IF('1STGR'!AN22=0,"",'1STGR'!AO22)</f>
        <v>60</v>
      </c>
      <c r="AZ14">
        <f>IF('1STGR'!AN22=0,"",'1STGR'!AP22)</f>
        <v>2.5</v>
      </c>
      <c r="BA14" t="str">
        <f>IF('1STGR'!AN22=0,"",'1STGR'!AQ22)</f>
        <v>OG</v>
      </c>
      <c r="BB14" t="str">
        <f>IF('1STGR'!AN22=0,"",'1STGR'!AR22)</f>
        <v>OG</v>
      </c>
      <c r="BC14">
        <f>IF('1STGR'!AS22=0,"",'1STGR'!AS22)</f>
        <v>295</v>
      </c>
      <c r="BD14" t="str">
        <f>IF('1STGR'!AS22=0,"",'1STGR'!AV22)</f>
        <v>OG</v>
      </c>
      <c r="BE14" t="str">
        <f>IF('1STGR'!AS22=0,"",'1STGR'!AW22)</f>
        <v>OG</v>
      </c>
      <c r="BF14" t="str">
        <f t="shared" si="7"/>
        <v/>
      </c>
      <c r="BG14">
        <f t="shared" si="8"/>
        <v>208115</v>
      </c>
      <c r="BH14" t="str">
        <f t="shared" si="9"/>
        <v>SCIENCE AND TECHNOLOGY</v>
      </c>
      <c r="BI14">
        <f>IF('1STGR'!AX22=0,0,'1STGR'!AX22)</f>
        <v>50</v>
      </c>
      <c r="BJ14">
        <f>IF('1STGR'!AX22=0,"",'1STGR'!AY22)</f>
        <v>210</v>
      </c>
      <c r="BK14">
        <f>IF('1STGR'!AX22=0,"",'1STGR'!AZ22)</f>
        <v>2.5</v>
      </c>
      <c r="BL14" t="str">
        <f>IF('1STGR'!AX22=0,"",'1STGR'!BA22)</f>
        <v>OG</v>
      </c>
      <c r="BM14" t="str">
        <f>IF('1STGR'!AX22=0,"",'1STGR'!BB22)</f>
        <v>OG</v>
      </c>
      <c r="BN14">
        <f>IF('1STGR'!BC22=0,0,'1STGR'!BC22)</f>
        <v>50</v>
      </c>
      <c r="BO14">
        <f>IF('1STGR'!BC22=0,"",'1STGR'!BD22)</f>
        <v>60</v>
      </c>
      <c r="BP14">
        <f>IF('1STGR'!BC22=0,"",'1STGR'!BE22)</f>
        <v>2.5</v>
      </c>
      <c r="BQ14" t="str">
        <f>IF('1STGR'!BC22=0,"",'1STGR'!BF22)</f>
        <v>OG</v>
      </c>
      <c r="BR14" t="str">
        <f>IF('1STGR'!BC22=0,"",'1STGR'!BG22)</f>
        <v>OG</v>
      </c>
      <c r="BS14">
        <f>IF('1STGR'!BH22=0,"",'1STGR'!BH22)</f>
        <v>270</v>
      </c>
      <c r="BT14" t="str">
        <f>IF('1STGR'!BH22=0,"",'1STGR'!BK22)</f>
        <v>OG</v>
      </c>
      <c r="BU14" t="str">
        <f>IF('1STGR'!BH22=0,"",'1STGR'!BL22)</f>
        <v>OG</v>
      </c>
      <c r="BV14" t="str">
        <f t="shared" si="10"/>
        <v/>
      </c>
      <c r="BW14">
        <f t="shared" si="11"/>
        <v>208120</v>
      </c>
      <c r="BX14" t="str">
        <f t="shared" si="12"/>
        <v>SOCIAL STUDIES</v>
      </c>
      <c r="BY14">
        <f>IF('1STGR'!BM22=0,0,'1STGR'!BM22)</f>
        <v>50</v>
      </c>
      <c r="BZ14">
        <f>IF('1STGR'!BM22=0,"",'1STGR'!BN22)</f>
        <v>215</v>
      </c>
      <c r="CA14">
        <f>IF('1STGR'!BM22=0,"",'1STGR'!BO22)</f>
        <v>2.5</v>
      </c>
      <c r="CB14" t="str">
        <f>IF('1STGR'!BM22=0,"",'1STGR'!BP22)</f>
        <v>OG</v>
      </c>
      <c r="CC14" t="str">
        <f>IF('1STGR'!BM22=0,"",'1STGR'!BQ22)</f>
        <v>OG</v>
      </c>
      <c r="CD14">
        <f>IF('1STGR'!BR22=0,0,'1STGR'!BR22)</f>
        <v>50</v>
      </c>
      <c r="CE14">
        <f>IF('1STGR'!BR22=0,"",'1STGR'!BS22)</f>
        <v>60</v>
      </c>
      <c r="CF14">
        <f>IF('1STGR'!BR22=0,"",'1STGR'!BT22)</f>
        <v>2.5</v>
      </c>
      <c r="CG14" t="str">
        <f>IF('1STGR'!BR22=0,"",'1STGR'!BU22)</f>
        <v>OG</v>
      </c>
      <c r="CH14" t="str">
        <f>IF('1STGR'!BR22=0,"",'1STGR'!BV22)</f>
        <v>OG</v>
      </c>
      <c r="CI14">
        <f>IF('1STGR'!BW22=0, "", '1STGR'!BW22)</f>
        <v>275</v>
      </c>
      <c r="CJ14" t="str">
        <f>IF('1STGR'!BW22=0, "", '1STGR'!BZ22)</f>
        <v>OG</v>
      </c>
      <c r="CK14" t="str">
        <f>IF('1STGR'!BW22=0, "", '1STGR'!CA22)</f>
        <v>OG</v>
      </c>
      <c r="CL14" t="str">
        <f t="shared" si="13"/>
        <v/>
      </c>
      <c r="CM14">
        <f t="shared" si="14"/>
        <v>208125</v>
      </c>
      <c r="CN14" t="str">
        <f t="shared" si="15"/>
        <v>GK</v>
      </c>
      <c r="CO14">
        <f>IF('1STGR'!CB22=0,0,'1STGR'!CB22)</f>
        <v>25</v>
      </c>
      <c r="CP14">
        <f>IF('1STGR'!CB22=0, "", '1STGR'!CC22)</f>
        <v>115</v>
      </c>
      <c r="CQ14">
        <f>IF('1STGR'!CB22=0, "", '1STGR'!CD22)</f>
        <v>2</v>
      </c>
      <c r="CR14" t="str">
        <f>IF('1STGR'!CB22=0, "", '1STGR'!CE22)</f>
        <v>OG</v>
      </c>
      <c r="CS14" t="str">
        <f>IF('1STGR'!CB22=0, "", '1STGR'!CF22)</f>
        <v>OG</v>
      </c>
      <c r="CT14">
        <f>IF('1STGR'!CG22=0, 0, '1STGR'!CG22)</f>
        <v>25</v>
      </c>
      <c r="CU14">
        <f>IF('1STGR'!CG22=0, "", '1STGR'!CH22)</f>
        <v>29</v>
      </c>
      <c r="CV14">
        <f>IF('1STGR'!CG22=0, "", '1STGR'!CI22)</f>
        <v>2</v>
      </c>
      <c r="CW14" t="str">
        <f>IF('1STGR'!CG22=0, "", '1STGR'!CJ22)</f>
        <v>OG</v>
      </c>
      <c r="CX14" t="str">
        <f>IF('1STGR'!CG22=0, "", '1STGR'!CK22)</f>
        <v>OG</v>
      </c>
      <c r="CY14">
        <f>IF('1STGR'!CL22=0, "", '1STGR'!CL22)</f>
        <v>144</v>
      </c>
      <c r="CZ14" t="str">
        <f>IF('1STGR'!CL22=0, "", '1STGR'!CO22)</f>
        <v>OG</v>
      </c>
      <c r="DA14" t="str">
        <f>IF('1STGR'!CL22=0, "", '1STGR'!CP22)</f>
        <v>OG</v>
      </c>
      <c r="DB14" t="str">
        <f t="shared" si="16"/>
        <v/>
      </c>
      <c r="DC14">
        <f t="shared" si="17"/>
        <v>208130</v>
      </c>
      <c r="DD14" t="str">
        <f t="shared" si="18"/>
        <v>ORAL</v>
      </c>
      <c r="DE14">
        <f>IF('1STGR'!CQ22=0,0,'1STGR'!CQ22)</f>
        <v>25</v>
      </c>
      <c r="DF14">
        <f>IF('1STGR'!CQ22=0,"", '1STGR'!CR22)</f>
        <v>120</v>
      </c>
      <c r="DG14">
        <f>IF('1STGR'!CQ22=0,"", '1STGR'!CS22)</f>
        <v>2</v>
      </c>
      <c r="DH14" t="str">
        <f>IF('1STGR'!CQ22=0,"", '1STGR'!CT22)</f>
        <v>OG</v>
      </c>
      <c r="DI14" t="str">
        <f>IF('1STGR'!CQ22=0,"", '1STGR'!CU22)</f>
        <v>OG</v>
      </c>
      <c r="DJ14">
        <f>IF('1STGR'!CV22=0,0, '1STGR'!CV22)</f>
        <v>25</v>
      </c>
      <c r="DK14">
        <f>IF('1STGR'!CV22=0, "", '1STGR'!CW22)</f>
        <v>27</v>
      </c>
      <c r="DL14">
        <f>IF('1STGR'!CV22=0, "", '1STGR'!CX22)</f>
        <v>2</v>
      </c>
      <c r="DM14" t="str">
        <f>IF('1STGR'!CV22=0, "", '1STGR'!CY22)</f>
        <v>OG</v>
      </c>
      <c r="DN14" t="str">
        <f>IF('1STGR'!CV22=0, "", '1STGR'!CZ22)</f>
        <v>OG</v>
      </c>
      <c r="DO14">
        <f>IF('1STGR'!DA22=0,"", '1STGR'!DA22)</f>
        <v>147</v>
      </c>
      <c r="DP14" t="str">
        <f>IF('1STGR'!DA22=0,"", '1STGR'!DD22)</f>
        <v>OG</v>
      </c>
      <c r="DQ14" t="str">
        <f>IF('1STGR'!DA22=0,"", '1STGR'!DE22)</f>
        <v>OG</v>
      </c>
      <c r="DR14" t="str">
        <f t="shared" si="19"/>
        <v/>
      </c>
      <c r="DS14">
        <f t="shared" si="20"/>
        <v>208135</v>
      </c>
      <c r="DT14" t="str">
        <f t="shared" si="26"/>
        <v>WORKSHEET</v>
      </c>
      <c r="DU14">
        <f>IF('1STGR'!DF22=0,0, '1STGR'!DF22)</f>
        <v>25</v>
      </c>
      <c r="DV14">
        <f>IF('1STGR'!DF22=0,"", '1STGR'!DG22)</f>
        <v>115</v>
      </c>
      <c r="DW14">
        <f>IF('1STGR'!DF22=0,"",'1STGR'!DH22)</f>
        <v>2</v>
      </c>
      <c r="DX14" t="str">
        <f>IF('1STGR'!DF22=0,"",'1STGR'!DI22)</f>
        <v>OG</v>
      </c>
      <c r="DY14" t="str">
        <f>IF('1STGR'!DF22=0,"",'1STGR'!DJ22)</f>
        <v>OG</v>
      </c>
      <c r="DZ14">
        <f>IF('1STGR'!DK22=0,0, '1STGR'!DK22)</f>
        <v>25</v>
      </c>
      <c r="EA14">
        <f>IF('1STGR'!DK22=0,"", '1STGR'!DL22)</f>
        <v>29</v>
      </c>
      <c r="EB14">
        <f>IF('1STGR'!DK22=0,"", '1STGR'!DM22)</f>
        <v>2</v>
      </c>
      <c r="EC14" t="str">
        <f>IF('1STGR'!DK22=0,"", '1STGR'!DN22)</f>
        <v>OG</v>
      </c>
      <c r="ED14" t="str">
        <f>IF('1STGR'!DK22=0,"", '1STGR'!DO22)</f>
        <v>OG</v>
      </c>
      <c r="EE14">
        <f>IF('1STGR'!DP22=0,"", '1STGR'!DP22)</f>
        <v>144</v>
      </c>
      <c r="EF14" t="str">
        <f>IF('1STGR'!DP22=0,"", '1STGR'!DS22)</f>
        <v>OG</v>
      </c>
      <c r="EG14" t="str">
        <f>IF('1STGR'!DP22=0,"", '1STGR'!DT22)</f>
        <v>OG</v>
      </c>
      <c r="EH14" t="str">
        <f t="shared" si="21"/>
        <v/>
      </c>
      <c r="EI14" s="17">
        <f>'1STML'!AK22</f>
        <v>1844</v>
      </c>
      <c r="EJ14" s="17">
        <f>'1STML'!AL22</f>
        <v>283.69</v>
      </c>
      <c r="EK14" s="17" t="str">
        <f>'1STML'!AM22</f>
        <v>PASS</v>
      </c>
      <c r="EL14">
        <f>'1STML'!AN22</f>
        <v>5</v>
      </c>
      <c r="EM14" s="17">
        <f>'1STGR'!DY22</f>
        <v>0</v>
      </c>
      <c r="EN14">
        <f>'1STGR'!EA22</f>
        <v>1</v>
      </c>
      <c r="EO14">
        <f>'1STGR'!EB22</f>
        <v>54</v>
      </c>
      <c r="EP14" t="str">
        <f t="shared" si="22"/>
        <v>NOT GRADED</v>
      </c>
      <c r="EQ14" t="str">
        <f t="shared" si="23"/>
        <v>0-35</v>
      </c>
      <c r="ER14">
        <v>8</v>
      </c>
    </row>
    <row r="15" spans="1:148">
      <c r="A15">
        <f>'1ST'!A24</f>
        <v>14</v>
      </c>
      <c r="B15" t="str">
        <f>'1ST'!B24</f>
        <v>ST0800463</v>
      </c>
      <c r="C15">
        <f>'1ST'!C24</f>
        <v>200214</v>
      </c>
      <c r="D15" t="str">
        <f>'1ST'!D24</f>
        <v>PRAJWAL TAMANG</v>
      </c>
      <c r="E15">
        <f>SUB!$B$4</f>
        <v>35</v>
      </c>
      <c r="F15" t="str">
        <f>SUB!$B$5</f>
        <v>KG</v>
      </c>
      <c r="G15" s="24" t="str">
        <f t="shared" si="0"/>
        <v>ANNAPURNA</v>
      </c>
      <c r="H15" t="str">
        <f>SUB!$B$3</f>
        <v>FIRST TERMINAL EXAMINATION 2080</v>
      </c>
      <c r="I15" t="str">
        <f>STD!F15</f>
        <v>ENGLISH MEDIUM</v>
      </c>
      <c r="J15" s="7">
        <f>STD!R15</f>
        <v>0</v>
      </c>
      <c r="K15">
        <f t="shared" si="24"/>
        <v>208101</v>
      </c>
      <c r="L15" t="str">
        <f t="shared" si="25"/>
        <v>COMP. ENGLISH</v>
      </c>
      <c r="M15">
        <f>IF('1STGR'!E23=0,0,'1STGR'!E23)</f>
        <v>50</v>
      </c>
      <c r="N15">
        <f>IF('1STGR'!E23=0,"",'1STGR'!F23)</f>
        <v>185</v>
      </c>
      <c r="O15">
        <f>IF('1STGR'!E23=0,"",'1STGR'!G23)</f>
        <v>2.5</v>
      </c>
      <c r="P15" t="str">
        <f>IF('1STGR'!E23=0,"",'1STGR'!H23)</f>
        <v>OG</v>
      </c>
      <c r="Q15" t="str">
        <f>IF('1STGR'!E23=0,"",'1STGR'!I23)</f>
        <v>OG</v>
      </c>
      <c r="R15">
        <f>IF('1STGR'!J23=0,0,'1STGR'!J23)</f>
        <v>50</v>
      </c>
      <c r="S15">
        <f>IF('1STGR'!J23=0,"",'1STGR'!K23)</f>
        <v>55</v>
      </c>
      <c r="T15">
        <f>IF('1STGR'!J23=0,"",'1STGR'!L23)</f>
        <v>2.5</v>
      </c>
      <c r="U15" t="str">
        <f>IF('1STGR'!J23=0,"",'1STGR'!M23)</f>
        <v>OG</v>
      </c>
      <c r="V15" t="str">
        <f>IF('1STGR'!J23=0,"",'1STGR'!N23)</f>
        <v>OG</v>
      </c>
      <c r="W15">
        <f>IF('1STGR'!O23=0,"",'1STGR'!O23)</f>
        <v>240</v>
      </c>
      <c r="X15" t="str">
        <f>IF('1STGR'!O23=0,"",'1STGR'!R23)</f>
        <v>OG</v>
      </c>
      <c r="Y15" t="str">
        <f>IF('1STGR'!O23=0,"",'1STGR'!S23)</f>
        <v>OG</v>
      </c>
      <c r="Z15" t="str">
        <f t="shared" si="1"/>
        <v/>
      </c>
      <c r="AA15">
        <f t="shared" si="2"/>
        <v>208105</v>
      </c>
      <c r="AB15" t="str">
        <f t="shared" si="3"/>
        <v>COMP. NEPALI</v>
      </c>
      <c r="AC15">
        <f>IF('1STGR'!T23=0,0,'1STGR'!T23)</f>
        <v>50</v>
      </c>
      <c r="AD15">
        <f>IF('1STGR'!T23=0,"",'1STGR'!U23)</f>
        <v>150</v>
      </c>
      <c r="AE15">
        <f>IF('1STGR'!T23=0,"",'1STGR'!V23)</f>
        <v>2.5</v>
      </c>
      <c r="AF15" t="str">
        <f>IF('1STGR'!T23=0,"",'1STGR'!W23)</f>
        <v>OG</v>
      </c>
      <c r="AG15" t="str">
        <f>IF('1STGR'!T23=0,"",'1STGR'!X23)</f>
        <v>OG</v>
      </c>
      <c r="AH15">
        <f>IF('1STGR'!Y23=0,0,'1STGR'!Y23)</f>
        <v>50</v>
      </c>
      <c r="AI15">
        <f>IF('1STGR'!Y23=0,"",'1STGR'!Z23)</f>
        <v>55</v>
      </c>
      <c r="AJ15">
        <f>IF('1STGR'!Y23=0,"",'1STGR'!AA23)</f>
        <v>2.5</v>
      </c>
      <c r="AK15" t="str">
        <f>IF('1STGR'!Y23=0,"",'1STGR'!AB23)</f>
        <v>OG</v>
      </c>
      <c r="AL15" t="str">
        <f>IF('1STGR'!Y23=0,"",'1STGR'!AC23)</f>
        <v>OG</v>
      </c>
      <c r="AM15">
        <f>IF('1STGR'!AD23=0,"",'1STGR'!AD23)</f>
        <v>205</v>
      </c>
      <c r="AN15" t="str">
        <f>IF('1STGR'!AD23=0,"",'1STGR'!AG23)</f>
        <v>OG</v>
      </c>
      <c r="AO15" t="str">
        <f>IF('1STGR'!AD23=0,"",'1STGR'!AH23)</f>
        <v>OG</v>
      </c>
      <c r="AP15" t="str">
        <f t="shared" si="4"/>
        <v/>
      </c>
      <c r="AQ15">
        <f t="shared" si="5"/>
        <v>208110</v>
      </c>
      <c r="AR15" t="str">
        <f t="shared" si="6"/>
        <v>COMP. MATHEMATICS</v>
      </c>
      <c r="AS15">
        <f>IF('1STGR'!AI23=0,0,'1STGR'!AI23)</f>
        <v>50</v>
      </c>
      <c r="AT15">
        <f>IF('1STGR'!AI23=0,"",'1STGR'!AJ23)</f>
        <v>150</v>
      </c>
      <c r="AU15">
        <f>IF('1STGR'!AI23=0,"",'1STGR'!AK23)</f>
        <v>2.5</v>
      </c>
      <c r="AV15" t="str">
        <f>IF('1STGR'!AI23=0,"",'1STGR'!AL23)</f>
        <v>OG</v>
      </c>
      <c r="AW15" t="str">
        <f>IF('1STGR'!AI23=0,"",'1STGR'!AM23)</f>
        <v>OG</v>
      </c>
      <c r="AX15">
        <f>IF('1STGR'!AN23=0,0,'1STGR'!AN23)</f>
        <v>50</v>
      </c>
      <c r="AY15">
        <f>IF('1STGR'!AN23=0,"",'1STGR'!AO23)</f>
        <v>57</v>
      </c>
      <c r="AZ15">
        <f>IF('1STGR'!AN23=0,"",'1STGR'!AP23)</f>
        <v>2.5</v>
      </c>
      <c r="BA15" t="str">
        <f>IF('1STGR'!AN23=0,"",'1STGR'!AQ23)</f>
        <v>OG</v>
      </c>
      <c r="BB15" t="str">
        <f>IF('1STGR'!AN23=0,"",'1STGR'!AR23)</f>
        <v>OG</v>
      </c>
      <c r="BC15">
        <f>IF('1STGR'!AS23=0,"",'1STGR'!AS23)</f>
        <v>207</v>
      </c>
      <c r="BD15" t="str">
        <f>IF('1STGR'!AS23=0,"",'1STGR'!AV23)</f>
        <v>OG</v>
      </c>
      <c r="BE15" t="str">
        <f>IF('1STGR'!AS23=0,"",'1STGR'!AW23)</f>
        <v>OG</v>
      </c>
      <c r="BF15" t="str">
        <f t="shared" si="7"/>
        <v/>
      </c>
      <c r="BG15">
        <f t="shared" si="8"/>
        <v>208115</v>
      </c>
      <c r="BH15" t="str">
        <f t="shared" si="9"/>
        <v>SCIENCE AND TECHNOLOGY</v>
      </c>
      <c r="BI15">
        <f>IF('1STGR'!AX23=0,0,'1STGR'!AX23)</f>
        <v>50</v>
      </c>
      <c r="BJ15">
        <f>IF('1STGR'!AX23=0,"",'1STGR'!AY23)</f>
        <v>140</v>
      </c>
      <c r="BK15">
        <f>IF('1STGR'!AX23=0,"",'1STGR'!AZ23)</f>
        <v>2.5</v>
      </c>
      <c r="BL15" t="str">
        <f>IF('1STGR'!AX23=0,"",'1STGR'!BA23)</f>
        <v>OG</v>
      </c>
      <c r="BM15" t="str">
        <f>IF('1STGR'!AX23=0,"",'1STGR'!BB23)</f>
        <v>OG</v>
      </c>
      <c r="BN15">
        <f>IF('1STGR'!BC23=0,0,'1STGR'!BC23)</f>
        <v>50</v>
      </c>
      <c r="BO15">
        <f>IF('1STGR'!BC23=0,"",'1STGR'!BD23)</f>
        <v>58</v>
      </c>
      <c r="BP15">
        <f>IF('1STGR'!BC23=0,"",'1STGR'!BE23)</f>
        <v>2.5</v>
      </c>
      <c r="BQ15" t="str">
        <f>IF('1STGR'!BC23=0,"",'1STGR'!BF23)</f>
        <v>OG</v>
      </c>
      <c r="BR15" t="str">
        <f>IF('1STGR'!BC23=0,"",'1STGR'!BG23)</f>
        <v>OG</v>
      </c>
      <c r="BS15">
        <f>IF('1STGR'!BH23=0,"",'1STGR'!BH23)</f>
        <v>198</v>
      </c>
      <c r="BT15" t="str">
        <f>IF('1STGR'!BH23=0,"",'1STGR'!BK23)</f>
        <v>OG</v>
      </c>
      <c r="BU15" t="str">
        <f>IF('1STGR'!BH23=0,"",'1STGR'!BL23)</f>
        <v>OG</v>
      </c>
      <c r="BV15" t="str">
        <f t="shared" si="10"/>
        <v/>
      </c>
      <c r="BW15">
        <f t="shared" si="11"/>
        <v>208120</v>
      </c>
      <c r="BX15" t="str">
        <f t="shared" si="12"/>
        <v>SOCIAL STUDIES</v>
      </c>
      <c r="BY15">
        <f>IF('1STGR'!BM23=0,0,'1STGR'!BM23)</f>
        <v>50</v>
      </c>
      <c r="BZ15">
        <f>IF('1STGR'!BM23=0,"",'1STGR'!BN23)</f>
        <v>125</v>
      </c>
      <c r="CA15">
        <f>IF('1STGR'!BM23=0,"",'1STGR'!BO23)</f>
        <v>2.5</v>
      </c>
      <c r="CB15" t="str">
        <f>IF('1STGR'!BM23=0,"",'1STGR'!BP23)</f>
        <v>OG</v>
      </c>
      <c r="CC15" t="str">
        <f>IF('1STGR'!BM23=0,"",'1STGR'!BQ23)</f>
        <v>OG</v>
      </c>
      <c r="CD15">
        <f>IF('1STGR'!BR23=0,0,'1STGR'!BR23)</f>
        <v>50</v>
      </c>
      <c r="CE15">
        <f>IF('1STGR'!BR23=0,"",'1STGR'!BS23)</f>
        <v>55</v>
      </c>
      <c r="CF15">
        <f>IF('1STGR'!BR23=0,"",'1STGR'!BT23)</f>
        <v>2.5</v>
      </c>
      <c r="CG15" t="str">
        <f>IF('1STGR'!BR23=0,"",'1STGR'!BU23)</f>
        <v>OG</v>
      </c>
      <c r="CH15" t="str">
        <f>IF('1STGR'!BR23=0,"",'1STGR'!BV23)</f>
        <v>OG</v>
      </c>
      <c r="CI15">
        <f>IF('1STGR'!BW23=0, "", '1STGR'!BW23)</f>
        <v>180</v>
      </c>
      <c r="CJ15" t="str">
        <f>IF('1STGR'!BW23=0, "", '1STGR'!BZ23)</f>
        <v>OG</v>
      </c>
      <c r="CK15" t="str">
        <f>IF('1STGR'!BW23=0, "", '1STGR'!CA23)</f>
        <v>OG</v>
      </c>
      <c r="CL15" t="str">
        <f t="shared" si="13"/>
        <v/>
      </c>
      <c r="CM15">
        <f t="shared" si="14"/>
        <v>208125</v>
      </c>
      <c r="CN15" t="str">
        <f t="shared" si="15"/>
        <v>GK</v>
      </c>
      <c r="CO15">
        <f>IF('1STGR'!CB23=0,0,'1STGR'!CB23)</f>
        <v>25</v>
      </c>
      <c r="CP15">
        <f>IF('1STGR'!CB23=0, "", '1STGR'!CC23)</f>
        <v>95</v>
      </c>
      <c r="CQ15">
        <f>IF('1STGR'!CB23=0, "", '1STGR'!CD23)</f>
        <v>2</v>
      </c>
      <c r="CR15" t="str">
        <f>IF('1STGR'!CB23=0, "", '1STGR'!CE23)</f>
        <v>OG</v>
      </c>
      <c r="CS15" t="str">
        <f>IF('1STGR'!CB23=0, "", '1STGR'!CF23)</f>
        <v>OG</v>
      </c>
      <c r="CT15">
        <f>IF('1STGR'!CG23=0, 0, '1STGR'!CG23)</f>
        <v>25</v>
      </c>
      <c r="CU15">
        <f>IF('1STGR'!CG23=0, "", '1STGR'!CH23)</f>
        <v>24</v>
      </c>
      <c r="CV15">
        <f>IF('1STGR'!CG23=0, "", '1STGR'!CI23)</f>
        <v>2</v>
      </c>
      <c r="CW15" t="str">
        <f>IF('1STGR'!CG23=0, "", '1STGR'!CJ23)</f>
        <v>A+</v>
      </c>
      <c r="CX15">
        <f>IF('1STGR'!CG23=0, "", '1STGR'!CK23)</f>
        <v>4</v>
      </c>
      <c r="CY15">
        <f>IF('1STGR'!CL23=0, "", '1STGR'!CL23)</f>
        <v>119</v>
      </c>
      <c r="CZ15" t="str">
        <f>IF('1STGR'!CL23=0, "", '1STGR'!CO23)</f>
        <v>OG</v>
      </c>
      <c r="DA15" t="str">
        <f>IF('1STGR'!CL23=0, "", '1STGR'!CP23)</f>
        <v>OG</v>
      </c>
      <c r="DB15" t="str">
        <f t="shared" si="16"/>
        <v/>
      </c>
      <c r="DC15">
        <f t="shared" si="17"/>
        <v>208130</v>
      </c>
      <c r="DD15" t="str">
        <f t="shared" si="18"/>
        <v>ORAL</v>
      </c>
      <c r="DE15">
        <f>IF('1STGR'!CQ23=0,0,'1STGR'!CQ23)</f>
        <v>25</v>
      </c>
      <c r="DF15">
        <f>IF('1STGR'!CQ23=0,"", '1STGR'!CR23)</f>
        <v>115</v>
      </c>
      <c r="DG15">
        <f>IF('1STGR'!CQ23=0,"", '1STGR'!CS23)</f>
        <v>2</v>
      </c>
      <c r="DH15" t="str">
        <f>IF('1STGR'!CQ23=0,"", '1STGR'!CT23)</f>
        <v>OG</v>
      </c>
      <c r="DI15" t="str">
        <f>IF('1STGR'!CQ23=0,"", '1STGR'!CU23)</f>
        <v>OG</v>
      </c>
      <c r="DJ15">
        <f>IF('1STGR'!CV23=0,0, '1STGR'!CV23)</f>
        <v>25</v>
      </c>
      <c r="DK15">
        <f>IF('1STGR'!CV23=0, "", '1STGR'!CW23)</f>
        <v>24</v>
      </c>
      <c r="DL15">
        <f>IF('1STGR'!CV23=0, "", '1STGR'!CX23)</f>
        <v>2</v>
      </c>
      <c r="DM15" t="str">
        <f>IF('1STGR'!CV23=0, "", '1STGR'!CY23)</f>
        <v>A+</v>
      </c>
      <c r="DN15">
        <f>IF('1STGR'!CV23=0, "", '1STGR'!CZ23)</f>
        <v>4</v>
      </c>
      <c r="DO15">
        <f>IF('1STGR'!DA23=0,"", '1STGR'!DA23)</f>
        <v>139</v>
      </c>
      <c r="DP15" t="str">
        <f>IF('1STGR'!DA23=0,"", '1STGR'!DD23)</f>
        <v>OG</v>
      </c>
      <c r="DQ15" t="str">
        <f>IF('1STGR'!DA23=0,"", '1STGR'!DE23)</f>
        <v>OG</v>
      </c>
      <c r="DR15" t="str">
        <f t="shared" si="19"/>
        <v/>
      </c>
      <c r="DS15">
        <f t="shared" si="20"/>
        <v>208135</v>
      </c>
      <c r="DT15" t="str">
        <f t="shared" si="26"/>
        <v>WORKSHEET</v>
      </c>
      <c r="DU15">
        <f>IF('1STGR'!DF23=0,0, '1STGR'!DF23)</f>
        <v>25</v>
      </c>
      <c r="DV15">
        <f>IF('1STGR'!DF23=0,"", '1STGR'!DG23)</f>
        <v>75</v>
      </c>
      <c r="DW15">
        <f>IF('1STGR'!DF23=0,"",'1STGR'!DH23)</f>
        <v>2</v>
      </c>
      <c r="DX15" t="str">
        <f>IF('1STGR'!DF23=0,"",'1STGR'!DI23)</f>
        <v>OG</v>
      </c>
      <c r="DY15" t="str">
        <f>IF('1STGR'!DF23=0,"",'1STGR'!DJ23)</f>
        <v>OG</v>
      </c>
      <c r="DZ15">
        <f>IF('1STGR'!DK23=0,0, '1STGR'!DK23)</f>
        <v>25</v>
      </c>
      <c r="EA15">
        <f>IF('1STGR'!DK23=0,"", '1STGR'!DL23)</f>
        <v>24</v>
      </c>
      <c r="EB15">
        <f>IF('1STGR'!DK23=0,"", '1STGR'!DM23)</f>
        <v>2</v>
      </c>
      <c r="EC15" t="str">
        <f>IF('1STGR'!DK23=0,"", '1STGR'!DN23)</f>
        <v>A+</v>
      </c>
      <c r="ED15">
        <f>IF('1STGR'!DK23=0,"", '1STGR'!DO23)</f>
        <v>4</v>
      </c>
      <c r="EE15">
        <f>IF('1STGR'!DP23=0,"", '1STGR'!DP23)</f>
        <v>99</v>
      </c>
      <c r="EF15" t="str">
        <f>IF('1STGR'!DP23=0,"", '1STGR'!DS23)</f>
        <v>OG</v>
      </c>
      <c r="EG15" t="str">
        <f>IF('1STGR'!DP23=0,"", '1STGR'!DT23)</f>
        <v>OG</v>
      </c>
      <c r="EH15" t="str">
        <f t="shared" si="21"/>
        <v/>
      </c>
      <c r="EI15" s="17">
        <f>'1STML'!AK23</f>
        <v>1387</v>
      </c>
      <c r="EJ15" s="17">
        <f>'1STML'!AL23</f>
        <v>213.38</v>
      </c>
      <c r="EK15" s="17" t="str">
        <f>'1STML'!AM23</f>
        <v>PASS</v>
      </c>
      <c r="EL15">
        <f>'1STML'!AN23</f>
        <v>17</v>
      </c>
      <c r="EM15" s="17">
        <f>'1STGR'!DY23</f>
        <v>0</v>
      </c>
      <c r="EN15">
        <f>'1STGR'!EA23</f>
        <v>1</v>
      </c>
      <c r="EO15">
        <f>'1STGR'!EB23</f>
        <v>53</v>
      </c>
      <c r="EP15" t="str">
        <f t="shared" si="22"/>
        <v>NOT GRADED</v>
      </c>
      <c r="EQ15" t="str">
        <f t="shared" si="23"/>
        <v>0-35</v>
      </c>
      <c r="ER15">
        <v>8</v>
      </c>
    </row>
    <row r="16" spans="1:148">
      <c r="A16">
        <f>'1ST'!A25</f>
        <v>15</v>
      </c>
      <c r="B16" t="str">
        <f>'1ST'!B25</f>
        <v>ST0790101</v>
      </c>
      <c r="C16">
        <f>'1ST'!C25</f>
        <v>200215</v>
      </c>
      <c r="D16" t="str">
        <f>'1ST'!D25</f>
        <v>PRAYUM JUNG GADTAULA</v>
      </c>
      <c r="E16">
        <f>SUB!$B$4</f>
        <v>35</v>
      </c>
      <c r="F16" t="str">
        <f>SUB!$B$5</f>
        <v>KG</v>
      </c>
      <c r="G16" s="24" t="str">
        <f t="shared" si="0"/>
        <v>ANNAPURNA</v>
      </c>
      <c r="H16" t="str">
        <f>SUB!$B$3</f>
        <v>FIRST TERMINAL EXAMINATION 2080</v>
      </c>
      <c r="I16" t="str">
        <f>STD!F16</f>
        <v>ENGLISH MEDIUM</v>
      </c>
      <c r="J16" s="7">
        <f>STD!R16</f>
        <v>0</v>
      </c>
      <c r="K16">
        <f t="shared" si="24"/>
        <v>208101</v>
      </c>
      <c r="L16" t="str">
        <f t="shared" si="25"/>
        <v>COMP. ENGLISH</v>
      </c>
      <c r="M16">
        <f>IF('1STGR'!E24=0,0,'1STGR'!E24)</f>
        <v>50</v>
      </c>
      <c r="N16">
        <f>IF('1STGR'!E24=0,"",'1STGR'!F24)</f>
        <v>245</v>
      </c>
      <c r="O16">
        <f>IF('1STGR'!E24=0,"",'1STGR'!G24)</f>
        <v>2.5</v>
      </c>
      <c r="P16" t="str">
        <f>IF('1STGR'!E24=0,"",'1STGR'!H24)</f>
        <v>OG</v>
      </c>
      <c r="Q16" t="str">
        <f>IF('1STGR'!E24=0,"",'1STGR'!I24)</f>
        <v>OG</v>
      </c>
      <c r="R16">
        <f>IF('1STGR'!J24=0,0,'1STGR'!J24)</f>
        <v>50</v>
      </c>
      <c r="S16">
        <f>IF('1STGR'!J24=0,"",'1STGR'!K24)</f>
        <v>63</v>
      </c>
      <c r="T16">
        <f>IF('1STGR'!J24=0,"",'1STGR'!L24)</f>
        <v>2.5</v>
      </c>
      <c r="U16" t="str">
        <f>IF('1STGR'!J24=0,"",'1STGR'!M24)</f>
        <v>OG</v>
      </c>
      <c r="V16" t="str">
        <f>IF('1STGR'!J24=0,"",'1STGR'!N24)</f>
        <v>OG</v>
      </c>
      <c r="W16">
        <f>IF('1STGR'!O24=0,"",'1STGR'!O24)</f>
        <v>308</v>
      </c>
      <c r="X16" t="str">
        <f>IF('1STGR'!O24=0,"",'1STGR'!R24)</f>
        <v>OG</v>
      </c>
      <c r="Y16" t="str">
        <f>IF('1STGR'!O24=0,"",'1STGR'!S24)</f>
        <v>OG</v>
      </c>
      <c r="Z16" t="str">
        <f t="shared" si="1"/>
        <v/>
      </c>
      <c r="AA16">
        <f t="shared" si="2"/>
        <v>208105</v>
      </c>
      <c r="AB16" t="str">
        <f t="shared" si="3"/>
        <v>COMP. NEPALI</v>
      </c>
      <c r="AC16">
        <f>IF('1STGR'!T24=0,0,'1STGR'!T24)</f>
        <v>50</v>
      </c>
      <c r="AD16">
        <f>IF('1STGR'!T24=0,"",'1STGR'!U24)</f>
        <v>235</v>
      </c>
      <c r="AE16">
        <f>IF('1STGR'!T24=0,"",'1STGR'!V24)</f>
        <v>2.5</v>
      </c>
      <c r="AF16" t="str">
        <f>IF('1STGR'!T24=0,"",'1STGR'!W24)</f>
        <v>OG</v>
      </c>
      <c r="AG16" t="str">
        <f>IF('1STGR'!T24=0,"",'1STGR'!X24)</f>
        <v>OG</v>
      </c>
      <c r="AH16">
        <f>IF('1STGR'!Y24=0,0,'1STGR'!Y24)</f>
        <v>50</v>
      </c>
      <c r="AI16">
        <f>IF('1STGR'!Y24=0,"",'1STGR'!Z24)</f>
        <v>63</v>
      </c>
      <c r="AJ16">
        <f>IF('1STGR'!Y24=0,"",'1STGR'!AA24)</f>
        <v>2.5</v>
      </c>
      <c r="AK16" t="str">
        <f>IF('1STGR'!Y24=0,"",'1STGR'!AB24)</f>
        <v>OG</v>
      </c>
      <c r="AL16" t="str">
        <f>IF('1STGR'!Y24=0,"",'1STGR'!AC24)</f>
        <v>OG</v>
      </c>
      <c r="AM16">
        <f>IF('1STGR'!AD24=0,"",'1STGR'!AD24)</f>
        <v>298</v>
      </c>
      <c r="AN16" t="str">
        <f>IF('1STGR'!AD24=0,"",'1STGR'!AG24)</f>
        <v>OG</v>
      </c>
      <c r="AO16" t="str">
        <f>IF('1STGR'!AD24=0,"",'1STGR'!AH24)</f>
        <v>OG</v>
      </c>
      <c r="AP16" t="str">
        <f t="shared" si="4"/>
        <v/>
      </c>
      <c r="AQ16">
        <f t="shared" si="5"/>
        <v>208110</v>
      </c>
      <c r="AR16" t="str">
        <f t="shared" si="6"/>
        <v>COMP. MATHEMATICS</v>
      </c>
      <c r="AS16">
        <f>IF('1STGR'!AI24=0,0,'1STGR'!AI24)</f>
        <v>50</v>
      </c>
      <c r="AT16">
        <f>IF('1STGR'!AI24=0,"",'1STGR'!AJ24)</f>
        <v>245</v>
      </c>
      <c r="AU16">
        <f>IF('1STGR'!AI24=0,"",'1STGR'!AK24)</f>
        <v>2.5</v>
      </c>
      <c r="AV16" t="str">
        <f>IF('1STGR'!AI24=0,"",'1STGR'!AL24)</f>
        <v>OG</v>
      </c>
      <c r="AW16" t="str">
        <f>IF('1STGR'!AI24=0,"",'1STGR'!AM24)</f>
        <v>OG</v>
      </c>
      <c r="AX16">
        <f>IF('1STGR'!AN24=0,0,'1STGR'!AN24)</f>
        <v>50</v>
      </c>
      <c r="AY16">
        <f>IF('1STGR'!AN24=0,"",'1STGR'!AO24)</f>
        <v>63</v>
      </c>
      <c r="AZ16">
        <f>IF('1STGR'!AN24=0,"",'1STGR'!AP24)</f>
        <v>2.5</v>
      </c>
      <c r="BA16" t="str">
        <f>IF('1STGR'!AN24=0,"",'1STGR'!AQ24)</f>
        <v>OG</v>
      </c>
      <c r="BB16" t="str">
        <f>IF('1STGR'!AN24=0,"",'1STGR'!AR24)</f>
        <v>OG</v>
      </c>
      <c r="BC16">
        <f>IF('1STGR'!AS24=0,"",'1STGR'!AS24)</f>
        <v>308</v>
      </c>
      <c r="BD16" t="str">
        <f>IF('1STGR'!AS24=0,"",'1STGR'!AV24)</f>
        <v>OG</v>
      </c>
      <c r="BE16" t="str">
        <f>IF('1STGR'!AS24=0,"",'1STGR'!AW24)</f>
        <v>OG</v>
      </c>
      <c r="BF16" t="str">
        <f t="shared" si="7"/>
        <v/>
      </c>
      <c r="BG16">
        <f t="shared" si="8"/>
        <v>208115</v>
      </c>
      <c r="BH16" t="str">
        <f t="shared" si="9"/>
        <v>SCIENCE AND TECHNOLOGY</v>
      </c>
      <c r="BI16">
        <f>IF('1STGR'!AX24=0,0,'1STGR'!AX24)</f>
        <v>50</v>
      </c>
      <c r="BJ16">
        <f>IF('1STGR'!AX24=0,"",'1STGR'!AY24)</f>
        <v>245</v>
      </c>
      <c r="BK16">
        <f>IF('1STGR'!AX24=0,"",'1STGR'!AZ24)</f>
        <v>2.5</v>
      </c>
      <c r="BL16" t="str">
        <f>IF('1STGR'!AX24=0,"",'1STGR'!BA24)</f>
        <v>OG</v>
      </c>
      <c r="BM16" t="str">
        <f>IF('1STGR'!AX24=0,"",'1STGR'!BB24)</f>
        <v>OG</v>
      </c>
      <c r="BN16">
        <f>IF('1STGR'!BC24=0,0,'1STGR'!BC24)</f>
        <v>50</v>
      </c>
      <c r="BO16">
        <f>IF('1STGR'!BC24=0,"",'1STGR'!BD24)</f>
        <v>63</v>
      </c>
      <c r="BP16">
        <f>IF('1STGR'!BC24=0,"",'1STGR'!BE24)</f>
        <v>2.5</v>
      </c>
      <c r="BQ16" t="str">
        <f>IF('1STGR'!BC24=0,"",'1STGR'!BF24)</f>
        <v>OG</v>
      </c>
      <c r="BR16" t="str">
        <f>IF('1STGR'!BC24=0,"",'1STGR'!BG24)</f>
        <v>OG</v>
      </c>
      <c r="BS16">
        <f>IF('1STGR'!BH24=0,"",'1STGR'!BH24)</f>
        <v>308</v>
      </c>
      <c r="BT16" t="str">
        <f>IF('1STGR'!BH24=0,"",'1STGR'!BK24)</f>
        <v>OG</v>
      </c>
      <c r="BU16" t="str">
        <f>IF('1STGR'!BH24=0,"",'1STGR'!BL24)</f>
        <v>OG</v>
      </c>
      <c r="BV16" t="str">
        <f t="shared" si="10"/>
        <v/>
      </c>
      <c r="BW16">
        <f t="shared" si="11"/>
        <v>208120</v>
      </c>
      <c r="BX16" t="str">
        <f t="shared" si="12"/>
        <v>SOCIAL STUDIES</v>
      </c>
      <c r="BY16">
        <f>IF('1STGR'!BM24=0,0,'1STGR'!BM24)</f>
        <v>50</v>
      </c>
      <c r="BZ16">
        <f>IF('1STGR'!BM24=0,"",'1STGR'!BN24)</f>
        <v>245</v>
      </c>
      <c r="CA16">
        <f>IF('1STGR'!BM24=0,"",'1STGR'!BO24)</f>
        <v>2.5</v>
      </c>
      <c r="CB16" t="str">
        <f>IF('1STGR'!BM24=0,"",'1STGR'!BP24)</f>
        <v>OG</v>
      </c>
      <c r="CC16" t="str">
        <f>IF('1STGR'!BM24=0,"",'1STGR'!BQ24)</f>
        <v>OG</v>
      </c>
      <c r="CD16">
        <f>IF('1STGR'!BR24=0,0,'1STGR'!BR24)</f>
        <v>50</v>
      </c>
      <c r="CE16">
        <f>IF('1STGR'!BR24=0,"",'1STGR'!BS24)</f>
        <v>63</v>
      </c>
      <c r="CF16">
        <f>IF('1STGR'!BR24=0,"",'1STGR'!BT24)</f>
        <v>2.5</v>
      </c>
      <c r="CG16" t="str">
        <f>IF('1STGR'!BR24=0,"",'1STGR'!BU24)</f>
        <v>OG</v>
      </c>
      <c r="CH16" t="str">
        <f>IF('1STGR'!BR24=0,"",'1STGR'!BV24)</f>
        <v>OG</v>
      </c>
      <c r="CI16">
        <f>IF('1STGR'!BW24=0, "", '1STGR'!BW24)</f>
        <v>308</v>
      </c>
      <c r="CJ16" t="str">
        <f>IF('1STGR'!BW24=0, "", '1STGR'!BZ24)</f>
        <v>OG</v>
      </c>
      <c r="CK16" t="str">
        <f>IF('1STGR'!BW24=0, "", '1STGR'!CA24)</f>
        <v>OG</v>
      </c>
      <c r="CL16" t="str">
        <f t="shared" si="13"/>
        <v/>
      </c>
      <c r="CM16">
        <f t="shared" si="14"/>
        <v>208125</v>
      </c>
      <c r="CN16" t="str">
        <f t="shared" si="15"/>
        <v>GK</v>
      </c>
      <c r="CO16">
        <f>IF('1STGR'!CB24=0,0,'1STGR'!CB24)</f>
        <v>25</v>
      </c>
      <c r="CP16">
        <f>IF('1STGR'!CB24=0, "", '1STGR'!CC24)</f>
        <v>125</v>
      </c>
      <c r="CQ16">
        <f>IF('1STGR'!CB24=0, "", '1STGR'!CD24)</f>
        <v>2</v>
      </c>
      <c r="CR16" t="str">
        <f>IF('1STGR'!CB24=0, "", '1STGR'!CE24)</f>
        <v>OG</v>
      </c>
      <c r="CS16" t="str">
        <f>IF('1STGR'!CB24=0, "", '1STGR'!CF24)</f>
        <v>OG</v>
      </c>
      <c r="CT16">
        <f>IF('1STGR'!CG24=0, 0, '1STGR'!CG24)</f>
        <v>25</v>
      </c>
      <c r="CU16">
        <f>IF('1STGR'!CG24=0, "", '1STGR'!CH24)</f>
        <v>32</v>
      </c>
      <c r="CV16">
        <f>IF('1STGR'!CG24=0, "", '1STGR'!CI24)</f>
        <v>2</v>
      </c>
      <c r="CW16" t="str">
        <f>IF('1STGR'!CG24=0, "", '1STGR'!CJ24)</f>
        <v>OG</v>
      </c>
      <c r="CX16" t="str">
        <f>IF('1STGR'!CG24=0, "", '1STGR'!CK24)</f>
        <v>OG</v>
      </c>
      <c r="CY16">
        <f>IF('1STGR'!CL24=0, "", '1STGR'!CL24)</f>
        <v>157</v>
      </c>
      <c r="CZ16" t="str">
        <f>IF('1STGR'!CL24=0, "", '1STGR'!CO24)</f>
        <v>OG</v>
      </c>
      <c r="DA16" t="str">
        <f>IF('1STGR'!CL24=0, "", '1STGR'!CP24)</f>
        <v>OG</v>
      </c>
      <c r="DB16" t="str">
        <f t="shared" si="16"/>
        <v/>
      </c>
      <c r="DC16">
        <f t="shared" si="17"/>
        <v>208130</v>
      </c>
      <c r="DD16" t="str">
        <f t="shared" si="18"/>
        <v>ORAL</v>
      </c>
      <c r="DE16">
        <f>IF('1STGR'!CQ24=0,0,'1STGR'!CQ24)</f>
        <v>25</v>
      </c>
      <c r="DF16">
        <f>IF('1STGR'!CQ24=0,"", '1STGR'!CR24)</f>
        <v>125</v>
      </c>
      <c r="DG16">
        <f>IF('1STGR'!CQ24=0,"", '1STGR'!CS24)</f>
        <v>2</v>
      </c>
      <c r="DH16" t="str">
        <f>IF('1STGR'!CQ24=0,"", '1STGR'!CT24)</f>
        <v>OG</v>
      </c>
      <c r="DI16" t="str">
        <f>IF('1STGR'!CQ24=0,"", '1STGR'!CU24)</f>
        <v>OG</v>
      </c>
      <c r="DJ16">
        <f>IF('1STGR'!CV24=0,0, '1STGR'!CV24)</f>
        <v>25</v>
      </c>
      <c r="DK16">
        <f>IF('1STGR'!CV24=0, "", '1STGR'!CW24)</f>
        <v>32</v>
      </c>
      <c r="DL16">
        <f>IF('1STGR'!CV24=0, "", '1STGR'!CX24)</f>
        <v>2</v>
      </c>
      <c r="DM16" t="str">
        <f>IF('1STGR'!CV24=0, "", '1STGR'!CY24)</f>
        <v>OG</v>
      </c>
      <c r="DN16" t="str">
        <f>IF('1STGR'!CV24=0, "", '1STGR'!CZ24)</f>
        <v>OG</v>
      </c>
      <c r="DO16">
        <f>IF('1STGR'!DA24=0,"", '1STGR'!DA24)</f>
        <v>157</v>
      </c>
      <c r="DP16" t="str">
        <f>IF('1STGR'!DA24=0,"", '1STGR'!DD24)</f>
        <v>OG</v>
      </c>
      <c r="DQ16" t="str">
        <f>IF('1STGR'!DA24=0,"", '1STGR'!DE24)</f>
        <v>OG</v>
      </c>
      <c r="DR16" t="str">
        <f t="shared" si="19"/>
        <v/>
      </c>
      <c r="DS16">
        <f t="shared" si="20"/>
        <v>208135</v>
      </c>
      <c r="DT16" t="str">
        <f t="shared" si="26"/>
        <v>WORKSHEET</v>
      </c>
      <c r="DU16">
        <f>IF('1STGR'!DF24=0,0, '1STGR'!DF24)</f>
        <v>25</v>
      </c>
      <c r="DV16">
        <f>IF('1STGR'!DF24=0,"", '1STGR'!DG24)</f>
        <v>125</v>
      </c>
      <c r="DW16">
        <f>IF('1STGR'!DF24=0,"",'1STGR'!DH24)</f>
        <v>2</v>
      </c>
      <c r="DX16" t="str">
        <f>IF('1STGR'!DF24=0,"",'1STGR'!DI24)</f>
        <v>OG</v>
      </c>
      <c r="DY16" t="str">
        <f>IF('1STGR'!DF24=0,"",'1STGR'!DJ24)</f>
        <v>OG</v>
      </c>
      <c r="DZ16">
        <f>IF('1STGR'!DK24=0,0, '1STGR'!DK24)</f>
        <v>25</v>
      </c>
      <c r="EA16">
        <f>IF('1STGR'!DK24=0,"", '1STGR'!DL24)</f>
        <v>32</v>
      </c>
      <c r="EB16">
        <f>IF('1STGR'!DK24=0,"", '1STGR'!DM24)</f>
        <v>2</v>
      </c>
      <c r="EC16" t="str">
        <f>IF('1STGR'!DK24=0,"", '1STGR'!DN24)</f>
        <v>OG</v>
      </c>
      <c r="ED16" t="str">
        <f>IF('1STGR'!DK24=0,"", '1STGR'!DO24)</f>
        <v>OG</v>
      </c>
      <c r="EE16">
        <f>IF('1STGR'!DP24=0,"", '1STGR'!DP24)</f>
        <v>157</v>
      </c>
      <c r="EF16" t="str">
        <f>IF('1STGR'!DP24=0,"", '1STGR'!DS24)</f>
        <v>OG</v>
      </c>
      <c r="EG16" t="str">
        <f>IF('1STGR'!DP24=0,"", '1STGR'!DT24)</f>
        <v>OG</v>
      </c>
      <c r="EH16" t="str">
        <f t="shared" si="21"/>
        <v/>
      </c>
      <c r="EI16" s="17">
        <f>'1STML'!AK24</f>
        <v>2001</v>
      </c>
      <c r="EJ16" s="17">
        <f>'1STML'!AL24</f>
        <v>307.85000000000002</v>
      </c>
      <c r="EK16" s="17" t="str">
        <f>'1STML'!AM24</f>
        <v>PASS</v>
      </c>
      <c r="EL16">
        <f>'1STML'!AN24</f>
        <v>1</v>
      </c>
      <c r="EM16" s="17">
        <f>'1STGR'!DY24</f>
        <v>0</v>
      </c>
      <c r="EN16">
        <f>'1STGR'!EA24</f>
        <v>1</v>
      </c>
      <c r="EO16">
        <f>'1STGR'!EB24</f>
        <v>58</v>
      </c>
      <c r="EP16" t="str">
        <f t="shared" si="22"/>
        <v>NOT GRADED</v>
      </c>
      <c r="EQ16" t="str">
        <f t="shared" si="23"/>
        <v>0-35</v>
      </c>
      <c r="ER16">
        <v>8</v>
      </c>
    </row>
    <row r="17" spans="1:148">
      <c r="A17">
        <f>'1ST'!A26</f>
        <v>16</v>
      </c>
      <c r="B17" t="str">
        <f>'1ST'!B26</f>
        <v>ST0790114</v>
      </c>
      <c r="C17">
        <f>'1ST'!C26</f>
        <v>200216</v>
      </c>
      <c r="D17" t="str">
        <f>'1ST'!D26</f>
        <v>PRINSEK LIMBU</v>
      </c>
      <c r="E17">
        <f>SUB!$B$4</f>
        <v>35</v>
      </c>
      <c r="F17" t="str">
        <f>SUB!$B$5</f>
        <v>KG</v>
      </c>
      <c r="G17" s="24" t="str">
        <f t="shared" si="0"/>
        <v>ANNAPURNA</v>
      </c>
      <c r="H17" t="str">
        <f>SUB!$B$3</f>
        <v>FIRST TERMINAL EXAMINATION 2080</v>
      </c>
      <c r="I17" t="str">
        <f>STD!F17</f>
        <v>ENGLISH MEDIUM</v>
      </c>
      <c r="J17" s="7">
        <f>STD!R17</f>
        <v>0</v>
      </c>
      <c r="K17">
        <f t="shared" si="24"/>
        <v>208101</v>
      </c>
      <c r="L17" t="str">
        <f t="shared" si="25"/>
        <v>COMP. ENGLISH</v>
      </c>
      <c r="M17">
        <f>IF('1STGR'!E25=0,0,'1STGR'!E25)</f>
        <v>50</v>
      </c>
      <c r="N17">
        <f>IF('1STGR'!E25=0,"",'1STGR'!F25)</f>
        <v>225</v>
      </c>
      <c r="O17">
        <f>IF('1STGR'!E25=0,"",'1STGR'!G25)</f>
        <v>2.5</v>
      </c>
      <c r="P17" t="str">
        <f>IF('1STGR'!E25=0,"",'1STGR'!H25)</f>
        <v>OG</v>
      </c>
      <c r="Q17" t="str">
        <f>IF('1STGR'!E25=0,"",'1STGR'!I25)</f>
        <v>OG</v>
      </c>
      <c r="R17">
        <f>IF('1STGR'!J25=0,0,'1STGR'!J25)</f>
        <v>50</v>
      </c>
      <c r="S17">
        <f>IF('1STGR'!J25=0,"",'1STGR'!K25)</f>
        <v>60</v>
      </c>
      <c r="T17">
        <f>IF('1STGR'!J25=0,"",'1STGR'!L25)</f>
        <v>2.5</v>
      </c>
      <c r="U17" t="str">
        <f>IF('1STGR'!J25=0,"",'1STGR'!M25)</f>
        <v>OG</v>
      </c>
      <c r="V17" t="str">
        <f>IF('1STGR'!J25=0,"",'1STGR'!N25)</f>
        <v>OG</v>
      </c>
      <c r="W17">
        <f>IF('1STGR'!O25=0,"",'1STGR'!O25)</f>
        <v>285</v>
      </c>
      <c r="X17" t="str">
        <f>IF('1STGR'!O25=0,"",'1STGR'!R25)</f>
        <v>OG</v>
      </c>
      <c r="Y17" t="str">
        <f>IF('1STGR'!O25=0,"",'1STGR'!S25)</f>
        <v>OG</v>
      </c>
      <c r="Z17" t="str">
        <f t="shared" si="1"/>
        <v/>
      </c>
      <c r="AA17">
        <f t="shared" si="2"/>
        <v>208105</v>
      </c>
      <c r="AB17" t="str">
        <f t="shared" si="3"/>
        <v>COMP. NEPALI</v>
      </c>
      <c r="AC17">
        <f>IF('1STGR'!T25=0,0,'1STGR'!T25)</f>
        <v>50</v>
      </c>
      <c r="AD17">
        <f>IF('1STGR'!T25=0,"",'1STGR'!U25)</f>
        <v>185</v>
      </c>
      <c r="AE17">
        <f>IF('1STGR'!T25=0,"",'1STGR'!V25)</f>
        <v>2.5</v>
      </c>
      <c r="AF17" t="str">
        <f>IF('1STGR'!T25=0,"",'1STGR'!W25)</f>
        <v>OG</v>
      </c>
      <c r="AG17" t="str">
        <f>IF('1STGR'!T25=0,"",'1STGR'!X25)</f>
        <v>OG</v>
      </c>
      <c r="AH17">
        <f>IF('1STGR'!Y25=0,0,'1STGR'!Y25)</f>
        <v>50</v>
      </c>
      <c r="AI17">
        <f>IF('1STGR'!Y25=0,"",'1STGR'!Z25)</f>
        <v>59</v>
      </c>
      <c r="AJ17">
        <f>IF('1STGR'!Y25=0,"",'1STGR'!AA25)</f>
        <v>2.5</v>
      </c>
      <c r="AK17" t="str">
        <f>IF('1STGR'!Y25=0,"",'1STGR'!AB25)</f>
        <v>OG</v>
      </c>
      <c r="AL17" t="str">
        <f>IF('1STGR'!Y25=0,"",'1STGR'!AC25)</f>
        <v>OG</v>
      </c>
      <c r="AM17">
        <f>IF('1STGR'!AD25=0,"",'1STGR'!AD25)</f>
        <v>244</v>
      </c>
      <c r="AN17" t="str">
        <f>IF('1STGR'!AD25=0,"",'1STGR'!AG25)</f>
        <v>OG</v>
      </c>
      <c r="AO17" t="str">
        <f>IF('1STGR'!AD25=0,"",'1STGR'!AH25)</f>
        <v>OG</v>
      </c>
      <c r="AP17" t="str">
        <f t="shared" si="4"/>
        <v/>
      </c>
      <c r="AQ17">
        <f t="shared" si="5"/>
        <v>208110</v>
      </c>
      <c r="AR17" t="str">
        <f t="shared" si="6"/>
        <v>COMP. MATHEMATICS</v>
      </c>
      <c r="AS17">
        <f>IF('1STGR'!AI25=0,0,'1STGR'!AI25)</f>
        <v>50</v>
      </c>
      <c r="AT17">
        <f>IF('1STGR'!AI25=0,"",'1STGR'!AJ25)</f>
        <v>215</v>
      </c>
      <c r="AU17">
        <f>IF('1STGR'!AI25=0,"",'1STGR'!AK25)</f>
        <v>2.5</v>
      </c>
      <c r="AV17" t="str">
        <f>IF('1STGR'!AI25=0,"",'1STGR'!AL25)</f>
        <v>OG</v>
      </c>
      <c r="AW17" t="str">
        <f>IF('1STGR'!AI25=0,"",'1STGR'!AM25)</f>
        <v>OG</v>
      </c>
      <c r="AX17">
        <f>IF('1STGR'!AN25=0,0,'1STGR'!AN25)</f>
        <v>50</v>
      </c>
      <c r="AY17">
        <f>IF('1STGR'!AN25=0,"",'1STGR'!AO25)</f>
        <v>58</v>
      </c>
      <c r="AZ17">
        <f>IF('1STGR'!AN25=0,"",'1STGR'!AP25)</f>
        <v>2.5</v>
      </c>
      <c r="BA17" t="str">
        <f>IF('1STGR'!AN25=0,"",'1STGR'!AQ25)</f>
        <v>OG</v>
      </c>
      <c r="BB17" t="str">
        <f>IF('1STGR'!AN25=0,"",'1STGR'!AR25)</f>
        <v>OG</v>
      </c>
      <c r="BC17">
        <f>IF('1STGR'!AS25=0,"",'1STGR'!AS25)</f>
        <v>273</v>
      </c>
      <c r="BD17" t="str">
        <f>IF('1STGR'!AS25=0,"",'1STGR'!AV25)</f>
        <v>OG</v>
      </c>
      <c r="BE17" t="str">
        <f>IF('1STGR'!AS25=0,"",'1STGR'!AW25)</f>
        <v>OG</v>
      </c>
      <c r="BF17" t="str">
        <f t="shared" si="7"/>
        <v/>
      </c>
      <c r="BG17">
        <f t="shared" si="8"/>
        <v>208115</v>
      </c>
      <c r="BH17" t="str">
        <f t="shared" si="9"/>
        <v>SCIENCE AND TECHNOLOGY</v>
      </c>
      <c r="BI17">
        <f>IF('1STGR'!AX25=0,0,'1STGR'!AX25)</f>
        <v>50</v>
      </c>
      <c r="BJ17">
        <f>IF('1STGR'!AX25=0,"",'1STGR'!AY25)</f>
        <v>200</v>
      </c>
      <c r="BK17">
        <f>IF('1STGR'!AX25=0,"",'1STGR'!AZ25)</f>
        <v>2.5</v>
      </c>
      <c r="BL17" t="str">
        <f>IF('1STGR'!AX25=0,"",'1STGR'!BA25)</f>
        <v>OG</v>
      </c>
      <c r="BM17" t="str">
        <f>IF('1STGR'!AX25=0,"",'1STGR'!BB25)</f>
        <v>OG</v>
      </c>
      <c r="BN17">
        <f>IF('1STGR'!BC25=0,0,'1STGR'!BC25)</f>
        <v>50</v>
      </c>
      <c r="BO17">
        <f>IF('1STGR'!BC25=0,"",'1STGR'!BD25)</f>
        <v>60</v>
      </c>
      <c r="BP17">
        <f>IF('1STGR'!BC25=0,"",'1STGR'!BE25)</f>
        <v>2.5</v>
      </c>
      <c r="BQ17" t="str">
        <f>IF('1STGR'!BC25=0,"",'1STGR'!BF25)</f>
        <v>OG</v>
      </c>
      <c r="BR17" t="str">
        <f>IF('1STGR'!BC25=0,"",'1STGR'!BG25)</f>
        <v>OG</v>
      </c>
      <c r="BS17">
        <f>IF('1STGR'!BH25=0,"",'1STGR'!BH25)</f>
        <v>260</v>
      </c>
      <c r="BT17" t="str">
        <f>IF('1STGR'!BH25=0,"",'1STGR'!BK25)</f>
        <v>OG</v>
      </c>
      <c r="BU17" t="str">
        <f>IF('1STGR'!BH25=0,"",'1STGR'!BL25)</f>
        <v>OG</v>
      </c>
      <c r="BV17" t="str">
        <f t="shared" si="10"/>
        <v/>
      </c>
      <c r="BW17">
        <f t="shared" si="11"/>
        <v>208120</v>
      </c>
      <c r="BX17" t="str">
        <f t="shared" si="12"/>
        <v>SOCIAL STUDIES</v>
      </c>
      <c r="BY17">
        <f>IF('1STGR'!BM25=0,0,'1STGR'!BM25)</f>
        <v>50</v>
      </c>
      <c r="BZ17">
        <f>IF('1STGR'!BM25=0,"",'1STGR'!BN25)</f>
        <v>195</v>
      </c>
      <c r="CA17">
        <f>IF('1STGR'!BM25=0,"",'1STGR'!BO25)</f>
        <v>2.5</v>
      </c>
      <c r="CB17" t="str">
        <f>IF('1STGR'!BM25=0,"",'1STGR'!BP25)</f>
        <v>OG</v>
      </c>
      <c r="CC17" t="str">
        <f>IF('1STGR'!BM25=0,"",'1STGR'!BQ25)</f>
        <v>OG</v>
      </c>
      <c r="CD17">
        <f>IF('1STGR'!BR25=0,0,'1STGR'!BR25)</f>
        <v>50</v>
      </c>
      <c r="CE17">
        <f>IF('1STGR'!BR25=0,"",'1STGR'!BS25)</f>
        <v>59</v>
      </c>
      <c r="CF17">
        <f>IF('1STGR'!BR25=0,"",'1STGR'!BT25)</f>
        <v>2.5</v>
      </c>
      <c r="CG17" t="str">
        <f>IF('1STGR'!BR25=0,"",'1STGR'!BU25)</f>
        <v>OG</v>
      </c>
      <c r="CH17" t="str">
        <f>IF('1STGR'!BR25=0,"",'1STGR'!BV25)</f>
        <v>OG</v>
      </c>
      <c r="CI17">
        <f>IF('1STGR'!BW25=0, "", '1STGR'!BW25)</f>
        <v>254</v>
      </c>
      <c r="CJ17" t="str">
        <f>IF('1STGR'!BW25=0, "", '1STGR'!BZ25)</f>
        <v>OG</v>
      </c>
      <c r="CK17" t="str">
        <f>IF('1STGR'!BW25=0, "", '1STGR'!CA25)</f>
        <v>OG</v>
      </c>
      <c r="CL17" t="str">
        <f t="shared" si="13"/>
        <v/>
      </c>
      <c r="CM17">
        <f t="shared" si="14"/>
        <v>208125</v>
      </c>
      <c r="CN17" t="str">
        <f t="shared" si="15"/>
        <v>GK</v>
      </c>
      <c r="CO17">
        <f>IF('1STGR'!CB25=0,0,'1STGR'!CB25)</f>
        <v>25</v>
      </c>
      <c r="CP17">
        <f>IF('1STGR'!CB25=0, "", '1STGR'!CC25)</f>
        <v>110</v>
      </c>
      <c r="CQ17">
        <f>IF('1STGR'!CB25=0, "", '1STGR'!CD25)</f>
        <v>2</v>
      </c>
      <c r="CR17" t="str">
        <f>IF('1STGR'!CB25=0, "", '1STGR'!CE25)</f>
        <v>OG</v>
      </c>
      <c r="CS17" t="str">
        <f>IF('1STGR'!CB25=0, "", '1STGR'!CF25)</f>
        <v>OG</v>
      </c>
      <c r="CT17">
        <f>IF('1STGR'!CG25=0, 0, '1STGR'!CG25)</f>
        <v>25</v>
      </c>
      <c r="CU17">
        <f>IF('1STGR'!CG25=0, "", '1STGR'!CH25)</f>
        <v>28</v>
      </c>
      <c r="CV17">
        <f>IF('1STGR'!CG25=0, "", '1STGR'!CI25)</f>
        <v>2</v>
      </c>
      <c r="CW17" t="str">
        <f>IF('1STGR'!CG25=0, "", '1STGR'!CJ25)</f>
        <v>OG</v>
      </c>
      <c r="CX17" t="str">
        <f>IF('1STGR'!CG25=0, "", '1STGR'!CK25)</f>
        <v>OG</v>
      </c>
      <c r="CY17">
        <f>IF('1STGR'!CL25=0, "", '1STGR'!CL25)</f>
        <v>138</v>
      </c>
      <c r="CZ17" t="str">
        <f>IF('1STGR'!CL25=0, "", '1STGR'!CO25)</f>
        <v>OG</v>
      </c>
      <c r="DA17" t="str">
        <f>IF('1STGR'!CL25=0, "", '1STGR'!CP25)</f>
        <v>OG</v>
      </c>
      <c r="DB17" t="str">
        <f t="shared" si="16"/>
        <v/>
      </c>
      <c r="DC17">
        <f t="shared" si="17"/>
        <v>208130</v>
      </c>
      <c r="DD17" t="str">
        <f t="shared" si="18"/>
        <v>ORAL</v>
      </c>
      <c r="DE17">
        <f>IF('1STGR'!CQ25=0,0,'1STGR'!CQ25)</f>
        <v>25</v>
      </c>
      <c r="DF17">
        <f>IF('1STGR'!CQ25=0,"", '1STGR'!CR25)</f>
        <v>115</v>
      </c>
      <c r="DG17">
        <f>IF('1STGR'!CQ25=0,"", '1STGR'!CS25)</f>
        <v>2</v>
      </c>
      <c r="DH17" t="str">
        <f>IF('1STGR'!CQ25=0,"", '1STGR'!CT25)</f>
        <v>OG</v>
      </c>
      <c r="DI17" t="str">
        <f>IF('1STGR'!CQ25=0,"", '1STGR'!CU25)</f>
        <v>OG</v>
      </c>
      <c r="DJ17">
        <f>IF('1STGR'!CV25=0,0, '1STGR'!CV25)</f>
        <v>25</v>
      </c>
      <c r="DK17">
        <f>IF('1STGR'!CV25=0, "", '1STGR'!CW25)</f>
        <v>24</v>
      </c>
      <c r="DL17">
        <f>IF('1STGR'!CV25=0, "", '1STGR'!CX25)</f>
        <v>2</v>
      </c>
      <c r="DM17" t="str">
        <f>IF('1STGR'!CV25=0, "", '1STGR'!CY25)</f>
        <v>A+</v>
      </c>
      <c r="DN17">
        <f>IF('1STGR'!CV25=0, "", '1STGR'!CZ25)</f>
        <v>4</v>
      </c>
      <c r="DO17">
        <f>IF('1STGR'!DA25=0,"", '1STGR'!DA25)</f>
        <v>139</v>
      </c>
      <c r="DP17" t="str">
        <f>IF('1STGR'!DA25=0,"", '1STGR'!DD25)</f>
        <v>OG</v>
      </c>
      <c r="DQ17" t="str">
        <f>IF('1STGR'!DA25=0,"", '1STGR'!DE25)</f>
        <v>OG</v>
      </c>
      <c r="DR17" t="str">
        <f t="shared" si="19"/>
        <v/>
      </c>
      <c r="DS17">
        <f t="shared" si="20"/>
        <v>208135</v>
      </c>
      <c r="DT17" t="str">
        <f t="shared" si="26"/>
        <v>WORKSHEET</v>
      </c>
      <c r="DU17">
        <f>IF('1STGR'!DF25=0,0, '1STGR'!DF25)</f>
        <v>25</v>
      </c>
      <c r="DV17">
        <f>IF('1STGR'!DF25=0,"", '1STGR'!DG25)</f>
        <v>110</v>
      </c>
      <c r="DW17">
        <f>IF('1STGR'!DF25=0,"",'1STGR'!DH25)</f>
        <v>2</v>
      </c>
      <c r="DX17" t="str">
        <f>IF('1STGR'!DF25=0,"",'1STGR'!DI25)</f>
        <v>OG</v>
      </c>
      <c r="DY17" t="str">
        <f>IF('1STGR'!DF25=0,"",'1STGR'!DJ25)</f>
        <v>OG</v>
      </c>
      <c r="DZ17">
        <f>IF('1STGR'!DK25=0,0, '1STGR'!DK25)</f>
        <v>25</v>
      </c>
      <c r="EA17">
        <f>IF('1STGR'!DK25=0,"", '1STGR'!DL25)</f>
        <v>28</v>
      </c>
      <c r="EB17">
        <f>IF('1STGR'!DK25=0,"", '1STGR'!DM25)</f>
        <v>2</v>
      </c>
      <c r="EC17" t="str">
        <f>IF('1STGR'!DK25=0,"", '1STGR'!DN25)</f>
        <v>OG</v>
      </c>
      <c r="ED17" t="str">
        <f>IF('1STGR'!DK25=0,"", '1STGR'!DO25)</f>
        <v>OG</v>
      </c>
      <c r="EE17">
        <f>IF('1STGR'!DP25=0,"", '1STGR'!DP25)</f>
        <v>138</v>
      </c>
      <c r="EF17" t="str">
        <f>IF('1STGR'!DP25=0,"", '1STGR'!DS25)</f>
        <v>OG</v>
      </c>
      <c r="EG17" t="str">
        <f>IF('1STGR'!DP25=0,"", '1STGR'!DT25)</f>
        <v>OG</v>
      </c>
      <c r="EH17" t="str">
        <f t="shared" si="21"/>
        <v/>
      </c>
      <c r="EI17" s="17">
        <f>'1STML'!AK25</f>
        <v>1731</v>
      </c>
      <c r="EJ17" s="17">
        <f>'1STML'!AL25</f>
        <v>266.31</v>
      </c>
      <c r="EK17" s="17" t="str">
        <f>'1STML'!AM25</f>
        <v>PASS</v>
      </c>
      <c r="EL17">
        <f>'1STML'!AN25</f>
        <v>6</v>
      </c>
      <c r="EM17" s="17">
        <f>'1STGR'!DY25</f>
        <v>0</v>
      </c>
      <c r="EN17">
        <f>'1STGR'!EA25</f>
        <v>1</v>
      </c>
      <c r="EO17">
        <f>'1STGR'!EB25</f>
        <v>39</v>
      </c>
      <c r="EP17" t="str">
        <f t="shared" si="22"/>
        <v>NOT GRADED</v>
      </c>
      <c r="EQ17" t="str">
        <f t="shared" si="23"/>
        <v>0-35</v>
      </c>
      <c r="ER17">
        <v>8</v>
      </c>
    </row>
    <row r="18" spans="1:148">
      <c r="A18">
        <f>'1ST'!A27</f>
        <v>17</v>
      </c>
      <c r="B18" t="str">
        <f>'1ST'!B27</f>
        <v>ST0800219</v>
      </c>
      <c r="C18">
        <f>'1ST'!C27</f>
        <v>200217</v>
      </c>
      <c r="D18" t="str">
        <f>'1ST'!D27</f>
        <v>PRITISAN RAI</v>
      </c>
      <c r="E18">
        <f>SUB!$B$4</f>
        <v>35</v>
      </c>
      <c r="F18" t="str">
        <f>SUB!$B$5</f>
        <v>KG</v>
      </c>
      <c r="G18" s="24" t="str">
        <f t="shared" si="0"/>
        <v>ANNAPURNA</v>
      </c>
      <c r="H18" t="str">
        <f>SUB!$B$3</f>
        <v>FIRST TERMINAL EXAMINATION 2080</v>
      </c>
      <c r="I18" t="str">
        <f>STD!F18</f>
        <v>ENGLISH MEDIUM</v>
      </c>
      <c r="J18" s="7">
        <f>STD!R18</f>
        <v>0</v>
      </c>
      <c r="K18">
        <f t="shared" si="24"/>
        <v>208101</v>
      </c>
      <c r="L18" t="str">
        <f t="shared" si="25"/>
        <v>COMP. ENGLISH</v>
      </c>
      <c r="M18">
        <f>IF('1STGR'!E26=0,0,'1STGR'!E26)</f>
        <v>50</v>
      </c>
      <c r="N18">
        <f>IF('1STGR'!E26=0,"",'1STGR'!F26)</f>
        <v>220</v>
      </c>
      <c r="O18">
        <f>IF('1STGR'!E26=0,"",'1STGR'!G26)</f>
        <v>2.5</v>
      </c>
      <c r="P18" t="str">
        <f>IF('1STGR'!E26=0,"",'1STGR'!H26)</f>
        <v>OG</v>
      </c>
      <c r="Q18" t="str">
        <f>IF('1STGR'!E26=0,"",'1STGR'!I26)</f>
        <v>OG</v>
      </c>
      <c r="R18">
        <f>IF('1STGR'!J26=0,0,'1STGR'!J26)</f>
        <v>50</v>
      </c>
      <c r="S18">
        <f>IF('1STGR'!J26=0,"",'1STGR'!K26)</f>
        <v>58</v>
      </c>
      <c r="T18">
        <f>IF('1STGR'!J26=0,"",'1STGR'!L26)</f>
        <v>2.5</v>
      </c>
      <c r="U18" t="str">
        <f>IF('1STGR'!J26=0,"",'1STGR'!M26)</f>
        <v>OG</v>
      </c>
      <c r="V18" t="str">
        <f>IF('1STGR'!J26=0,"",'1STGR'!N26)</f>
        <v>OG</v>
      </c>
      <c r="W18">
        <f>IF('1STGR'!O26=0,"",'1STGR'!O26)</f>
        <v>278</v>
      </c>
      <c r="X18" t="str">
        <f>IF('1STGR'!O26=0,"",'1STGR'!R26)</f>
        <v>OG</v>
      </c>
      <c r="Y18" t="str">
        <f>IF('1STGR'!O26=0,"",'1STGR'!S26)</f>
        <v>OG</v>
      </c>
      <c r="Z18" t="str">
        <f t="shared" si="1"/>
        <v/>
      </c>
      <c r="AA18">
        <f t="shared" si="2"/>
        <v>208105</v>
      </c>
      <c r="AB18" t="str">
        <f t="shared" si="3"/>
        <v>COMP. NEPALI</v>
      </c>
      <c r="AC18">
        <f>IF('1STGR'!T26=0,0,'1STGR'!T26)</f>
        <v>50</v>
      </c>
      <c r="AD18">
        <f>IF('1STGR'!T26=0,"",'1STGR'!U26)</f>
        <v>190</v>
      </c>
      <c r="AE18">
        <f>IF('1STGR'!T26=0,"",'1STGR'!V26)</f>
        <v>2.5</v>
      </c>
      <c r="AF18" t="str">
        <f>IF('1STGR'!T26=0,"",'1STGR'!W26)</f>
        <v>OG</v>
      </c>
      <c r="AG18" t="str">
        <f>IF('1STGR'!T26=0,"",'1STGR'!X26)</f>
        <v>OG</v>
      </c>
      <c r="AH18">
        <f>IF('1STGR'!Y26=0,0,'1STGR'!Y26)</f>
        <v>50</v>
      </c>
      <c r="AI18">
        <f>IF('1STGR'!Y26=0,"",'1STGR'!Z26)</f>
        <v>58</v>
      </c>
      <c r="AJ18">
        <f>IF('1STGR'!Y26=0,"",'1STGR'!AA26)</f>
        <v>2.5</v>
      </c>
      <c r="AK18" t="str">
        <f>IF('1STGR'!Y26=0,"",'1STGR'!AB26)</f>
        <v>OG</v>
      </c>
      <c r="AL18" t="str">
        <f>IF('1STGR'!Y26=0,"",'1STGR'!AC26)</f>
        <v>OG</v>
      </c>
      <c r="AM18">
        <f>IF('1STGR'!AD26=0,"",'1STGR'!AD26)</f>
        <v>248</v>
      </c>
      <c r="AN18" t="str">
        <f>IF('1STGR'!AD26=0,"",'1STGR'!AG26)</f>
        <v>OG</v>
      </c>
      <c r="AO18" t="str">
        <f>IF('1STGR'!AD26=0,"",'1STGR'!AH26)</f>
        <v>OG</v>
      </c>
      <c r="AP18" t="str">
        <f t="shared" si="4"/>
        <v/>
      </c>
      <c r="AQ18">
        <f t="shared" si="5"/>
        <v>208110</v>
      </c>
      <c r="AR18" t="str">
        <f t="shared" si="6"/>
        <v>COMP. MATHEMATICS</v>
      </c>
      <c r="AS18">
        <f>IF('1STGR'!AI26=0,0,'1STGR'!AI26)</f>
        <v>50</v>
      </c>
      <c r="AT18">
        <f>IF('1STGR'!AI26=0,"",'1STGR'!AJ26)</f>
        <v>185</v>
      </c>
      <c r="AU18">
        <f>IF('1STGR'!AI26=0,"",'1STGR'!AK26)</f>
        <v>2.5</v>
      </c>
      <c r="AV18" t="str">
        <f>IF('1STGR'!AI26=0,"",'1STGR'!AL26)</f>
        <v>OG</v>
      </c>
      <c r="AW18" t="str">
        <f>IF('1STGR'!AI26=0,"",'1STGR'!AM26)</f>
        <v>OG</v>
      </c>
      <c r="AX18">
        <f>IF('1STGR'!AN26=0,0,'1STGR'!AN26)</f>
        <v>50</v>
      </c>
      <c r="AY18">
        <f>IF('1STGR'!AN26=0,"",'1STGR'!AO26)</f>
        <v>59</v>
      </c>
      <c r="AZ18">
        <f>IF('1STGR'!AN26=0,"",'1STGR'!AP26)</f>
        <v>2.5</v>
      </c>
      <c r="BA18" t="str">
        <f>IF('1STGR'!AN26=0,"",'1STGR'!AQ26)</f>
        <v>OG</v>
      </c>
      <c r="BB18" t="str">
        <f>IF('1STGR'!AN26=0,"",'1STGR'!AR26)</f>
        <v>OG</v>
      </c>
      <c r="BC18">
        <f>IF('1STGR'!AS26=0,"",'1STGR'!AS26)</f>
        <v>244</v>
      </c>
      <c r="BD18" t="str">
        <f>IF('1STGR'!AS26=0,"",'1STGR'!AV26)</f>
        <v>OG</v>
      </c>
      <c r="BE18" t="str">
        <f>IF('1STGR'!AS26=0,"",'1STGR'!AW26)</f>
        <v>OG</v>
      </c>
      <c r="BF18" t="str">
        <f t="shared" si="7"/>
        <v/>
      </c>
      <c r="BG18">
        <f t="shared" si="8"/>
        <v>208115</v>
      </c>
      <c r="BH18" t="str">
        <f t="shared" si="9"/>
        <v>SCIENCE AND TECHNOLOGY</v>
      </c>
      <c r="BI18">
        <f>IF('1STGR'!AX26=0,0,'1STGR'!AX26)</f>
        <v>50</v>
      </c>
      <c r="BJ18">
        <f>IF('1STGR'!AX26=0,"",'1STGR'!AY26)</f>
        <v>175</v>
      </c>
      <c r="BK18">
        <f>IF('1STGR'!AX26=0,"",'1STGR'!AZ26)</f>
        <v>2.5</v>
      </c>
      <c r="BL18" t="str">
        <f>IF('1STGR'!AX26=0,"",'1STGR'!BA26)</f>
        <v>OG</v>
      </c>
      <c r="BM18" t="str">
        <f>IF('1STGR'!AX26=0,"",'1STGR'!BB26)</f>
        <v>OG</v>
      </c>
      <c r="BN18">
        <f>IF('1STGR'!BC26=0,0,'1STGR'!BC26)</f>
        <v>50</v>
      </c>
      <c r="BO18">
        <f>IF('1STGR'!BC26=0,"",'1STGR'!BD26)</f>
        <v>60</v>
      </c>
      <c r="BP18">
        <f>IF('1STGR'!BC26=0,"",'1STGR'!BE26)</f>
        <v>2.5</v>
      </c>
      <c r="BQ18" t="str">
        <f>IF('1STGR'!BC26=0,"",'1STGR'!BF26)</f>
        <v>OG</v>
      </c>
      <c r="BR18" t="str">
        <f>IF('1STGR'!BC26=0,"",'1STGR'!BG26)</f>
        <v>OG</v>
      </c>
      <c r="BS18">
        <f>IF('1STGR'!BH26=0,"",'1STGR'!BH26)</f>
        <v>235</v>
      </c>
      <c r="BT18" t="str">
        <f>IF('1STGR'!BH26=0,"",'1STGR'!BK26)</f>
        <v>OG</v>
      </c>
      <c r="BU18" t="str">
        <f>IF('1STGR'!BH26=0,"",'1STGR'!BL26)</f>
        <v>OG</v>
      </c>
      <c r="BV18" t="str">
        <f t="shared" si="10"/>
        <v/>
      </c>
      <c r="BW18">
        <f t="shared" si="11"/>
        <v>208120</v>
      </c>
      <c r="BX18" t="str">
        <f t="shared" si="12"/>
        <v>SOCIAL STUDIES</v>
      </c>
      <c r="BY18">
        <f>IF('1STGR'!BM26=0,0,'1STGR'!BM26)</f>
        <v>50</v>
      </c>
      <c r="BZ18">
        <f>IF('1STGR'!BM26=0,"",'1STGR'!BN26)</f>
        <v>135</v>
      </c>
      <c r="CA18">
        <f>IF('1STGR'!BM26=0,"",'1STGR'!BO26)</f>
        <v>2.5</v>
      </c>
      <c r="CB18" t="str">
        <f>IF('1STGR'!BM26=0,"",'1STGR'!BP26)</f>
        <v>OG</v>
      </c>
      <c r="CC18" t="str">
        <f>IF('1STGR'!BM26=0,"",'1STGR'!BQ26)</f>
        <v>OG</v>
      </c>
      <c r="CD18">
        <f>IF('1STGR'!BR26=0,0,'1STGR'!BR26)</f>
        <v>50</v>
      </c>
      <c r="CE18">
        <f>IF('1STGR'!BR26=0,"",'1STGR'!BS26)</f>
        <v>57</v>
      </c>
      <c r="CF18">
        <f>IF('1STGR'!BR26=0,"",'1STGR'!BT26)</f>
        <v>2.5</v>
      </c>
      <c r="CG18" t="str">
        <f>IF('1STGR'!BR26=0,"",'1STGR'!BU26)</f>
        <v>OG</v>
      </c>
      <c r="CH18" t="str">
        <f>IF('1STGR'!BR26=0,"",'1STGR'!BV26)</f>
        <v>OG</v>
      </c>
      <c r="CI18">
        <f>IF('1STGR'!BW26=0, "", '1STGR'!BW26)</f>
        <v>192</v>
      </c>
      <c r="CJ18" t="str">
        <f>IF('1STGR'!BW26=0, "", '1STGR'!BZ26)</f>
        <v>OG</v>
      </c>
      <c r="CK18" t="str">
        <f>IF('1STGR'!BW26=0, "", '1STGR'!CA26)</f>
        <v>OG</v>
      </c>
      <c r="CL18" t="str">
        <f t="shared" si="13"/>
        <v/>
      </c>
      <c r="CM18">
        <f t="shared" si="14"/>
        <v>208125</v>
      </c>
      <c r="CN18" t="str">
        <f t="shared" si="15"/>
        <v>GK</v>
      </c>
      <c r="CO18">
        <f>IF('1STGR'!CB26=0,0,'1STGR'!CB26)</f>
        <v>25</v>
      </c>
      <c r="CP18">
        <f>IF('1STGR'!CB26=0, "", '1STGR'!CC26)</f>
        <v>100</v>
      </c>
      <c r="CQ18">
        <f>IF('1STGR'!CB26=0, "", '1STGR'!CD26)</f>
        <v>2</v>
      </c>
      <c r="CR18" t="str">
        <f>IF('1STGR'!CB26=0, "", '1STGR'!CE26)</f>
        <v>OG</v>
      </c>
      <c r="CS18" t="str">
        <f>IF('1STGR'!CB26=0, "", '1STGR'!CF26)</f>
        <v>OG</v>
      </c>
      <c r="CT18">
        <f>IF('1STGR'!CG26=0, 0, '1STGR'!CG26)</f>
        <v>25</v>
      </c>
      <c r="CU18">
        <f>IF('1STGR'!CG26=0, "", '1STGR'!CH26)</f>
        <v>27</v>
      </c>
      <c r="CV18">
        <f>IF('1STGR'!CG26=0, "", '1STGR'!CI26)</f>
        <v>2</v>
      </c>
      <c r="CW18" t="str">
        <f>IF('1STGR'!CG26=0, "", '1STGR'!CJ26)</f>
        <v>OG</v>
      </c>
      <c r="CX18" t="str">
        <f>IF('1STGR'!CG26=0, "", '1STGR'!CK26)</f>
        <v>OG</v>
      </c>
      <c r="CY18">
        <f>IF('1STGR'!CL26=0, "", '1STGR'!CL26)</f>
        <v>127</v>
      </c>
      <c r="CZ18" t="str">
        <f>IF('1STGR'!CL26=0, "", '1STGR'!CO26)</f>
        <v>OG</v>
      </c>
      <c r="DA18" t="str">
        <f>IF('1STGR'!CL26=0, "", '1STGR'!CP26)</f>
        <v>OG</v>
      </c>
      <c r="DB18" t="str">
        <f t="shared" si="16"/>
        <v/>
      </c>
      <c r="DC18">
        <f t="shared" si="17"/>
        <v>208130</v>
      </c>
      <c r="DD18" t="str">
        <f t="shared" si="18"/>
        <v>ORAL</v>
      </c>
      <c r="DE18">
        <f>IF('1STGR'!CQ26=0,0,'1STGR'!CQ26)</f>
        <v>25</v>
      </c>
      <c r="DF18">
        <f>IF('1STGR'!CQ26=0,"", '1STGR'!CR26)</f>
        <v>120</v>
      </c>
      <c r="DG18">
        <f>IF('1STGR'!CQ26=0,"", '1STGR'!CS26)</f>
        <v>2</v>
      </c>
      <c r="DH18" t="str">
        <f>IF('1STGR'!CQ26=0,"", '1STGR'!CT26)</f>
        <v>OG</v>
      </c>
      <c r="DI18" t="str">
        <f>IF('1STGR'!CQ26=0,"", '1STGR'!CU26)</f>
        <v>OG</v>
      </c>
      <c r="DJ18">
        <f>IF('1STGR'!CV26=0,0, '1STGR'!CV26)</f>
        <v>25</v>
      </c>
      <c r="DK18">
        <f>IF('1STGR'!CV26=0, "", '1STGR'!CW26)</f>
        <v>25</v>
      </c>
      <c r="DL18">
        <f>IF('1STGR'!CV26=0, "", '1STGR'!CX26)</f>
        <v>2</v>
      </c>
      <c r="DM18" t="str">
        <f>IF('1STGR'!CV26=0, "", '1STGR'!CY26)</f>
        <v>A+</v>
      </c>
      <c r="DN18">
        <f>IF('1STGR'!CV26=0, "", '1STGR'!CZ26)</f>
        <v>4</v>
      </c>
      <c r="DO18">
        <f>IF('1STGR'!DA26=0,"", '1STGR'!DA26)</f>
        <v>145</v>
      </c>
      <c r="DP18" t="str">
        <f>IF('1STGR'!DA26=0,"", '1STGR'!DD26)</f>
        <v>OG</v>
      </c>
      <c r="DQ18" t="str">
        <f>IF('1STGR'!DA26=0,"", '1STGR'!DE26)</f>
        <v>OG</v>
      </c>
      <c r="DR18" t="str">
        <f t="shared" si="19"/>
        <v/>
      </c>
      <c r="DS18">
        <f t="shared" si="20"/>
        <v>208135</v>
      </c>
      <c r="DT18" t="str">
        <f t="shared" si="26"/>
        <v>WORKSHEET</v>
      </c>
      <c r="DU18">
        <f>IF('1STGR'!DF26=0,0, '1STGR'!DF26)</f>
        <v>25</v>
      </c>
      <c r="DV18">
        <f>IF('1STGR'!DF26=0,"", '1STGR'!DG26)</f>
        <v>100</v>
      </c>
      <c r="DW18">
        <f>IF('1STGR'!DF26=0,"",'1STGR'!DH26)</f>
        <v>2</v>
      </c>
      <c r="DX18" t="str">
        <f>IF('1STGR'!DF26=0,"",'1STGR'!DI26)</f>
        <v>OG</v>
      </c>
      <c r="DY18" t="str">
        <f>IF('1STGR'!DF26=0,"",'1STGR'!DJ26)</f>
        <v>OG</v>
      </c>
      <c r="DZ18">
        <f>IF('1STGR'!DK26=0,0, '1STGR'!DK26)</f>
        <v>25</v>
      </c>
      <c r="EA18">
        <f>IF('1STGR'!DK26=0,"", '1STGR'!DL26)</f>
        <v>27</v>
      </c>
      <c r="EB18">
        <f>IF('1STGR'!DK26=0,"", '1STGR'!DM26)</f>
        <v>2</v>
      </c>
      <c r="EC18" t="str">
        <f>IF('1STGR'!DK26=0,"", '1STGR'!DN26)</f>
        <v>OG</v>
      </c>
      <c r="ED18" t="str">
        <f>IF('1STGR'!DK26=0,"", '1STGR'!DO26)</f>
        <v>OG</v>
      </c>
      <c r="EE18">
        <f>IF('1STGR'!DP26=0,"", '1STGR'!DP26)</f>
        <v>127</v>
      </c>
      <c r="EF18" t="str">
        <f>IF('1STGR'!DP26=0,"", '1STGR'!DS26)</f>
        <v>OG</v>
      </c>
      <c r="EG18" t="str">
        <f>IF('1STGR'!DP26=0,"", '1STGR'!DT26)</f>
        <v>OG</v>
      </c>
      <c r="EH18" t="str">
        <f t="shared" si="21"/>
        <v/>
      </c>
      <c r="EI18" s="17">
        <f>'1STML'!AK26</f>
        <v>1596</v>
      </c>
      <c r="EJ18" s="17">
        <f>'1STML'!AL26</f>
        <v>245.54</v>
      </c>
      <c r="EK18" s="17" t="str">
        <f>'1STML'!AM26</f>
        <v>PASS</v>
      </c>
      <c r="EL18">
        <f>'1STML'!AN26</f>
        <v>12</v>
      </c>
      <c r="EM18" s="17">
        <f>'1STGR'!DY26</f>
        <v>0</v>
      </c>
      <c r="EN18">
        <f>'1STGR'!EA26</f>
        <v>1</v>
      </c>
      <c r="EO18">
        <f>'1STGR'!EB26</f>
        <v>54</v>
      </c>
      <c r="EP18" t="str">
        <f t="shared" si="22"/>
        <v>NOT GRADED</v>
      </c>
      <c r="EQ18" t="str">
        <f t="shared" si="23"/>
        <v>0-35</v>
      </c>
      <c r="ER18">
        <v>8</v>
      </c>
    </row>
    <row r="19" spans="1:148">
      <c r="A19">
        <f>'1ST'!A28</f>
        <v>18</v>
      </c>
      <c r="B19" t="str">
        <f>'1ST'!B28</f>
        <v>ST0790182</v>
      </c>
      <c r="C19">
        <f>'1ST'!C28</f>
        <v>200218</v>
      </c>
      <c r="D19" t="str">
        <f>'1ST'!D28</f>
        <v>PURNIMA JAIRU</v>
      </c>
      <c r="E19">
        <f>SUB!$B$4</f>
        <v>35</v>
      </c>
      <c r="F19" t="str">
        <f>SUB!$B$5</f>
        <v>KG</v>
      </c>
      <c r="G19" s="24" t="str">
        <f t="shared" si="0"/>
        <v>ANNAPURNA</v>
      </c>
      <c r="H19" t="str">
        <f>SUB!$B$3</f>
        <v>FIRST TERMINAL EXAMINATION 2080</v>
      </c>
      <c r="I19" t="str">
        <f>STD!F19</f>
        <v>ENGLISH MEDIUM</v>
      </c>
      <c r="J19" s="7">
        <f>STD!R19</f>
        <v>0</v>
      </c>
      <c r="K19">
        <f t="shared" si="24"/>
        <v>208101</v>
      </c>
      <c r="L19" t="str">
        <f t="shared" si="25"/>
        <v>COMP. ENGLISH</v>
      </c>
      <c r="M19">
        <f>IF('1STGR'!E27=0,0,'1STGR'!E27)</f>
        <v>50</v>
      </c>
      <c r="N19">
        <f>IF('1STGR'!E27=0,"",'1STGR'!F27)</f>
        <v>235</v>
      </c>
      <c r="O19">
        <f>IF('1STGR'!E27=0,"",'1STGR'!G27)</f>
        <v>2.5</v>
      </c>
      <c r="P19" t="str">
        <f>IF('1STGR'!E27=0,"",'1STGR'!H27)</f>
        <v>OG</v>
      </c>
      <c r="Q19" t="str">
        <f>IF('1STGR'!E27=0,"",'1STGR'!I27)</f>
        <v>OG</v>
      </c>
      <c r="R19">
        <f>IF('1STGR'!J27=0,0,'1STGR'!J27)</f>
        <v>50</v>
      </c>
      <c r="S19">
        <f>IF('1STGR'!J27=0,"",'1STGR'!K27)</f>
        <v>60</v>
      </c>
      <c r="T19">
        <f>IF('1STGR'!J27=0,"",'1STGR'!L27)</f>
        <v>2.5</v>
      </c>
      <c r="U19" t="str">
        <f>IF('1STGR'!J27=0,"",'1STGR'!M27)</f>
        <v>OG</v>
      </c>
      <c r="V19" t="str">
        <f>IF('1STGR'!J27=0,"",'1STGR'!N27)</f>
        <v>OG</v>
      </c>
      <c r="W19">
        <f>IF('1STGR'!O27=0,"",'1STGR'!O27)</f>
        <v>295</v>
      </c>
      <c r="X19" t="str">
        <f>IF('1STGR'!O27=0,"",'1STGR'!R27)</f>
        <v>OG</v>
      </c>
      <c r="Y19" t="str">
        <f>IF('1STGR'!O27=0,"",'1STGR'!S27)</f>
        <v>OG</v>
      </c>
      <c r="Z19" t="str">
        <f t="shared" si="1"/>
        <v/>
      </c>
      <c r="AA19">
        <f t="shared" si="2"/>
        <v>208105</v>
      </c>
      <c r="AB19" t="str">
        <f t="shared" si="3"/>
        <v>COMP. NEPALI</v>
      </c>
      <c r="AC19">
        <f>IF('1STGR'!T27=0,0,'1STGR'!T27)</f>
        <v>50</v>
      </c>
      <c r="AD19">
        <f>IF('1STGR'!T27=0,"",'1STGR'!U27)</f>
        <v>195</v>
      </c>
      <c r="AE19">
        <f>IF('1STGR'!T27=0,"",'1STGR'!V27)</f>
        <v>2.5</v>
      </c>
      <c r="AF19" t="str">
        <f>IF('1STGR'!T27=0,"",'1STGR'!W27)</f>
        <v>OG</v>
      </c>
      <c r="AG19" t="str">
        <f>IF('1STGR'!T27=0,"",'1STGR'!X27)</f>
        <v>OG</v>
      </c>
      <c r="AH19">
        <f>IF('1STGR'!Y27=0,0,'1STGR'!Y27)</f>
        <v>50</v>
      </c>
      <c r="AI19">
        <f>IF('1STGR'!Y27=0,"",'1STGR'!Z27)</f>
        <v>60</v>
      </c>
      <c r="AJ19">
        <f>IF('1STGR'!Y27=0,"",'1STGR'!AA27)</f>
        <v>2.5</v>
      </c>
      <c r="AK19" t="str">
        <f>IF('1STGR'!Y27=0,"",'1STGR'!AB27)</f>
        <v>OG</v>
      </c>
      <c r="AL19" t="str">
        <f>IF('1STGR'!Y27=0,"",'1STGR'!AC27)</f>
        <v>OG</v>
      </c>
      <c r="AM19">
        <f>IF('1STGR'!AD27=0,"",'1STGR'!AD27)</f>
        <v>255</v>
      </c>
      <c r="AN19" t="str">
        <f>IF('1STGR'!AD27=0,"",'1STGR'!AG27)</f>
        <v>OG</v>
      </c>
      <c r="AO19" t="str">
        <f>IF('1STGR'!AD27=0,"",'1STGR'!AH27)</f>
        <v>OG</v>
      </c>
      <c r="AP19" t="str">
        <f t="shared" si="4"/>
        <v/>
      </c>
      <c r="AQ19">
        <f t="shared" si="5"/>
        <v>208110</v>
      </c>
      <c r="AR19" t="str">
        <f t="shared" si="6"/>
        <v>COMP. MATHEMATICS</v>
      </c>
      <c r="AS19">
        <f>IF('1STGR'!AI27=0,0,'1STGR'!AI27)</f>
        <v>50</v>
      </c>
      <c r="AT19">
        <f>IF('1STGR'!AI27=0,"",'1STGR'!AJ27)</f>
        <v>220</v>
      </c>
      <c r="AU19">
        <f>IF('1STGR'!AI27=0,"",'1STGR'!AK27)</f>
        <v>2.5</v>
      </c>
      <c r="AV19" t="str">
        <f>IF('1STGR'!AI27=0,"",'1STGR'!AL27)</f>
        <v>OG</v>
      </c>
      <c r="AW19" t="str">
        <f>IF('1STGR'!AI27=0,"",'1STGR'!AM27)</f>
        <v>OG</v>
      </c>
      <c r="AX19">
        <f>IF('1STGR'!AN27=0,0,'1STGR'!AN27)</f>
        <v>50</v>
      </c>
      <c r="AY19">
        <f>IF('1STGR'!AN27=0,"",'1STGR'!AO27)</f>
        <v>60</v>
      </c>
      <c r="AZ19">
        <f>IF('1STGR'!AN27=0,"",'1STGR'!AP27)</f>
        <v>2.5</v>
      </c>
      <c r="BA19" t="str">
        <f>IF('1STGR'!AN27=0,"",'1STGR'!AQ27)</f>
        <v>OG</v>
      </c>
      <c r="BB19" t="str">
        <f>IF('1STGR'!AN27=0,"",'1STGR'!AR27)</f>
        <v>OG</v>
      </c>
      <c r="BC19">
        <f>IF('1STGR'!AS27=0,"",'1STGR'!AS27)</f>
        <v>280</v>
      </c>
      <c r="BD19" t="str">
        <f>IF('1STGR'!AS27=0,"",'1STGR'!AV27)</f>
        <v>OG</v>
      </c>
      <c r="BE19" t="str">
        <f>IF('1STGR'!AS27=0,"",'1STGR'!AW27)</f>
        <v>OG</v>
      </c>
      <c r="BF19" t="str">
        <f t="shared" si="7"/>
        <v/>
      </c>
      <c r="BG19">
        <f t="shared" si="8"/>
        <v>208115</v>
      </c>
      <c r="BH19" t="str">
        <f t="shared" si="9"/>
        <v>SCIENCE AND TECHNOLOGY</v>
      </c>
      <c r="BI19">
        <f>IF('1STGR'!AX27=0,0,'1STGR'!AX27)</f>
        <v>50</v>
      </c>
      <c r="BJ19">
        <f>IF('1STGR'!AX27=0,"",'1STGR'!AY27)</f>
        <v>240</v>
      </c>
      <c r="BK19">
        <f>IF('1STGR'!AX27=0,"",'1STGR'!AZ27)</f>
        <v>2.5</v>
      </c>
      <c r="BL19" t="str">
        <f>IF('1STGR'!AX27=0,"",'1STGR'!BA27)</f>
        <v>OG</v>
      </c>
      <c r="BM19" t="str">
        <f>IF('1STGR'!AX27=0,"",'1STGR'!BB27)</f>
        <v>OG</v>
      </c>
      <c r="BN19">
        <f>IF('1STGR'!BC27=0,0,'1STGR'!BC27)</f>
        <v>50</v>
      </c>
      <c r="BO19">
        <f>IF('1STGR'!BC27=0,"",'1STGR'!BD27)</f>
        <v>60</v>
      </c>
      <c r="BP19">
        <f>IF('1STGR'!BC27=0,"",'1STGR'!BE27)</f>
        <v>2.5</v>
      </c>
      <c r="BQ19" t="str">
        <f>IF('1STGR'!BC27=0,"",'1STGR'!BF27)</f>
        <v>OG</v>
      </c>
      <c r="BR19" t="str">
        <f>IF('1STGR'!BC27=0,"",'1STGR'!BG27)</f>
        <v>OG</v>
      </c>
      <c r="BS19">
        <f>IF('1STGR'!BH27=0,"",'1STGR'!BH27)</f>
        <v>300</v>
      </c>
      <c r="BT19" t="str">
        <f>IF('1STGR'!BH27=0,"",'1STGR'!BK27)</f>
        <v>OG</v>
      </c>
      <c r="BU19" t="str">
        <f>IF('1STGR'!BH27=0,"",'1STGR'!BL27)</f>
        <v>OG</v>
      </c>
      <c r="BV19" t="str">
        <f t="shared" si="10"/>
        <v/>
      </c>
      <c r="BW19">
        <f t="shared" si="11"/>
        <v>208120</v>
      </c>
      <c r="BX19" t="str">
        <f t="shared" si="12"/>
        <v>SOCIAL STUDIES</v>
      </c>
      <c r="BY19">
        <f>IF('1STGR'!BM27=0,0,'1STGR'!BM27)</f>
        <v>50</v>
      </c>
      <c r="BZ19">
        <f>IF('1STGR'!BM27=0,"",'1STGR'!BN27)</f>
        <v>230</v>
      </c>
      <c r="CA19">
        <f>IF('1STGR'!BM27=0,"",'1STGR'!BO27)</f>
        <v>2.5</v>
      </c>
      <c r="CB19" t="str">
        <f>IF('1STGR'!BM27=0,"",'1STGR'!BP27)</f>
        <v>OG</v>
      </c>
      <c r="CC19" t="str">
        <f>IF('1STGR'!BM27=0,"",'1STGR'!BQ27)</f>
        <v>OG</v>
      </c>
      <c r="CD19">
        <f>IF('1STGR'!BR27=0,0,'1STGR'!BR27)</f>
        <v>50</v>
      </c>
      <c r="CE19">
        <f>IF('1STGR'!BR27=0,"",'1STGR'!BS27)</f>
        <v>62</v>
      </c>
      <c r="CF19">
        <f>IF('1STGR'!BR27=0,"",'1STGR'!BT27)</f>
        <v>2.5</v>
      </c>
      <c r="CG19" t="str">
        <f>IF('1STGR'!BR27=0,"",'1STGR'!BU27)</f>
        <v>OG</v>
      </c>
      <c r="CH19" t="str">
        <f>IF('1STGR'!BR27=0,"",'1STGR'!BV27)</f>
        <v>OG</v>
      </c>
      <c r="CI19">
        <f>IF('1STGR'!BW27=0, "", '1STGR'!BW27)</f>
        <v>292</v>
      </c>
      <c r="CJ19" t="str">
        <f>IF('1STGR'!BW27=0, "", '1STGR'!BZ27)</f>
        <v>OG</v>
      </c>
      <c r="CK19" t="str">
        <f>IF('1STGR'!BW27=0, "", '1STGR'!CA27)</f>
        <v>OG</v>
      </c>
      <c r="CL19" t="str">
        <f t="shared" si="13"/>
        <v/>
      </c>
      <c r="CM19">
        <f t="shared" si="14"/>
        <v>208125</v>
      </c>
      <c r="CN19" t="str">
        <f t="shared" si="15"/>
        <v>GK</v>
      </c>
      <c r="CO19">
        <f>IF('1STGR'!CB27=0,0,'1STGR'!CB27)</f>
        <v>25</v>
      </c>
      <c r="CP19">
        <f>IF('1STGR'!CB27=0, "", '1STGR'!CC27)</f>
        <v>115</v>
      </c>
      <c r="CQ19">
        <f>IF('1STGR'!CB27=0, "", '1STGR'!CD27)</f>
        <v>2</v>
      </c>
      <c r="CR19" t="str">
        <f>IF('1STGR'!CB27=0, "", '1STGR'!CE27)</f>
        <v>OG</v>
      </c>
      <c r="CS19" t="str">
        <f>IF('1STGR'!CB27=0, "", '1STGR'!CF27)</f>
        <v>OG</v>
      </c>
      <c r="CT19">
        <f>IF('1STGR'!CG27=0, 0, '1STGR'!CG27)</f>
        <v>25</v>
      </c>
      <c r="CU19">
        <f>IF('1STGR'!CG27=0, "", '1STGR'!CH27)</f>
        <v>30</v>
      </c>
      <c r="CV19">
        <f>IF('1STGR'!CG27=0, "", '1STGR'!CI27)</f>
        <v>2</v>
      </c>
      <c r="CW19" t="str">
        <f>IF('1STGR'!CG27=0, "", '1STGR'!CJ27)</f>
        <v>OG</v>
      </c>
      <c r="CX19" t="str">
        <f>IF('1STGR'!CG27=0, "", '1STGR'!CK27)</f>
        <v>OG</v>
      </c>
      <c r="CY19">
        <f>IF('1STGR'!CL27=0, "", '1STGR'!CL27)</f>
        <v>145</v>
      </c>
      <c r="CZ19" t="str">
        <f>IF('1STGR'!CL27=0, "", '1STGR'!CO27)</f>
        <v>OG</v>
      </c>
      <c r="DA19" t="str">
        <f>IF('1STGR'!CL27=0, "", '1STGR'!CP27)</f>
        <v>OG</v>
      </c>
      <c r="DB19" t="str">
        <f t="shared" si="16"/>
        <v/>
      </c>
      <c r="DC19">
        <f t="shared" si="17"/>
        <v>208130</v>
      </c>
      <c r="DD19" t="str">
        <f t="shared" si="18"/>
        <v>ORAL</v>
      </c>
      <c r="DE19">
        <f>IF('1STGR'!CQ27=0,0,'1STGR'!CQ27)</f>
        <v>25</v>
      </c>
      <c r="DF19">
        <f>IF('1STGR'!CQ27=0,"", '1STGR'!CR27)</f>
        <v>120</v>
      </c>
      <c r="DG19">
        <f>IF('1STGR'!CQ27=0,"", '1STGR'!CS27)</f>
        <v>2</v>
      </c>
      <c r="DH19" t="str">
        <f>IF('1STGR'!CQ27=0,"", '1STGR'!CT27)</f>
        <v>OG</v>
      </c>
      <c r="DI19" t="str">
        <f>IF('1STGR'!CQ27=0,"", '1STGR'!CU27)</f>
        <v>OG</v>
      </c>
      <c r="DJ19">
        <f>IF('1STGR'!CV27=0,0, '1STGR'!CV27)</f>
        <v>25</v>
      </c>
      <c r="DK19">
        <f>IF('1STGR'!CV27=0, "", '1STGR'!CW27)</f>
        <v>27</v>
      </c>
      <c r="DL19">
        <f>IF('1STGR'!CV27=0, "", '1STGR'!CX27)</f>
        <v>2</v>
      </c>
      <c r="DM19" t="str">
        <f>IF('1STGR'!CV27=0, "", '1STGR'!CY27)</f>
        <v>OG</v>
      </c>
      <c r="DN19" t="str">
        <f>IF('1STGR'!CV27=0, "", '1STGR'!CZ27)</f>
        <v>OG</v>
      </c>
      <c r="DO19">
        <f>IF('1STGR'!DA27=0,"", '1STGR'!DA27)</f>
        <v>147</v>
      </c>
      <c r="DP19" t="str">
        <f>IF('1STGR'!DA27=0,"", '1STGR'!DD27)</f>
        <v>OG</v>
      </c>
      <c r="DQ19" t="str">
        <f>IF('1STGR'!DA27=0,"", '1STGR'!DE27)</f>
        <v>OG</v>
      </c>
      <c r="DR19" t="str">
        <f t="shared" si="19"/>
        <v/>
      </c>
      <c r="DS19">
        <f t="shared" si="20"/>
        <v>208135</v>
      </c>
      <c r="DT19" t="str">
        <f t="shared" si="26"/>
        <v>WORKSHEET</v>
      </c>
      <c r="DU19">
        <f>IF('1STGR'!DF27=0,0, '1STGR'!DF27)</f>
        <v>25</v>
      </c>
      <c r="DV19">
        <f>IF('1STGR'!DF27=0,"", '1STGR'!DG27)</f>
        <v>125</v>
      </c>
      <c r="DW19">
        <f>IF('1STGR'!DF27=0,"",'1STGR'!DH27)</f>
        <v>2</v>
      </c>
      <c r="DX19" t="str">
        <f>IF('1STGR'!DF27=0,"",'1STGR'!DI27)</f>
        <v>OG</v>
      </c>
      <c r="DY19" t="str">
        <f>IF('1STGR'!DF27=0,"",'1STGR'!DJ27)</f>
        <v>OG</v>
      </c>
      <c r="DZ19">
        <f>IF('1STGR'!DK27=0,0, '1STGR'!DK27)</f>
        <v>25</v>
      </c>
      <c r="EA19">
        <f>IF('1STGR'!DK27=0,"", '1STGR'!DL27)</f>
        <v>30</v>
      </c>
      <c r="EB19">
        <f>IF('1STGR'!DK27=0,"", '1STGR'!DM27)</f>
        <v>2</v>
      </c>
      <c r="EC19" t="str">
        <f>IF('1STGR'!DK27=0,"", '1STGR'!DN27)</f>
        <v>OG</v>
      </c>
      <c r="ED19" t="str">
        <f>IF('1STGR'!DK27=0,"", '1STGR'!DO27)</f>
        <v>OG</v>
      </c>
      <c r="EE19">
        <f>IF('1STGR'!DP27=0,"", '1STGR'!DP27)</f>
        <v>155</v>
      </c>
      <c r="EF19" t="str">
        <f>IF('1STGR'!DP27=0,"", '1STGR'!DS27)</f>
        <v>OG</v>
      </c>
      <c r="EG19" t="str">
        <f>IF('1STGR'!DP27=0,"", '1STGR'!DT27)</f>
        <v>OG</v>
      </c>
      <c r="EH19" t="str">
        <f t="shared" si="21"/>
        <v/>
      </c>
      <c r="EI19" s="17">
        <f>'1STML'!AK27</f>
        <v>1869</v>
      </c>
      <c r="EJ19" s="17">
        <f>'1STML'!AL27</f>
        <v>287.54000000000002</v>
      </c>
      <c r="EK19" s="17" t="str">
        <f>'1STML'!AM27</f>
        <v>PASS</v>
      </c>
      <c r="EL19">
        <f>'1STML'!AN27</f>
        <v>4</v>
      </c>
      <c r="EM19" s="17">
        <f>'1STGR'!DY27</f>
        <v>0</v>
      </c>
      <c r="EN19">
        <f>'1STGR'!EA27</f>
        <v>1</v>
      </c>
      <c r="EO19">
        <f>'1STGR'!EB27</f>
        <v>59</v>
      </c>
      <c r="EP19" t="str">
        <f t="shared" si="22"/>
        <v>NOT GRADED</v>
      </c>
      <c r="EQ19" t="str">
        <f t="shared" si="23"/>
        <v>0-35</v>
      </c>
      <c r="ER19">
        <v>8</v>
      </c>
    </row>
    <row r="20" spans="1:148">
      <c r="A20">
        <f>'1ST'!A29</f>
        <v>19</v>
      </c>
      <c r="B20" t="str">
        <f>'1ST'!B29</f>
        <v>ST0790113</v>
      </c>
      <c r="C20">
        <f>'1ST'!C29</f>
        <v>200219</v>
      </c>
      <c r="D20" t="str">
        <f>'1ST'!D29</f>
        <v>ROYAL TAMANG</v>
      </c>
      <c r="E20">
        <f>SUB!$B$4</f>
        <v>35</v>
      </c>
      <c r="F20" t="str">
        <f>SUB!$B$5</f>
        <v>KG</v>
      </c>
      <c r="G20" s="24" t="str">
        <f t="shared" si="0"/>
        <v>ANNAPURNA</v>
      </c>
      <c r="H20" t="str">
        <f>SUB!$B$3</f>
        <v>FIRST TERMINAL EXAMINATION 2080</v>
      </c>
      <c r="I20" t="str">
        <f>STD!F20</f>
        <v>ENGLISH MEDIUM</v>
      </c>
      <c r="J20" s="7">
        <f>STD!R20</f>
        <v>0</v>
      </c>
      <c r="K20">
        <f t="shared" si="24"/>
        <v>208101</v>
      </c>
      <c r="L20" t="str">
        <f t="shared" si="25"/>
        <v>COMP. ENGLISH</v>
      </c>
      <c r="M20">
        <f>IF('1STGR'!E28=0,0,'1STGR'!E28)</f>
        <v>50</v>
      </c>
      <c r="N20">
        <f>IF('1STGR'!E28=0,"",'1STGR'!F28)</f>
        <v>165</v>
      </c>
      <c r="O20">
        <f>IF('1STGR'!E28=0,"",'1STGR'!G28)</f>
        <v>2.5</v>
      </c>
      <c r="P20" t="str">
        <f>IF('1STGR'!E28=0,"",'1STGR'!H28)</f>
        <v>OG</v>
      </c>
      <c r="Q20" t="str">
        <f>IF('1STGR'!E28=0,"",'1STGR'!I28)</f>
        <v>OG</v>
      </c>
      <c r="R20">
        <f>IF('1STGR'!J28=0,0,'1STGR'!J28)</f>
        <v>50</v>
      </c>
      <c r="S20">
        <f>IF('1STGR'!J28=0,"",'1STGR'!K28)</f>
        <v>55</v>
      </c>
      <c r="T20">
        <f>IF('1STGR'!J28=0,"",'1STGR'!L28)</f>
        <v>2.5</v>
      </c>
      <c r="U20" t="str">
        <f>IF('1STGR'!J28=0,"",'1STGR'!M28)</f>
        <v>OG</v>
      </c>
      <c r="V20" t="str">
        <f>IF('1STGR'!J28=0,"",'1STGR'!N28)</f>
        <v>OG</v>
      </c>
      <c r="W20">
        <f>IF('1STGR'!O28=0,"",'1STGR'!O28)</f>
        <v>220</v>
      </c>
      <c r="X20" t="str">
        <f>IF('1STGR'!O28=0,"",'1STGR'!R28)</f>
        <v>OG</v>
      </c>
      <c r="Y20" t="str">
        <f>IF('1STGR'!O28=0,"",'1STGR'!S28)</f>
        <v>OG</v>
      </c>
      <c r="Z20" t="str">
        <f t="shared" si="1"/>
        <v/>
      </c>
      <c r="AA20">
        <f t="shared" si="2"/>
        <v>208105</v>
      </c>
      <c r="AB20" t="str">
        <f t="shared" si="3"/>
        <v>COMP. NEPALI</v>
      </c>
      <c r="AC20">
        <f>IF('1STGR'!T28=0,0,'1STGR'!T28)</f>
        <v>50</v>
      </c>
      <c r="AD20">
        <f>IF('1STGR'!T28=0,"",'1STGR'!U28)</f>
        <v>185</v>
      </c>
      <c r="AE20">
        <f>IF('1STGR'!T28=0,"",'1STGR'!V28)</f>
        <v>2.5</v>
      </c>
      <c r="AF20" t="str">
        <f>IF('1STGR'!T28=0,"",'1STGR'!W28)</f>
        <v>OG</v>
      </c>
      <c r="AG20" t="str">
        <f>IF('1STGR'!T28=0,"",'1STGR'!X28)</f>
        <v>OG</v>
      </c>
      <c r="AH20">
        <f>IF('1STGR'!Y28=0,0,'1STGR'!Y28)</f>
        <v>50</v>
      </c>
      <c r="AI20">
        <f>IF('1STGR'!Y28=0,"",'1STGR'!Z28)</f>
        <v>57</v>
      </c>
      <c r="AJ20">
        <f>IF('1STGR'!Y28=0,"",'1STGR'!AA28)</f>
        <v>2.5</v>
      </c>
      <c r="AK20" t="str">
        <f>IF('1STGR'!Y28=0,"",'1STGR'!AB28)</f>
        <v>OG</v>
      </c>
      <c r="AL20" t="str">
        <f>IF('1STGR'!Y28=0,"",'1STGR'!AC28)</f>
        <v>OG</v>
      </c>
      <c r="AM20">
        <f>IF('1STGR'!AD28=0,"",'1STGR'!AD28)</f>
        <v>242</v>
      </c>
      <c r="AN20" t="str">
        <f>IF('1STGR'!AD28=0,"",'1STGR'!AG28)</f>
        <v>OG</v>
      </c>
      <c r="AO20" t="str">
        <f>IF('1STGR'!AD28=0,"",'1STGR'!AH28)</f>
        <v>OG</v>
      </c>
      <c r="AP20" t="str">
        <f t="shared" si="4"/>
        <v/>
      </c>
      <c r="AQ20">
        <f t="shared" si="5"/>
        <v>208110</v>
      </c>
      <c r="AR20" t="str">
        <f t="shared" si="6"/>
        <v>COMP. MATHEMATICS</v>
      </c>
      <c r="AS20">
        <f>IF('1STGR'!AI28=0,0,'1STGR'!AI28)</f>
        <v>50</v>
      </c>
      <c r="AT20">
        <f>IF('1STGR'!AI28=0,"",'1STGR'!AJ28)</f>
        <v>175</v>
      </c>
      <c r="AU20">
        <f>IF('1STGR'!AI28=0,"",'1STGR'!AK28)</f>
        <v>2.5</v>
      </c>
      <c r="AV20" t="str">
        <f>IF('1STGR'!AI28=0,"",'1STGR'!AL28)</f>
        <v>OG</v>
      </c>
      <c r="AW20" t="str">
        <f>IF('1STGR'!AI28=0,"",'1STGR'!AM28)</f>
        <v>OG</v>
      </c>
      <c r="AX20">
        <f>IF('1STGR'!AN28=0,0,'1STGR'!AN28)</f>
        <v>50</v>
      </c>
      <c r="AY20">
        <f>IF('1STGR'!AN28=0,"",'1STGR'!AO28)</f>
        <v>58</v>
      </c>
      <c r="AZ20">
        <f>IF('1STGR'!AN28=0,"",'1STGR'!AP28)</f>
        <v>2.5</v>
      </c>
      <c r="BA20" t="str">
        <f>IF('1STGR'!AN28=0,"",'1STGR'!AQ28)</f>
        <v>OG</v>
      </c>
      <c r="BB20" t="str">
        <f>IF('1STGR'!AN28=0,"",'1STGR'!AR28)</f>
        <v>OG</v>
      </c>
      <c r="BC20">
        <f>IF('1STGR'!AS28=0,"",'1STGR'!AS28)</f>
        <v>233</v>
      </c>
      <c r="BD20" t="str">
        <f>IF('1STGR'!AS28=0,"",'1STGR'!AV28)</f>
        <v>OG</v>
      </c>
      <c r="BE20" t="str">
        <f>IF('1STGR'!AS28=0,"",'1STGR'!AW28)</f>
        <v>OG</v>
      </c>
      <c r="BF20" t="str">
        <f t="shared" si="7"/>
        <v/>
      </c>
      <c r="BG20">
        <f t="shared" si="8"/>
        <v>208115</v>
      </c>
      <c r="BH20" t="str">
        <f t="shared" si="9"/>
        <v>SCIENCE AND TECHNOLOGY</v>
      </c>
      <c r="BI20">
        <f>IF('1STGR'!AX28=0,0,'1STGR'!AX28)</f>
        <v>50</v>
      </c>
      <c r="BJ20">
        <f>IF('1STGR'!AX28=0,"",'1STGR'!AY28)</f>
        <v>130</v>
      </c>
      <c r="BK20">
        <f>IF('1STGR'!AX28=0,"",'1STGR'!AZ28)</f>
        <v>2.5</v>
      </c>
      <c r="BL20" t="str">
        <f>IF('1STGR'!AX28=0,"",'1STGR'!BA28)</f>
        <v>OG</v>
      </c>
      <c r="BM20" t="str">
        <f>IF('1STGR'!AX28=0,"",'1STGR'!BB28)</f>
        <v>OG</v>
      </c>
      <c r="BN20">
        <f>IF('1STGR'!BC28=0,0,'1STGR'!BC28)</f>
        <v>50</v>
      </c>
      <c r="BO20">
        <f>IF('1STGR'!BC28=0,"",'1STGR'!BD28)</f>
        <v>57</v>
      </c>
      <c r="BP20">
        <f>IF('1STGR'!BC28=0,"",'1STGR'!BE28)</f>
        <v>2.5</v>
      </c>
      <c r="BQ20" t="str">
        <f>IF('1STGR'!BC28=0,"",'1STGR'!BF28)</f>
        <v>OG</v>
      </c>
      <c r="BR20" t="str">
        <f>IF('1STGR'!BC28=0,"",'1STGR'!BG28)</f>
        <v>OG</v>
      </c>
      <c r="BS20">
        <f>IF('1STGR'!BH28=0,"",'1STGR'!BH28)</f>
        <v>187</v>
      </c>
      <c r="BT20" t="str">
        <f>IF('1STGR'!BH28=0,"",'1STGR'!BK28)</f>
        <v>OG</v>
      </c>
      <c r="BU20" t="str">
        <f>IF('1STGR'!BH28=0,"",'1STGR'!BL28)</f>
        <v>OG</v>
      </c>
      <c r="BV20" t="str">
        <f t="shared" si="10"/>
        <v/>
      </c>
      <c r="BW20">
        <f t="shared" si="11"/>
        <v>208120</v>
      </c>
      <c r="BX20" t="str">
        <f t="shared" si="12"/>
        <v>SOCIAL STUDIES</v>
      </c>
      <c r="BY20">
        <f>IF('1STGR'!BM28=0,0,'1STGR'!BM28)</f>
        <v>50</v>
      </c>
      <c r="BZ20">
        <f>IF('1STGR'!BM28=0,"",'1STGR'!BN28)</f>
        <v>120</v>
      </c>
      <c r="CA20">
        <f>IF('1STGR'!BM28=0,"",'1STGR'!BO28)</f>
        <v>2.5</v>
      </c>
      <c r="CB20" t="str">
        <f>IF('1STGR'!BM28=0,"",'1STGR'!BP28)</f>
        <v>OG</v>
      </c>
      <c r="CC20" t="str">
        <f>IF('1STGR'!BM28=0,"",'1STGR'!BQ28)</f>
        <v>OG</v>
      </c>
      <c r="CD20">
        <f>IF('1STGR'!BR28=0,0,'1STGR'!BR28)</f>
        <v>50</v>
      </c>
      <c r="CE20">
        <f>IF('1STGR'!BR28=0,"",'1STGR'!BS28)</f>
        <v>55</v>
      </c>
      <c r="CF20">
        <f>IF('1STGR'!BR28=0,"",'1STGR'!BT28)</f>
        <v>2.5</v>
      </c>
      <c r="CG20" t="str">
        <f>IF('1STGR'!BR28=0,"",'1STGR'!BU28)</f>
        <v>OG</v>
      </c>
      <c r="CH20" t="str">
        <f>IF('1STGR'!BR28=0,"",'1STGR'!BV28)</f>
        <v>OG</v>
      </c>
      <c r="CI20">
        <f>IF('1STGR'!BW28=0, "", '1STGR'!BW28)</f>
        <v>175</v>
      </c>
      <c r="CJ20" t="str">
        <f>IF('1STGR'!BW28=0, "", '1STGR'!BZ28)</f>
        <v>OG</v>
      </c>
      <c r="CK20" t="str">
        <f>IF('1STGR'!BW28=0, "", '1STGR'!CA28)</f>
        <v>OG</v>
      </c>
      <c r="CL20" t="str">
        <f t="shared" si="13"/>
        <v/>
      </c>
      <c r="CM20">
        <f t="shared" si="14"/>
        <v>208125</v>
      </c>
      <c r="CN20" t="str">
        <f t="shared" si="15"/>
        <v>GK</v>
      </c>
      <c r="CO20">
        <f>IF('1STGR'!CB28=0,0,'1STGR'!CB28)</f>
        <v>25</v>
      </c>
      <c r="CP20">
        <f>IF('1STGR'!CB28=0, "", '1STGR'!CC28)</f>
        <v>95</v>
      </c>
      <c r="CQ20">
        <f>IF('1STGR'!CB28=0, "", '1STGR'!CD28)</f>
        <v>2</v>
      </c>
      <c r="CR20" t="str">
        <f>IF('1STGR'!CB28=0, "", '1STGR'!CE28)</f>
        <v>OG</v>
      </c>
      <c r="CS20" t="str">
        <f>IF('1STGR'!CB28=0, "", '1STGR'!CF28)</f>
        <v>OG</v>
      </c>
      <c r="CT20">
        <f>IF('1STGR'!CG28=0, 0, '1STGR'!CG28)</f>
        <v>25</v>
      </c>
      <c r="CU20">
        <f>IF('1STGR'!CG28=0, "", '1STGR'!CH28)</f>
        <v>27</v>
      </c>
      <c r="CV20">
        <f>IF('1STGR'!CG28=0, "", '1STGR'!CI28)</f>
        <v>2</v>
      </c>
      <c r="CW20" t="str">
        <f>IF('1STGR'!CG28=0, "", '1STGR'!CJ28)</f>
        <v>OG</v>
      </c>
      <c r="CX20" t="str">
        <f>IF('1STGR'!CG28=0, "", '1STGR'!CK28)</f>
        <v>OG</v>
      </c>
      <c r="CY20">
        <f>IF('1STGR'!CL28=0, "", '1STGR'!CL28)</f>
        <v>122</v>
      </c>
      <c r="CZ20" t="str">
        <f>IF('1STGR'!CL28=0, "", '1STGR'!CO28)</f>
        <v>OG</v>
      </c>
      <c r="DA20" t="str">
        <f>IF('1STGR'!CL28=0, "", '1STGR'!CP28)</f>
        <v>OG</v>
      </c>
      <c r="DB20" t="str">
        <f t="shared" si="16"/>
        <v/>
      </c>
      <c r="DC20">
        <f t="shared" si="17"/>
        <v>208130</v>
      </c>
      <c r="DD20" t="str">
        <f t="shared" si="18"/>
        <v>ORAL</v>
      </c>
      <c r="DE20">
        <f>IF('1STGR'!CQ28=0,0,'1STGR'!CQ28)</f>
        <v>25</v>
      </c>
      <c r="DF20">
        <f>IF('1STGR'!CQ28=0,"", '1STGR'!CR28)</f>
        <v>115</v>
      </c>
      <c r="DG20">
        <f>IF('1STGR'!CQ28=0,"", '1STGR'!CS28)</f>
        <v>2</v>
      </c>
      <c r="DH20" t="str">
        <f>IF('1STGR'!CQ28=0,"", '1STGR'!CT28)</f>
        <v>OG</v>
      </c>
      <c r="DI20" t="str">
        <f>IF('1STGR'!CQ28=0,"", '1STGR'!CU28)</f>
        <v>OG</v>
      </c>
      <c r="DJ20">
        <f>IF('1STGR'!CV28=0,0, '1STGR'!CV28)</f>
        <v>25</v>
      </c>
      <c r="DK20">
        <f>IF('1STGR'!CV28=0, "", '1STGR'!CW28)</f>
        <v>23</v>
      </c>
      <c r="DL20">
        <f>IF('1STGR'!CV28=0, "", '1STGR'!CX28)</f>
        <v>2</v>
      </c>
      <c r="DM20" t="str">
        <f>IF('1STGR'!CV28=0, "", '1STGR'!CY28)</f>
        <v>A+</v>
      </c>
      <c r="DN20">
        <f>IF('1STGR'!CV28=0, "", '1STGR'!CZ28)</f>
        <v>4</v>
      </c>
      <c r="DO20">
        <f>IF('1STGR'!DA28=0,"", '1STGR'!DA28)</f>
        <v>138</v>
      </c>
      <c r="DP20" t="str">
        <f>IF('1STGR'!DA28=0,"", '1STGR'!DD28)</f>
        <v>OG</v>
      </c>
      <c r="DQ20" t="str">
        <f>IF('1STGR'!DA28=0,"", '1STGR'!DE28)</f>
        <v>OG</v>
      </c>
      <c r="DR20" t="str">
        <f t="shared" si="19"/>
        <v/>
      </c>
      <c r="DS20">
        <f t="shared" si="20"/>
        <v>208135</v>
      </c>
      <c r="DT20" t="str">
        <f t="shared" si="26"/>
        <v>WORKSHEET</v>
      </c>
      <c r="DU20">
        <f>IF('1STGR'!DF28=0,0, '1STGR'!DF28)</f>
        <v>25</v>
      </c>
      <c r="DV20">
        <f>IF('1STGR'!DF28=0,"", '1STGR'!DG28)</f>
        <v>100</v>
      </c>
      <c r="DW20">
        <f>IF('1STGR'!DF28=0,"",'1STGR'!DH28)</f>
        <v>2</v>
      </c>
      <c r="DX20" t="str">
        <f>IF('1STGR'!DF28=0,"",'1STGR'!DI28)</f>
        <v>OG</v>
      </c>
      <c r="DY20" t="str">
        <f>IF('1STGR'!DF28=0,"",'1STGR'!DJ28)</f>
        <v>OG</v>
      </c>
      <c r="DZ20">
        <f>IF('1STGR'!DK28=0,0, '1STGR'!DK28)</f>
        <v>25</v>
      </c>
      <c r="EA20">
        <f>IF('1STGR'!DK28=0,"", '1STGR'!DL28)</f>
        <v>24</v>
      </c>
      <c r="EB20">
        <f>IF('1STGR'!DK28=0,"", '1STGR'!DM28)</f>
        <v>2</v>
      </c>
      <c r="EC20" t="str">
        <f>IF('1STGR'!DK28=0,"", '1STGR'!DN28)</f>
        <v>A+</v>
      </c>
      <c r="ED20">
        <f>IF('1STGR'!DK28=0,"", '1STGR'!DO28)</f>
        <v>4</v>
      </c>
      <c r="EE20">
        <f>IF('1STGR'!DP28=0,"", '1STGR'!DP28)</f>
        <v>124</v>
      </c>
      <c r="EF20" t="str">
        <f>IF('1STGR'!DP28=0,"", '1STGR'!DS28)</f>
        <v>OG</v>
      </c>
      <c r="EG20" t="str">
        <f>IF('1STGR'!DP28=0,"", '1STGR'!DT28)</f>
        <v>OG</v>
      </c>
      <c r="EH20" t="str">
        <f t="shared" si="21"/>
        <v/>
      </c>
      <c r="EI20" s="17">
        <f>'1STML'!AK28</f>
        <v>1441</v>
      </c>
      <c r="EJ20" s="17">
        <f>'1STML'!AL28</f>
        <v>221.69</v>
      </c>
      <c r="EK20" s="17" t="str">
        <f>'1STML'!AM28</f>
        <v>PASS</v>
      </c>
      <c r="EL20">
        <f>'1STML'!AN28</f>
        <v>16</v>
      </c>
      <c r="EM20" s="17">
        <f>'1STGR'!DY28</f>
        <v>0</v>
      </c>
      <c r="EN20">
        <f>'1STGR'!EA28</f>
        <v>1</v>
      </c>
      <c r="EO20">
        <f>'1STGR'!EB28</f>
        <v>54</v>
      </c>
      <c r="EP20" t="str">
        <f t="shared" si="22"/>
        <v>NOT GRADED</v>
      </c>
      <c r="EQ20" t="str">
        <f t="shared" si="23"/>
        <v>0-35</v>
      </c>
      <c r="ER20">
        <v>8</v>
      </c>
    </row>
    <row r="21" spans="1:148">
      <c r="A21">
        <f>'1ST'!A30</f>
        <v>20</v>
      </c>
      <c r="B21" t="str">
        <f>'1ST'!B30</f>
        <v>ST0790211</v>
      </c>
      <c r="C21">
        <f>'1ST'!C30</f>
        <v>200220</v>
      </c>
      <c r="D21" t="str">
        <f>'1ST'!D30</f>
        <v>SALUM BISHWAKARMA</v>
      </c>
      <c r="E21">
        <f>SUB!$B$4</f>
        <v>35</v>
      </c>
      <c r="F21" t="str">
        <f>SUB!$B$5</f>
        <v>KG</v>
      </c>
      <c r="G21" s="24" t="str">
        <f t="shared" si="0"/>
        <v>ANNAPURNA</v>
      </c>
      <c r="H21" t="str">
        <f>SUB!$B$3</f>
        <v>FIRST TERMINAL EXAMINATION 2080</v>
      </c>
      <c r="I21" t="str">
        <f>STD!F21</f>
        <v>ENGLISH MEDIUM</v>
      </c>
      <c r="J21" s="7">
        <f>STD!R21</f>
        <v>0</v>
      </c>
      <c r="K21">
        <f t="shared" si="24"/>
        <v>208101</v>
      </c>
      <c r="L21" t="str">
        <f t="shared" si="25"/>
        <v>COMP. ENGLISH</v>
      </c>
      <c r="M21">
        <f>IF('1STGR'!E29=0,0,'1STGR'!E29)</f>
        <v>50</v>
      </c>
      <c r="N21">
        <f>IF('1STGR'!E29=0,"",'1STGR'!F29)</f>
        <v>145</v>
      </c>
      <c r="O21">
        <f>IF('1STGR'!E29=0,"",'1STGR'!G29)</f>
        <v>2.5</v>
      </c>
      <c r="P21" t="str">
        <f>IF('1STGR'!E29=0,"",'1STGR'!H29)</f>
        <v>OG</v>
      </c>
      <c r="Q21" t="str">
        <f>IF('1STGR'!E29=0,"",'1STGR'!I29)</f>
        <v>OG</v>
      </c>
      <c r="R21">
        <f>IF('1STGR'!J29=0,0,'1STGR'!J29)</f>
        <v>50</v>
      </c>
      <c r="S21">
        <f>IF('1STGR'!J29=0,"",'1STGR'!K29)</f>
        <v>55</v>
      </c>
      <c r="T21">
        <f>IF('1STGR'!J29=0,"",'1STGR'!L29)</f>
        <v>2.5</v>
      </c>
      <c r="U21" t="str">
        <f>IF('1STGR'!J29=0,"",'1STGR'!M29)</f>
        <v>OG</v>
      </c>
      <c r="V21" t="str">
        <f>IF('1STGR'!J29=0,"",'1STGR'!N29)</f>
        <v>OG</v>
      </c>
      <c r="W21">
        <f>IF('1STGR'!O29=0,"",'1STGR'!O29)</f>
        <v>200</v>
      </c>
      <c r="X21" t="str">
        <f>IF('1STGR'!O29=0,"",'1STGR'!R29)</f>
        <v>OG</v>
      </c>
      <c r="Y21" t="str">
        <f>IF('1STGR'!O29=0,"",'1STGR'!S29)</f>
        <v>OG</v>
      </c>
      <c r="Z21" t="str">
        <f t="shared" si="1"/>
        <v/>
      </c>
      <c r="AA21">
        <f t="shared" si="2"/>
        <v>208105</v>
      </c>
      <c r="AB21" t="str">
        <f t="shared" si="3"/>
        <v>COMP. NEPALI</v>
      </c>
      <c r="AC21">
        <f>IF('1STGR'!T29=0,0,'1STGR'!T29)</f>
        <v>50</v>
      </c>
      <c r="AD21">
        <f>IF('1STGR'!T29=0,"",'1STGR'!U29)</f>
        <v>170</v>
      </c>
      <c r="AE21">
        <f>IF('1STGR'!T29=0,"",'1STGR'!V29)</f>
        <v>2.5</v>
      </c>
      <c r="AF21" t="str">
        <f>IF('1STGR'!T29=0,"",'1STGR'!W29)</f>
        <v>OG</v>
      </c>
      <c r="AG21" t="str">
        <f>IF('1STGR'!T29=0,"",'1STGR'!X29)</f>
        <v>OG</v>
      </c>
      <c r="AH21">
        <f>IF('1STGR'!Y29=0,0,'1STGR'!Y29)</f>
        <v>50</v>
      </c>
      <c r="AI21">
        <f>IF('1STGR'!Y29=0,"",'1STGR'!Z29)</f>
        <v>55</v>
      </c>
      <c r="AJ21">
        <f>IF('1STGR'!Y29=0,"",'1STGR'!AA29)</f>
        <v>2.5</v>
      </c>
      <c r="AK21" t="str">
        <f>IF('1STGR'!Y29=0,"",'1STGR'!AB29)</f>
        <v>OG</v>
      </c>
      <c r="AL21" t="str">
        <f>IF('1STGR'!Y29=0,"",'1STGR'!AC29)</f>
        <v>OG</v>
      </c>
      <c r="AM21">
        <f>IF('1STGR'!AD29=0,"",'1STGR'!AD29)</f>
        <v>225</v>
      </c>
      <c r="AN21" t="str">
        <f>IF('1STGR'!AD29=0,"",'1STGR'!AG29)</f>
        <v>OG</v>
      </c>
      <c r="AO21" t="str">
        <f>IF('1STGR'!AD29=0,"",'1STGR'!AH29)</f>
        <v>OG</v>
      </c>
      <c r="AP21" t="str">
        <f t="shared" si="4"/>
        <v/>
      </c>
      <c r="AQ21">
        <f t="shared" si="5"/>
        <v>208110</v>
      </c>
      <c r="AR21" t="str">
        <f t="shared" si="6"/>
        <v>COMP. MATHEMATICS</v>
      </c>
      <c r="AS21">
        <f>IF('1STGR'!AI29=0,0,'1STGR'!AI29)</f>
        <v>50</v>
      </c>
      <c r="AT21">
        <f>IF('1STGR'!AI29=0,"",'1STGR'!AJ29)</f>
        <v>170</v>
      </c>
      <c r="AU21">
        <f>IF('1STGR'!AI29=0,"",'1STGR'!AK29)</f>
        <v>2.5</v>
      </c>
      <c r="AV21" t="str">
        <f>IF('1STGR'!AI29=0,"",'1STGR'!AL29)</f>
        <v>OG</v>
      </c>
      <c r="AW21" t="str">
        <f>IF('1STGR'!AI29=0,"",'1STGR'!AM29)</f>
        <v>OG</v>
      </c>
      <c r="AX21">
        <f>IF('1STGR'!AN29=0,0,'1STGR'!AN29)</f>
        <v>50</v>
      </c>
      <c r="AY21">
        <f>IF('1STGR'!AN29=0,"",'1STGR'!AO29)</f>
        <v>55</v>
      </c>
      <c r="AZ21">
        <f>IF('1STGR'!AN29=0,"",'1STGR'!AP29)</f>
        <v>2.5</v>
      </c>
      <c r="BA21" t="str">
        <f>IF('1STGR'!AN29=0,"",'1STGR'!AQ29)</f>
        <v>OG</v>
      </c>
      <c r="BB21" t="str">
        <f>IF('1STGR'!AN29=0,"",'1STGR'!AR29)</f>
        <v>OG</v>
      </c>
      <c r="BC21">
        <f>IF('1STGR'!AS29=0,"",'1STGR'!AS29)</f>
        <v>225</v>
      </c>
      <c r="BD21" t="str">
        <f>IF('1STGR'!AS29=0,"",'1STGR'!AV29)</f>
        <v>OG</v>
      </c>
      <c r="BE21" t="str">
        <f>IF('1STGR'!AS29=0,"",'1STGR'!AW29)</f>
        <v>OG</v>
      </c>
      <c r="BF21" t="str">
        <f t="shared" si="7"/>
        <v/>
      </c>
      <c r="BG21">
        <f t="shared" si="8"/>
        <v>208115</v>
      </c>
      <c r="BH21" t="str">
        <f t="shared" si="9"/>
        <v>SCIENCE AND TECHNOLOGY</v>
      </c>
      <c r="BI21">
        <f>IF('1STGR'!AX29=0,0,'1STGR'!AX29)</f>
        <v>50</v>
      </c>
      <c r="BJ21">
        <f>IF('1STGR'!AX29=0,"",'1STGR'!AY29)</f>
        <v>125</v>
      </c>
      <c r="BK21">
        <f>IF('1STGR'!AX29=0,"",'1STGR'!AZ29)</f>
        <v>2.5</v>
      </c>
      <c r="BL21" t="str">
        <f>IF('1STGR'!AX29=0,"",'1STGR'!BA29)</f>
        <v>OG</v>
      </c>
      <c r="BM21" t="str">
        <f>IF('1STGR'!AX29=0,"",'1STGR'!BB29)</f>
        <v>OG</v>
      </c>
      <c r="BN21">
        <f>IF('1STGR'!BC29=0,0,'1STGR'!BC29)</f>
        <v>50</v>
      </c>
      <c r="BO21">
        <f>IF('1STGR'!BC29=0,"",'1STGR'!BD29)</f>
        <v>57</v>
      </c>
      <c r="BP21">
        <f>IF('1STGR'!BC29=0,"",'1STGR'!BE29)</f>
        <v>2.5</v>
      </c>
      <c r="BQ21" t="str">
        <f>IF('1STGR'!BC29=0,"",'1STGR'!BF29)</f>
        <v>OG</v>
      </c>
      <c r="BR21" t="str">
        <f>IF('1STGR'!BC29=0,"",'1STGR'!BG29)</f>
        <v>OG</v>
      </c>
      <c r="BS21">
        <f>IF('1STGR'!BH29=0,"",'1STGR'!BH29)</f>
        <v>182</v>
      </c>
      <c r="BT21" t="str">
        <f>IF('1STGR'!BH29=0,"",'1STGR'!BK29)</f>
        <v>OG</v>
      </c>
      <c r="BU21" t="str">
        <f>IF('1STGR'!BH29=0,"",'1STGR'!BL29)</f>
        <v>OG</v>
      </c>
      <c r="BV21" t="str">
        <f t="shared" si="10"/>
        <v/>
      </c>
      <c r="BW21">
        <f t="shared" si="11"/>
        <v>208120</v>
      </c>
      <c r="BX21" t="str">
        <f t="shared" si="12"/>
        <v>SOCIAL STUDIES</v>
      </c>
      <c r="BY21">
        <f>IF('1STGR'!BM29=0,0,'1STGR'!BM29)</f>
        <v>50</v>
      </c>
      <c r="BZ21">
        <f>IF('1STGR'!BM29=0,"",'1STGR'!BN29)</f>
        <v>120</v>
      </c>
      <c r="CA21">
        <f>IF('1STGR'!BM29=0,"",'1STGR'!BO29)</f>
        <v>2.5</v>
      </c>
      <c r="CB21" t="str">
        <f>IF('1STGR'!BM29=0,"",'1STGR'!BP29)</f>
        <v>OG</v>
      </c>
      <c r="CC21" t="str">
        <f>IF('1STGR'!BM29=0,"",'1STGR'!BQ29)</f>
        <v>OG</v>
      </c>
      <c r="CD21">
        <f>IF('1STGR'!BR29=0,0,'1STGR'!BR29)</f>
        <v>50</v>
      </c>
      <c r="CE21">
        <f>IF('1STGR'!BR29=0,"",'1STGR'!BS29)</f>
        <v>55</v>
      </c>
      <c r="CF21">
        <f>IF('1STGR'!BR29=0,"",'1STGR'!BT29)</f>
        <v>2.5</v>
      </c>
      <c r="CG21" t="str">
        <f>IF('1STGR'!BR29=0,"",'1STGR'!BU29)</f>
        <v>OG</v>
      </c>
      <c r="CH21" t="str">
        <f>IF('1STGR'!BR29=0,"",'1STGR'!BV29)</f>
        <v>OG</v>
      </c>
      <c r="CI21">
        <f>IF('1STGR'!BW29=0, "", '1STGR'!BW29)</f>
        <v>175</v>
      </c>
      <c r="CJ21" t="str">
        <f>IF('1STGR'!BW29=0, "", '1STGR'!BZ29)</f>
        <v>OG</v>
      </c>
      <c r="CK21" t="str">
        <f>IF('1STGR'!BW29=0, "", '1STGR'!CA29)</f>
        <v>OG</v>
      </c>
      <c r="CL21" t="str">
        <f t="shared" si="13"/>
        <v/>
      </c>
      <c r="CM21">
        <f t="shared" si="14"/>
        <v>208125</v>
      </c>
      <c r="CN21" t="str">
        <f t="shared" si="15"/>
        <v>GK</v>
      </c>
      <c r="CO21">
        <f>IF('1STGR'!CB29=0,0,'1STGR'!CB29)</f>
        <v>25</v>
      </c>
      <c r="CP21">
        <f>IF('1STGR'!CB29=0, "", '1STGR'!CC29)</f>
        <v>65</v>
      </c>
      <c r="CQ21">
        <f>IF('1STGR'!CB29=0, "", '1STGR'!CD29)</f>
        <v>2</v>
      </c>
      <c r="CR21" t="str">
        <f>IF('1STGR'!CB29=0, "", '1STGR'!CE29)</f>
        <v>OG</v>
      </c>
      <c r="CS21" t="str">
        <f>IF('1STGR'!CB29=0, "", '1STGR'!CF29)</f>
        <v>OG</v>
      </c>
      <c r="CT21">
        <f>IF('1STGR'!CG29=0, 0, '1STGR'!CG29)</f>
        <v>25</v>
      </c>
      <c r="CU21">
        <f>IF('1STGR'!CG29=0, "", '1STGR'!CH29)</f>
        <v>27</v>
      </c>
      <c r="CV21">
        <f>IF('1STGR'!CG29=0, "", '1STGR'!CI29)</f>
        <v>2</v>
      </c>
      <c r="CW21" t="str">
        <f>IF('1STGR'!CG29=0, "", '1STGR'!CJ29)</f>
        <v>OG</v>
      </c>
      <c r="CX21" t="str">
        <f>IF('1STGR'!CG29=0, "", '1STGR'!CK29)</f>
        <v>OG</v>
      </c>
      <c r="CY21">
        <f>IF('1STGR'!CL29=0, "", '1STGR'!CL29)</f>
        <v>92</v>
      </c>
      <c r="CZ21" t="str">
        <f>IF('1STGR'!CL29=0, "", '1STGR'!CO29)</f>
        <v>OG</v>
      </c>
      <c r="DA21" t="str">
        <f>IF('1STGR'!CL29=0, "", '1STGR'!CP29)</f>
        <v>OG</v>
      </c>
      <c r="DB21" t="str">
        <f t="shared" si="16"/>
        <v/>
      </c>
      <c r="DC21">
        <f t="shared" si="17"/>
        <v>208130</v>
      </c>
      <c r="DD21" t="str">
        <f t="shared" si="18"/>
        <v>ORAL</v>
      </c>
      <c r="DE21">
        <f>IF('1STGR'!CQ29=0,0,'1STGR'!CQ29)</f>
        <v>25</v>
      </c>
      <c r="DF21">
        <f>IF('1STGR'!CQ29=0,"", '1STGR'!CR29)</f>
        <v>110</v>
      </c>
      <c r="DG21">
        <f>IF('1STGR'!CQ29=0,"", '1STGR'!CS29)</f>
        <v>2</v>
      </c>
      <c r="DH21" t="str">
        <f>IF('1STGR'!CQ29=0,"", '1STGR'!CT29)</f>
        <v>OG</v>
      </c>
      <c r="DI21" t="str">
        <f>IF('1STGR'!CQ29=0,"", '1STGR'!CU29)</f>
        <v>OG</v>
      </c>
      <c r="DJ21">
        <f>IF('1STGR'!CV29=0,0, '1STGR'!CV29)</f>
        <v>25</v>
      </c>
      <c r="DK21">
        <f>IF('1STGR'!CV29=0, "", '1STGR'!CW29)</f>
        <v>22</v>
      </c>
      <c r="DL21">
        <f>IF('1STGR'!CV29=0, "", '1STGR'!CX29)</f>
        <v>2</v>
      </c>
      <c r="DM21" t="str">
        <f>IF('1STGR'!CV29=0, "", '1STGR'!CY29)</f>
        <v>A</v>
      </c>
      <c r="DN21">
        <f>IF('1STGR'!CV29=0, "", '1STGR'!CZ29)</f>
        <v>3.6</v>
      </c>
      <c r="DO21">
        <f>IF('1STGR'!DA29=0,"", '1STGR'!DA29)</f>
        <v>132</v>
      </c>
      <c r="DP21" t="str">
        <f>IF('1STGR'!DA29=0,"", '1STGR'!DD29)</f>
        <v>OG</v>
      </c>
      <c r="DQ21" t="str">
        <f>IF('1STGR'!DA29=0,"", '1STGR'!DE29)</f>
        <v>OG</v>
      </c>
      <c r="DR21" t="str">
        <f t="shared" si="19"/>
        <v/>
      </c>
      <c r="DS21">
        <f t="shared" si="20"/>
        <v>208135</v>
      </c>
      <c r="DT21" t="str">
        <f t="shared" si="26"/>
        <v>WORKSHEET</v>
      </c>
      <c r="DU21">
        <f>IF('1STGR'!DF29=0,0, '1STGR'!DF29)</f>
        <v>25</v>
      </c>
      <c r="DV21">
        <f>IF('1STGR'!DF29=0,"", '1STGR'!DG29)</f>
        <v>90</v>
      </c>
      <c r="DW21">
        <f>IF('1STGR'!DF29=0,"",'1STGR'!DH29)</f>
        <v>2</v>
      </c>
      <c r="DX21" t="str">
        <f>IF('1STGR'!DF29=0,"",'1STGR'!DI29)</f>
        <v>OG</v>
      </c>
      <c r="DY21" t="str">
        <f>IF('1STGR'!DF29=0,"",'1STGR'!DJ29)</f>
        <v>OG</v>
      </c>
      <c r="DZ21">
        <f>IF('1STGR'!DK29=0,0, '1STGR'!DK29)</f>
        <v>25</v>
      </c>
      <c r="EA21">
        <f>IF('1STGR'!DK29=0,"", '1STGR'!DL29)</f>
        <v>24</v>
      </c>
      <c r="EB21">
        <f>IF('1STGR'!DK29=0,"", '1STGR'!DM29)</f>
        <v>2</v>
      </c>
      <c r="EC21" t="str">
        <f>IF('1STGR'!DK29=0,"", '1STGR'!DN29)</f>
        <v>A+</v>
      </c>
      <c r="ED21">
        <f>IF('1STGR'!DK29=0,"", '1STGR'!DO29)</f>
        <v>4</v>
      </c>
      <c r="EE21">
        <f>IF('1STGR'!DP29=0,"", '1STGR'!DP29)</f>
        <v>114</v>
      </c>
      <c r="EF21" t="str">
        <f>IF('1STGR'!DP29=0,"", '1STGR'!DS29)</f>
        <v>OG</v>
      </c>
      <c r="EG21" t="str">
        <f>IF('1STGR'!DP29=0,"", '1STGR'!DT29)</f>
        <v>OG</v>
      </c>
      <c r="EH21" t="str">
        <f t="shared" si="21"/>
        <v/>
      </c>
      <c r="EI21" s="17">
        <f>'1STML'!AK29</f>
        <v>1345</v>
      </c>
      <c r="EJ21" s="17">
        <f>'1STML'!AL29</f>
        <v>206.92</v>
      </c>
      <c r="EK21" s="17" t="str">
        <f>'1STML'!AM29</f>
        <v>PASS</v>
      </c>
      <c r="EL21">
        <f>'1STML'!AN29</f>
        <v>20</v>
      </c>
      <c r="EM21" s="17">
        <f>'1STGR'!DY29</f>
        <v>0</v>
      </c>
      <c r="EN21">
        <f>'1STGR'!EA29</f>
        <v>1</v>
      </c>
      <c r="EO21">
        <f>'1STGR'!EB29</f>
        <v>54</v>
      </c>
      <c r="EP21" t="str">
        <f t="shared" si="22"/>
        <v>NOT GRADED</v>
      </c>
      <c r="EQ21" t="str">
        <f t="shared" si="23"/>
        <v>0-35</v>
      </c>
      <c r="ER21">
        <v>8</v>
      </c>
    </row>
    <row r="22" spans="1:148">
      <c r="A22">
        <f>'1ST'!A31</f>
        <v>21</v>
      </c>
      <c r="B22" t="str">
        <f>'1ST'!B31</f>
        <v>ST0800300</v>
      </c>
      <c r="C22">
        <f>'1ST'!C31</f>
        <v>200221</v>
      </c>
      <c r="D22" t="str">
        <f>'1ST'!D31</f>
        <v>SAMIKSHYA LAWATI</v>
      </c>
      <c r="E22">
        <f>SUB!$B$4</f>
        <v>35</v>
      </c>
      <c r="F22" t="str">
        <f>SUB!$B$5</f>
        <v>KG</v>
      </c>
      <c r="G22" s="24" t="str">
        <f t="shared" si="0"/>
        <v>ANNAPURNA</v>
      </c>
      <c r="H22" t="str">
        <f>SUB!$B$3</f>
        <v>FIRST TERMINAL EXAMINATION 2080</v>
      </c>
      <c r="I22" t="str">
        <f>STD!F22</f>
        <v>ENGLISH MEDIUM</v>
      </c>
      <c r="J22" s="7">
        <f>STD!R22</f>
        <v>0</v>
      </c>
      <c r="K22">
        <f t="shared" si="24"/>
        <v>208101</v>
      </c>
      <c r="L22" t="str">
        <f t="shared" si="25"/>
        <v>COMP. ENGLISH</v>
      </c>
      <c r="M22">
        <f>IF('1STGR'!E30=0,0,'1STGR'!E30)</f>
        <v>50</v>
      </c>
      <c r="N22">
        <f>IF('1STGR'!E30=0,"",'1STGR'!F30)</f>
        <v>95</v>
      </c>
      <c r="O22">
        <f>IF('1STGR'!E30=0,"",'1STGR'!G30)</f>
        <v>2.5</v>
      </c>
      <c r="P22" t="str">
        <f>IF('1STGR'!E30=0,"",'1STGR'!H30)</f>
        <v>OG</v>
      </c>
      <c r="Q22" t="str">
        <f>IF('1STGR'!E30=0,"",'1STGR'!I30)</f>
        <v>OG</v>
      </c>
      <c r="R22">
        <f>IF('1STGR'!J30=0,0,'1STGR'!J30)</f>
        <v>50</v>
      </c>
      <c r="S22">
        <f>IF('1STGR'!J30=0,"",'1STGR'!K30)</f>
        <v>53</v>
      </c>
      <c r="T22">
        <f>IF('1STGR'!J30=0,"",'1STGR'!L30)</f>
        <v>2.5</v>
      </c>
      <c r="U22" t="str">
        <f>IF('1STGR'!J30=0,"",'1STGR'!M30)</f>
        <v>OG</v>
      </c>
      <c r="V22" t="str">
        <f>IF('1STGR'!J30=0,"",'1STGR'!N30)</f>
        <v>OG</v>
      </c>
      <c r="W22">
        <f>IF('1STGR'!O30=0,"",'1STGR'!O30)</f>
        <v>148</v>
      </c>
      <c r="X22" t="str">
        <f>IF('1STGR'!O30=0,"",'1STGR'!R30)</f>
        <v>OG</v>
      </c>
      <c r="Y22" t="str">
        <f>IF('1STGR'!O30=0,"",'1STGR'!S30)</f>
        <v>OG</v>
      </c>
      <c r="Z22" t="str">
        <f t="shared" si="1"/>
        <v/>
      </c>
      <c r="AA22">
        <f t="shared" si="2"/>
        <v>208105</v>
      </c>
      <c r="AB22" t="str">
        <f t="shared" si="3"/>
        <v>COMP. NEPALI</v>
      </c>
      <c r="AC22">
        <f>IF('1STGR'!T30=0,0,'1STGR'!T30)</f>
        <v>50</v>
      </c>
      <c r="AD22">
        <f>IF('1STGR'!T30=0,"",'1STGR'!U30)</f>
        <v>145</v>
      </c>
      <c r="AE22">
        <f>IF('1STGR'!T30=0,"",'1STGR'!V30)</f>
        <v>2.5</v>
      </c>
      <c r="AF22" t="str">
        <f>IF('1STGR'!T30=0,"",'1STGR'!W30)</f>
        <v>OG</v>
      </c>
      <c r="AG22" t="str">
        <f>IF('1STGR'!T30=0,"",'1STGR'!X30)</f>
        <v>OG</v>
      </c>
      <c r="AH22">
        <f>IF('1STGR'!Y30=0,0,'1STGR'!Y30)</f>
        <v>50</v>
      </c>
      <c r="AI22">
        <f>IF('1STGR'!Y30=0,"",'1STGR'!Z30)</f>
        <v>53</v>
      </c>
      <c r="AJ22">
        <f>IF('1STGR'!Y30=0,"",'1STGR'!AA30)</f>
        <v>2.5</v>
      </c>
      <c r="AK22" t="str">
        <f>IF('1STGR'!Y30=0,"",'1STGR'!AB30)</f>
        <v>OG</v>
      </c>
      <c r="AL22" t="str">
        <f>IF('1STGR'!Y30=0,"",'1STGR'!AC30)</f>
        <v>OG</v>
      </c>
      <c r="AM22">
        <f>IF('1STGR'!AD30=0,"",'1STGR'!AD30)</f>
        <v>198</v>
      </c>
      <c r="AN22" t="str">
        <f>IF('1STGR'!AD30=0,"",'1STGR'!AG30)</f>
        <v>OG</v>
      </c>
      <c r="AO22" t="str">
        <f>IF('1STGR'!AD30=0,"",'1STGR'!AH30)</f>
        <v>OG</v>
      </c>
      <c r="AP22" t="str">
        <f t="shared" si="4"/>
        <v/>
      </c>
      <c r="AQ22">
        <f t="shared" si="5"/>
        <v>208110</v>
      </c>
      <c r="AR22" t="str">
        <f t="shared" si="6"/>
        <v>COMP. MATHEMATICS</v>
      </c>
      <c r="AS22">
        <f>IF('1STGR'!AI30=0,0,'1STGR'!AI30)</f>
        <v>50</v>
      </c>
      <c r="AT22">
        <f>IF('1STGR'!AI30=0,"",'1STGR'!AJ30)</f>
        <v>95</v>
      </c>
      <c r="AU22">
        <f>IF('1STGR'!AI30=0,"",'1STGR'!AK30)</f>
        <v>2.5</v>
      </c>
      <c r="AV22" t="str">
        <f>IF('1STGR'!AI30=0,"",'1STGR'!AL30)</f>
        <v>OG</v>
      </c>
      <c r="AW22" t="str">
        <f>IF('1STGR'!AI30=0,"",'1STGR'!AM30)</f>
        <v>OG</v>
      </c>
      <c r="AX22">
        <f>IF('1STGR'!AN30=0,0,'1STGR'!AN30)</f>
        <v>50</v>
      </c>
      <c r="AY22">
        <f>IF('1STGR'!AN30=0,"",'1STGR'!AO30)</f>
        <v>54</v>
      </c>
      <c r="AZ22">
        <f>IF('1STGR'!AN30=0,"",'1STGR'!AP30)</f>
        <v>2.5</v>
      </c>
      <c r="BA22" t="str">
        <f>IF('1STGR'!AN30=0,"",'1STGR'!AQ30)</f>
        <v>OG</v>
      </c>
      <c r="BB22" t="str">
        <f>IF('1STGR'!AN30=0,"",'1STGR'!AR30)</f>
        <v>OG</v>
      </c>
      <c r="BC22">
        <f>IF('1STGR'!AS30=0,"",'1STGR'!AS30)</f>
        <v>149</v>
      </c>
      <c r="BD22" t="str">
        <f>IF('1STGR'!AS30=0,"",'1STGR'!AV30)</f>
        <v>OG</v>
      </c>
      <c r="BE22" t="str">
        <f>IF('1STGR'!AS30=0,"",'1STGR'!AW30)</f>
        <v>OG</v>
      </c>
      <c r="BF22" t="str">
        <f t="shared" si="7"/>
        <v/>
      </c>
      <c r="BG22">
        <f t="shared" si="8"/>
        <v>208115</v>
      </c>
      <c r="BH22" t="str">
        <f t="shared" si="9"/>
        <v>SCIENCE AND TECHNOLOGY</v>
      </c>
      <c r="BI22">
        <f>IF('1STGR'!AX30=0,0,'1STGR'!AX30)</f>
        <v>50</v>
      </c>
      <c r="BJ22">
        <f>IF('1STGR'!AX30=0,"",'1STGR'!AY30)</f>
        <v>95</v>
      </c>
      <c r="BK22">
        <f>IF('1STGR'!AX30=0,"",'1STGR'!AZ30)</f>
        <v>2.5</v>
      </c>
      <c r="BL22" t="str">
        <f>IF('1STGR'!AX30=0,"",'1STGR'!BA30)</f>
        <v>OG</v>
      </c>
      <c r="BM22" t="str">
        <f>IF('1STGR'!AX30=0,"",'1STGR'!BB30)</f>
        <v>OG</v>
      </c>
      <c r="BN22">
        <f>IF('1STGR'!BC30=0,0,'1STGR'!BC30)</f>
        <v>50</v>
      </c>
      <c r="BO22">
        <f>IF('1STGR'!BC30=0,"",'1STGR'!BD30)</f>
        <v>52</v>
      </c>
      <c r="BP22">
        <f>IF('1STGR'!BC30=0,"",'1STGR'!BE30)</f>
        <v>2.5</v>
      </c>
      <c r="BQ22" t="str">
        <f>IF('1STGR'!BC30=0,"",'1STGR'!BF30)</f>
        <v>OG</v>
      </c>
      <c r="BR22" t="str">
        <f>IF('1STGR'!BC30=0,"",'1STGR'!BG30)</f>
        <v>OG</v>
      </c>
      <c r="BS22">
        <f>IF('1STGR'!BH30=0,"",'1STGR'!BH30)</f>
        <v>147</v>
      </c>
      <c r="BT22" t="str">
        <f>IF('1STGR'!BH30=0,"",'1STGR'!BK30)</f>
        <v>OG</v>
      </c>
      <c r="BU22" t="str">
        <f>IF('1STGR'!BH30=0,"",'1STGR'!BL30)</f>
        <v>OG</v>
      </c>
      <c r="BV22" t="str">
        <f t="shared" si="10"/>
        <v/>
      </c>
      <c r="BW22">
        <f t="shared" si="11"/>
        <v>208120</v>
      </c>
      <c r="BX22" t="str">
        <f t="shared" si="12"/>
        <v>SOCIAL STUDIES</v>
      </c>
      <c r="BY22">
        <f>IF('1STGR'!BM30=0,0,'1STGR'!BM30)</f>
        <v>50</v>
      </c>
      <c r="BZ22">
        <f>IF('1STGR'!BM30=0,"",'1STGR'!BN30)</f>
        <v>120</v>
      </c>
      <c r="CA22">
        <f>IF('1STGR'!BM30=0,"",'1STGR'!BO30)</f>
        <v>2.5</v>
      </c>
      <c r="CB22" t="str">
        <f>IF('1STGR'!BM30=0,"",'1STGR'!BP30)</f>
        <v>OG</v>
      </c>
      <c r="CC22" t="str">
        <f>IF('1STGR'!BM30=0,"",'1STGR'!BQ30)</f>
        <v>OG</v>
      </c>
      <c r="CD22">
        <f>IF('1STGR'!BR30=0,0,'1STGR'!BR30)</f>
        <v>50</v>
      </c>
      <c r="CE22">
        <f>IF('1STGR'!BR30=0,"",'1STGR'!BS30)</f>
        <v>55</v>
      </c>
      <c r="CF22">
        <f>IF('1STGR'!BR30=0,"",'1STGR'!BT30)</f>
        <v>2.5</v>
      </c>
      <c r="CG22" t="str">
        <f>IF('1STGR'!BR30=0,"",'1STGR'!BU30)</f>
        <v>OG</v>
      </c>
      <c r="CH22" t="str">
        <f>IF('1STGR'!BR30=0,"",'1STGR'!BV30)</f>
        <v>OG</v>
      </c>
      <c r="CI22">
        <f>IF('1STGR'!BW30=0, "", '1STGR'!BW30)</f>
        <v>175</v>
      </c>
      <c r="CJ22" t="str">
        <f>IF('1STGR'!BW30=0, "", '1STGR'!BZ30)</f>
        <v>OG</v>
      </c>
      <c r="CK22" t="str">
        <f>IF('1STGR'!BW30=0, "", '1STGR'!CA30)</f>
        <v>OG</v>
      </c>
      <c r="CL22" t="str">
        <f t="shared" si="13"/>
        <v/>
      </c>
      <c r="CM22">
        <f t="shared" si="14"/>
        <v>208125</v>
      </c>
      <c r="CN22" t="str">
        <f t="shared" si="15"/>
        <v>GK</v>
      </c>
      <c r="CO22">
        <f>IF('1STGR'!CB30=0,0,'1STGR'!CB30)</f>
        <v>25</v>
      </c>
      <c r="CP22">
        <f>IF('1STGR'!CB30=0, "", '1STGR'!CC30)</f>
        <v>65</v>
      </c>
      <c r="CQ22">
        <f>IF('1STGR'!CB30=0, "", '1STGR'!CD30)</f>
        <v>2</v>
      </c>
      <c r="CR22" t="str">
        <f>IF('1STGR'!CB30=0, "", '1STGR'!CE30)</f>
        <v>OG</v>
      </c>
      <c r="CS22" t="str">
        <f>IF('1STGR'!CB30=0, "", '1STGR'!CF30)</f>
        <v>OG</v>
      </c>
      <c r="CT22">
        <f>IF('1STGR'!CG30=0, 0, '1STGR'!CG30)</f>
        <v>25</v>
      </c>
      <c r="CU22">
        <f>IF('1STGR'!CG30=0, "", '1STGR'!CH30)</f>
        <v>24</v>
      </c>
      <c r="CV22">
        <f>IF('1STGR'!CG30=0, "", '1STGR'!CI30)</f>
        <v>2</v>
      </c>
      <c r="CW22" t="str">
        <f>IF('1STGR'!CG30=0, "", '1STGR'!CJ30)</f>
        <v>A+</v>
      </c>
      <c r="CX22">
        <f>IF('1STGR'!CG30=0, "", '1STGR'!CK30)</f>
        <v>4</v>
      </c>
      <c r="CY22">
        <f>IF('1STGR'!CL30=0, "", '1STGR'!CL30)</f>
        <v>89</v>
      </c>
      <c r="CZ22" t="str">
        <f>IF('1STGR'!CL30=0, "", '1STGR'!CO30)</f>
        <v>OG</v>
      </c>
      <c r="DA22" t="str">
        <f>IF('1STGR'!CL30=0, "", '1STGR'!CP30)</f>
        <v>OG</v>
      </c>
      <c r="DB22" t="str">
        <f t="shared" si="16"/>
        <v/>
      </c>
      <c r="DC22">
        <f t="shared" si="17"/>
        <v>208130</v>
      </c>
      <c r="DD22" t="str">
        <f t="shared" si="18"/>
        <v>ORAL</v>
      </c>
      <c r="DE22">
        <f>IF('1STGR'!CQ30=0,0,'1STGR'!CQ30)</f>
        <v>25</v>
      </c>
      <c r="DF22">
        <f>IF('1STGR'!CQ30=0,"", '1STGR'!CR30)</f>
        <v>105</v>
      </c>
      <c r="DG22">
        <f>IF('1STGR'!CQ30=0,"", '1STGR'!CS30)</f>
        <v>2</v>
      </c>
      <c r="DH22" t="str">
        <f>IF('1STGR'!CQ30=0,"", '1STGR'!CT30)</f>
        <v>OG</v>
      </c>
      <c r="DI22" t="str">
        <f>IF('1STGR'!CQ30=0,"", '1STGR'!CU30)</f>
        <v>OG</v>
      </c>
      <c r="DJ22">
        <f>IF('1STGR'!CV30=0,0, '1STGR'!CV30)</f>
        <v>25</v>
      </c>
      <c r="DK22">
        <f>IF('1STGR'!CV30=0, "", '1STGR'!CW30)</f>
        <v>20</v>
      </c>
      <c r="DL22">
        <f>IF('1STGR'!CV30=0, "", '1STGR'!CX30)</f>
        <v>2</v>
      </c>
      <c r="DM22" t="str">
        <f>IF('1STGR'!CV30=0, "", '1STGR'!CY30)</f>
        <v>A</v>
      </c>
      <c r="DN22">
        <f>IF('1STGR'!CV30=0, "", '1STGR'!CZ30)</f>
        <v>3.6</v>
      </c>
      <c r="DO22">
        <f>IF('1STGR'!DA30=0,"", '1STGR'!DA30)</f>
        <v>125</v>
      </c>
      <c r="DP22" t="str">
        <f>IF('1STGR'!DA30=0,"", '1STGR'!DD30)</f>
        <v>OG</v>
      </c>
      <c r="DQ22" t="str">
        <f>IF('1STGR'!DA30=0,"", '1STGR'!DE30)</f>
        <v>OG</v>
      </c>
      <c r="DR22" t="str">
        <f t="shared" si="19"/>
        <v/>
      </c>
      <c r="DS22">
        <f t="shared" si="20"/>
        <v>208135</v>
      </c>
      <c r="DT22" t="str">
        <f t="shared" si="26"/>
        <v>WORKSHEET</v>
      </c>
      <c r="DU22">
        <f>IF('1STGR'!DF30=0,0, '1STGR'!DF30)</f>
        <v>25</v>
      </c>
      <c r="DV22">
        <f>IF('1STGR'!DF30=0,"", '1STGR'!DG30)</f>
        <v>60</v>
      </c>
      <c r="DW22">
        <f>IF('1STGR'!DF30=0,"",'1STGR'!DH30)</f>
        <v>2</v>
      </c>
      <c r="DX22" t="str">
        <f>IF('1STGR'!DF30=0,"",'1STGR'!DI30)</f>
        <v>OG</v>
      </c>
      <c r="DY22" t="str">
        <f>IF('1STGR'!DF30=0,"",'1STGR'!DJ30)</f>
        <v>OG</v>
      </c>
      <c r="DZ22">
        <f>IF('1STGR'!DK30=0,0, '1STGR'!DK30)</f>
        <v>25</v>
      </c>
      <c r="EA22">
        <f>IF('1STGR'!DK30=0,"", '1STGR'!DL30)</f>
        <v>23</v>
      </c>
      <c r="EB22">
        <f>IF('1STGR'!DK30=0,"", '1STGR'!DM30)</f>
        <v>2</v>
      </c>
      <c r="EC22" t="str">
        <f>IF('1STGR'!DK30=0,"", '1STGR'!DN30)</f>
        <v>A+</v>
      </c>
      <c r="ED22">
        <f>IF('1STGR'!DK30=0,"", '1STGR'!DO30)</f>
        <v>4</v>
      </c>
      <c r="EE22">
        <f>IF('1STGR'!DP30=0,"", '1STGR'!DP30)</f>
        <v>83</v>
      </c>
      <c r="EF22" t="str">
        <f>IF('1STGR'!DP30=0,"", '1STGR'!DS30)</f>
        <v>OG</v>
      </c>
      <c r="EG22" t="str">
        <f>IF('1STGR'!DP30=0,"", '1STGR'!DT30)</f>
        <v>OG</v>
      </c>
      <c r="EH22" t="str">
        <f t="shared" si="21"/>
        <v/>
      </c>
      <c r="EI22" s="17">
        <f>'1STML'!AK30</f>
        <v>1114</v>
      </c>
      <c r="EJ22" s="17">
        <f>'1STML'!AL30</f>
        <v>171.38</v>
      </c>
      <c r="EK22" s="17" t="str">
        <f>'1STML'!AM30</f>
        <v>PASS</v>
      </c>
      <c r="EL22">
        <f>'1STML'!AN30</f>
        <v>25</v>
      </c>
      <c r="EM22" s="17">
        <f>'1STGR'!DY30</f>
        <v>0</v>
      </c>
      <c r="EN22">
        <f>'1STGR'!EA30</f>
        <v>1</v>
      </c>
      <c r="EO22">
        <f>'1STGR'!EB30</f>
        <v>42</v>
      </c>
      <c r="EP22" t="str">
        <f t="shared" si="22"/>
        <v>NOT GRADED</v>
      </c>
      <c r="EQ22" t="str">
        <f t="shared" si="23"/>
        <v>0-35</v>
      </c>
      <c r="ER22">
        <v>8</v>
      </c>
    </row>
    <row r="23" spans="1:148">
      <c r="A23">
        <f>'1ST'!A32</f>
        <v>22</v>
      </c>
      <c r="B23" t="str">
        <f>'1ST'!B32</f>
        <v>ST0790111</v>
      </c>
      <c r="C23">
        <f>'1ST'!C32</f>
        <v>200222</v>
      </c>
      <c r="D23" t="str">
        <f>'1ST'!D32</f>
        <v>SHARAYAN BISHWAKARMA</v>
      </c>
      <c r="E23">
        <f>SUB!$B$4</f>
        <v>35</v>
      </c>
      <c r="F23" t="str">
        <f>SUB!$B$5</f>
        <v>KG</v>
      </c>
      <c r="G23" s="24" t="str">
        <f t="shared" si="0"/>
        <v>ANNAPURNA</v>
      </c>
      <c r="H23" t="str">
        <f>SUB!$B$3</f>
        <v>FIRST TERMINAL EXAMINATION 2080</v>
      </c>
      <c r="I23" t="str">
        <f>STD!F23</f>
        <v>ENGLISH MEDIUM</v>
      </c>
      <c r="J23" s="7">
        <f>STD!R23</f>
        <v>0</v>
      </c>
      <c r="K23">
        <f t="shared" si="24"/>
        <v>208101</v>
      </c>
      <c r="L23" t="str">
        <f t="shared" si="25"/>
        <v>COMP. ENGLISH</v>
      </c>
      <c r="M23">
        <f>IF('1STGR'!E31=0,0,'1STGR'!E31)</f>
        <v>50</v>
      </c>
      <c r="N23">
        <f>IF('1STGR'!E31=0,"",'1STGR'!F31)</f>
        <v>150</v>
      </c>
      <c r="O23">
        <f>IF('1STGR'!E31=0,"",'1STGR'!G31)</f>
        <v>2.5</v>
      </c>
      <c r="P23" t="str">
        <f>IF('1STGR'!E31=0,"",'1STGR'!H31)</f>
        <v>OG</v>
      </c>
      <c r="Q23" t="str">
        <f>IF('1STGR'!E31=0,"",'1STGR'!I31)</f>
        <v>OG</v>
      </c>
      <c r="R23">
        <f>IF('1STGR'!J31=0,0,'1STGR'!J31)</f>
        <v>50</v>
      </c>
      <c r="S23">
        <f>IF('1STGR'!J31=0,"",'1STGR'!K31)</f>
        <v>57</v>
      </c>
      <c r="T23">
        <f>IF('1STGR'!J31=0,"",'1STGR'!L31)</f>
        <v>2.5</v>
      </c>
      <c r="U23" t="str">
        <f>IF('1STGR'!J31=0,"",'1STGR'!M31)</f>
        <v>OG</v>
      </c>
      <c r="V23" t="str">
        <f>IF('1STGR'!J31=0,"",'1STGR'!N31)</f>
        <v>OG</v>
      </c>
      <c r="W23">
        <f>IF('1STGR'!O31=0,"",'1STGR'!O31)</f>
        <v>207</v>
      </c>
      <c r="X23" t="str">
        <f>IF('1STGR'!O31=0,"",'1STGR'!R31)</f>
        <v>OG</v>
      </c>
      <c r="Y23" t="str">
        <f>IF('1STGR'!O31=0,"",'1STGR'!S31)</f>
        <v>OG</v>
      </c>
      <c r="Z23" t="str">
        <f t="shared" si="1"/>
        <v/>
      </c>
      <c r="AA23">
        <f t="shared" si="2"/>
        <v>208105</v>
      </c>
      <c r="AB23" t="str">
        <f t="shared" si="3"/>
        <v>COMP. NEPALI</v>
      </c>
      <c r="AC23">
        <f>IF('1STGR'!T31=0,0,'1STGR'!T31)</f>
        <v>50</v>
      </c>
      <c r="AD23">
        <f>IF('1STGR'!T31=0,"",'1STGR'!U31)</f>
        <v>200</v>
      </c>
      <c r="AE23">
        <f>IF('1STGR'!T31=0,"",'1STGR'!V31)</f>
        <v>2.5</v>
      </c>
      <c r="AF23" t="str">
        <f>IF('1STGR'!T31=0,"",'1STGR'!W31)</f>
        <v>OG</v>
      </c>
      <c r="AG23" t="str">
        <f>IF('1STGR'!T31=0,"",'1STGR'!X31)</f>
        <v>OG</v>
      </c>
      <c r="AH23">
        <f>IF('1STGR'!Y31=0,0,'1STGR'!Y31)</f>
        <v>50</v>
      </c>
      <c r="AI23">
        <f>IF('1STGR'!Y31=0,"",'1STGR'!Z31)</f>
        <v>58</v>
      </c>
      <c r="AJ23">
        <f>IF('1STGR'!Y31=0,"",'1STGR'!AA31)</f>
        <v>2.5</v>
      </c>
      <c r="AK23" t="str">
        <f>IF('1STGR'!Y31=0,"",'1STGR'!AB31)</f>
        <v>OG</v>
      </c>
      <c r="AL23" t="str">
        <f>IF('1STGR'!Y31=0,"",'1STGR'!AC31)</f>
        <v>OG</v>
      </c>
      <c r="AM23">
        <f>IF('1STGR'!AD31=0,"",'1STGR'!AD31)</f>
        <v>258</v>
      </c>
      <c r="AN23" t="str">
        <f>IF('1STGR'!AD31=0,"",'1STGR'!AG31)</f>
        <v>OG</v>
      </c>
      <c r="AO23" t="str">
        <f>IF('1STGR'!AD31=0,"",'1STGR'!AH31)</f>
        <v>OG</v>
      </c>
      <c r="AP23" t="str">
        <f t="shared" si="4"/>
        <v/>
      </c>
      <c r="AQ23">
        <f t="shared" si="5"/>
        <v>208110</v>
      </c>
      <c r="AR23" t="str">
        <f t="shared" si="6"/>
        <v>COMP. MATHEMATICS</v>
      </c>
      <c r="AS23">
        <f>IF('1STGR'!AI31=0,0,'1STGR'!AI31)</f>
        <v>50</v>
      </c>
      <c r="AT23">
        <f>IF('1STGR'!AI31=0,"",'1STGR'!AJ31)</f>
        <v>145</v>
      </c>
      <c r="AU23">
        <f>IF('1STGR'!AI31=0,"",'1STGR'!AK31)</f>
        <v>2.5</v>
      </c>
      <c r="AV23" t="str">
        <f>IF('1STGR'!AI31=0,"",'1STGR'!AL31)</f>
        <v>OG</v>
      </c>
      <c r="AW23" t="str">
        <f>IF('1STGR'!AI31=0,"",'1STGR'!AM31)</f>
        <v>OG</v>
      </c>
      <c r="AX23">
        <f>IF('1STGR'!AN31=0,0,'1STGR'!AN31)</f>
        <v>50</v>
      </c>
      <c r="AY23">
        <f>IF('1STGR'!AN31=0,"",'1STGR'!AO31)</f>
        <v>58</v>
      </c>
      <c r="AZ23">
        <f>IF('1STGR'!AN31=0,"",'1STGR'!AP31)</f>
        <v>2.5</v>
      </c>
      <c r="BA23" t="str">
        <f>IF('1STGR'!AN31=0,"",'1STGR'!AQ31)</f>
        <v>OG</v>
      </c>
      <c r="BB23" t="str">
        <f>IF('1STGR'!AN31=0,"",'1STGR'!AR31)</f>
        <v>OG</v>
      </c>
      <c r="BC23">
        <f>IF('1STGR'!AS31=0,"",'1STGR'!AS31)</f>
        <v>203</v>
      </c>
      <c r="BD23" t="str">
        <f>IF('1STGR'!AS31=0,"",'1STGR'!AV31)</f>
        <v>OG</v>
      </c>
      <c r="BE23" t="str">
        <f>IF('1STGR'!AS31=0,"",'1STGR'!AW31)</f>
        <v>OG</v>
      </c>
      <c r="BF23" t="str">
        <f t="shared" si="7"/>
        <v/>
      </c>
      <c r="BG23">
        <f t="shared" si="8"/>
        <v>208115</v>
      </c>
      <c r="BH23" t="str">
        <f t="shared" si="9"/>
        <v>SCIENCE AND TECHNOLOGY</v>
      </c>
      <c r="BI23">
        <f>IF('1STGR'!AX31=0,0,'1STGR'!AX31)</f>
        <v>50</v>
      </c>
      <c r="BJ23">
        <f>IF('1STGR'!AX31=0,"",'1STGR'!AY31)</f>
        <v>150</v>
      </c>
      <c r="BK23">
        <f>IF('1STGR'!AX31=0,"",'1STGR'!AZ31)</f>
        <v>2.5</v>
      </c>
      <c r="BL23" t="str">
        <f>IF('1STGR'!AX31=0,"",'1STGR'!BA31)</f>
        <v>OG</v>
      </c>
      <c r="BM23" t="str">
        <f>IF('1STGR'!AX31=0,"",'1STGR'!BB31)</f>
        <v>OG</v>
      </c>
      <c r="BN23">
        <f>IF('1STGR'!BC31=0,0,'1STGR'!BC31)</f>
        <v>50</v>
      </c>
      <c r="BO23">
        <f>IF('1STGR'!BC31=0,"",'1STGR'!BD31)</f>
        <v>55</v>
      </c>
      <c r="BP23">
        <f>IF('1STGR'!BC31=0,"",'1STGR'!BE31)</f>
        <v>2.5</v>
      </c>
      <c r="BQ23" t="str">
        <f>IF('1STGR'!BC31=0,"",'1STGR'!BF31)</f>
        <v>OG</v>
      </c>
      <c r="BR23" t="str">
        <f>IF('1STGR'!BC31=0,"",'1STGR'!BG31)</f>
        <v>OG</v>
      </c>
      <c r="BS23">
        <f>IF('1STGR'!BH31=0,"",'1STGR'!BH31)</f>
        <v>205</v>
      </c>
      <c r="BT23" t="str">
        <f>IF('1STGR'!BH31=0,"",'1STGR'!BK31)</f>
        <v>OG</v>
      </c>
      <c r="BU23" t="str">
        <f>IF('1STGR'!BH31=0,"",'1STGR'!BL31)</f>
        <v>OG</v>
      </c>
      <c r="BV23" t="str">
        <f t="shared" si="10"/>
        <v/>
      </c>
      <c r="BW23">
        <f t="shared" si="11"/>
        <v>208120</v>
      </c>
      <c r="BX23" t="str">
        <f t="shared" si="12"/>
        <v>SOCIAL STUDIES</v>
      </c>
      <c r="BY23">
        <f>IF('1STGR'!BM31=0,0,'1STGR'!BM31)</f>
        <v>50</v>
      </c>
      <c r="BZ23">
        <f>IF('1STGR'!BM31=0,"",'1STGR'!BN31)</f>
        <v>150</v>
      </c>
      <c r="CA23">
        <f>IF('1STGR'!BM31=0,"",'1STGR'!BO31)</f>
        <v>2.5</v>
      </c>
      <c r="CB23" t="str">
        <f>IF('1STGR'!BM31=0,"",'1STGR'!BP31)</f>
        <v>OG</v>
      </c>
      <c r="CC23" t="str">
        <f>IF('1STGR'!BM31=0,"",'1STGR'!BQ31)</f>
        <v>OG</v>
      </c>
      <c r="CD23">
        <f>IF('1STGR'!BR31=0,0,'1STGR'!BR31)</f>
        <v>50</v>
      </c>
      <c r="CE23">
        <f>IF('1STGR'!BR31=0,"",'1STGR'!BS31)</f>
        <v>59</v>
      </c>
      <c r="CF23">
        <f>IF('1STGR'!BR31=0,"",'1STGR'!BT31)</f>
        <v>2.5</v>
      </c>
      <c r="CG23" t="str">
        <f>IF('1STGR'!BR31=0,"",'1STGR'!BU31)</f>
        <v>OG</v>
      </c>
      <c r="CH23" t="str">
        <f>IF('1STGR'!BR31=0,"",'1STGR'!BV31)</f>
        <v>OG</v>
      </c>
      <c r="CI23">
        <f>IF('1STGR'!BW31=0, "", '1STGR'!BW31)</f>
        <v>209</v>
      </c>
      <c r="CJ23" t="str">
        <f>IF('1STGR'!BW31=0, "", '1STGR'!BZ31)</f>
        <v>OG</v>
      </c>
      <c r="CK23" t="str">
        <f>IF('1STGR'!BW31=0, "", '1STGR'!CA31)</f>
        <v>OG</v>
      </c>
      <c r="CL23" t="str">
        <f t="shared" si="13"/>
        <v/>
      </c>
      <c r="CM23">
        <f t="shared" si="14"/>
        <v>208125</v>
      </c>
      <c r="CN23" t="str">
        <f t="shared" si="15"/>
        <v>GK</v>
      </c>
      <c r="CO23">
        <f>IF('1STGR'!CB31=0,0,'1STGR'!CB31)</f>
        <v>25</v>
      </c>
      <c r="CP23">
        <f>IF('1STGR'!CB31=0, "", '1STGR'!CC31)</f>
        <v>70</v>
      </c>
      <c r="CQ23">
        <f>IF('1STGR'!CB31=0, "", '1STGR'!CD31)</f>
        <v>2</v>
      </c>
      <c r="CR23" t="str">
        <f>IF('1STGR'!CB31=0, "", '1STGR'!CE31)</f>
        <v>OG</v>
      </c>
      <c r="CS23" t="str">
        <f>IF('1STGR'!CB31=0, "", '1STGR'!CF31)</f>
        <v>OG</v>
      </c>
      <c r="CT23">
        <f>IF('1STGR'!CG31=0, 0, '1STGR'!CG31)</f>
        <v>25</v>
      </c>
      <c r="CU23">
        <f>IF('1STGR'!CG31=0, "", '1STGR'!CH31)</f>
        <v>27</v>
      </c>
      <c r="CV23">
        <f>IF('1STGR'!CG31=0, "", '1STGR'!CI31)</f>
        <v>2</v>
      </c>
      <c r="CW23" t="str">
        <f>IF('1STGR'!CG31=0, "", '1STGR'!CJ31)</f>
        <v>OG</v>
      </c>
      <c r="CX23" t="str">
        <f>IF('1STGR'!CG31=0, "", '1STGR'!CK31)</f>
        <v>OG</v>
      </c>
      <c r="CY23">
        <f>IF('1STGR'!CL31=0, "", '1STGR'!CL31)</f>
        <v>97</v>
      </c>
      <c r="CZ23" t="str">
        <f>IF('1STGR'!CL31=0, "", '1STGR'!CO31)</f>
        <v>OG</v>
      </c>
      <c r="DA23" t="str">
        <f>IF('1STGR'!CL31=0, "", '1STGR'!CP31)</f>
        <v>OG</v>
      </c>
      <c r="DB23" t="str">
        <f t="shared" si="16"/>
        <v/>
      </c>
      <c r="DC23">
        <f t="shared" si="17"/>
        <v>208130</v>
      </c>
      <c r="DD23" t="str">
        <f t="shared" si="18"/>
        <v>ORAL</v>
      </c>
      <c r="DE23">
        <f>IF('1STGR'!CQ31=0,0,'1STGR'!CQ31)</f>
        <v>25</v>
      </c>
      <c r="DF23">
        <f>IF('1STGR'!CQ31=0,"", '1STGR'!CR31)</f>
        <v>115</v>
      </c>
      <c r="DG23">
        <f>IF('1STGR'!CQ31=0,"", '1STGR'!CS31)</f>
        <v>2</v>
      </c>
      <c r="DH23" t="str">
        <f>IF('1STGR'!CQ31=0,"", '1STGR'!CT31)</f>
        <v>OG</v>
      </c>
      <c r="DI23" t="str">
        <f>IF('1STGR'!CQ31=0,"", '1STGR'!CU31)</f>
        <v>OG</v>
      </c>
      <c r="DJ23">
        <f>IF('1STGR'!CV31=0,0, '1STGR'!CV31)</f>
        <v>25</v>
      </c>
      <c r="DK23">
        <f>IF('1STGR'!CV31=0, "", '1STGR'!CW31)</f>
        <v>25</v>
      </c>
      <c r="DL23">
        <f>IF('1STGR'!CV31=0, "", '1STGR'!CX31)</f>
        <v>2</v>
      </c>
      <c r="DM23" t="str">
        <f>IF('1STGR'!CV31=0, "", '1STGR'!CY31)</f>
        <v>A+</v>
      </c>
      <c r="DN23">
        <f>IF('1STGR'!CV31=0, "", '1STGR'!CZ31)</f>
        <v>4</v>
      </c>
      <c r="DO23">
        <f>IF('1STGR'!DA31=0,"", '1STGR'!DA31)</f>
        <v>140</v>
      </c>
      <c r="DP23" t="str">
        <f>IF('1STGR'!DA31=0,"", '1STGR'!DD31)</f>
        <v>OG</v>
      </c>
      <c r="DQ23" t="str">
        <f>IF('1STGR'!DA31=0,"", '1STGR'!DE31)</f>
        <v>OG</v>
      </c>
      <c r="DR23" t="str">
        <f t="shared" si="19"/>
        <v/>
      </c>
      <c r="DS23">
        <f t="shared" si="20"/>
        <v>208135</v>
      </c>
      <c r="DT23" t="str">
        <f t="shared" si="26"/>
        <v>WORKSHEET</v>
      </c>
      <c r="DU23">
        <f>IF('1STGR'!DF31=0,0, '1STGR'!DF31)</f>
        <v>25</v>
      </c>
      <c r="DV23">
        <f>IF('1STGR'!DF31=0,"", '1STGR'!DG31)</f>
        <v>100</v>
      </c>
      <c r="DW23">
        <f>IF('1STGR'!DF31=0,"",'1STGR'!DH31)</f>
        <v>2</v>
      </c>
      <c r="DX23" t="str">
        <f>IF('1STGR'!DF31=0,"",'1STGR'!DI31)</f>
        <v>OG</v>
      </c>
      <c r="DY23" t="str">
        <f>IF('1STGR'!DF31=0,"",'1STGR'!DJ31)</f>
        <v>OG</v>
      </c>
      <c r="DZ23">
        <f>IF('1STGR'!DK31=0,0, '1STGR'!DK31)</f>
        <v>25</v>
      </c>
      <c r="EA23">
        <f>IF('1STGR'!DK31=0,"", '1STGR'!DL31)</f>
        <v>27</v>
      </c>
      <c r="EB23">
        <f>IF('1STGR'!DK31=0,"", '1STGR'!DM31)</f>
        <v>2</v>
      </c>
      <c r="EC23" t="str">
        <f>IF('1STGR'!DK31=0,"", '1STGR'!DN31)</f>
        <v>OG</v>
      </c>
      <c r="ED23" t="str">
        <f>IF('1STGR'!DK31=0,"", '1STGR'!DO31)</f>
        <v>OG</v>
      </c>
      <c r="EE23">
        <f>IF('1STGR'!DP31=0,"", '1STGR'!DP31)</f>
        <v>127</v>
      </c>
      <c r="EF23" t="str">
        <f>IF('1STGR'!DP31=0,"", '1STGR'!DS31)</f>
        <v>OG</v>
      </c>
      <c r="EG23" t="str">
        <f>IF('1STGR'!DP31=0,"", '1STGR'!DT31)</f>
        <v>OG</v>
      </c>
      <c r="EH23" t="str">
        <f t="shared" si="21"/>
        <v/>
      </c>
      <c r="EI23" s="17">
        <f>'1STML'!AK31</f>
        <v>1446</v>
      </c>
      <c r="EJ23" s="17">
        <f>'1STML'!AL31</f>
        <v>222.46</v>
      </c>
      <c r="EK23" s="17" t="str">
        <f>'1STML'!AM31</f>
        <v>PASS</v>
      </c>
      <c r="EL23">
        <f>'1STML'!AN31</f>
        <v>15</v>
      </c>
      <c r="EM23" s="17">
        <f>'1STGR'!DY31</f>
        <v>0</v>
      </c>
      <c r="EN23">
        <f>'1STGR'!EA31</f>
        <v>1</v>
      </c>
      <c r="EO23">
        <f>'1STGR'!EB31</f>
        <v>56</v>
      </c>
      <c r="EP23" t="str">
        <f t="shared" si="22"/>
        <v>NOT GRADED</v>
      </c>
      <c r="EQ23" t="str">
        <f t="shared" si="23"/>
        <v>0-35</v>
      </c>
      <c r="ER23">
        <v>8</v>
      </c>
    </row>
    <row r="24" spans="1:148">
      <c r="A24">
        <f>'1ST'!A33</f>
        <v>23</v>
      </c>
      <c r="B24" t="str">
        <f>'1ST'!B33</f>
        <v>ST0790192</v>
      </c>
      <c r="C24">
        <f>'1ST'!C33</f>
        <v>200223</v>
      </c>
      <c r="D24" t="str">
        <f>'1ST'!D33</f>
        <v>SOING THAPA MAGAR</v>
      </c>
      <c r="E24">
        <f>SUB!$B$4</f>
        <v>35</v>
      </c>
      <c r="F24" t="str">
        <f>SUB!$B$5</f>
        <v>KG</v>
      </c>
      <c r="G24" s="24" t="str">
        <f t="shared" si="0"/>
        <v>ANNAPURNA</v>
      </c>
      <c r="H24" t="str">
        <f>SUB!$B$3</f>
        <v>FIRST TERMINAL EXAMINATION 2080</v>
      </c>
      <c r="I24" t="str">
        <f>STD!F24</f>
        <v>ENGLISH MEDIUM</v>
      </c>
      <c r="J24" s="7">
        <f>STD!R24</f>
        <v>0</v>
      </c>
      <c r="K24">
        <f t="shared" si="24"/>
        <v>208101</v>
      </c>
      <c r="L24" t="str">
        <f t="shared" si="25"/>
        <v>COMP. ENGLISH</v>
      </c>
      <c r="M24">
        <f>IF('1STGR'!E32=0,0,'1STGR'!E32)</f>
        <v>50</v>
      </c>
      <c r="N24">
        <f>IF('1STGR'!E32=0,"",'1STGR'!F32)</f>
        <v>190</v>
      </c>
      <c r="O24">
        <f>IF('1STGR'!E32=0,"",'1STGR'!G32)</f>
        <v>2.5</v>
      </c>
      <c r="P24" t="str">
        <f>IF('1STGR'!E32=0,"",'1STGR'!H32)</f>
        <v>OG</v>
      </c>
      <c r="Q24" t="str">
        <f>IF('1STGR'!E32=0,"",'1STGR'!I32)</f>
        <v>OG</v>
      </c>
      <c r="R24">
        <f>IF('1STGR'!J32=0,0,'1STGR'!J32)</f>
        <v>50</v>
      </c>
      <c r="S24">
        <f>IF('1STGR'!J32=0,"",'1STGR'!K32)</f>
        <v>59</v>
      </c>
      <c r="T24">
        <f>IF('1STGR'!J32=0,"",'1STGR'!L32)</f>
        <v>2.5</v>
      </c>
      <c r="U24" t="str">
        <f>IF('1STGR'!J32=0,"",'1STGR'!M32)</f>
        <v>OG</v>
      </c>
      <c r="V24" t="str">
        <f>IF('1STGR'!J32=0,"",'1STGR'!N32)</f>
        <v>OG</v>
      </c>
      <c r="W24">
        <f>IF('1STGR'!O32=0,"",'1STGR'!O32)</f>
        <v>249</v>
      </c>
      <c r="X24" t="str">
        <f>IF('1STGR'!O32=0,"",'1STGR'!R32)</f>
        <v>OG</v>
      </c>
      <c r="Y24" t="str">
        <f>IF('1STGR'!O32=0,"",'1STGR'!S32)</f>
        <v>OG</v>
      </c>
      <c r="Z24" t="str">
        <f t="shared" si="1"/>
        <v/>
      </c>
      <c r="AA24">
        <f t="shared" si="2"/>
        <v>208105</v>
      </c>
      <c r="AB24" t="str">
        <f t="shared" si="3"/>
        <v>COMP. NEPALI</v>
      </c>
      <c r="AC24">
        <f>IF('1STGR'!T32=0,0,'1STGR'!T32)</f>
        <v>50</v>
      </c>
      <c r="AD24">
        <f>IF('1STGR'!T32=0,"",'1STGR'!U32)</f>
        <v>215</v>
      </c>
      <c r="AE24">
        <f>IF('1STGR'!T32=0,"",'1STGR'!V32)</f>
        <v>2.5</v>
      </c>
      <c r="AF24" t="str">
        <f>IF('1STGR'!T32=0,"",'1STGR'!W32)</f>
        <v>OG</v>
      </c>
      <c r="AG24" t="str">
        <f>IF('1STGR'!T32=0,"",'1STGR'!X32)</f>
        <v>OG</v>
      </c>
      <c r="AH24">
        <f>IF('1STGR'!Y32=0,0,'1STGR'!Y32)</f>
        <v>50</v>
      </c>
      <c r="AI24">
        <f>IF('1STGR'!Y32=0,"",'1STGR'!Z32)</f>
        <v>59</v>
      </c>
      <c r="AJ24">
        <f>IF('1STGR'!Y32=0,"",'1STGR'!AA32)</f>
        <v>2.5</v>
      </c>
      <c r="AK24" t="str">
        <f>IF('1STGR'!Y32=0,"",'1STGR'!AB32)</f>
        <v>OG</v>
      </c>
      <c r="AL24" t="str">
        <f>IF('1STGR'!Y32=0,"",'1STGR'!AC32)</f>
        <v>OG</v>
      </c>
      <c r="AM24">
        <f>IF('1STGR'!AD32=0,"",'1STGR'!AD32)</f>
        <v>274</v>
      </c>
      <c r="AN24" t="str">
        <f>IF('1STGR'!AD32=0,"",'1STGR'!AG32)</f>
        <v>OG</v>
      </c>
      <c r="AO24" t="str">
        <f>IF('1STGR'!AD32=0,"",'1STGR'!AH32)</f>
        <v>OG</v>
      </c>
      <c r="AP24" t="str">
        <f t="shared" si="4"/>
        <v/>
      </c>
      <c r="AQ24">
        <f t="shared" si="5"/>
        <v>208110</v>
      </c>
      <c r="AR24" t="str">
        <f t="shared" si="6"/>
        <v>COMP. MATHEMATICS</v>
      </c>
      <c r="AS24">
        <f>IF('1STGR'!AI32=0,0,'1STGR'!AI32)</f>
        <v>50</v>
      </c>
      <c r="AT24">
        <f>IF('1STGR'!AI32=0,"",'1STGR'!AJ32)</f>
        <v>170</v>
      </c>
      <c r="AU24">
        <f>IF('1STGR'!AI32=0,"",'1STGR'!AK32)</f>
        <v>2.5</v>
      </c>
      <c r="AV24" t="str">
        <f>IF('1STGR'!AI32=0,"",'1STGR'!AL32)</f>
        <v>OG</v>
      </c>
      <c r="AW24" t="str">
        <f>IF('1STGR'!AI32=0,"",'1STGR'!AM32)</f>
        <v>OG</v>
      </c>
      <c r="AX24">
        <f>IF('1STGR'!AN32=0,0,'1STGR'!AN32)</f>
        <v>50</v>
      </c>
      <c r="AY24">
        <f>IF('1STGR'!AN32=0,"",'1STGR'!AO32)</f>
        <v>58</v>
      </c>
      <c r="AZ24">
        <f>IF('1STGR'!AN32=0,"",'1STGR'!AP32)</f>
        <v>2.5</v>
      </c>
      <c r="BA24" t="str">
        <f>IF('1STGR'!AN32=0,"",'1STGR'!AQ32)</f>
        <v>OG</v>
      </c>
      <c r="BB24" t="str">
        <f>IF('1STGR'!AN32=0,"",'1STGR'!AR32)</f>
        <v>OG</v>
      </c>
      <c r="BC24">
        <f>IF('1STGR'!AS32=0,"",'1STGR'!AS32)</f>
        <v>228</v>
      </c>
      <c r="BD24" t="str">
        <f>IF('1STGR'!AS32=0,"",'1STGR'!AV32)</f>
        <v>OG</v>
      </c>
      <c r="BE24" t="str">
        <f>IF('1STGR'!AS32=0,"",'1STGR'!AW32)</f>
        <v>OG</v>
      </c>
      <c r="BF24" t="str">
        <f t="shared" si="7"/>
        <v/>
      </c>
      <c r="BG24">
        <f t="shared" si="8"/>
        <v>208115</v>
      </c>
      <c r="BH24" t="str">
        <f t="shared" si="9"/>
        <v>SCIENCE AND TECHNOLOGY</v>
      </c>
      <c r="BI24">
        <f>IF('1STGR'!AX32=0,0,'1STGR'!AX32)</f>
        <v>50</v>
      </c>
      <c r="BJ24">
        <f>IF('1STGR'!AX32=0,"",'1STGR'!AY32)</f>
        <v>175</v>
      </c>
      <c r="BK24">
        <f>IF('1STGR'!AX32=0,"",'1STGR'!AZ32)</f>
        <v>2.5</v>
      </c>
      <c r="BL24" t="str">
        <f>IF('1STGR'!AX32=0,"",'1STGR'!BA32)</f>
        <v>OG</v>
      </c>
      <c r="BM24" t="str">
        <f>IF('1STGR'!AX32=0,"",'1STGR'!BB32)</f>
        <v>OG</v>
      </c>
      <c r="BN24">
        <f>IF('1STGR'!BC32=0,0,'1STGR'!BC32)</f>
        <v>50</v>
      </c>
      <c r="BO24">
        <f>IF('1STGR'!BC32=0,"",'1STGR'!BD32)</f>
        <v>60</v>
      </c>
      <c r="BP24">
        <f>IF('1STGR'!BC32=0,"",'1STGR'!BE32)</f>
        <v>2.5</v>
      </c>
      <c r="BQ24" t="str">
        <f>IF('1STGR'!BC32=0,"",'1STGR'!BF32)</f>
        <v>OG</v>
      </c>
      <c r="BR24" t="str">
        <f>IF('1STGR'!BC32=0,"",'1STGR'!BG32)</f>
        <v>OG</v>
      </c>
      <c r="BS24">
        <f>IF('1STGR'!BH32=0,"",'1STGR'!BH32)</f>
        <v>235</v>
      </c>
      <c r="BT24" t="str">
        <f>IF('1STGR'!BH32=0,"",'1STGR'!BK32)</f>
        <v>OG</v>
      </c>
      <c r="BU24" t="str">
        <f>IF('1STGR'!BH32=0,"",'1STGR'!BL32)</f>
        <v>OG</v>
      </c>
      <c r="BV24" t="str">
        <f t="shared" si="10"/>
        <v/>
      </c>
      <c r="BW24">
        <f t="shared" si="11"/>
        <v>208120</v>
      </c>
      <c r="BX24" t="str">
        <f t="shared" si="12"/>
        <v>SOCIAL STUDIES</v>
      </c>
      <c r="BY24">
        <f>IF('1STGR'!BM32=0,0,'1STGR'!BM32)</f>
        <v>50</v>
      </c>
      <c r="BZ24">
        <f>IF('1STGR'!BM32=0,"",'1STGR'!BN32)</f>
        <v>215</v>
      </c>
      <c r="CA24">
        <f>IF('1STGR'!BM32=0,"",'1STGR'!BO32)</f>
        <v>2.5</v>
      </c>
      <c r="CB24" t="str">
        <f>IF('1STGR'!BM32=0,"",'1STGR'!BP32)</f>
        <v>OG</v>
      </c>
      <c r="CC24" t="str">
        <f>IF('1STGR'!BM32=0,"",'1STGR'!BQ32)</f>
        <v>OG</v>
      </c>
      <c r="CD24">
        <f>IF('1STGR'!BR32=0,0,'1STGR'!BR32)</f>
        <v>50</v>
      </c>
      <c r="CE24">
        <f>IF('1STGR'!BR32=0,"",'1STGR'!BS32)</f>
        <v>60</v>
      </c>
      <c r="CF24">
        <f>IF('1STGR'!BR32=0,"",'1STGR'!BT32)</f>
        <v>2.5</v>
      </c>
      <c r="CG24" t="str">
        <f>IF('1STGR'!BR32=0,"",'1STGR'!BU32)</f>
        <v>OG</v>
      </c>
      <c r="CH24" t="str">
        <f>IF('1STGR'!BR32=0,"",'1STGR'!BV32)</f>
        <v>OG</v>
      </c>
      <c r="CI24">
        <f>IF('1STGR'!BW32=0, "", '1STGR'!BW32)</f>
        <v>275</v>
      </c>
      <c r="CJ24" t="str">
        <f>IF('1STGR'!BW32=0, "", '1STGR'!BZ32)</f>
        <v>OG</v>
      </c>
      <c r="CK24" t="str">
        <f>IF('1STGR'!BW32=0, "", '1STGR'!CA32)</f>
        <v>OG</v>
      </c>
      <c r="CL24" t="str">
        <f t="shared" si="13"/>
        <v/>
      </c>
      <c r="CM24">
        <f t="shared" si="14"/>
        <v>208125</v>
      </c>
      <c r="CN24" t="str">
        <f t="shared" si="15"/>
        <v>GK</v>
      </c>
      <c r="CO24">
        <f>IF('1STGR'!CB32=0,0,'1STGR'!CB32)</f>
        <v>25</v>
      </c>
      <c r="CP24">
        <f>IF('1STGR'!CB32=0, "", '1STGR'!CC32)</f>
        <v>105</v>
      </c>
      <c r="CQ24">
        <f>IF('1STGR'!CB32=0, "", '1STGR'!CD32)</f>
        <v>2</v>
      </c>
      <c r="CR24" t="str">
        <f>IF('1STGR'!CB32=0, "", '1STGR'!CE32)</f>
        <v>OG</v>
      </c>
      <c r="CS24" t="str">
        <f>IF('1STGR'!CB32=0, "", '1STGR'!CF32)</f>
        <v>OG</v>
      </c>
      <c r="CT24">
        <f>IF('1STGR'!CG32=0, 0, '1STGR'!CG32)</f>
        <v>25</v>
      </c>
      <c r="CU24">
        <f>IF('1STGR'!CG32=0, "", '1STGR'!CH32)</f>
        <v>29</v>
      </c>
      <c r="CV24">
        <f>IF('1STGR'!CG32=0, "", '1STGR'!CI32)</f>
        <v>2</v>
      </c>
      <c r="CW24" t="str">
        <f>IF('1STGR'!CG32=0, "", '1STGR'!CJ32)</f>
        <v>OG</v>
      </c>
      <c r="CX24" t="str">
        <f>IF('1STGR'!CG32=0, "", '1STGR'!CK32)</f>
        <v>OG</v>
      </c>
      <c r="CY24">
        <f>IF('1STGR'!CL32=0, "", '1STGR'!CL32)</f>
        <v>134</v>
      </c>
      <c r="CZ24" t="str">
        <f>IF('1STGR'!CL32=0, "", '1STGR'!CO32)</f>
        <v>OG</v>
      </c>
      <c r="DA24" t="str">
        <f>IF('1STGR'!CL32=0, "", '1STGR'!CP32)</f>
        <v>OG</v>
      </c>
      <c r="DB24" t="str">
        <f t="shared" si="16"/>
        <v/>
      </c>
      <c r="DC24">
        <f t="shared" si="17"/>
        <v>208130</v>
      </c>
      <c r="DD24" t="str">
        <f t="shared" si="18"/>
        <v>ORAL</v>
      </c>
      <c r="DE24">
        <f>IF('1STGR'!CQ32=0,0,'1STGR'!CQ32)</f>
        <v>25</v>
      </c>
      <c r="DF24">
        <f>IF('1STGR'!CQ32=0,"", '1STGR'!CR32)</f>
        <v>120</v>
      </c>
      <c r="DG24">
        <f>IF('1STGR'!CQ32=0,"", '1STGR'!CS32)</f>
        <v>2</v>
      </c>
      <c r="DH24" t="str">
        <f>IF('1STGR'!CQ32=0,"", '1STGR'!CT32)</f>
        <v>OG</v>
      </c>
      <c r="DI24" t="str">
        <f>IF('1STGR'!CQ32=0,"", '1STGR'!CU32)</f>
        <v>OG</v>
      </c>
      <c r="DJ24">
        <f>IF('1STGR'!CV32=0,0, '1STGR'!CV32)</f>
        <v>25</v>
      </c>
      <c r="DK24">
        <f>IF('1STGR'!CV32=0, "", '1STGR'!CW32)</f>
        <v>25</v>
      </c>
      <c r="DL24">
        <f>IF('1STGR'!CV32=0, "", '1STGR'!CX32)</f>
        <v>2</v>
      </c>
      <c r="DM24" t="str">
        <f>IF('1STGR'!CV32=0, "", '1STGR'!CY32)</f>
        <v>A+</v>
      </c>
      <c r="DN24">
        <f>IF('1STGR'!CV32=0, "", '1STGR'!CZ32)</f>
        <v>4</v>
      </c>
      <c r="DO24">
        <f>IF('1STGR'!DA32=0,"", '1STGR'!DA32)</f>
        <v>145</v>
      </c>
      <c r="DP24" t="str">
        <f>IF('1STGR'!DA32=0,"", '1STGR'!DD32)</f>
        <v>OG</v>
      </c>
      <c r="DQ24" t="str">
        <f>IF('1STGR'!DA32=0,"", '1STGR'!DE32)</f>
        <v>OG</v>
      </c>
      <c r="DR24" t="str">
        <f t="shared" si="19"/>
        <v/>
      </c>
      <c r="DS24">
        <f t="shared" si="20"/>
        <v>208135</v>
      </c>
      <c r="DT24" t="str">
        <f t="shared" si="26"/>
        <v>WORKSHEET</v>
      </c>
      <c r="DU24">
        <f>IF('1STGR'!DF32=0,0, '1STGR'!DF32)</f>
        <v>25</v>
      </c>
      <c r="DV24">
        <f>IF('1STGR'!DF32=0,"", '1STGR'!DG32)</f>
        <v>115</v>
      </c>
      <c r="DW24">
        <f>IF('1STGR'!DF32=0,"",'1STGR'!DH32)</f>
        <v>2</v>
      </c>
      <c r="DX24" t="str">
        <f>IF('1STGR'!DF32=0,"",'1STGR'!DI32)</f>
        <v>OG</v>
      </c>
      <c r="DY24" t="str">
        <f>IF('1STGR'!DF32=0,"",'1STGR'!DJ32)</f>
        <v>OG</v>
      </c>
      <c r="DZ24">
        <f>IF('1STGR'!DK32=0,0, '1STGR'!DK32)</f>
        <v>25</v>
      </c>
      <c r="EA24">
        <f>IF('1STGR'!DK32=0,"", '1STGR'!DL32)</f>
        <v>29</v>
      </c>
      <c r="EB24">
        <f>IF('1STGR'!DK32=0,"", '1STGR'!DM32)</f>
        <v>2</v>
      </c>
      <c r="EC24" t="str">
        <f>IF('1STGR'!DK32=0,"", '1STGR'!DN32)</f>
        <v>OG</v>
      </c>
      <c r="ED24" t="str">
        <f>IF('1STGR'!DK32=0,"", '1STGR'!DO32)</f>
        <v>OG</v>
      </c>
      <c r="EE24">
        <f>IF('1STGR'!DP32=0,"", '1STGR'!DP32)</f>
        <v>144</v>
      </c>
      <c r="EF24" t="str">
        <f>IF('1STGR'!DP32=0,"", '1STGR'!DS32)</f>
        <v>OG</v>
      </c>
      <c r="EG24" t="str">
        <f>IF('1STGR'!DP32=0,"", '1STGR'!DT32)</f>
        <v>OG</v>
      </c>
      <c r="EH24" t="str">
        <f t="shared" si="21"/>
        <v/>
      </c>
      <c r="EI24" s="17">
        <f>'1STML'!AK32</f>
        <v>1684</v>
      </c>
      <c r="EJ24" s="17">
        <f>'1STML'!AL32</f>
        <v>259.08</v>
      </c>
      <c r="EK24" s="17" t="str">
        <f>'1STML'!AM32</f>
        <v>PASS</v>
      </c>
      <c r="EL24">
        <f>'1STML'!AN32</f>
        <v>10</v>
      </c>
      <c r="EM24" s="17">
        <f>'1STGR'!DY32</f>
        <v>0</v>
      </c>
      <c r="EN24">
        <f>'1STGR'!EA32</f>
        <v>1</v>
      </c>
      <c r="EO24">
        <f>'1STGR'!EB32</f>
        <v>33</v>
      </c>
      <c r="EP24" t="str">
        <f t="shared" si="22"/>
        <v>NOT GRADED</v>
      </c>
      <c r="EQ24" t="str">
        <f t="shared" si="23"/>
        <v>0-35</v>
      </c>
      <c r="ER24">
        <v>8</v>
      </c>
    </row>
    <row r="25" spans="1:148">
      <c r="A25">
        <f>'1ST'!A34</f>
        <v>24</v>
      </c>
      <c r="B25" t="str">
        <f>'1ST'!B34</f>
        <v>ST0790125</v>
      </c>
      <c r="C25">
        <f>'1ST'!C34</f>
        <v>200224</v>
      </c>
      <c r="D25" t="str">
        <f>'1ST'!D34</f>
        <v>SUHANG LIMBU</v>
      </c>
      <c r="E25">
        <f>SUB!$B$4</f>
        <v>35</v>
      </c>
      <c r="F25" t="str">
        <f>SUB!$B$5</f>
        <v>KG</v>
      </c>
      <c r="G25" s="24" t="str">
        <f t="shared" si="0"/>
        <v>ANNAPURNA</v>
      </c>
      <c r="H25" t="str">
        <f>SUB!$B$3</f>
        <v>FIRST TERMINAL EXAMINATION 2080</v>
      </c>
      <c r="I25" t="str">
        <f>STD!F25</f>
        <v>ENGLISH MEDIUM</v>
      </c>
      <c r="J25" s="7">
        <f>STD!R25</f>
        <v>0</v>
      </c>
      <c r="K25">
        <f t="shared" si="24"/>
        <v>208101</v>
      </c>
      <c r="L25" t="str">
        <f t="shared" si="25"/>
        <v>COMP. ENGLISH</v>
      </c>
      <c r="M25">
        <f>IF('1STGR'!E33=0,0,'1STGR'!E33)</f>
        <v>50</v>
      </c>
      <c r="N25">
        <f>IF('1STGR'!E33=0,"",'1STGR'!F33)</f>
        <v>145</v>
      </c>
      <c r="O25">
        <f>IF('1STGR'!E33=0,"",'1STGR'!G33)</f>
        <v>2.5</v>
      </c>
      <c r="P25" t="str">
        <f>IF('1STGR'!E33=0,"",'1STGR'!H33)</f>
        <v>OG</v>
      </c>
      <c r="Q25" t="str">
        <f>IF('1STGR'!E33=0,"",'1STGR'!I33)</f>
        <v>OG</v>
      </c>
      <c r="R25">
        <f>IF('1STGR'!J33=0,0,'1STGR'!J33)</f>
        <v>50</v>
      </c>
      <c r="S25">
        <f>IF('1STGR'!J33=0,"",'1STGR'!K33)</f>
        <v>54</v>
      </c>
      <c r="T25">
        <f>IF('1STGR'!J33=0,"",'1STGR'!L33)</f>
        <v>2.5</v>
      </c>
      <c r="U25" t="str">
        <f>IF('1STGR'!J33=0,"",'1STGR'!M33)</f>
        <v>OG</v>
      </c>
      <c r="V25" t="str">
        <f>IF('1STGR'!J33=0,"",'1STGR'!N33)</f>
        <v>OG</v>
      </c>
      <c r="W25">
        <f>IF('1STGR'!O33=0,"",'1STGR'!O33)</f>
        <v>199</v>
      </c>
      <c r="X25" t="str">
        <f>IF('1STGR'!O33=0,"",'1STGR'!R33)</f>
        <v>OG</v>
      </c>
      <c r="Y25" t="str">
        <f>IF('1STGR'!O33=0,"",'1STGR'!S33)</f>
        <v>OG</v>
      </c>
      <c r="Z25" t="str">
        <f t="shared" si="1"/>
        <v/>
      </c>
      <c r="AA25">
        <f t="shared" si="2"/>
        <v>208105</v>
      </c>
      <c r="AB25" t="str">
        <f t="shared" si="3"/>
        <v>COMP. NEPALI</v>
      </c>
      <c r="AC25">
        <f>IF('1STGR'!T33=0,0,'1STGR'!T33)</f>
        <v>50</v>
      </c>
      <c r="AD25">
        <f>IF('1STGR'!T33=0,"",'1STGR'!U33)</f>
        <v>140</v>
      </c>
      <c r="AE25">
        <f>IF('1STGR'!T33=0,"",'1STGR'!V33)</f>
        <v>2.5</v>
      </c>
      <c r="AF25" t="str">
        <f>IF('1STGR'!T33=0,"",'1STGR'!W33)</f>
        <v>OG</v>
      </c>
      <c r="AG25" t="str">
        <f>IF('1STGR'!T33=0,"",'1STGR'!X33)</f>
        <v>OG</v>
      </c>
      <c r="AH25">
        <f>IF('1STGR'!Y33=0,0,'1STGR'!Y33)</f>
        <v>50</v>
      </c>
      <c r="AI25">
        <f>IF('1STGR'!Y33=0,"",'1STGR'!Z33)</f>
        <v>55</v>
      </c>
      <c r="AJ25">
        <f>IF('1STGR'!Y33=0,"",'1STGR'!AA33)</f>
        <v>2.5</v>
      </c>
      <c r="AK25" t="str">
        <f>IF('1STGR'!Y33=0,"",'1STGR'!AB33)</f>
        <v>OG</v>
      </c>
      <c r="AL25" t="str">
        <f>IF('1STGR'!Y33=0,"",'1STGR'!AC33)</f>
        <v>OG</v>
      </c>
      <c r="AM25">
        <f>IF('1STGR'!AD33=0,"",'1STGR'!AD33)</f>
        <v>195</v>
      </c>
      <c r="AN25" t="str">
        <f>IF('1STGR'!AD33=0,"",'1STGR'!AG33)</f>
        <v>OG</v>
      </c>
      <c r="AO25" t="str">
        <f>IF('1STGR'!AD33=0,"",'1STGR'!AH33)</f>
        <v>OG</v>
      </c>
      <c r="AP25" t="str">
        <f t="shared" si="4"/>
        <v/>
      </c>
      <c r="AQ25">
        <f t="shared" si="5"/>
        <v>208110</v>
      </c>
      <c r="AR25" t="str">
        <f t="shared" si="6"/>
        <v>COMP. MATHEMATICS</v>
      </c>
      <c r="AS25">
        <f>IF('1STGR'!AI33=0,0,'1STGR'!AI33)</f>
        <v>50</v>
      </c>
      <c r="AT25">
        <f>IF('1STGR'!AI33=0,"",'1STGR'!AJ33)</f>
        <v>140</v>
      </c>
      <c r="AU25">
        <f>IF('1STGR'!AI33=0,"",'1STGR'!AK33)</f>
        <v>2.5</v>
      </c>
      <c r="AV25" t="str">
        <f>IF('1STGR'!AI33=0,"",'1STGR'!AL33)</f>
        <v>OG</v>
      </c>
      <c r="AW25" t="str">
        <f>IF('1STGR'!AI33=0,"",'1STGR'!AM33)</f>
        <v>OG</v>
      </c>
      <c r="AX25">
        <f>IF('1STGR'!AN33=0,0,'1STGR'!AN33)</f>
        <v>50</v>
      </c>
      <c r="AY25">
        <f>IF('1STGR'!AN33=0,"",'1STGR'!AO33)</f>
        <v>55</v>
      </c>
      <c r="AZ25">
        <f>IF('1STGR'!AN33=0,"",'1STGR'!AP33)</f>
        <v>2.5</v>
      </c>
      <c r="BA25" t="str">
        <f>IF('1STGR'!AN33=0,"",'1STGR'!AQ33)</f>
        <v>OG</v>
      </c>
      <c r="BB25" t="str">
        <f>IF('1STGR'!AN33=0,"",'1STGR'!AR33)</f>
        <v>OG</v>
      </c>
      <c r="BC25">
        <f>IF('1STGR'!AS33=0,"",'1STGR'!AS33)</f>
        <v>195</v>
      </c>
      <c r="BD25" t="str">
        <f>IF('1STGR'!AS33=0,"",'1STGR'!AV33)</f>
        <v>OG</v>
      </c>
      <c r="BE25" t="str">
        <f>IF('1STGR'!AS33=0,"",'1STGR'!AW33)</f>
        <v>OG</v>
      </c>
      <c r="BF25" t="str">
        <f t="shared" si="7"/>
        <v/>
      </c>
      <c r="BG25">
        <f t="shared" si="8"/>
        <v>208115</v>
      </c>
      <c r="BH25" t="str">
        <f t="shared" si="9"/>
        <v>SCIENCE AND TECHNOLOGY</v>
      </c>
      <c r="BI25">
        <f>IF('1STGR'!AX33=0,0,'1STGR'!AX33)</f>
        <v>50</v>
      </c>
      <c r="BJ25">
        <f>IF('1STGR'!AX33=0,"",'1STGR'!AY33)</f>
        <v>185</v>
      </c>
      <c r="BK25">
        <f>IF('1STGR'!AX33=0,"",'1STGR'!AZ33)</f>
        <v>2.5</v>
      </c>
      <c r="BL25" t="str">
        <f>IF('1STGR'!AX33=0,"",'1STGR'!BA33)</f>
        <v>OG</v>
      </c>
      <c r="BM25" t="str">
        <f>IF('1STGR'!AX33=0,"",'1STGR'!BB33)</f>
        <v>OG</v>
      </c>
      <c r="BN25">
        <f>IF('1STGR'!BC33=0,0,'1STGR'!BC33)</f>
        <v>50</v>
      </c>
      <c r="BO25">
        <f>IF('1STGR'!BC33=0,"",'1STGR'!BD33)</f>
        <v>57</v>
      </c>
      <c r="BP25">
        <f>IF('1STGR'!BC33=0,"",'1STGR'!BE33)</f>
        <v>2.5</v>
      </c>
      <c r="BQ25" t="str">
        <f>IF('1STGR'!BC33=0,"",'1STGR'!BF33)</f>
        <v>OG</v>
      </c>
      <c r="BR25" t="str">
        <f>IF('1STGR'!BC33=0,"",'1STGR'!BG33)</f>
        <v>OG</v>
      </c>
      <c r="BS25">
        <f>IF('1STGR'!BH33=0,"",'1STGR'!BH33)</f>
        <v>242</v>
      </c>
      <c r="BT25" t="str">
        <f>IF('1STGR'!BH33=0,"",'1STGR'!BK33)</f>
        <v>OG</v>
      </c>
      <c r="BU25" t="str">
        <f>IF('1STGR'!BH33=0,"",'1STGR'!BL33)</f>
        <v>OG</v>
      </c>
      <c r="BV25" t="str">
        <f t="shared" si="10"/>
        <v/>
      </c>
      <c r="BW25">
        <f t="shared" si="11"/>
        <v>208120</v>
      </c>
      <c r="BX25" t="str">
        <f t="shared" si="12"/>
        <v>SOCIAL STUDIES</v>
      </c>
      <c r="BY25">
        <f>IF('1STGR'!BM33=0,0,'1STGR'!BM33)</f>
        <v>50</v>
      </c>
      <c r="BZ25">
        <f>IF('1STGR'!BM33=0,"",'1STGR'!BN33)</f>
        <v>140</v>
      </c>
      <c r="CA25">
        <f>IF('1STGR'!BM33=0,"",'1STGR'!BO33)</f>
        <v>2.5</v>
      </c>
      <c r="CB25" t="str">
        <f>IF('1STGR'!BM33=0,"",'1STGR'!BP33)</f>
        <v>OG</v>
      </c>
      <c r="CC25" t="str">
        <f>IF('1STGR'!BM33=0,"",'1STGR'!BQ33)</f>
        <v>OG</v>
      </c>
      <c r="CD25">
        <f>IF('1STGR'!BR33=0,0,'1STGR'!BR33)</f>
        <v>50</v>
      </c>
      <c r="CE25">
        <f>IF('1STGR'!BR33=0,"",'1STGR'!BS33)</f>
        <v>57</v>
      </c>
      <c r="CF25">
        <f>IF('1STGR'!BR33=0,"",'1STGR'!BT33)</f>
        <v>2.5</v>
      </c>
      <c r="CG25" t="str">
        <f>IF('1STGR'!BR33=0,"",'1STGR'!BU33)</f>
        <v>OG</v>
      </c>
      <c r="CH25" t="str">
        <f>IF('1STGR'!BR33=0,"",'1STGR'!BV33)</f>
        <v>OG</v>
      </c>
      <c r="CI25">
        <f>IF('1STGR'!BW33=0, "", '1STGR'!BW33)</f>
        <v>197</v>
      </c>
      <c r="CJ25" t="str">
        <f>IF('1STGR'!BW33=0, "", '1STGR'!BZ33)</f>
        <v>OG</v>
      </c>
      <c r="CK25" t="str">
        <f>IF('1STGR'!BW33=0, "", '1STGR'!CA33)</f>
        <v>OG</v>
      </c>
      <c r="CL25" t="str">
        <f t="shared" si="13"/>
        <v/>
      </c>
      <c r="CM25">
        <f t="shared" si="14"/>
        <v>208125</v>
      </c>
      <c r="CN25" t="str">
        <f t="shared" si="15"/>
        <v>GK</v>
      </c>
      <c r="CO25">
        <f>IF('1STGR'!CB33=0,0,'1STGR'!CB33)</f>
        <v>25</v>
      </c>
      <c r="CP25">
        <f>IF('1STGR'!CB33=0, "", '1STGR'!CC33)</f>
        <v>80</v>
      </c>
      <c r="CQ25">
        <f>IF('1STGR'!CB33=0, "", '1STGR'!CD33)</f>
        <v>2</v>
      </c>
      <c r="CR25" t="str">
        <f>IF('1STGR'!CB33=0, "", '1STGR'!CE33)</f>
        <v>OG</v>
      </c>
      <c r="CS25" t="str">
        <f>IF('1STGR'!CB33=0, "", '1STGR'!CF33)</f>
        <v>OG</v>
      </c>
      <c r="CT25">
        <f>IF('1STGR'!CG33=0, 0, '1STGR'!CG33)</f>
        <v>25</v>
      </c>
      <c r="CU25">
        <f>IF('1STGR'!CG33=0, "", '1STGR'!CH33)</f>
        <v>25</v>
      </c>
      <c r="CV25">
        <f>IF('1STGR'!CG33=0, "", '1STGR'!CI33)</f>
        <v>2</v>
      </c>
      <c r="CW25" t="str">
        <f>IF('1STGR'!CG33=0, "", '1STGR'!CJ33)</f>
        <v>A+</v>
      </c>
      <c r="CX25">
        <f>IF('1STGR'!CG33=0, "", '1STGR'!CK33)</f>
        <v>4</v>
      </c>
      <c r="CY25">
        <f>IF('1STGR'!CL33=0, "", '1STGR'!CL33)</f>
        <v>105</v>
      </c>
      <c r="CZ25" t="str">
        <f>IF('1STGR'!CL33=0, "", '1STGR'!CO33)</f>
        <v>OG</v>
      </c>
      <c r="DA25" t="str">
        <f>IF('1STGR'!CL33=0, "", '1STGR'!CP33)</f>
        <v>OG</v>
      </c>
      <c r="DB25" t="str">
        <f t="shared" si="16"/>
        <v/>
      </c>
      <c r="DC25">
        <f t="shared" si="17"/>
        <v>208130</v>
      </c>
      <c r="DD25" t="str">
        <f t="shared" si="18"/>
        <v>ORAL</v>
      </c>
      <c r="DE25">
        <f>IF('1STGR'!CQ33=0,0,'1STGR'!CQ33)</f>
        <v>25</v>
      </c>
      <c r="DF25">
        <f>IF('1STGR'!CQ33=0,"", '1STGR'!CR33)</f>
        <v>110</v>
      </c>
      <c r="DG25">
        <f>IF('1STGR'!CQ33=0,"", '1STGR'!CS33)</f>
        <v>2</v>
      </c>
      <c r="DH25" t="str">
        <f>IF('1STGR'!CQ33=0,"", '1STGR'!CT33)</f>
        <v>OG</v>
      </c>
      <c r="DI25" t="str">
        <f>IF('1STGR'!CQ33=0,"", '1STGR'!CU33)</f>
        <v>OG</v>
      </c>
      <c r="DJ25">
        <f>IF('1STGR'!CV33=0,0, '1STGR'!CV33)</f>
        <v>25</v>
      </c>
      <c r="DK25">
        <f>IF('1STGR'!CV33=0, "", '1STGR'!CW33)</f>
        <v>22</v>
      </c>
      <c r="DL25">
        <f>IF('1STGR'!CV33=0, "", '1STGR'!CX33)</f>
        <v>2</v>
      </c>
      <c r="DM25" t="str">
        <f>IF('1STGR'!CV33=0, "", '1STGR'!CY33)</f>
        <v>A</v>
      </c>
      <c r="DN25">
        <f>IF('1STGR'!CV33=0, "", '1STGR'!CZ33)</f>
        <v>3.6</v>
      </c>
      <c r="DO25">
        <f>IF('1STGR'!DA33=0,"", '1STGR'!DA33)</f>
        <v>132</v>
      </c>
      <c r="DP25" t="str">
        <f>IF('1STGR'!DA33=0,"", '1STGR'!DD33)</f>
        <v>OG</v>
      </c>
      <c r="DQ25" t="str">
        <f>IF('1STGR'!DA33=0,"", '1STGR'!DE33)</f>
        <v>OG</v>
      </c>
      <c r="DR25" t="str">
        <f t="shared" si="19"/>
        <v/>
      </c>
      <c r="DS25">
        <f t="shared" si="20"/>
        <v>208135</v>
      </c>
      <c r="DT25" t="str">
        <f t="shared" si="26"/>
        <v>WORKSHEET</v>
      </c>
      <c r="DU25">
        <f>IF('1STGR'!DF33=0,0, '1STGR'!DF33)</f>
        <v>25</v>
      </c>
      <c r="DV25">
        <f>IF('1STGR'!DF33=0,"", '1STGR'!DG33)</f>
        <v>85</v>
      </c>
      <c r="DW25">
        <f>IF('1STGR'!DF33=0,"",'1STGR'!DH33)</f>
        <v>2</v>
      </c>
      <c r="DX25" t="str">
        <f>IF('1STGR'!DF33=0,"",'1STGR'!DI33)</f>
        <v>OG</v>
      </c>
      <c r="DY25" t="str">
        <f>IF('1STGR'!DF33=0,"",'1STGR'!DJ33)</f>
        <v>OG</v>
      </c>
      <c r="DZ25">
        <f>IF('1STGR'!DK33=0,0, '1STGR'!DK33)</f>
        <v>25</v>
      </c>
      <c r="EA25">
        <f>IF('1STGR'!DK33=0,"", '1STGR'!DL33)</f>
        <v>28</v>
      </c>
      <c r="EB25">
        <f>IF('1STGR'!DK33=0,"", '1STGR'!DM33)</f>
        <v>2</v>
      </c>
      <c r="EC25" t="str">
        <f>IF('1STGR'!DK33=0,"", '1STGR'!DN33)</f>
        <v>OG</v>
      </c>
      <c r="ED25" t="str">
        <f>IF('1STGR'!DK33=0,"", '1STGR'!DO33)</f>
        <v>OG</v>
      </c>
      <c r="EE25">
        <f>IF('1STGR'!DP33=0,"", '1STGR'!DP33)</f>
        <v>113</v>
      </c>
      <c r="EF25" t="str">
        <f>IF('1STGR'!DP33=0,"", '1STGR'!DS33)</f>
        <v>OG</v>
      </c>
      <c r="EG25" t="str">
        <f>IF('1STGR'!DP33=0,"", '1STGR'!DT33)</f>
        <v>OG</v>
      </c>
      <c r="EH25" t="str">
        <f t="shared" si="21"/>
        <v/>
      </c>
      <c r="EI25" s="17">
        <f>'1STML'!AK33</f>
        <v>1378</v>
      </c>
      <c r="EJ25" s="17">
        <f>'1STML'!AL33</f>
        <v>212</v>
      </c>
      <c r="EK25" s="17" t="str">
        <f>'1STML'!AM33</f>
        <v>PASS</v>
      </c>
      <c r="EL25">
        <f>'1STML'!AN33</f>
        <v>18</v>
      </c>
      <c r="EM25" s="17">
        <f>'1STGR'!DY33</f>
        <v>0</v>
      </c>
      <c r="EN25">
        <f>'1STGR'!EA33</f>
        <v>1</v>
      </c>
      <c r="EO25">
        <f>'1STGR'!EB33</f>
        <v>49</v>
      </c>
      <c r="EP25" t="str">
        <f t="shared" si="22"/>
        <v>NOT GRADED</v>
      </c>
      <c r="EQ25" t="str">
        <f t="shared" si="23"/>
        <v>0-35</v>
      </c>
      <c r="ER25">
        <v>8</v>
      </c>
    </row>
    <row r="26" spans="1:148">
      <c r="A26">
        <f>'1ST'!A35</f>
        <v>25</v>
      </c>
      <c r="B26" t="str">
        <f>'1ST'!B35</f>
        <v>ST0790184</v>
      </c>
      <c r="C26">
        <f>'1ST'!C35</f>
        <v>200225</v>
      </c>
      <c r="D26" t="str">
        <f>'1ST'!D35</f>
        <v>SULAP DARJI</v>
      </c>
      <c r="E26">
        <f>SUB!$B$4</f>
        <v>35</v>
      </c>
      <c r="F26" t="str">
        <f>SUB!$B$5</f>
        <v>KG</v>
      </c>
      <c r="G26" s="24" t="str">
        <f t="shared" si="0"/>
        <v>ANNAPURNA</v>
      </c>
      <c r="H26" t="str">
        <f>SUB!$B$3</f>
        <v>FIRST TERMINAL EXAMINATION 2080</v>
      </c>
      <c r="I26" t="str">
        <f>STD!F26</f>
        <v>ENGLISH MEDIUM</v>
      </c>
      <c r="J26" s="7">
        <f>STD!R26</f>
        <v>0</v>
      </c>
      <c r="K26">
        <f t="shared" si="24"/>
        <v>208101</v>
      </c>
      <c r="L26" t="str">
        <f t="shared" si="25"/>
        <v>COMP. ENGLISH</v>
      </c>
      <c r="M26">
        <f>IF('1STGR'!E34=0,0,'1STGR'!E34)</f>
        <v>50</v>
      </c>
      <c r="N26">
        <f>IF('1STGR'!E34=0,"",'1STGR'!F34)</f>
        <v>240</v>
      </c>
      <c r="O26">
        <f>IF('1STGR'!E34=0,"",'1STGR'!G34)</f>
        <v>2.5</v>
      </c>
      <c r="P26" t="str">
        <f>IF('1STGR'!E34=0,"",'1STGR'!H34)</f>
        <v>OG</v>
      </c>
      <c r="Q26" t="str">
        <f>IF('1STGR'!E34=0,"",'1STGR'!I34)</f>
        <v>OG</v>
      </c>
      <c r="R26">
        <f>IF('1STGR'!J34=0,0,'1STGR'!J34)</f>
        <v>50</v>
      </c>
      <c r="S26">
        <f>IF('1STGR'!J34=0,"",'1STGR'!K34)</f>
        <v>59</v>
      </c>
      <c r="T26">
        <f>IF('1STGR'!J34=0,"",'1STGR'!L34)</f>
        <v>2.5</v>
      </c>
      <c r="U26" t="str">
        <f>IF('1STGR'!J34=0,"",'1STGR'!M34)</f>
        <v>OG</v>
      </c>
      <c r="V26" t="str">
        <f>IF('1STGR'!J34=0,"",'1STGR'!N34)</f>
        <v>OG</v>
      </c>
      <c r="W26">
        <f>IF('1STGR'!O34=0,"",'1STGR'!O34)</f>
        <v>299</v>
      </c>
      <c r="X26" t="str">
        <f>IF('1STGR'!O34=0,"",'1STGR'!R34)</f>
        <v>OG</v>
      </c>
      <c r="Y26" t="str">
        <f>IF('1STGR'!O34=0,"",'1STGR'!S34)</f>
        <v>OG</v>
      </c>
      <c r="Z26" t="str">
        <f t="shared" si="1"/>
        <v/>
      </c>
      <c r="AA26">
        <f t="shared" si="2"/>
        <v>208105</v>
      </c>
      <c r="AB26" t="str">
        <f t="shared" si="3"/>
        <v>COMP. NEPALI</v>
      </c>
      <c r="AC26">
        <f>IF('1STGR'!T34=0,0,'1STGR'!T34)</f>
        <v>50</v>
      </c>
      <c r="AD26">
        <f>IF('1STGR'!T34=0,"",'1STGR'!U34)</f>
        <v>170</v>
      </c>
      <c r="AE26">
        <f>IF('1STGR'!T34=0,"",'1STGR'!V34)</f>
        <v>2.5</v>
      </c>
      <c r="AF26" t="str">
        <f>IF('1STGR'!T34=0,"",'1STGR'!W34)</f>
        <v>OG</v>
      </c>
      <c r="AG26" t="str">
        <f>IF('1STGR'!T34=0,"",'1STGR'!X34)</f>
        <v>OG</v>
      </c>
      <c r="AH26">
        <f>IF('1STGR'!Y34=0,0,'1STGR'!Y34)</f>
        <v>50</v>
      </c>
      <c r="AI26">
        <f>IF('1STGR'!Y34=0,"",'1STGR'!Z34)</f>
        <v>59</v>
      </c>
      <c r="AJ26">
        <f>IF('1STGR'!Y34=0,"",'1STGR'!AA34)</f>
        <v>2.5</v>
      </c>
      <c r="AK26" t="str">
        <f>IF('1STGR'!Y34=0,"",'1STGR'!AB34)</f>
        <v>OG</v>
      </c>
      <c r="AL26" t="str">
        <f>IF('1STGR'!Y34=0,"",'1STGR'!AC34)</f>
        <v>OG</v>
      </c>
      <c r="AM26">
        <f>IF('1STGR'!AD34=0,"",'1STGR'!AD34)</f>
        <v>229</v>
      </c>
      <c r="AN26" t="str">
        <f>IF('1STGR'!AD34=0,"",'1STGR'!AG34)</f>
        <v>OG</v>
      </c>
      <c r="AO26" t="str">
        <f>IF('1STGR'!AD34=0,"",'1STGR'!AH34)</f>
        <v>OG</v>
      </c>
      <c r="AP26" t="str">
        <f t="shared" si="4"/>
        <v/>
      </c>
      <c r="AQ26">
        <f t="shared" si="5"/>
        <v>208110</v>
      </c>
      <c r="AR26" t="str">
        <f t="shared" si="6"/>
        <v>COMP. MATHEMATICS</v>
      </c>
      <c r="AS26">
        <f>IF('1STGR'!AI34=0,0,'1STGR'!AI34)</f>
        <v>50</v>
      </c>
      <c r="AT26">
        <f>IF('1STGR'!AI34=0,"",'1STGR'!AJ34)</f>
        <v>200</v>
      </c>
      <c r="AU26">
        <f>IF('1STGR'!AI34=0,"",'1STGR'!AK34)</f>
        <v>2.5</v>
      </c>
      <c r="AV26" t="str">
        <f>IF('1STGR'!AI34=0,"",'1STGR'!AL34)</f>
        <v>OG</v>
      </c>
      <c r="AW26" t="str">
        <f>IF('1STGR'!AI34=0,"",'1STGR'!AM34)</f>
        <v>OG</v>
      </c>
      <c r="AX26">
        <f>IF('1STGR'!AN34=0,0,'1STGR'!AN34)</f>
        <v>50</v>
      </c>
      <c r="AY26">
        <f>IF('1STGR'!AN34=0,"",'1STGR'!AO34)</f>
        <v>59</v>
      </c>
      <c r="AZ26">
        <f>IF('1STGR'!AN34=0,"",'1STGR'!AP34)</f>
        <v>2.5</v>
      </c>
      <c r="BA26" t="str">
        <f>IF('1STGR'!AN34=0,"",'1STGR'!AQ34)</f>
        <v>OG</v>
      </c>
      <c r="BB26" t="str">
        <f>IF('1STGR'!AN34=0,"",'1STGR'!AR34)</f>
        <v>OG</v>
      </c>
      <c r="BC26">
        <f>IF('1STGR'!AS34=0,"",'1STGR'!AS34)</f>
        <v>259</v>
      </c>
      <c r="BD26" t="str">
        <f>IF('1STGR'!AS34=0,"",'1STGR'!AV34)</f>
        <v>OG</v>
      </c>
      <c r="BE26" t="str">
        <f>IF('1STGR'!AS34=0,"",'1STGR'!AW34)</f>
        <v>OG</v>
      </c>
      <c r="BF26" t="str">
        <f t="shared" si="7"/>
        <v/>
      </c>
      <c r="BG26">
        <f t="shared" si="8"/>
        <v>208115</v>
      </c>
      <c r="BH26" t="str">
        <f t="shared" si="9"/>
        <v>SCIENCE AND TECHNOLOGY</v>
      </c>
      <c r="BI26">
        <f>IF('1STGR'!AX34=0,0,'1STGR'!AX34)</f>
        <v>50</v>
      </c>
      <c r="BJ26">
        <f>IF('1STGR'!AX34=0,"",'1STGR'!AY34)</f>
        <v>195</v>
      </c>
      <c r="BK26">
        <f>IF('1STGR'!AX34=0,"",'1STGR'!AZ34)</f>
        <v>2.5</v>
      </c>
      <c r="BL26" t="str">
        <f>IF('1STGR'!AX34=0,"",'1STGR'!BA34)</f>
        <v>OG</v>
      </c>
      <c r="BM26" t="str">
        <f>IF('1STGR'!AX34=0,"",'1STGR'!BB34)</f>
        <v>OG</v>
      </c>
      <c r="BN26">
        <f>IF('1STGR'!BC34=0,0,'1STGR'!BC34)</f>
        <v>50</v>
      </c>
      <c r="BO26">
        <f>IF('1STGR'!BC34=0,"",'1STGR'!BD34)</f>
        <v>60</v>
      </c>
      <c r="BP26">
        <f>IF('1STGR'!BC34=0,"",'1STGR'!BE34)</f>
        <v>2.5</v>
      </c>
      <c r="BQ26" t="str">
        <f>IF('1STGR'!BC34=0,"",'1STGR'!BF34)</f>
        <v>OG</v>
      </c>
      <c r="BR26" t="str">
        <f>IF('1STGR'!BC34=0,"",'1STGR'!BG34)</f>
        <v>OG</v>
      </c>
      <c r="BS26">
        <f>IF('1STGR'!BH34=0,"",'1STGR'!BH34)</f>
        <v>255</v>
      </c>
      <c r="BT26" t="str">
        <f>IF('1STGR'!BH34=0,"",'1STGR'!BK34)</f>
        <v>OG</v>
      </c>
      <c r="BU26" t="str">
        <f>IF('1STGR'!BH34=0,"",'1STGR'!BL34)</f>
        <v>OG</v>
      </c>
      <c r="BV26" t="str">
        <f t="shared" si="10"/>
        <v/>
      </c>
      <c r="BW26">
        <f t="shared" si="11"/>
        <v>208120</v>
      </c>
      <c r="BX26" t="str">
        <f t="shared" si="12"/>
        <v>SOCIAL STUDIES</v>
      </c>
      <c r="BY26">
        <f>IF('1STGR'!BM34=0,0,'1STGR'!BM34)</f>
        <v>50</v>
      </c>
      <c r="BZ26">
        <f>IF('1STGR'!BM34=0,"",'1STGR'!BN34)</f>
        <v>180</v>
      </c>
      <c r="CA26">
        <f>IF('1STGR'!BM34=0,"",'1STGR'!BO34)</f>
        <v>2.5</v>
      </c>
      <c r="CB26" t="str">
        <f>IF('1STGR'!BM34=0,"",'1STGR'!BP34)</f>
        <v>OG</v>
      </c>
      <c r="CC26" t="str">
        <f>IF('1STGR'!BM34=0,"",'1STGR'!BQ34)</f>
        <v>OG</v>
      </c>
      <c r="CD26">
        <f>IF('1STGR'!BR34=0,0,'1STGR'!BR34)</f>
        <v>50</v>
      </c>
      <c r="CE26">
        <f>IF('1STGR'!BR34=0,"",'1STGR'!BS34)</f>
        <v>59</v>
      </c>
      <c r="CF26">
        <f>IF('1STGR'!BR34=0,"",'1STGR'!BT34)</f>
        <v>2.5</v>
      </c>
      <c r="CG26" t="str">
        <f>IF('1STGR'!BR34=0,"",'1STGR'!BU34)</f>
        <v>OG</v>
      </c>
      <c r="CH26" t="str">
        <f>IF('1STGR'!BR34=0,"",'1STGR'!BV34)</f>
        <v>OG</v>
      </c>
      <c r="CI26">
        <f>IF('1STGR'!BW34=0, "", '1STGR'!BW34)</f>
        <v>239</v>
      </c>
      <c r="CJ26" t="str">
        <f>IF('1STGR'!BW34=0, "", '1STGR'!BZ34)</f>
        <v>OG</v>
      </c>
      <c r="CK26" t="str">
        <f>IF('1STGR'!BW34=0, "", '1STGR'!CA34)</f>
        <v>OG</v>
      </c>
      <c r="CL26" t="str">
        <f t="shared" si="13"/>
        <v/>
      </c>
      <c r="CM26">
        <f t="shared" si="14"/>
        <v>208125</v>
      </c>
      <c r="CN26" t="str">
        <f t="shared" si="15"/>
        <v>GK</v>
      </c>
      <c r="CO26">
        <f>IF('1STGR'!CB34=0,0,'1STGR'!CB34)</f>
        <v>25</v>
      </c>
      <c r="CP26">
        <f>IF('1STGR'!CB34=0, "", '1STGR'!CC34)</f>
        <v>120</v>
      </c>
      <c r="CQ26">
        <f>IF('1STGR'!CB34=0, "", '1STGR'!CD34)</f>
        <v>2</v>
      </c>
      <c r="CR26" t="str">
        <f>IF('1STGR'!CB34=0, "", '1STGR'!CE34)</f>
        <v>OG</v>
      </c>
      <c r="CS26" t="str">
        <f>IF('1STGR'!CB34=0, "", '1STGR'!CF34)</f>
        <v>OG</v>
      </c>
      <c r="CT26">
        <f>IF('1STGR'!CG34=0, 0, '1STGR'!CG34)</f>
        <v>25</v>
      </c>
      <c r="CU26">
        <f>IF('1STGR'!CG34=0, "", '1STGR'!CH34)</f>
        <v>29</v>
      </c>
      <c r="CV26">
        <f>IF('1STGR'!CG34=0, "", '1STGR'!CI34)</f>
        <v>2</v>
      </c>
      <c r="CW26" t="str">
        <f>IF('1STGR'!CG34=0, "", '1STGR'!CJ34)</f>
        <v>OG</v>
      </c>
      <c r="CX26" t="str">
        <f>IF('1STGR'!CG34=0, "", '1STGR'!CK34)</f>
        <v>OG</v>
      </c>
      <c r="CY26">
        <f>IF('1STGR'!CL34=0, "", '1STGR'!CL34)</f>
        <v>149</v>
      </c>
      <c r="CZ26" t="str">
        <f>IF('1STGR'!CL34=0, "", '1STGR'!CO34)</f>
        <v>OG</v>
      </c>
      <c r="DA26" t="str">
        <f>IF('1STGR'!CL34=0, "", '1STGR'!CP34)</f>
        <v>OG</v>
      </c>
      <c r="DB26" t="str">
        <f t="shared" si="16"/>
        <v/>
      </c>
      <c r="DC26">
        <f t="shared" si="17"/>
        <v>208130</v>
      </c>
      <c r="DD26" t="str">
        <f t="shared" si="18"/>
        <v>ORAL</v>
      </c>
      <c r="DE26">
        <f>IF('1STGR'!CQ34=0,0,'1STGR'!CQ34)</f>
        <v>25</v>
      </c>
      <c r="DF26">
        <f>IF('1STGR'!CQ34=0,"", '1STGR'!CR34)</f>
        <v>115</v>
      </c>
      <c r="DG26">
        <f>IF('1STGR'!CQ34=0,"", '1STGR'!CS34)</f>
        <v>2</v>
      </c>
      <c r="DH26" t="str">
        <f>IF('1STGR'!CQ34=0,"", '1STGR'!CT34)</f>
        <v>OG</v>
      </c>
      <c r="DI26" t="str">
        <f>IF('1STGR'!CQ34=0,"", '1STGR'!CU34)</f>
        <v>OG</v>
      </c>
      <c r="DJ26">
        <f>IF('1STGR'!CV34=0,0, '1STGR'!CV34)</f>
        <v>25</v>
      </c>
      <c r="DK26">
        <f>IF('1STGR'!CV34=0, "", '1STGR'!CW34)</f>
        <v>27</v>
      </c>
      <c r="DL26">
        <f>IF('1STGR'!CV34=0, "", '1STGR'!CX34)</f>
        <v>2</v>
      </c>
      <c r="DM26" t="str">
        <f>IF('1STGR'!CV34=0, "", '1STGR'!CY34)</f>
        <v>OG</v>
      </c>
      <c r="DN26" t="str">
        <f>IF('1STGR'!CV34=0, "", '1STGR'!CZ34)</f>
        <v>OG</v>
      </c>
      <c r="DO26">
        <f>IF('1STGR'!DA34=0,"", '1STGR'!DA34)</f>
        <v>142</v>
      </c>
      <c r="DP26" t="str">
        <f>IF('1STGR'!DA34=0,"", '1STGR'!DD34)</f>
        <v>OG</v>
      </c>
      <c r="DQ26" t="str">
        <f>IF('1STGR'!DA34=0,"", '1STGR'!DE34)</f>
        <v>OG</v>
      </c>
      <c r="DR26" t="str">
        <f t="shared" si="19"/>
        <v/>
      </c>
      <c r="DS26">
        <f t="shared" si="20"/>
        <v>208135</v>
      </c>
      <c r="DT26" t="str">
        <f t="shared" si="26"/>
        <v>WORKSHEET</v>
      </c>
      <c r="DU26">
        <f>IF('1STGR'!DF34=0,0, '1STGR'!DF34)</f>
        <v>25</v>
      </c>
      <c r="DV26">
        <f>IF('1STGR'!DF34=0,"", '1STGR'!DG34)</f>
        <v>105</v>
      </c>
      <c r="DW26">
        <f>IF('1STGR'!DF34=0,"",'1STGR'!DH34)</f>
        <v>2</v>
      </c>
      <c r="DX26" t="str">
        <f>IF('1STGR'!DF34=0,"",'1STGR'!DI34)</f>
        <v>OG</v>
      </c>
      <c r="DY26" t="str">
        <f>IF('1STGR'!DF34=0,"",'1STGR'!DJ34)</f>
        <v>OG</v>
      </c>
      <c r="DZ26">
        <f>IF('1STGR'!DK34=0,0, '1STGR'!DK34)</f>
        <v>25</v>
      </c>
      <c r="EA26">
        <f>IF('1STGR'!DK34=0,"", '1STGR'!DL34)</f>
        <v>29</v>
      </c>
      <c r="EB26">
        <f>IF('1STGR'!DK34=0,"", '1STGR'!DM34)</f>
        <v>2</v>
      </c>
      <c r="EC26" t="str">
        <f>IF('1STGR'!DK34=0,"", '1STGR'!DN34)</f>
        <v>OG</v>
      </c>
      <c r="ED26" t="str">
        <f>IF('1STGR'!DK34=0,"", '1STGR'!DO34)</f>
        <v>OG</v>
      </c>
      <c r="EE26">
        <f>IF('1STGR'!DP34=0,"", '1STGR'!DP34)</f>
        <v>134</v>
      </c>
      <c r="EF26" t="str">
        <f>IF('1STGR'!DP34=0,"", '1STGR'!DS34)</f>
        <v>OG</v>
      </c>
      <c r="EG26" t="str">
        <f>IF('1STGR'!DP34=0,"", '1STGR'!DT34)</f>
        <v>OG</v>
      </c>
      <c r="EH26" t="str">
        <f t="shared" si="21"/>
        <v/>
      </c>
      <c r="EI26" s="17">
        <f>'1STML'!AK34</f>
        <v>1706</v>
      </c>
      <c r="EJ26" s="17">
        <f>'1STML'!AL34</f>
        <v>262.45999999999998</v>
      </c>
      <c r="EK26" s="17" t="str">
        <f>'1STML'!AM34</f>
        <v>PASS</v>
      </c>
      <c r="EL26">
        <f>'1STML'!AN34</f>
        <v>8</v>
      </c>
      <c r="EM26" s="17">
        <f>'1STGR'!DY34</f>
        <v>0</v>
      </c>
      <c r="EN26">
        <f>'1STGR'!EA34</f>
        <v>1</v>
      </c>
      <c r="EO26">
        <f>'1STGR'!EB34</f>
        <v>56</v>
      </c>
      <c r="EP26" t="str">
        <f t="shared" si="22"/>
        <v>NOT GRADED</v>
      </c>
      <c r="EQ26" t="str">
        <f t="shared" si="23"/>
        <v>0-35</v>
      </c>
      <c r="ER26">
        <v>8</v>
      </c>
    </row>
    <row r="27" spans="1:148">
      <c r="A27">
        <f>'1ST'!A36</f>
        <v>26</v>
      </c>
      <c r="B27" t="str">
        <f>'1ST'!B36</f>
        <v>ST0790180</v>
      </c>
      <c r="C27">
        <f>'1ST'!C36</f>
        <v>200226</v>
      </c>
      <c r="D27" t="str">
        <f>'1ST'!D36</f>
        <v>SWARNIM HANG RAI</v>
      </c>
      <c r="E27">
        <f>SUB!$B$4</f>
        <v>35</v>
      </c>
      <c r="F27" t="str">
        <f>SUB!$B$5</f>
        <v>KG</v>
      </c>
      <c r="G27" s="24" t="str">
        <f t="shared" si="0"/>
        <v>ANNAPURNA</v>
      </c>
      <c r="H27" t="str">
        <f>SUB!$B$3</f>
        <v>FIRST TERMINAL EXAMINATION 2080</v>
      </c>
      <c r="I27" t="str">
        <f>STD!F27</f>
        <v>ENGLISH MEDIUM</v>
      </c>
      <c r="J27" s="7">
        <f>STD!R27</f>
        <v>0</v>
      </c>
      <c r="K27">
        <f t="shared" si="24"/>
        <v>208101</v>
      </c>
      <c r="L27" t="str">
        <f t="shared" si="25"/>
        <v>COMP. ENGLISH</v>
      </c>
      <c r="M27">
        <f>IF('1STGR'!E35=0,0,'1STGR'!E35)</f>
        <v>50</v>
      </c>
      <c r="N27">
        <f>IF('1STGR'!E35=0,"",'1STGR'!F35)</f>
        <v>170</v>
      </c>
      <c r="O27">
        <f>IF('1STGR'!E35=0,"",'1STGR'!G35)</f>
        <v>2.5</v>
      </c>
      <c r="P27" t="str">
        <f>IF('1STGR'!E35=0,"",'1STGR'!H35)</f>
        <v>OG</v>
      </c>
      <c r="Q27" t="str">
        <f>IF('1STGR'!E35=0,"",'1STGR'!I35)</f>
        <v>OG</v>
      </c>
      <c r="R27">
        <f>IF('1STGR'!J35=0,0,'1STGR'!J35)</f>
        <v>50</v>
      </c>
      <c r="S27">
        <f>IF('1STGR'!J35=0,"",'1STGR'!K35)</f>
        <v>54</v>
      </c>
      <c r="T27">
        <f>IF('1STGR'!J35=0,"",'1STGR'!L35)</f>
        <v>2.5</v>
      </c>
      <c r="U27" t="str">
        <f>IF('1STGR'!J35=0,"",'1STGR'!M35)</f>
        <v>OG</v>
      </c>
      <c r="V27" t="str">
        <f>IF('1STGR'!J35=0,"",'1STGR'!N35)</f>
        <v>OG</v>
      </c>
      <c r="W27">
        <f>IF('1STGR'!O35=0,"",'1STGR'!O35)</f>
        <v>224</v>
      </c>
      <c r="X27" t="str">
        <f>IF('1STGR'!O35=0,"",'1STGR'!R35)</f>
        <v>OG</v>
      </c>
      <c r="Y27" t="str">
        <f>IF('1STGR'!O35=0,"",'1STGR'!S35)</f>
        <v>OG</v>
      </c>
      <c r="Z27" t="str">
        <f t="shared" si="1"/>
        <v/>
      </c>
      <c r="AA27">
        <f t="shared" si="2"/>
        <v>208105</v>
      </c>
      <c r="AB27" t="str">
        <f t="shared" si="3"/>
        <v>COMP. NEPALI</v>
      </c>
      <c r="AC27">
        <f>IF('1STGR'!T35=0,0,'1STGR'!T35)</f>
        <v>50</v>
      </c>
      <c r="AD27">
        <f>IF('1STGR'!T35=0,"",'1STGR'!U35)</f>
        <v>180</v>
      </c>
      <c r="AE27">
        <f>IF('1STGR'!T35=0,"",'1STGR'!V35)</f>
        <v>2.5</v>
      </c>
      <c r="AF27" t="str">
        <f>IF('1STGR'!T35=0,"",'1STGR'!W35)</f>
        <v>OG</v>
      </c>
      <c r="AG27" t="str">
        <f>IF('1STGR'!T35=0,"",'1STGR'!X35)</f>
        <v>OG</v>
      </c>
      <c r="AH27">
        <f>IF('1STGR'!Y35=0,0,'1STGR'!Y35)</f>
        <v>50</v>
      </c>
      <c r="AI27">
        <f>IF('1STGR'!Y35=0,"",'1STGR'!Z35)</f>
        <v>55</v>
      </c>
      <c r="AJ27">
        <f>IF('1STGR'!Y35=0,"",'1STGR'!AA35)</f>
        <v>2.5</v>
      </c>
      <c r="AK27" t="str">
        <f>IF('1STGR'!Y35=0,"",'1STGR'!AB35)</f>
        <v>OG</v>
      </c>
      <c r="AL27" t="str">
        <f>IF('1STGR'!Y35=0,"",'1STGR'!AC35)</f>
        <v>OG</v>
      </c>
      <c r="AM27">
        <f>IF('1STGR'!AD35=0,"",'1STGR'!AD35)</f>
        <v>235</v>
      </c>
      <c r="AN27" t="str">
        <f>IF('1STGR'!AD35=0,"",'1STGR'!AG35)</f>
        <v>OG</v>
      </c>
      <c r="AO27" t="str">
        <f>IF('1STGR'!AD35=0,"",'1STGR'!AH35)</f>
        <v>OG</v>
      </c>
      <c r="AP27" t="str">
        <f t="shared" si="4"/>
        <v/>
      </c>
      <c r="AQ27">
        <f t="shared" si="5"/>
        <v>208110</v>
      </c>
      <c r="AR27" t="str">
        <f t="shared" si="6"/>
        <v>COMP. MATHEMATICS</v>
      </c>
      <c r="AS27">
        <f>IF('1STGR'!AI35=0,0,'1STGR'!AI35)</f>
        <v>50</v>
      </c>
      <c r="AT27">
        <f>IF('1STGR'!AI35=0,"",'1STGR'!AJ35)</f>
        <v>150</v>
      </c>
      <c r="AU27">
        <f>IF('1STGR'!AI35=0,"",'1STGR'!AK35)</f>
        <v>2.5</v>
      </c>
      <c r="AV27" t="str">
        <f>IF('1STGR'!AI35=0,"",'1STGR'!AL35)</f>
        <v>OG</v>
      </c>
      <c r="AW27" t="str">
        <f>IF('1STGR'!AI35=0,"",'1STGR'!AM35)</f>
        <v>OG</v>
      </c>
      <c r="AX27">
        <f>IF('1STGR'!AN35=0,0,'1STGR'!AN35)</f>
        <v>50</v>
      </c>
      <c r="AY27">
        <f>IF('1STGR'!AN35=0,"",'1STGR'!AO35)</f>
        <v>54</v>
      </c>
      <c r="AZ27">
        <f>IF('1STGR'!AN35=0,"",'1STGR'!AP35)</f>
        <v>2.5</v>
      </c>
      <c r="BA27" t="str">
        <f>IF('1STGR'!AN35=0,"",'1STGR'!AQ35)</f>
        <v>OG</v>
      </c>
      <c r="BB27" t="str">
        <f>IF('1STGR'!AN35=0,"",'1STGR'!AR35)</f>
        <v>OG</v>
      </c>
      <c r="BC27">
        <f>IF('1STGR'!AS35=0,"",'1STGR'!AS35)</f>
        <v>204</v>
      </c>
      <c r="BD27" t="str">
        <f>IF('1STGR'!AS35=0,"",'1STGR'!AV35)</f>
        <v>OG</v>
      </c>
      <c r="BE27" t="str">
        <f>IF('1STGR'!AS35=0,"",'1STGR'!AW35)</f>
        <v>OG</v>
      </c>
      <c r="BF27" t="str">
        <f t="shared" si="7"/>
        <v/>
      </c>
      <c r="BG27">
        <f t="shared" si="8"/>
        <v>208115</v>
      </c>
      <c r="BH27" t="str">
        <f t="shared" si="9"/>
        <v>SCIENCE AND TECHNOLOGY</v>
      </c>
      <c r="BI27">
        <f>IF('1STGR'!AX35=0,0,'1STGR'!AX35)</f>
        <v>50</v>
      </c>
      <c r="BJ27">
        <f>IF('1STGR'!AX35=0,"",'1STGR'!AY35)</f>
        <v>160</v>
      </c>
      <c r="BK27">
        <f>IF('1STGR'!AX35=0,"",'1STGR'!AZ35)</f>
        <v>2.5</v>
      </c>
      <c r="BL27" t="str">
        <f>IF('1STGR'!AX35=0,"",'1STGR'!BA35)</f>
        <v>OG</v>
      </c>
      <c r="BM27" t="str">
        <f>IF('1STGR'!AX35=0,"",'1STGR'!BB35)</f>
        <v>OG</v>
      </c>
      <c r="BN27">
        <f>IF('1STGR'!BC35=0,0,'1STGR'!BC35)</f>
        <v>50</v>
      </c>
      <c r="BO27">
        <f>IF('1STGR'!BC35=0,"",'1STGR'!BD35)</f>
        <v>55</v>
      </c>
      <c r="BP27">
        <f>IF('1STGR'!BC35=0,"",'1STGR'!BE35)</f>
        <v>2.5</v>
      </c>
      <c r="BQ27" t="str">
        <f>IF('1STGR'!BC35=0,"",'1STGR'!BF35)</f>
        <v>OG</v>
      </c>
      <c r="BR27" t="str">
        <f>IF('1STGR'!BC35=0,"",'1STGR'!BG35)</f>
        <v>OG</v>
      </c>
      <c r="BS27">
        <f>IF('1STGR'!BH35=0,"",'1STGR'!BH35)</f>
        <v>215</v>
      </c>
      <c r="BT27" t="str">
        <f>IF('1STGR'!BH35=0,"",'1STGR'!BK35)</f>
        <v>OG</v>
      </c>
      <c r="BU27" t="str">
        <f>IF('1STGR'!BH35=0,"",'1STGR'!BL35)</f>
        <v>OG</v>
      </c>
      <c r="BV27" t="str">
        <f t="shared" si="10"/>
        <v/>
      </c>
      <c r="BW27">
        <f t="shared" si="11"/>
        <v>208120</v>
      </c>
      <c r="BX27" t="str">
        <f t="shared" si="12"/>
        <v>SOCIAL STUDIES</v>
      </c>
      <c r="BY27">
        <f>IF('1STGR'!BM35=0,0,'1STGR'!BM35)</f>
        <v>50</v>
      </c>
      <c r="BZ27">
        <f>IF('1STGR'!BM35=0,"",'1STGR'!BN35)</f>
        <v>165</v>
      </c>
      <c r="CA27">
        <f>IF('1STGR'!BM35=0,"",'1STGR'!BO35)</f>
        <v>2.5</v>
      </c>
      <c r="CB27" t="str">
        <f>IF('1STGR'!BM35=0,"",'1STGR'!BP35)</f>
        <v>OG</v>
      </c>
      <c r="CC27" t="str">
        <f>IF('1STGR'!BM35=0,"",'1STGR'!BQ35)</f>
        <v>OG</v>
      </c>
      <c r="CD27">
        <f>IF('1STGR'!BR35=0,0,'1STGR'!BR35)</f>
        <v>50</v>
      </c>
      <c r="CE27">
        <f>IF('1STGR'!BR35=0,"",'1STGR'!BS35)</f>
        <v>55</v>
      </c>
      <c r="CF27">
        <f>IF('1STGR'!BR35=0,"",'1STGR'!BT35)</f>
        <v>2.5</v>
      </c>
      <c r="CG27" t="str">
        <f>IF('1STGR'!BR35=0,"",'1STGR'!BU35)</f>
        <v>OG</v>
      </c>
      <c r="CH27" t="str">
        <f>IF('1STGR'!BR35=0,"",'1STGR'!BV35)</f>
        <v>OG</v>
      </c>
      <c r="CI27">
        <f>IF('1STGR'!BW35=0, "", '1STGR'!BW35)</f>
        <v>220</v>
      </c>
      <c r="CJ27" t="str">
        <f>IF('1STGR'!BW35=0, "", '1STGR'!BZ35)</f>
        <v>OG</v>
      </c>
      <c r="CK27" t="str">
        <f>IF('1STGR'!BW35=0, "", '1STGR'!CA35)</f>
        <v>OG</v>
      </c>
      <c r="CL27" t="str">
        <f t="shared" si="13"/>
        <v/>
      </c>
      <c r="CM27">
        <f t="shared" si="14"/>
        <v>208125</v>
      </c>
      <c r="CN27" t="str">
        <f t="shared" si="15"/>
        <v>GK</v>
      </c>
      <c r="CO27">
        <f>IF('1STGR'!CB35=0,0,'1STGR'!CB35)</f>
        <v>25</v>
      </c>
      <c r="CP27">
        <f>IF('1STGR'!CB35=0, "", '1STGR'!CC35)</f>
        <v>100</v>
      </c>
      <c r="CQ27">
        <f>IF('1STGR'!CB35=0, "", '1STGR'!CD35)</f>
        <v>2</v>
      </c>
      <c r="CR27" t="str">
        <f>IF('1STGR'!CB35=0, "", '1STGR'!CE35)</f>
        <v>OG</v>
      </c>
      <c r="CS27" t="str">
        <f>IF('1STGR'!CB35=0, "", '1STGR'!CF35)</f>
        <v>OG</v>
      </c>
      <c r="CT27">
        <f>IF('1STGR'!CG35=0, 0, '1STGR'!CG35)</f>
        <v>25</v>
      </c>
      <c r="CU27">
        <f>IF('1STGR'!CG35=0, "", '1STGR'!CH35)</f>
        <v>24</v>
      </c>
      <c r="CV27">
        <f>IF('1STGR'!CG35=0, "", '1STGR'!CI35)</f>
        <v>2</v>
      </c>
      <c r="CW27" t="str">
        <f>IF('1STGR'!CG35=0, "", '1STGR'!CJ35)</f>
        <v>A+</v>
      </c>
      <c r="CX27">
        <f>IF('1STGR'!CG35=0, "", '1STGR'!CK35)</f>
        <v>4</v>
      </c>
      <c r="CY27">
        <f>IF('1STGR'!CL35=0, "", '1STGR'!CL35)</f>
        <v>124</v>
      </c>
      <c r="CZ27" t="str">
        <f>IF('1STGR'!CL35=0, "", '1STGR'!CO35)</f>
        <v>OG</v>
      </c>
      <c r="DA27" t="str">
        <f>IF('1STGR'!CL35=0, "", '1STGR'!CP35)</f>
        <v>OG</v>
      </c>
      <c r="DB27" t="str">
        <f t="shared" si="16"/>
        <v/>
      </c>
      <c r="DC27">
        <f t="shared" si="17"/>
        <v>208130</v>
      </c>
      <c r="DD27" t="str">
        <f t="shared" si="18"/>
        <v>ORAL</v>
      </c>
      <c r="DE27">
        <f>IF('1STGR'!CQ35=0,0,'1STGR'!CQ35)</f>
        <v>25</v>
      </c>
      <c r="DF27">
        <f>IF('1STGR'!CQ35=0,"", '1STGR'!CR35)</f>
        <v>110</v>
      </c>
      <c r="DG27">
        <f>IF('1STGR'!CQ35=0,"", '1STGR'!CS35)</f>
        <v>2</v>
      </c>
      <c r="DH27" t="str">
        <f>IF('1STGR'!CQ35=0,"", '1STGR'!CT35)</f>
        <v>OG</v>
      </c>
      <c r="DI27" t="str">
        <f>IF('1STGR'!CQ35=0,"", '1STGR'!CU35)</f>
        <v>OG</v>
      </c>
      <c r="DJ27">
        <f>IF('1STGR'!CV35=0,0, '1STGR'!CV35)</f>
        <v>25</v>
      </c>
      <c r="DK27">
        <f>IF('1STGR'!CV35=0, "", '1STGR'!CW35)</f>
        <v>22</v>
      </c>
      <c r="DL27">
        <f>IF('1STGR'!CV35=0, "", '1STGR'!CX35)</f>
        <v>2</v>
      </c>
      <c r="DM27" t="str">
        <f>IF('1STGR'!CV35=0, "", '1STGR'!CY35)</f>
        <v>A</v>
      </c>
      <c r="DN27">
        <f>IF('1STGR'!CV35=0, "", '1STGR'!CZ35)</f>
        <v>3.6</v>
      </c>
      <c r="DO27">
        <f>IF('1STGR'!DA35=0,"", '1STGR'!DA35)</f>
        <v>132</v>
      </c>
      <c r="DP27" t="str">
        <f>IF('1STGR'!DA35=0,"", '1STGR'!DD35)</f>
        <v>OG</v>
      </c>
      <c r="DQ27" t="str">
        <f>IF('1STGR'!DA35=0,"", '1STGR'!DE35)</f>
        <v>OG</v>
      </c>
      <c r="DR27" t="str">
        <f t="shared" si="19"/>
        <v/>
      </c>
      <c r="DS27">
        <f t="shared" si="20"/>
        <v>208135</v>
      </c>
      <c r="DT27" t="str">
        <f t="shared" si="26"/>
        <v>WORKSHEET</v>
      </c>
      <c r="DU27">
        <f>IF('1STGR'!DF35=0,0, '1STGR'!DF35)</f>
        <v>25</v>
      </c>
      <c r="DV27">
        <f>IF('1STGR'!DF35=0,"", '1STGR'!DG35)</f>
        <v>110</v>
      </c>
      <c r="DW27">
        <f>IF('1STGR'!DF35=0,"",'1STGR'!DH35)</f>
        <v>2</v>
      </c>
      <c r="DX27" t="str">
        <f>IF('1STGR'!DF35=0,"",'1STGR'!DI35)</f>
        <v>OG</v>
      </c>
      <c r="DY27" t="str">
        <f>IF('1STGR'!DF35=0,"",'1STGR'!DJ35)</f>
        <v>OG</v>
      </c>
      <c r="DZ27">
        <f>IF('1STGR'!DK35=0,0, '1STGR'!DK35)</f>
        <v>25</v>
      </c>
      <c r="EA27">
        <f>IF('1STGR'!DK35=0,"", '1STGR'!DL35)</f>
        <v>24</v>
      </c>
      <c r="EB27">
        <f>IF('1STGR'!DK35=0,"", '1STGR'!DM35)</f>
        <v>2</v>
      </c>
      <c r="EC27" t="str">
        <f>IF('1STGR'!DK35=0,"", '1STGR'!DN35)</f>
        <v>A+</v>
      </c>
      <c r="ED27">
        <f>IF('1STGR'!DK35=0,"", '1STGR'!DO35)</f>
        <v>4</v>
      </c>
      <c r="EE27">
        <f>IF('1STGR'!DP35=0,"", '1STGR'!DP35)</f>
        <v>134</v>
      </c>
      <c r="EF27" t="str">
        <f>IF('1STGR'!DP35=0,"", '1STGR'!DS35)</f>
        <v>OG</v>
      </c>
      <c r="EG27" t="str">
        <f>IF('1STGR'!DP35=0,"", '1STGR'!DT35)</f>
        <v>OG</v>
      </c>
      <c r="EH27" t="str">
        <f t="shared" si="21"/>
        <v/>
      </c>
      <c r="EI27" s="17">
        <f>'1STML'!AK35</f>
        <v>1488</v>
      </c>
      <c r="EJ27" s="17">
        <f>'1STML'!AL35</f>
        <v>228.92</v>
      </c>
      <c r="EK27" s="17" t="str">
        <f>'1STML'!AM35</f>
        <v>PASS</v>
      </c>
      <c r="EL27">
        <f>'1STML'!AN35</f>
        <v>14</v>
      </c>
      <c r="EM27" s="17">
        <f>'1STGR'!DY35</f>
        <v>0</v>
      </c>
      <c r="EN27">
        <f>'1STGR'!EA35</f>
        <v>1</v>
      </c>
      <c r="EO27">
        <f>'1STGR'!EB35</f>
        <v>54</v>
      </c>
      <c r="EP27" t="str">
        <f t="shared" si="22"/>
        <v>NOT GRADED</v>
      </c>
      <c r="EQ27" t="str">
        <f t="shared" si="23"/>
        <v>0-35</v>
      </c>
      <c r="ER27">
        <v>8</v>
      </c>
    </row>
    <row r="28" spans="1:148">
      <c r="A28">
        <f>'1ST'!A37</f>
        <v>27</v>
      </c>
      <c r="B28" t="str">
        <f>'1ST'!B37</f>
        <v>ST0800299</v>
      </c>
      <c r="C28">
        <f>'1ST'!C37</f>
        <v>200227</v>
      </c>
      <c r="D28" t="str">
        <f>'1ST'!D37</f>
        <v>TILAK LAWATI</v>
      </c>
      <c r="E28">
        <f>SUB!$B$4</f>
        <v>35</v>
      </c>
      <c r="F28" t="str">
        <f>SUB!$B$5</f>
        <v>KG</v>
      </c>
      <c r="G28" s="24" t="str">
        <f t="shared" si="0"/>
        <v>ANNAPURNA</v>
      </c>
      <c r="H28" t="str">
        <f>SUB!$B$3</f>
        <v>FIRST TERMINAL EXAMINATION 2080</v>
      </c>
      <c r="I28" t="str">
        <f>STD!F28</f>
        <v>ENGLISH MEDIUM</v>
      </c>
      <c r="J28" s="7">
        <f>STD!R28</f>
        <v>0</v>
      </c>
      <c r="K28">
        <f t="shared" si="24"/>
        <v>208101</v>
      </c>
      <c r="L28" t="str">
        <f t="shared" si="25"/>
        <v>COMP. ENGLISH</v>
      </c>
      <c r="M28">
        <f>IF('1STGR'!E36=0,0,'1STGR'!E36)</f>
        <v>50</v>
      </c>
      <c r="N28">
        <f>IF('1STGR'!E36=0,"",'1STGR'!F36)</f>
        <v>210</v>
      </c>
      <c r="O28">
        <f>IF('1STGR'!E36=0,"",'1STGR'!G36)</f>
        <v>2.5</v>
      </c>
      <c r="P28" t="str">
        <f>IF('1STGR'!E36=0,"",'1STGR'!H36)</f>
        <v>OG</v>
      </c>
      <c r="Q28" t="str">
        <f>IF('1STGR'!E36=0,"",'1STGR'!I36)</f>
        <v>OG</v>
      </c>
      <c r="R28">
        <f>IF('1STGR'!J36=0,0,'1STGR'!J36)</f>
        <v>50</v>
      </c>
      <c r="S28">
        <f>IF('1STGR'!J36=0,"",'1STGR'!K36)</f>
        <v>59</v>
      </c>
      <c r="T28">
        <f>IF('1STGR'!J36=0,"",'1STGR'!L36)</f>
        <v>2.5</v>
      </c>
      <c r="U28" t="str">
        <f>IF('1STGR'!J36=0,"",'1STGR'!M36)</f>
        <v>OG</v>
      </c>
      <c r="V28" t="str">
        <f>IF('1STGR'!J36=0,"",'1STGR'!N36)</f>
        <v>OG</v>
      </c>
      <c r="W28">
        <f>IF('1STGR'!O36=0,"",'1STGR'!O36)</f>
        <v>269</v>
      </c>
      <c r="X28" t="str">
        <f>IF('1STGR'!O36=0,"",'1STGR'!R36)</f>
        <v>OG</v>
      </c>
      <c r="Y28" t="str">
        <f>IF('1STGR'!O36=0,"",'1STGR'!S36)</f>
        <v>OG</v>
      </c>
      <c r="Z28" t="str">
        <f t="shared" si="1"/>
        <v/>
      </c>
      <c r="AA28">
        <f t="shared" si="2"/>
        <v>208105</v>
      </c>
      <c r="AB28" t="str">
        <f t="shared" si="3"/>
        <v>COMP. NEPALI</v>
      </c>
      <c r="AC28">
        <f>IF('1STGR'!T36=0,0,'1STGR'!T36)</f>
        <v>50</v>
      </c>
      <c r="AD28">
        <f>IF('1STGR'!T36=0,"",'1STGR'!U36)</f>
        <v>175</v>
      </c>
      <c r="AE28">
        <f>IF('1STGR'!T36=0,"",'1STGR'!V36)</f>
        <v>2.5</v>
      </c>
      <c r="AF28" t="str">
        <f>IF('1STGR'!T36=0,"",'1STGR'!W36)</f>
        <v>OG</v>
      </c>
      <c r="AG28" t="str">
        <f>IF('1STGR'!T36=0,"",'1STGR'!X36)</f>
        <v>OG</v>
      </c>
      <c r="AH28">
        <f>IF('1STGR'!Y36=0,0,'1STGR'!Y36)</f>
        <v>50</v>
      </c>
      <c r="AI28">
        <f>IF('1STGR'!Y36=0,"",'1STGR'!Z36)</f>
        <v>59</v>
      </c>
      <c r="AJ28">
        <f>IF('1STGR'!Y36=0,"",'1STGR'!AA36)</f>
        <v>2.5</v>
      </c>
      <c r="AK28" t="str">
        <f>IF('1STGR'!Y36=0,"",'1STGR'!AB36)</f>
        <v>OG</v>
      </c>
      <c r="AL28" t="str">
        <f>IF('1STGR'!Y36=0,"",'1STGR'!AC36)</f>
        <v>OG</v>
      </c>
      <c r="AM28">
        <f>IF('1STGR'!AD36=0,"",'1STGR'!AD36)</f>
        <v>234</v>
      </c>
      <c r="AN28" t="str">
        <f>IF('1STGR'!AD36=0,"",'1STGR'!AG36)</f>
        <v>OG</v>
      </c>
      <c r="AO28" t="str">
        <f>IF('1STGR'!AD36=0,"",'1STGR'!AH36)</f>
        <v>OG</v>
      </c>
      <c r="AP28" t="str">
        <f t="shared" si="4"/>
        <v/>
      </c>
      <c r="AQ28">
        <f t="shared" si="5"/>
        <v>208110</v>
      </c>
      <c r="AR28" t="str">
        <f t="shared" si="6"/>
        <v>COMP. MATHEMATICS</v>
      </c>
      <c r="AS28">
        <f>IF('1STGR'!AI36=0,0,'1STGR'!AI36)</f>
        <v>50</v>
      </c>
      <c r="AT28">
        <f>IF('1STGR'!AI36=0,"",'1STGR'!AJ36)</f>
        <v>230</v>
      </c>
      <c r="AU28">
        <f>IF('1STGR'!AI36=0,"",'1STGR'!AK36)</f>
        <v>2.5</v>
      </c>
      <c r="AV28" t="str">
        <f>IF('1STGR'!AI36=0,"",'1STGR'!AL36)</f>
        <v>OG</v>
      </c>
      <c r="AW28" t="str">
        <f>IF('1STGR'!AI36=0,"",'1STGR'!AM36)</f>
        <v>OG</v>
      </c>
      <c r="AX28">
        <f>IF('1STGR'!AN36=0,0,'1STGR'!AN36)</f>
        <v>50</v>
      </c>
      <c r="AY28">
        <f>IF('1STGR'!AN36=0,"",'1STGR'!AO36)</f>
        <v>59</v>
      </c>
      <c r="AZ28">
        <f>IF('1STGR'!AN36=0,"",'1STGR'!AP36)</f>
        <v>2.5</v>
      </c>
      <c r="BA28" t="str">
        <f>IF('1STGR'!AN36=0,"",'1STGR'!AQ36)</f>
        <v>OG</v>
      </c>
      <c r="BB28" t="str">
        <f>IF('1STGR'!AN36=0,"",'1STGR'!AR36)</f>
        <v>OG</v>
      </c>
      <c r="BC28">
        <f>IF('1STGR'!AS36=0,"",'1STGR'!AS36)</f>
        <v>289</v>
      </c>
      <c r="BD28" t="str">
        <f>IF('1STGR'!AS36=0,"",'1STGR'!AV36)</f>
        <v>OG</v>
      </c>
      <c r="BE28" t="str">
        <f>IF('1STGR'!AS36=0,"",'1STGR'!AW36)</f>
        <v>OG</v>
      </c>
      <c r="BF28" t="str">
        <f t="shared" si="7"/>
        <v/>
      </c>
      <c r="BG28">
        <f t="shared" si="8"/>
        <v>208115</v>
      </c>
      <c r="BH28" t="str">
        <f t="shared" si="9"/>
        <v>SCIENCE AND TECHNOLOGY</v>
      </c>
      <c r="BI28">
        <f>IF('1STGR'!AX36=0,0,'1STGR'!AX36)</f>
        <v>50</v>
      </c>
      <c r="BJ28">
        <f>IF('1STGR'!AX36=0,"",'1STGR'!AY36)</f>
        <v>205</v>
      </c>
      <c r="BK28">
        <f>IF('1STGR'!AX36=0,"",'1STGR'!AZ36)</f>
        <v>2.5</v>
      </c>
      <c r="BL28" t="str">
        <f>IF('1STGR'!AX36=0,"",'1STGR'!BA36)</f>
        <v>OG</v>
      </c>
      <c r="BM28" t="str">
        <f>IF('1STGR'!AX36=0,"",'1STGR'!BB36)</f>
        <v>OG</v>
      </c>
      <c r="BN28">
        <f>IF('1STGR'!BC36=0,0,'1STGR'!BC36)</f>
        <v>50</v>
      </c>
      <c r="BO28">
        <f>IF('1STGR'!BC36=0,"",'1STGR'!BD36)</f>
        <v>58</v>
      </c>
      <c r="BP28">
        <f>IF('1STGR'!BC36=0,"",'1STGR'!BE36)</f>
        <v>2.5</v>
      </c>
      <c r="BQ28" t="str">
        <f>IF('1STGR'!BC36=0,"",'1STGR'!BF36)</f>
        <v>OG</v>
      </c>
      <c r="BR28" t="str">
        <f>IF('1STGR'!BC36=0,"",'1STGR'!BG36)</f>
        <v>OG</v>
      </c>
      <c r="BS28">
        <f>IF('1STGR'!BH36=0,"",'1STGR'!BH36)</f>
        <v>263</v>
      </c>
      <c r="BT28" t="str">
        <f>IF('1STGR'!BH36=0,"",'1STGR'!BK36)</f>
        <v>OG</v>
      </c>
      <c r="BU28" t="str">
        <f>IF('1STGR'!BH36=0,"",'1STGR'!BL36)</f>
        <v>OG</v>
      </c>
      <c r="BV28" t="str">
        <f t="shared" si="10"/>
        <v/>
      </c>
      <c r="BW28">
        <f t="shared" si="11"/>
        <v>208120</v>
      </c>
      <c r="BX28" t="str">
        <f t="shared" si="12"/>
        <v>SOCIAL STUDIES</v>
      </c>
      <c r="BY28">
        <f>IF('1STGR'!BM36=0,0,'1STGR'!BM36)</f>
        <v>50</v>
      </c>
      <c r="BZ28">
        <f>IF('1STGR'!BM36=0,"",'1STGR'!BN36)</f>
        <v>145</v>
      </c>
      <c r="CA28">
        <f>IF('1STGR'!BM36=0,"",'1STGR'!BO36)</f>
        <v>2.5</v>
      </c>
      <c r="CB28" t="str">
        <f>IF('1STGR'!BM36=0,"",'1STGR'!BP36)</f>
        <v>OG</v>
      </c>
      <c r="CC28" t="str">
        <f>IF('1STGR'!BM36=0,"",'1STGR'!BQ36)</f>
        <v>OG</v>
      </c>
      <c r="CD28">
        <f>IF('1STGR'!BR36=0,0,'1STGR'!BR36)</f>
        <v>50</v>
      </c>
      <c r="CE28">
        <f>IF('1STGR'!BR36=0,"",'1STGR'!BS36)</f>
        <v>57</v>
      </c>
      <c r="CF28">
        <f>IF('1STGR'!BR36=0,"",'1STGR'!BT36)</f>
        <v>2.5</v>
      </c>
      <c r="CG28" t="str">
        <f>IF('1STGR'!BR36=0,"",'1STGR'!BU36)</f>
        <v>OG</v>
      </c>
      <c r="CH28" t="str">
        <f>IF('1STGR'!BR36=0,"",'1STGR'!BV36)</f>
        <v>OG</v>
      </c>
      <c r="CI28">
        <f>IF('1STGR'!BW36=0, "", '1STGR'!BW36)</f>
        <v>202</v>
      </c>
      <c r="CJ28" t="str">
        <f>IF('1STGR'!BW36=0, "", '1STGR'!BZ36)</f>
        <v>OG</v>
      </c>
      <c r="CK28" t="str">
        <f>IF('1STGR'!BW36=0, "", '1STGR'!CA36)</f>
        <v>OG</v>
      </c>
      <c r="CL28" t="str">
        <f t="shared" si="13"/>
        <v/>
      </c>
      <c r="CM28">
        <f t="shared" si="14"/>
        <v>208125</v>
      </c>
      <c r="CN28" t="str">
        <f t="shared" si="15"/>
        <v>GK</v>
      </c>
      <c r="CO28">
        <f>IF('1STGR'!CB36=0,0,'1STGR'!CB36)</f>
        <v>25</v>
      </c>
      <c r="CP28">
        <f>IF('1STGR'!CB36=0, "", '1STGR'!CC36)</f>
        <v>115</v>
      </c>
      <c r="CQ28">
        <f>IF('1STGR'!CB36=0, "", '1STGR'!CD36)</f>
        <v>2</v>
      </c>
      <c r="CR28" t="str">
        <f>IF('1STGR'!CB36=0, "", '1STGR'!CE36)</f>
        <v>OG</v>
      </c>
      <c r="CS28" t="str">
        <f>IF('1STGR'!CB36=0, "", '1STGR'!CF36)</f>
        <v>OG</v>
      </c>
      <c r="CT28">
        <f>IF('1STGR'!CG36=0, 0, '1STGR'!CG36)</f>
        <v>25</v>
      </c>
      <c r="CU28">
        <f>IF('1STGR'!CG36=0, "", '1STGR'!CH36)</f>
        <v>28</v>
      </c>
      <c r="CV28">
        <f>IF('1STGR'!CG36=0, "", '1STGR'!CI36)</f>
        <v>2</v>
      </c>
      <c r="CW28" t="str">
        <f>IF('1STGR'!CG36=0, "", '1STGR'!CJ36)</f>
        <v>OG</v>
      </c>
      <c r="CX28" t="str">
        <f>IF('1STGR'!CG36=0, "", '1STGR'!CK36)</f>
        <v>OG</v>
      </c>
      <c r="CY28">
        <f>IF('1STGR'!CL36=0, "", '1STGR'!CL36)</f>
        <v>143</v>
      </c>
      <c r="CZ28" t="str">
        <f>IF('1STGR'!CL36=0, "", '1STGR'!CO36)</f>
        <v>OG</v>
      </c>
      <c r="DA28" t="str">
        <f>IF('1STGR'!CL36=0, "", '1STGR'!CP36)</f>
        <v>OG</v>
      </c>
      <c r="DB28" t="str">
        <f t="shared" si="16"/>
        <v/>
      </c>
      <c r="DC28">
        <f t="shared" si="17"/>
        <v>208130</v>
      </c>
      <c r="DD28" t="str">
        <f t="shared" si="18"/>
        <v>ORAL</v>
      </c>
      <c r="DE28">
        <f>IF('1STGR'!CQ36=0,0,'1STGR'!CQ36)</f>
        <v>25</v>
      </c>
      <c r="DF28">
        <f>IF('1STGR'!CQ36=0,"", '1STGR'!CR36)</f>
        <v>115</v>
      </c>
      <c r="DG28">
        <f>IF('1STGR'!CQ36=0,"", '1STGR'!CS36)</f>
        <v>2</v>
      </c>
      <c r="DH28" t="str">
        <f>IF('1STGR'!CQ36=0,"", '1STGR'!CT36)</f>
        <v>OG</v>
      </c>
      <c r="DI28" t="str">
        <f>IF('1STGR'!CQ36=0,"", '1STGR'!CU36)</f>
        <v>OG</v>
      </c>
      <c r="DJ28">
        <f>IF('1STGR'!CV36=0,0, '1STGR'!CV36)</f>
        <v>25</v>
      </c>
      <c r="DK28">
        <f>IF('1STGR'!CV36=0, "", '1STGR'!CW36)</f>
        <v>25</v>
      </c>
      <c r="DL28">
        <f>IF('1STGR'!CV36=0, "", '1STGR'!CX36)</f>
        <v>2</v>
      </c>
      <c r="DM28" t="str">
        <f>IF('1STGR'!CV36=0, "", '1STGR'!CY36)</f>
        <v>A+</v>
      </c>
      <c r="DN28">
        <f>IF('1STGR'!CV36=0, "", '1STGR'!CZ36)</f>
        <v>4</v>
      </c>
      <c r="DO28">
        <f>IF('1STGR'!DA36=0,"", '1STGR'!DA36)</f>
        <v>140</v>
      </c>
      <c r="DP28" t="str">
        <f>IF('1STGR'!DA36=0,"", '1STGR'!DD36)</f>
        <v>OG</v>
      </c>
      <c r="DQ28" t="str">
        <f>IF('1STGR'!DA36=0,"", '1STGR'!DE36)</f>
        <v>OG</v>
      </c>
      <c r="DR28" t="str">
        <f t="shared" si="19"/>
        <v/>
      </c>
      <c r="DS28">
        <f t="shared" si="20"/>
        <v>208135</v>
      </c>
      <c r="DT28" t="str">
        <f t="shared" si="26"/>
        <v>WORKSHEET</v>
      </c>
      <c r="DU28">
        <f>IF('1STGR'!DF36=0,0, '1STGR'!DF36)</f>
        <v>25</v>
      </c>
      <c r="DV28">
        <f>IF('1STGR'!DF36=0,"", '1STGR'!DG36)</f>
        <v>115</v>
      </c>
      <c r="DW28">
        <f>IF('1STGR'!DF36=0,"",'1STGR'!DH36)</f>
        <v>2</v>
      </c>
      <c r="DX28" t="str">
        <f>IF('1STGR'!DF36=0,"",'1STGR'!DI36)</f>
        <v>OG</v>
      </c>
      <c r="DY28" t="str">
        <f>IF('1STGR'!DF36=0,"",'1STGR'!DJ36)</f>
        <v>OG</v>
      </c>
      <c r="DZ28">
        <f>IF('1STGR'!DK36=0,0, '1STGR'!DK36)</f>
        <v>25</v>
      </c>
      <c r="EA28">
        <f>IF('1STGR'!DK36=0,"", '1STGR'!DL36)</f>
        <v>28</v>
      </c>
      <c r="EB28">
        <f>IF('1STGR'!DK36=0,"", '1STGR'!DM36)</f>
        <v>2</v>
      </c>
      <c r="EC28" t="str">
        <f>IF('1STGR'!DK36=0,"", '1STGR'!DN36)</f>
        <v>OG</v>
      </c>
      <c r="ED28" t="str">
        <f>IF('1STGR'!DK36=0,"", '1STGR'!DO36)</f>
        <v>OG</v>
      </c>
      <c r="EE28">
        <f>IF('1STGR'!DP36=0,"", '1STGR'!DP36)</f>
        <v>143</v>
      </c>
      <c r="EF28" t="str">
        <f>IF('1STGR'!DP36=0,"", '1STGR'!DS36)</f>
        <v>OG</v>
      </c>
      <c r="EG28" t="str">
        <f>IF('1STGR'!DP36=0,"", '1STGR'!DT36)</f>
        <v>OG</v>
      </c>
      <c r="EH28" t="str">
        <f t="shared" si="21"/>
        <v/>
      </c>
      <c r="EI28" s="17">
        <f>'1STML'!AK36</f>
        <v>1683</v>
      </c>
      <c r="EJ28" s="17">
        <f>'1STML'!AL36</f>
        <v>258.92</v>
      </c>
      <c r="EK28" s="17" t="str">
        <f>'1STML'!AM36</f>
        <v>PASS</v>
      </c>
      <c r="EL28">
        <f>'1STML'!AN36</f>
        <v>11</v>
      </c>
      <c r="EM28" s="17">
        <f>'1STGR'!DY36</f>
        <v>0</v>
      </c>
      <c r="EN28">
        <f>'1STGR'!EA36</f>
        <v>1</v>
      </c>
      <c r="EO28">
        <f>'1STGR'!EB36</f>
        <v>53</v>
      </c>
      <c r="EP28" t="str">
        <f t="shared" si="22"/>
        <v>NOT GRADED</v>
      </c>
      <c r="EQ28" t="str">
        <f t="shared" si="23"/>
        <v>0-35</v>
      </c>
      <c r="ER28">
        <v>8</v>
      </c>
    </row>
    <row r="29" spans="1:148">
      <c r="G29" s="24"/>
      <c r="J29" s="7"/>
      <c r="EI29" s="17"/>
      <c r="EJ29" s="17"/>
      <c r="EK29" s="17"/>
      <c r="EM29" s="17"/>
      <c r="ER29">
        <v>8</v>
      </c>
    </row>
    <row r="30" spans="1:148">
      <c r="G30" s="24"/>
      <c r="J30" s="7"/>
      <c r="EI30" s="17"/>
      <c r="EJ30" s="17"/>
      <c r="EK30" s="17"/>
      <c r="EM30" s="17"/>
      <c r="ER30">
        <v>8</v>
      </c>
    </row>
    <row r="31" spans="1:148">
      <c r="A31">
        <f>'1ST'!A40</f>
        <v>30</v>
      </c>
      <c r="B31" t="str">
        <f>'1ST'!B40</f>
        <v>ST0800034</v>
      </c>
      <c r="C31">
        <f>'1ST'!C40</f>
        <v>200301</v>
      </c>
      <c r="D31" t="str">
        <f>'1ST'!D40</f>
        <v>AALIYA LIMBU</v>
      </c>
      <c r="E31">
        <f>SUB!$B$4</f>
        <v>35</v>
      </c>
      <c r="F31" t="str">
        <f>SUB!$B$5</f>
        <v>KG</v>
      </c>
      <c r="G31" s="24" t="str">
        <f t="shared" si="0"/>
        <v>SAGARMATHA</v>
      </c>
      <c r="H31" t="str">
        <f>SUB!$B$3</f>
        <v>FIRST TERMINAL EXAMINATION 2080</v>
      </c>
      <c r="I31" t="str">
        <f>STD!F32</f>
        <v>ENGLISH MEDIUM</v>
      </c>
      <c r="J31" s="7">
        <f>STD!R32</f>
        <v>0</v>
      </c>
      <c r="K31">
        <f t="shared" si="24"/>
        <v>208101</v>
      </c>
      <c r="L31" t="str">
        <f t="shared" si="25"/>
        <v>COMP. ENGLISH</v>
      </c>
      <c r="M31">
        <f>IF('1STGR'!E39=0,0,'1STGR'!E39)</f>
        <v>50</v>
      </c>
      <c r="N31">
        <f>IF('1STGR'!E39=0,"",'1STGR'!F39)</f>
        <v>240</v>
      </c>
      <c r="O31">
        <f>IF('1STGR'!E39=0,"",'1STGR'!G39)</f>
        <v>2.5</v>
      </c>
      <c r="P31" t="str">
        <f>IF('1STGR'!E39=0,"",'1STGR'!H39)</f>
        <v>OG</v>
      </c>
      <c r="Q31" t="str">
        <f>IF('1STGR'!E39=0,"",'1STGR'!I39)</f>
        <v>OG</v>
      </c>
      <c r="R31">
        <f>IF('1STGR'!J39=0,0,'1STGR'!J39)</f>
        <v>50</v>
      </c>
      <c r="S31">
        <f>IF('1STGR'!J39=0,"",'1STGR'!K39)</f>
        <v>58</v>
      </c>
      <c r="T31">
        <f>IF('1STGR'!J39=0,"",'1STGR'!L39)</f>
        <v>2.5</v>
      </c>
      <c r="U31" t="str">
        <f>IF('1STGR'!J39=0,"",'1STGR'!M39)</f>
        <v>OG</v>
      </c>
      <c r="V31" t="str">
        <f>IF('1STGR'!J39=0,"",'1STGR'!N39)</f>
        <v>OG</v>
      </c>
      <c r="W31">
        <f>IF('1STGR'!O39=0,"",'1STGR'!O39)</f>
        <v>298</v>
      </c>
      <c r="X31" t="str">
        <f>IF('1STGR'!O39=0,"",'1STGR'!R39)</f>
        <v>OG</v>
      </c>
      <c r="Y31" t="str">
        <f>IF('1STGR'!O39=0,"",'1STGR'!S39)</f>
        <v>OG</v>
      </c>
      <c r="Z31" t="str">
        <f t="shared" si="1"/>
        <v/>
      </c>
      <c r="AA31">
        <f t="shared" si="2"/>
        <v>208105</v>
      </c>
      <c r="AB31" t="str">
        <f t="shared" si="3"/>
        <v>COMP. NEPALI</v>
      </c>
      <c r="AC31">
        <f>IF('1STGR'!T39=0,0,'1STGR'!T39)</f>
        <v>50</v>
      </c>
      <c r="AD31">
        <f>IF('1STGR'!T39=0,"",'1STGR'!U39)</f>
        <v>220</v>
      </c>
      <c r="AE31">
        <f>IF('1STGR'!T39=0,"",'1STGR'!V39)</f>
        <v>2.5</v>
      </c>
      <c r="AF31" t="str">
        <f>IF('1STGR'!T39=0,"",'1STGR'!W39)</f>
        <v>OG</v>
      </c>
      <c r="AG31" t="str">
        <f>IF('1STGR'!T39=0,"",'1STGR'!X39)</f>
        <v>OG</v>
      </c>
      <c r="AH31">
        <f>IF('1STGR'!Y39=0,0,'1STGR'!Y39)</f>
        <v>50</v>
      </c>
      <c r="AI31">
        <f>IF('1STGR'!Y39=0,"",'1STGR'!Z39)</f>
        <v>60</v>
      </c>
      <c r="AJ31">
        <f>IF('1STGR'!Y39=0,"",'1STGR'!AA39)</f>
        <v>2.5</v>
      </c>
      <c r="AK31" t="str">
        <f>IF('1STGR'!Y39=0,"",'1STGR'!AB39)</f>
        <v>OG</v>
      </c>
      <c r="AL31" t="str">
        <f>IF('1STGR'!Y39=0,"",'1STGR'!AC39)</f>
        <v>OG</v>
      </c>
      <c r="AM31">
        <f>IF('1STGR'!AD39=0,"",'1STGR'!AD39)</f>
        <v>280</v>
      </c>
      <c r="AN31" t="str">
        <f>IF('1STGR'!AD39=0,"",'1STGR'!AG39)</f>
        <v>OG</v>
      </c>
      <c r="AO31" t="str">
        <f>IF('1STGR'!AD39=0,"",'1STGR'!AH39)</f>
        <v>OG</v>
      </c>
      <c r="AP31" t="str">
        <f t="shared" si="4"/>
        <v/>
      </c>
      <c r="AQ31">
        <f t="shared" si="5"/>
        <v>208110</v>
      </c>
      <c r="AR31" t="str">
        <f t="shared" si="6"/>
        <v>COMP. MATHEMATICS</v>
      </c>
      <c r="AS31">
        <f>IF('1STGR'!AI39=0,0,'1STGR'!AI39)</f>
        <v>50</v>
      </c>
      <c r="AT31">
        <f>IF('1STGR'!AI39=0,"",'1STGR'!AJ39)</f>
        <v>235</v>
      </c>
      <c r="AU31">
        <f>IF('1STGR'!AI39=0,"",'1STGR'!AK39)</f>
        <v>2.5</v>
      </c>
      <c r="AV31" t="str">
        <f>IF('1STGR'!AI39=0,"",'1STGR'!AL39)</f>
        <v>OG</v>
      </c>
      <c r="AW31" t="str">
        <f>IF('1STGR'!AI39=0,"",'1STGR'!AM39)</f>
        <v>OG</v>
      </c>
      <c r="AX31">
        <f>IF('1STGR'!AN39=0,0,'1STGR'!AN39)</f>
        <v>50</v>
      </c>
      <c r="AY31">
        <f>IF('1STGR'!AN39=0,"",'1STGR'!AO39)</f>
        <v>58</v>
      </c>
      <c r="AZ31">
        <f>IF('1STGR'!AN39=0,"",'1STGR'!AP39)</f>
        <v>2.5</v>
      </c>
      <c r="BA31" t="str">
        <f>IF('1STGR'!AN39=0,"",'1STGR'!AQ39)</f>
        <v>OG</v>
      </c>
      <c r="BB31" t="str">
        <f>IF('1STGR'!AN39=0,"",'1STGR'!AR39)</f>
        <v>OG</v>
      </c>
      <c r="BC31">
        <f>IF('1STGR'!AS39=0,"",'1STGR'!AS39)</f>
        <v>293</v>
      </c>
      <c r="BD31" t="str">
        <f>IF('1STGR'!AS39=0,"",'1STGR'!AV39)</f>
        <v>OG</v>
      </c>
      <c r="BE31" t="str">
        <f>IF('1STGR'!AS39=0,"",'1STGR'!AW39)</f>
        <v>OG</v>
      </c>
      <c r="BF31" t="str">
        <f t="shared" si="7"/>
        <v/>
      </c>
      <c r="BG31">
        <f t="shared" si="8"/>
        <v>208115</v>
      </c>
      <c r="BH31" t="str">
        <f t="shared" si="9"/>
        <v>SCIENCE AND TECHNOLOGY</v>
      </c>
      <c r="BI31">
        <f>IF('1STGR'!AX39=0,0,'1STGR'!AX39)</f>
        <v>50</v>
      </c>
      <c r="BJ31">
        <f>IF('1STGR'!AX39=0,"",'1STGR'!AY39)</f>
        <v>250</v>
      </c>
      <c r="BK31">
        <f>IF('1STGR'!AX39=0,"",'1STGR'!AZ39)</f>
        <v>2.5</v>
      </c>
      <c r="BL31" t="str">
        <f>IF('1STGR'!AX39=0,"",'1STGR'!BA39)</f>
        <v>OG</v>
      </c>
      <c r="BM31" t="str">
        <f>IF('1STGR'!AX39=0,"",'1STGR'!BB39)</f>
        <v>OG</v>
      </c>
      <c r="BN31">
        <f>IF('1STGR'!BC39=0,0,'1STGR'!BC39)</f>
        <v>50</v>
      </c>
      <c r="BO31">
        <f>IF('1STGR'!BC39=0,"",'1STGR'!BD39)</f>
        <v>60</v>
      </c>
      <c r="BP31">
        <f>IF('1STGR'!BC39=0,"",'1STGR'!BE39)</f>
        <v>2.5</v>
      </c>
      <c r="BQ31" t="str">
        <f>IF('1STGR'!BC39=0,"",'1STGR'!BF39)</f>
        <v>OG</v>
      </c>
      <c r="BR31" t="str">
        <f>IF('1STGR'!BC39=0,"",'1STGR'!BG39)</f>
        <v>OG</v>
      </c>
      <c r="BS31">
        <f>IF('1STGR'!BH39=0,"",'1STGR'!BH39)</f>
        <v>310</v>
      </c>
      <c r="BT31" t="str">
        <f>IF('1STGR'!BH39=0,"",'1STGR'!BK39)</f>
        <v>OG</v>
      </c>
      <c r="BU31" t="str">
        <f>IF('1STGR'!BH39=0,"",'1STGR'!BL39)</f>
        <v>OG</v>
      </c>
      <c r="BV31" t="str">
        <f t="shared" si="10"/>
        <v/>
      </c>
      <c r="BW31">
        <f t="shared" si="11"/>
        <v>208120</v>
      </c>
      <c r="BX31" t="str">
        <f t="shared" si="12"/>
        <v>SOCIAL STUDIES</v>
      </c>
      <c r="BY31">
        <f>IF('1STGR'!BM39=0,0,'1STGR'!BM39)</f>
        <v>50</v>
      </c>
      <c r="BZ31">
        <f>IF('1STGR'!BM39=0,"",'1STGR'!BN39)</f>
        <v>220</v>
      </c>
      <c r="CA31">
        <f>IF('1STGR'!BM39=0,"",'1STGR'!BO39)</f>
        <v>2.5</v>
      </c>
      <c r="CB31" t="str">
        <f>IF('1STGR'!BM39=0,"",'1STGR'!BP39)</f>
        <v>OG</v>
      </c>
      <c r="CC31" t="str">
        <f>IF('1STGR'!BM39=0,"",'1STGR'!BQ39)</f>
        <v>OG</v>
      </c>
      <c r="CD31">
        <f>IF('1STGR'!BR39=0,0,'1STGR'!BR39)</f>
        <v>50</v>
      </c>
      <c r="CE31">
        <f>IF('1STGR'!BR39=0,"",'1STGR'!BS39)</f>
        <v>55</v>
      </c>
      <c r="CF31">
        <f>IF('1STGR'!BR39=0,"",'1STGR'!BT39)</f>
        <v>2.5</v>
      </c>
      <c r="CG31" t="str">
        <f>IF('1STGR'!BR39=0,"",'1STGR'!BU39)</f>
        <v>OG</v>
      </c>
      <c r="CH31" t="str">
        <f>IF('1STGR'!BR39=0,"",'1STGR'!BV39)</f>
        <v>OG</v>
      </c>
      <c r="CI31">
        <f>IF('1STGR'!BW39=0, "", '1STGR'!BW39)</f>
        <v>275</v>
      </c>
      <c r="CJ31" t="str">
        <f>IF('1STGR'!BW39=0, "", '1STGR'!BZ39)</f>
        <v>OG</v>
      </c>
      <c r="CK31" t="str">
        <f>IF('1STGR'!BW39=0, "", '1STGR'!CA39)</f>
        <v>OG</v>
      </c>
      <c r="CL31" t="str">
        <f t="shared" si="13"/>
        <v/>
      </c>
      <c r="CM31">
        <f t="shared" si="14"/>
        <v>208125</v>
      </c>
      <c r="CN31" t="str">
        <f t="shared" si="15"/>
        <v>GK</v>
      </c>
      <c r="CO31">
        <f>IF('1STGR'!CB39=0,0,'1STGR'!CB39)</f>
        <v>25</v>
      </c>
      <c r="CP31">
        <f>IF('1STGR'!CB39=0, "", '1STGR'!CC39)</f>
        <v>125</v>
      </c>
      <c r="CQ31">
        <f>IF('1STGR'!CB39=0, "", '1STGR'!CD39)</f>
        <v>2</v>
      </c>
      <c r="CR31" t="str">
        <f>IF('1STGR'!CB39=0, "", '1STGR'!CE39)</f>
        <v>OG</v>
      </c>
      <c r="CS31" t="str">
        <f>IF('1STGR'!CB39=0, "", '1STGR'!CF39)</f>
        <v>OG</v>
      </c>
      <c r="CT31">
        <f>IF('1STGR'!CG39=0, 0, '1STGR'!CG39)</f>
        <v>25</v>
      </c>
      <c r="CU31">
        <f>IF('1STGR'!CG39=0, "", '1STGR'!CH39)</f>
        <v>29</v>
      </c>
      <c r="CV31">
        <f>IF('1STGR'!CG39=0, "", '1STGR'!CI39)</f>
        <v>2</v>
      </c>
      <c r="CW31" t="str">
        <f>IF('1STGR'!CG39=0, "", '1STGR'!CJ39)</f>
        <v>OG</v>
      </c>
      <c r="CX31" t="str">
        <f>IF('1STGR'!CG39=0, "", '1STGR'!CK39)</f>
        <v>OG</v>
      </c>
      <c r="CY31">
        <f>IF('1STGR'!CL39=0, "", '1STGR'!CL39)</f>
        <v>154</v>
      </c>
      <c r="CZ31" t="str">
        <f>IF('1STGR'!CL39=0, "", '1STGR'!CO39)</f>
        <v>OG</v>
      </c>
      <c r="DA31" t="str">
        <f>IF('1STGR'!CL39=0, "", '1STGR'!CP39)</f>
        <v>OG</v>
      </c>
      <c r="DB31" t="str">
        <f t="shared" si="16"/>
        <v/>
      </c>
      <c r="DC31">
        <f t="shared" si="17"/>
        <v>208130</v>
      </c>
      <c r="DD31" t="str">
        <f t="shared" si="18"/>
        <v>ORAL</v>
      </c>
      <c r="DE31">
        <f>IF('1STGR'!CQ39=0,0,'1STGR'!CQ39)</f>
        <v>25</v>
      </c>
      <c r="DF31">
        <f>IF('1STGR'!CQ39=0,"", '1STGR'!CR39)</f>
        <v>125</v>
      </c>
      <c r="DG31">
        <f>IF('1STGR'!CQ39=0,"", '1STGR'!CS39)</f>
        <v>2</v>
      </c>
      <c r="DH31" t="str">
        <f>IF('1STGR'!CQ39=0,"", '1STGR'!CT39)</f>
        <v>OG</v>
      </c>
      <c r="DI31" t="str">
        <f>IF('1STGR'!CQ39=0,"", '1STGR'!CU39)</f>
        <v>OG</v>
      </c>
      <c r="DJ31">
        <f>IF('1STGR'!CV39=0,0, '1STGR'!CV39)</f>
        <v>25</v>
      </c>
      <c r="DK31">
        <f>IF('1STGR'!CV39=0, "", '1STGR'!CW39)</f>
        <v>29</v>
      </c>
      <c r="DL31">
        <f>IF('1STGR'!CV39=0, "", '1STGR'!CX39)</f>
        <v>2</v>
      </c>
      <c r="DM31" t="str">
        <f>IF('1STGR'!CV39=0, "", '1STGR'!CY39)</f>
        <v>OG</v>
      </c>
      <c r="DN31" t="str">
        <f>IF('1STGR'!CV39=0, "", '1STGR'!CZ39)</f>
        <v>OG</v>
      </c>
      <c r="DO31">
        <f>IF('1STGR'!DA39=0,"", '1STGR'!DA39)</f>
        <v>154</v>
      </c>
      <c r="DP31" t="str">
        <f>IF('1STGR'!DA39=0,"", '1STGR'!DD39)</f>
        <v>OG</v>
      </c>
      <c r="DQ31" t="str">
        <f>IF('1STGR'!DA39=0,"", '1STGR'!DE39)</f>
        <v>OG</v>
      </c>
      <c r="DR31" t="str">
        <f t="shared" si="19"/>
        <v/>
      </c>
      <c r="DS31">
        <f t="shared" si="20"/>
        <v>208135</v>
      </c>
      <c r="DT31" t="str">
        <f t="shared" si="26"/>
        <v>WORKSHEET</v>
      </c>
      <c r="DU31">
        <f>IF('1STGR'!DF39=0,0, '1STGR'!DF39)</f>
        <v>25</v>
      </c>
      <c r="DV31">
        <f>IF('1STGR'!DF39=0,"", '1STGR'!DG39)</f>
        <v>120</v>
      </c>
      <c r="DW31">
        <f>IF('1STGR'!DF39=0,"",'1STGR'!DH39)</f>
        <v>2</v>
      </c>
      <c r="DX31" t="str">
        <f>IF('1STGR'!DF39=0,"",'1STGR'!DI39)</f>
        <v>OG</v>
      </c>
      <c r="DY31" t="str">
        <f>IF('1STGR'!DF39=0,"",'1STGR'!DJ39)</f>
        <v>OG</v>
      </c>
      <c r="DZ31">
        <f>IF('1STGR'!DK39=0,0, '1STGR'!DK39)</f>
        <v>25</v>
      </c>
      <c r="EA31">
        <f>IF('1STGR'!DK39=0,"", '1STGR'!DL39)</f>
        <v>29</v>
      </c>
      <c r="EB31">
        <f>IF('1STGR'!DK39=0,"", '1STGR'!DM39)</f>
        <v>2</v>
      </c>
      <c r="EC31" t="str">
        <f>IF('1STGR'!DK39=0,"", '1STGR'!DN39)</f>
        <v>OG</v>
      </c>
      <c r="ED31" t="str">
        <f>IF('1STGR'!DK39=0,"", '1STGR'!DO39)</f>
        <v>OG</v>
      </c>
      <c r="EE31">
        <f>IF('1STGR'!DP39=0,"", '1STGR'!DP39)</f>
        <v>149</v>
      </c>
      <c r="EF31" t="str">
        <f>IF('1STGR'!DP39=0,"", '1STGR'!DS39)</f>
        <v>OG</v>
      </c>
      <c r="EG31" t="str">
        <f>IF('1STGR'!DP39=0,"", '1STGR'!DT39)</f>
        <v>OG</v>
      </c>
      <c r="EH31" t="str">
        <f t="shared" si="21"/>
        <v/>
      </c>
      <c r="EI31" s="17">
        <f>'1STML'!AK39</f>
        <v>1913</v>
      </c>
      <c r="EJ31" s="17">
        <f>'1STML'!AL39</f>
        <v>294.31</v>
      </c>
      <c r="EK31" s="17" t="str">
        <f>'1STML'!AM39</f>
        <v>PASS</v>
      </c>
      <c r="EL31">
        <f>'1STML'!AN39</f>
        <v>2</v>
      </c>
      <c r="EM31" s="17">
        <f>'1STGR'!DY39</f>
        <v>0</v>
      </c>
      <c r="EN31">
        <f>'1STGR'!EA39</f>
        <v>1</v>
      </c>
      <c r="EO31">
        <f>'1STGR'!EB39</f>
        <v>48</v>
      </c>
      <c r="EP31" t="str">
        <f t="shared" si="22"/>
        <v>NOT GRADED</v>
      </c>
      <c r="EQ31" t="str">
        <f t="shared" si="23"/>
        <v>0-35</v>
      </c>
      <c r="ER31">
        <v>8</v>
      </c>
    </row>
    <row r="32" spans="1:148">
      <c r="A32">
        <f>'1ST'!A41</f>
        <v>31</v>
      </c>
      <c r="B32" t="str">
        <f>'1ST'!B41</f>
        <v>ST0790099</v>
      </c>
      <c r="C32">
        <f>'1ST'!C41</f>
        <v>200302</v>
      </c>
      <c r="D32" t="str">
        <f>'1ST'!D41</f>
        <v>AAYUB B.K.</v>
      </c>
      <c r="E32">
        <f>SUB!$B$4</f>
        <v>35</v>
      </c>
      <c r="F32" t="str">
        <f>SUB!$B$5</f>
        <v>KG</v>
      </c>
      <c r="G32" s="24" t="str">
        <f t="shared" si="0"/>
        <v>SAGARMATHA</v>
      </c>
      <c r="H32" t="str">
        <f>SUB!$B$3</f>
        <v>FIRST TERMINAL EXAMINATION 2080</v>
      </c>
      <c r="I32" t="str">
        <f>STD!F33</f>
        <v>ENGLISH MEDIUM</v>
      </c>
      <c r="J32" s="7">
        <f>STD!R33</f>
        <v>0</v>
      </c>
      <c r="K32">
        <f t="shared" si="24"/>
        <v>208101</v>
      </c>
      <c r="L32" t="str">
        <f t="shared" si="25"/>
        <v>COMP. ENGLISH</v>
      </c>
      <c r="M32">
        <f>IF('1STGR'!E40=0,0,'1STGR'!E40)</f>
        <v>50</v>
      </c>
      <c r="N32">
        <f>IF('1STGR'!E40=0,"",'1STGR'!F40)</f>
        <v>130</v>
      </c>
      <c r="O32">
        <f>IF('1STGR'!E40=0,"",'1STGR'!G40)</f>
        <v>2.5</v>
      </c>
      <c r="P32" t="str">
        <f>IF('1STGR'!E40=0,"",'1STGR'!H40)</f>
        <v>OG</v>
      </c>
      <c r="Q32" t="str">
        <f>IF('1STGR'!E40=0,"",'1STGR'!I40)</f>
        <v>OG</v>
      </c>
      <c r="R32">
        <f>IF('1STGR'!J40=0,0,'1STGR'!J40)</f>
        <v>50</v>
      </c>
      <c r="S32">
        <f>IF('1STGR'!J40=0,"",'1STGR'!K40)</f>
        <v>53</v>
      </c>
      <c r="T32">
        <f>IF('1STGR'!J40=0,"",'1STGR'!L40)</f>
        <v>2.5</v>
      </c>
      <c r="U32" t="str">
        <f>IF('1STGR'!J40=0,"",'1STGR'!M40)</f>
        <v>OG</v>
      </c>
      <c r="V32" t="str">
        <f>IF('1STGR'!J40=0,"",'1STGR'!N40)</f>
        <v>OG</v>
      </c>
      <c r="W32">
        <f>IF('1STGR'!O40=0,"",'1STGR'!O40)</f>
        <v>183</v>
      </c>
      <c r="X32" t="str">
        <f>IF('1STGR'!O40=0,"",'1STGR'!R40)</f>
        <v>OG</v>
      </c>
      <c r="Y32" t="str">
        <f>IF('1STGR'!O40=0,"",'1STGR'!S40)</f>
        <v>OG</v>
      </c>
      <c r="Z32" t="str">
        <f t="shared" si="1"/>
        <v/>
      </c>
      <c r="AA32">
        <f t="shared" si="2"/>
        <v>208105</v>
      </c>
      <c r="AB32" t="str">
        <f t="shared" si="3"/>
        <v>COMP. NEPALI</v>
      </c>
      <c r="AC32">
        <f>IF('1STGR'!T40=0,0,'1STGR'!T40)</f>
        <v>50</v>
      </c>
      <c r="AD32">
        <f>IF('1STGR'!T40=0,"",'1STGR'!U40)</f>
        <v>220</v>
      </c>
      <c r="AE32">
        <f>IF('1STGR'!T40=0,"",'1STGR'!V40)</f>
        <v>2.5</v>
      </c>
      <c r="AF32" t="str">
        <f>IF('1STGR'!T40=0,"",'1STGR'!W40)</f>
        <v>OG</v>
      </c>
      <c r="AG32" t="str">
        <f>IF('1STGR'!T40=0,"",'1STGR'!X40)</f>
        <v>OG</v>
      </c>
      <c r="AH32">
        <f>IF('1STGR'!Y40=0,0,'1STGR'!Y40)</f>
        <v>50</v>
      </c>
      <c r="AI32">
        <f>IF('1STGR'!Y40=0,"",'1STGR'!Z40)</f>
        <v>55</v>
      </c>
      <c r="AJ32">
        <f>IF('1STGR'!Y40=0,"",'1STGR'!AA40)</f>
        <v>2.5</v>
      </c>
      <c r="AK32" t="str">
        <f>IF('1STGR'!Y40=0,"",'1STGR'!AB40)</f>
        <v>OG</v>
      </c>
      <c r="AL32" t="str">
        <f>IF('1STGR'!Y40=0,"",'1STGR'!AC40)</f>
        <v>OG</v>
      </c>
      <c r="AM32">
        <f>IF('1STGR'!AD40=0,"",'1STGR'!AD40)</f>
        <v>275</v>
      </c>
      <c r="AN32" t="str">
        <f>IF('1STGR'!AD40=0,"",'1STGR'!AG40)</f>
        <v>OG</v>
      </c>
      <c r="AO32" t="str">
        <f>IF('1STGR'!AD40=0,"",'1STGR'!AH40)</f>
        <v>OG</v>
      </c>
      <c r="AP32" t="str">
        <f t="shared" si="4"/>
        <v/>
      </c>
      <c r="AQ32">
        <f t="shared" si="5"/>
        <v>208110</v>
      </c>
      <c r="AR32" t="str">
        <f t="shared" si="6"/>
        <v>COMP. MATHEMATICS</v>
      </c>
      <c r="AS32">
        <f>IF('1STGR'!AI40=0,0,'1STGR'!AI40)</f>
        <v>50</v>
      </c>
      <c r="AT32">
        <f>IF('1STGR'!AI40=0,"",'1STGR'!AJ40)</f>
        <v>215</v>
      </c>
      <c r="AU32">
        <f>IF('1STGR'!AI40=0,"",'1STGR'!AK40)</f>
        <v>2.5</v>
      </c>
      <c r="AV32" t="str">
        <f>IF('1STGR'!AI40=0,"",'1STGR'!AL40)</f>
        <v>OG</v>
      </c>
      <c r="AW32" t="str">
        <f>IF('1STGR'!AI40=0,"",'1STGR'!AM40)</f>
        <v>OG</v>
      </c>
      <c r="AX32">
        <f>IF('1STGR'!AN40=0,0,'1STGR'!AN40)</f>
        <v>50</v>
      </c>
      <c r="AY32">
        <f>IF('1STGR'!AN40=0,"",'1STGR'!AO40)</f>
        <v>53</v>
      </c>
      <c r="AZ32">
        <f>IF('1STGR'!AN40=0,"",'1STGR'!AP40)</f>
        <v>2.5</v>
      </c>
      <c r="BA32" t="str">
        <f>IF('1STGR'!AN40=0,"",'1STGR'!AQ40)</f>
        <v>OG</v>
      </c>
      <c r="BB32" t="str">
        <f>IF('1STGR'!AN40=0,"",'1STGR'!AR40)</f>
        <v>OG</v>
      </c>
      <c r="BC32">
        <f>IF('1STGR'!AS40=0,"",'1STGR'!AS40)</f>
        <v>268</v>
      </c>
      <c r="BD32" t="str">
        <f>IF('1STGR'!AS40=0,"",'1STGR'!AV40)</f>
        <v>OG</v>
      </c>
      <c r="BE32" t="str">
        <f>IF('1STGR'!AS40=0,"",'1STGR'!AW40)</f>
        <v>OG</v>
      </c>
      <c r="BF32" t="str">
        <f t="shared" si="7"/>
        <v/>
      </c>
      <c r="BG32">
        <f t="shared" si="8"/>
        <v>208115</v>
      </c>
      <c r="BH32" t="str">
        <f t="shared" si="9"/>
        <v>SCIENCE AND TECHNOLOGY</v>
      </c>
      <c r="BI32">
        <f>IF('1STGR'!AX40=0,0,'1STGR'!AX40)</f>
        <v>50</v>
      </c>
      <c r="BJ32">
        <f>IF('1STGR'!AX40=0,"",'1STGR'!AY40)</f>
        <v>225</v>
      </c>
      <c r="BK32">
        <f>IF('1STGR'!AX40=0,"",'1STGR'!AZ40)</f>
        <v>2.5</v>
      </c>
      <c r="BL32" t="str">
        <f>IF('1STGR'!AX40=0,"",'1STGR'!BA40)</f>
        <v>OG</v>
      </c>
      <c r="BM32" t="str">
        <f>IF('1STGR'!AX40=0,"",'1STGR'!BB40)</f>
        <v>OG</v>
      </c>
      <c r="BN32">
        <f>IF('1STGR'!BC40=0,0,'1STGR'!BC40)</f>
        <v>50</v>
      </c>
      <c r="BO32">
        <f>IF('1STGR'!BC40=0,"",'1STGR'!BD40)</f>
        <v>55</v>
      </c>
      <c r="BP32">
        <f>IF('1STGR'!BC40=0,"",'1STGR'!BE40)</f>
        <v>2.5</v>
      </c>
      <c r="BQ32" t="str">
        <f>IF('1STGR'!BC40=0,"",'1STGR'!BF40)</f>
        <v>OG</v>
      </c>
      <c r="BR32" t="str">
        <f>IF('1STGR'!BC40=0,"",'1STGR'!BG40)</f>
        <v>OG</v>
      </c>
      <c r="BS32">
        <f>IF('1STGR'!BH40=0,"",'1STGR'!BH40)</f>
        <v>280</v>
      </c>
      <c r="BT32" t="str">
        <f>IF('1STGR'!BH40=0,"",'1STGR'!BK40)</f>
        <v>OG</v>
      </c>
      <c r="BU32" t="str">
        <f>IF('1STGR'!BH40=0,"",'1STGR'!BL40)</f>
        <v>OG</v>
      </c>
      <c r="BV32" t="str">
        <f t="shared" si="10"/>
        <v/>
      </c>
      <c r="BW32">
        <f t="shared" si="11"/>
        <v>208120</v>
      </c>
      <c r="BX32" t="str">
        <f t="shared" si="12"/>
        <v>SOCIAL STUDIES</v>
      </c>
      <c r="BY32">
        <f>IF('1STGR'!BM40=0,0,'1STGR'!BM40)</f>
        <v>50</v>
      </c>
      <c r="BZ32">
        <f>IF('1STGR'!BM40=0,"",'1STGR'!BN40)</f>
        <v>150</v>
      </c>
      <c r="CA32">
        <f>IF('1STGR'!BM40=0,"",'1STGR'!BO40)</f>
        <v>2.5</v>
      </c>
      <c r="CB32" t="str">
        <f>IF('1STGR'!BM40=0,"",'1STGR'!BP40)</f>
        <v>OG</v>
      </c>
      <c r="CC32" t="str">
        <f>IF('1STGR'!BM40=0,"",'1STGR'!BQ40)</f>
        <v>OG</v>
      </c>
      <c r="CD32">
        <f>IF('1STGR'!BR40=0,0,'1STGR'!BR40)</f>
        <v>50</v>
      </c>
      <c r="CE32">
        <f>IF('1STGR'!BR40=0,"",'1STGR'!BS40)</f>
        <v>52</v>
      </c>
      <c r="CF32">
        <f>IF('1STGR'!BR40=0,"",'1STGR'!BT40)</f>
        <v>2.5</v>
      </c>
      <c r="CG32" t="str">
        <f>IF('1STGR'!BR40=0,"",'1STGR'!BU40)</f>
        <v>OG</v>
      </c>
      <c r="CH32" t="str">
        <f>IF('1STGR'!BR40=0,"",'1STGR'!BV40)</f>
        <v>OG</v>
      </c>
      <c r="CI32">
        <f>IF('1STGR'!BW40=0, "", '1STGR'!BW40)</f>
        <v>202</v>
      </c>
      <c r="CJ32" t="str">
        <f>IF('1STGR'!BW40=0, "", '1STGR'!BZ40)</f>
        <v>OG</v>
      </c>
      <c r="CK32" t="str">
        <f>IF('1STGR'!BW40=0, "", '1STGR'!CA40)</f>
        <v>OG</v>
      </c>
      <c r="CL32" t="str">
        <f t="shared" si="13"/>
        <v/>
      </c>
      <c r="CM32">
        <f t="shared" si="14"/>
        <v>208125</v>
      </c>
      <c r="CN32" t="str">
        <f t="shared" si="15"/>
        <v>GK</v>
      </c>
      <c r="CO32">
        <f>IF('1STGR'!CB40=0,0,'1STGR'!CB40)</f>
        <v>25</v>
      </c>
      <c r="CP32">
        <f>IF('1STGR'!CB40=0, "", '1STGR'!CC40)</f>
        <v>110</v>
      </c>
      <c r="CQ32">
        <f>IF('1STGR'!CB40=0, "", '1STGR'!CD40)</f>
        <v>2</v>
      </c>
      <c r="CR32" t="str">
        <f>IF('1STGR'!CB40=0, "", '1STGR'!CE40)</f>
        <v>OG</v>
      </c>
      <c r="CS32" t="str">
        <f>IF('1STGR'!CB40=0, "", '1STGR'!CF40)</f>
        <v>OG</v>
      </c>
      <c r="CT32">
        <f>IF('1STGR'!CG40=0, 0, '1STGR'!CG40)</f>
        <v>25</v>
      </c>
      <c r="CU32">
        <f>IF('1STGR'!CG40=0, "", '1STGR'!CH40)</f>
        <v>27</v>
      </c>
      <c r="CV32">
        <f>IF('1STGR'!CG40=0, "", '1STGR'!CI40)</f>
        <v>2</v>
      </c>
      <c r="CW32" t="str">
        <f>IF('1STGR'!CG40=0, "", '1STGR'!CJ40)</f>
        <v>OG</v>
      </c>
      <c r="CX32" t="str">
        <f>IF('1STGR'!CG40=0, "", '1STGR'!CK40)</f>
        <v>OG</v>
      </c>
      <c r="CY32">
        <f>IF('1STGR'!CL40=0, "", '1STGR'!CL40)</f>
        <v>137</v>
      </c>
      <c r="CZ32" t="str">
        <f>IF('1STGR'!CL40=0, "", '1STGR'!CO40)</f>
        <v>OG</v>
      </c>
      <c r="DA32" t="str">
        <f>IF('1STGR'!CL40=0, "", '1STGR'!CP40)</f>
        <v>OG</v>
      </c>
      <c r="DB32" t="str">
        <f t="shared" si="16"/>
        <v/>
      </c>
      <c r="DC32">
        <f t="shared" si="17"/>
        <v>208130</v>
      </c>
      <c r="DD32" t="str">
        <f t="shared" si="18"/>
        <v>ORAL</v>
      </c>
      <c r="DE32">
        <f>IF('1STGR'!CQ40=0,0,'1STGR'!CQ40)</f>
        <v>25</v>
      </c>
      <c r="DF32">
        <f>IF('1STGR'!CQ40=0,"", '1STGR'!CR40)</f>
        <v>85</v>
      </c>
      <c r="DG32">
        <f>IF('1STGR'!CQ40=0,"", '1STGR'!CS40)</f>
        <v>2</v>
      </c>
      <c r="DH32" t="str">
        <f>IF('1STGR'!CQ40=0,"", '1STGR'!CT40)</f>
        <v>OG</v>
      </c>
      <c r="DI32" t="str">
        <f>IF('1STGR'!CQ40=0,"", '1STGR'!CU40)</f>
        <v>OG</v>
      </c>
      <c r="DJ32">
        <f>IF('1STGR'!CV40=0,0, '1STGR'!CV40)</f>
        <v>25</v>
      </c>
      <c r="DK32">
        <f>IF('1STGR'!CV40=0, "", '1STGR'!CW40)</f>
        <v>25</v>
      </c>
      <c r="DL32">
        <f>IF('1STGR'!CV40=0, "", '1STGR'!CX40)</f>
        <v>2</v>
      </c>
      <c r="DM32" t="str">
        <f>IF('1STGR'!CV40=0, "", '1STGR'!CY40)</f>
        <v>A+</v>
      </c>
      <c r="DN32">
        <f>IF('1STGR'!CV40=0, "", '1STGR'!CZ40)</f>
        <v>4</v>
      </c>
      <c r="DO32">
        <f>IF('1STGR'!DA40=0,"", '1STGR'!DA40)</f>
        <v>110</v>
      </c>
      <c r="DP32" t="str">
        <f>IF('1STGR'!DA40=0,"", '1STGR'!DD40)</f>
        <v>OG</v>
      </c>
      <c r="DQ32" t="str">
        <f>IF('1STGR'!DA40=0,"", '1STGR'!DE40)</f>
        <v>OG</v>
      </c>
      <c r="DR32" t="str">
        <f t="shared" si="19"/>
        <v/>
      </c>
      <c r="DS32">
        <f t="shared" si="20"/>
        <v>208135</v>
      </c>
      <c r="DT32" t="str">
        <f t="shared" si="26"/>
        <v>WORKSHEET</v>
      </c>
      <c r="DU32">
        <f>IF('1STGR'!DF40=0,0, '1STGR'!DF40)</f>
        <v>25</v>
      </c>
      <c r="DV32">
        <f>IF('1STGR'!DF40=0,"", '1STGR'!DG40)</f>
        <v>90</v>
      </c>
      <c r="DW32">
        <f>IF('1STGR'!DF40=0,"",'1STGR'!DH40)</f>
        <v>2</v>
      </c>
      <c r="DX32" t="str">
        <f>IF('1STGR'!DF40=0,"",'1STGR'!DI40)</f>
        <v>OG</v>
      </c>
      <c r="DY32" t="str">
        <f>IF('1STGR'!DF40=0,"",'1STGR'!DJ40)</f>
        <v>OG</v>
      </c>
      <c r="DZ32">
        <f>IF('1STGR'!DK40=0,0, '1STGR'!DK40)</f>
        <v>25</v>
      </c>
      <c r="EA32">
        <f>IF('1STGR'!DK40=0,"", '1STGR'!DL40)</f>
        <v>27</v>
      </c>
      <c r="EB32">
        <f>IF('1STGR'!DK40=0,"", '1STGR'!DM40)</f>
        <v>2</v>
      </c>
      <c r="EC32" t="str">
        <f>IF('1STGR'!DK40=0,"", '1STGR'!DN40)</f>
        <v>OG</v>
      </c>
      <c r="ED32" t="str">
        <f>IF('1STGR'!DK40=0,"", '1STGR'!DO40)</f>
        <v>OG</v>
      </c>
      <c r="EE32">
        <f>IF('1STGR'!DP40=0,"", '1STGR'!DP40)</f>
        <v>117</v>
      </c>
      <c r="EF32" t="str">
        <f>IF('1STGR'!DP40=0,"", '1STGR'!DS40)</f>
        <v>OG</v>
      </c>
      <c r="EG32" t="str">
        <f>IF('1STGR'!DP40=0,"", '1STGR'!DT40)</f>
        <v>OG</v>
      </c>
      <c r="EH32" t="str">
        <f t="shared" si="21"/>
        <v/>
      </c>
      <c r="EI32" s="17">
        <f>'1STML'!AK40</f>
        <v>1572</v>
      </c>
      <c r="EJ32" s="17">
        <f>'1STML'!AL40</f>
        <v>241.85</v>
      </c>
      <c r="EK32" s="17" t="str">
        <f>'1STML'!AM40</f>
        <v>PASS</v>
      </c>
      <c r="EL32">
        <f>'1STML'!AN40</f>
        <v>16</v>
      </c>
      <c r="EM32" s="17">
        <f>'1STGR'!DY40</f>
        <v>0</v>
      </c>
      <c r="EN32">
        <f>'1STGR'!EA40</f>
        <v>1</v>
      </c>
      <c r="EO32">
        <f>'1STGR'!EB40</f>
        <v>41</v>
      </c>
      <c r="EP32" t="str">
        <f t="shared" si="22"/>
        <v>NOT GRADED</v>
      </c>
      <c r="EQ32" t="str">
        <f t="shared" si="23"/>
        <v>0-35</v>
      </c>
      <c r="ER32">
        <v>8</v>
      </c>
    </row>
    <row r="33" spans="1:148">
      <c r="A33">
        <f>'1ST'!A42</f>
        <v>32</v>
      </c>
      <c r="B33" t="str">
        <f>'1ST'!B42</f>
        <v>ST0800303</v>
      </c>
      <c r="C33">
        <f>'1ST'!C42</f>
        <v>200303</v>
      </c>
      <c r="D33" t="str">
        <f>'1ST'!D42</f>
        <v>ALIYA LIMBU</v>
      </c>
      <c r="E33">
        <f>SUB!$B$4</f>
        <v>35</v>
      </c>
      <c r="F33" t="str">
        <f>SUB!$B$5</f>
        <v>KG</v>
      </c>
      <c r="G33" s="24" t="str">
        <f t="shared" si="0"/>
        <v>SAGARMATHA</v>
      </c>
      <c r="H33" t="str">
        <f>SUB!$B$3</f>
        <v>FIRST TERMINAL EXAMINATION 2080</v>
      </c>
      <c r="I33" t="str">
        <f>STD!F34</f>
        <v>ENGLISH MEDIUM</v>
      </c>
      <c r="J33" s="7">
        <f>STD!R34</f>
        <v>0</v>
      </c>
      <c r="K33">
        <f t="shared" si="24"/>
        <v>208101</v>
      </c>
      <c r="L33" t="str">
        <f t="shared" si="25"/>
        <v>COMP. ENGLISH</v>
      </c>
      <c r="M33">
        <f>IF('1STGR'!E41=0,0,'1STGR'!E41)</f>
        <v>50</v>
      </c>
      <c r="N33">
        <f>IF('1STGR'!E41=0,"",'1STGR'!F41)</f>
        <v>120</v>
      </c>
      <c r="O33">
        <f>IF('1STGR'!E41=0,"",'1STGR'!G41)</f>
        <v>2.5</v>
      </c>
      <c r="P33" t="str">
        <f>IF('1STGR'!E41=0,"",'1STGR'!H41)</f>
        <v>OG</v>
      </c>
      <c r="Q33" t="str">
        <f>IF('1STGR'!E41=0,"",'1STGR'!I41)</f>
        <v>OG</v>
      </c>
      <c r="R33">
        <f>IF('1STGR'!J41=0,0,'1STGR'!J41)</f>
        <v>50</v>
      </c>
      <c r="S33">
        <f>IF('1STGR'!J41=0,"",'1STGR'!K41)</f>
        <v>44</v>
      </c>
      <c r="T33">
        <f>IF('1STGR'!J41=0,"",'1STGR'!L41)</f>
        <v>2.5</v>
      </c>
      <c r="U33" t="str">
        <f>IF('1STGR'!J41=0,"",'1STGR'!M41)</f>
        <v>A</v>
      </c>
      <c r="V33">
        <f>IF('1STGR'!J41=0,"",'1STGR'!N41)</f>
        <v>3.6</v>
      </c>
      <c r="W33">
        <f>IF('1STGR'!O41=0,"",'1STGR'!O41)</f>
        <v>164</v>
      </c>
      <c r="X33" t="str">
        <f>IF('1STGR'!O41=0,"",'1STGR'!R41)</f>
        <v>OG</v>
      </c>
      <c r="Y33" t="str">
        <f>IF('1STGR'!O41=0,"",'1STGR'!S41)</f>
        <v>OG</v>
      </c>
      <c r="Z33" t="str">
        <f t="shared" si="1"/>
        <v/>
      </c>
      <c r="AA33">
        <f t="shared" si="2"/>
        <v>208105</v>
      </c>
      <c r="AB33" t="str">
        <f t="shared" si="3"/>
        <v>COMP. NEPALI</v>
      </c>
      <c r="AC33">
        <f>IF('1STGR'!T41=0,0,'1STGR'!T41)</f>
        <v>50</v>
      </c>
      <c r="AD33">
        <f>IF('1STGR'!T41=0,"",'1STGR'!U41)</f>
        <v>105</v>
      </c>
      <c r="AE33">
        <f>IF('1STGR'!T41=0,"",'1STGR'!V41)</f>
        <v>2.5</v>
      </c>
      <c r="AF33" t="str">
        <f>IF('1STGR'!T41=0,"",'1STGR'!W41)</f>
        <v>OG</v>
      </c>
      <c r="AG33" t="str">
        <f>IF('1STGR'!T41=0,"",'1STGR'!X41)</f>
        <v>OG</v>
      </c>
      <c r="AH33">
        <f>IF('1STGR'!Y41=0,0,'1STGR'!Y41)</f>
        <v>50</v>
      </c>
      <c r="AI33">
        <f>IF('1STGR'!Y41=0,"",'1STGR'!Z41)</f>
        <v>52</v>
      </c>
      <c r="AJ33">
        <f>IF('1STGR'!Y41=0,"",'1STGR'!AA41)</f>
        <v>2.5</v>
      </c>
      <c r="AK33" t="str">
        <f>IF('1STGR'!Y41=0,"",'1STGR'!AB41)</f>
        <v>OG</v>
      </c>
      <c r="AL33" t="str">
        <f>IF('1STGR'!Y41=0,"",'1STGR'!AC41)</f>
        <v>OG</v>
      </c>
      <c r="AM33">
        <f>IF('1STGR'!AD41=0,"",'1STGR'!AD41)</f>
        <v>157</v>
      </c>
      <c r="AN33" t="str">
        <f>IF('1STGR'!AD41=0,"",'1STGR'!AG41)</f>
        <v>OG</v>
      </c>
      <c r="AO33" t="str">
        <f>IF('1STGR'!AD41=0,"",'1STGR'!AH41)</f>
        <v>OG</v>
      </c>
      <c r="AP33" t="str">
        <f t="shared" si="4"/>
        <v/>
      </c>
      <c r="AQ33">
        <f t="shared" si="5"/>
        <v>208110</v>
      </c>
      <c r="AR33" t="str">
        <f t="shared" si="6"/>
        <v>COMP. MATHEMATICS</v>
      </c>
      <c r="AS33">
        <f>IF('1STGR'!AI41=0,0,'1STGR'!AI41)</f>
        <v>50</v>
      </c>
      <c r="AT33">
        <f>IF('1STGR'!AI41=0,"",'1STGR'!AJ41)</f>
        <v>110</v>
      </c>
      <c r="AU33">
        <f>IF('1STGR'!AI41=0,"",'1STGR'!AK41)</f>
        <v>2.5</v>
      </c>
      <c r="AV33" t="str">
        <f>IF('1STGR'!AI41=0,"",'1STGR'!AL41)</f>
        <v>OG</v>
      </c>
      <c r="AW33" t="str">
        <f>IF('1STGR'!AI41=0,"",'1STGR'!AM41)</f>
        <v>OG</v>
      </c>
      <c r="AX33">
        <f>IF('1STGR'!AN41=0,0,'1STGR'!AN41)</f>
        <v>50</v>
      </c>
      <c r="AY33">
        <f>IF('1STGR'!AN41=0,"",'1STGR'!AO41)</f>
        <v>44</v>
      </c>
      <c r="AZ33">
        <f>IF('1STGR'!AN41=0,"",'1STGR'!AP41)</f>
        <v>2.5</v>
      </c>
      <c r="BA33" t="str">
        <f>IF('1STGR'!AN41=0,"",'1STGR'!AQ41)</f>
        <v>A</v>
      </c>
      <c r="BB33">
        <f>IF('1STGR'!AN41=0,"",'1STGR'!AR41)</f>
        <v>3.6</v>
      </c>
      <c r="BC33">
        <f>IF('1STGR'!AS41=0,"",'1STGR'!AS41)</f>
        <v>154</v>
      </c>
      <c r="BD33" t="str">
        <f>IF('1STGR'!AS41=0,"",'1STGR'!AV41)</f>
        <v>OG</v>
      </c>
      <c r="BE33" t="str">
        <f>IF('1STGR'!AS41=0,"",'1STGR'!AW41)</f>
        <v>OG</v>
      </c>
      <c r="BF33" t="str">
        <f t="shared" si="7"/>
        <v/>
      </c>
      <c r="BG33">
        <f t="shared" si="8"/>
        <v>208115</v>
      </c>
      <c r="BH33" t="str">
        <f t="shared" si="9"/>
        <v>SCIENCE AND TECHNOLOGY</v>
      </c>
      <c r="BI33">
        <f>IF('1STGR'!AX41=0,0,'1STGR'!AX41)</f>
        <v>50</v>
      </c>
      <c r="BJ33">
        <f>IF('1STGR'!AX41=0,"",'1STGR'!AY41)</f>
        <v>105</v>
      </c>
      <c r="BK33">
        <f>IF('1STGR'!AX41=0,"",'1STGR'!AZ41)</f>
        <v>2.5</v>
      </c>
      <c r="BL33" t="str">
        <f>IF('1STGR'!AX41=0,"",'1STGR'!BA41)</f>
        <v>OG</v>
      </c>
      <c r="BM33" t="str">
        <f>IF('1STGR'!AX41=0,"",'1STGR'!BB41)</f>
        <v>OG</v>
      </c>
      <c r="BN33">
        <f>IF('1STGR'!BC41=0,0,'1STGR'!BC41)</f>
        <v>50</v>
      </c>
      <c r="BO33">
        <f>IF('1STGR'!BC41=0,"",'1STGR'!BD41)</f>
        <v>52</v>
      </c>
      <c r="BP33">
        <f>IF('1STGR'!BC41=0,"",'1STGR'!BE41)</f>
        <v>2.5</v>
      </c>
      <c r="BQ33" t="str">
        <f>IF('1STGR'!BC41=0,"",'1STGR'!BF41)</f>
        <v>OG</v>
      </c>
      <c r="BR33" t="str">
        <f>IF('1STGR'!BC41=0,"",'1STGR'!BG41)</f>
        <v>OG</v>
      </c>
      <c r="BS33">
        <f>IF('1STGR'!BH41=0,"",'1STGR'!BH41)</f>
        <v>157</v>
      </c>
      <c r="BT33" t="str">
        <f>IF('1STGR'!BH41=0,"",'1STGR'!BK41)</f>
        <v>OG</v>
      </c>
      <c r="BU33" t="str">
        <f>IF('1STGR'!BH41=0,"",'1STGR'!BL41)</f>
        <v>OG</v>
      </c>
      <c r="BV33" t="str">
        <f t="shared" si="10"/>
        <v/>
      </c>
      <c r="BW33">
        <f t="shared" si="11"/>
        <v>208120</v>
      </c>
      <c r="BX33" t="str">
        <f t="shared" si="12"/>
        <v>SOCIAL STUDIES</v>
      </c>
      <c r="BY33">
        <f>IF('1STGR'!BM41=0,0,'1STGR'!BM41)</f>
        <v>50</v>
      </c>
      <c r="BZ33">
        <f>IF('1STGR'!BM41=0,"",'1STGR'!BN41)</f>
        <v>105</v>
      </c>
      <c r="CA33">
        <f>IF('1STGR'!BM41=0,"",'1STGR'!BO41)</f>
        <v>2.5</v>
      </c>
      <c r="CB33" t="str">
        <f>IF('1STGR'!BM41=0,"",'1STGR'!BP41)</f>
        <v>OG</v>
      </c>
      <c r="CC33" t="str">
        <f>IF('1STGR'!BM41=0,"",'1STGR'!BQ41)</f>
        <v>OG</v>
      </c>
      <c r="CD33">
        <f>IF('1STGR'!BR41=0,0,'1STGR'!BR41)</f>
        <v>50</v>
      </c>
      <c r="CE33">
        <f>IF('1STGR'!BR41=0,"",'1STGR'!BS41)</f>
        <v>38</v>
      </c>
      <c r="CF33">
        <f>IF('1STGR'!BR41=0,"",'1STGR'!BT41)</f>
        <v>2.5</v>
      </c>
      <c r="CG33" t="str">
        <f>IF('1STGR'!BR41=0,"",'1STGR'!BU41)</f>
        <v>B+</v>
      </c>
      <c r="CH33">
        <f>IF('1STGR'!BR41=0,"",'1STGR'!BV41)</f>
        <v>3.2</v>
      </c>
      <c r="CI33">
        <f>IF('1STGR'!BW41=0, "", '1STGR'!BW41)</f>
        <v>143</v>
      </c>
      <c r="CJ33" t="str">
        <f>IF('1STGR'!BW41=0, "", '1STGR'!BZ41)</f>
        <v>OG</v>
      </c>
      <c r="CK33" t="str">
        <f>IF('1STGR'!BW41=0, "", '1STGR'!CA41)</f>
        <v>OG</v>
      </c>
      <c r="CL33" t="str">
        <f t="shared" si="13"/>
        <v/>
      </c>
      <c r="CM33">
        <f t="shared" si="14"/>
        <v>208125</v>
      </c>
      <c r="CN33" t="str">
        <f t="shared" si="15"/>
        <v>GK</v>
      </c>
      <c r="CO33">
        <f>IF('1STGR'!CB41=0,0,'1STGR'!CB41)</f>
        <v>25</v>
      </c>
      <c r="CP33">
        <f>IF('1STGR'!CB41=0, "", '1STGR'!CC41)</f>
        <v>80</v>
      </c>
      <c r="CQ33">
        <f>IF('1STGR'!CB41=0, "", '1STGR'!CD41)</f>
        <v>2</v>
      </c>
      <c r="CR33" t="str">
        <f>IF('1STGR'!CB41=0, "", '1STGR'!CE41)</f>
        <v>OG</v>
      </c>
      <c r="CS33" t="str">
        <f>IF('1STGR'!CB41=0, "", '1STGR'!CF41)</f>
        <v>OG</v>
      </c>
      <c r="CT33">
        <f>IF('1STGR'!CG41=0, 0, '1STGR'!CG41)</f>
        <v>25</v>
      </c>
      <c r="CU33">
        <f>IF('1STGR'!CG41=0, "", '1STGR'!CH41)</f>
        <v>25</v>
      </c>
      <c r="CV33">
        <f>IF('1STGR'!CG41=0, "", '1STGR'!CI41)</f>
        <v>2</v>
      </c>
      <c r="CW33" t="str">
        <f>IF('1STGR'!CG41=0, "", '1STGR'!CJ41)</f>
        <v>A+</v>
      </c>
      <c r="CX33">
        <f>IF('1STGR'!CG41=0, "", '1STGR'!CK41)</f>
        <v>4</v>
      </c>
      <c r="CY33">
        <f>IF('1STGR'!CL41=0, "", '1STGR'!CL41)</f>
        <v>105</v>
      </c>
      <c r="CZ33" t="str">
        <f>IF('1STGR'!CL41=0, "", '1STGR'!CO41)</f>
        <v>OG</v>
      </c>
      <c r="DA33" t="str">
        <f>IF('1STGR'!CL41=0, "", '1STGR'!CP41)</f>
        <v>OG</v>
      </c>
      <c r="DB33" t="str">
        <f t="shared" si="16"/>
        <v/>
      </c>
      <c r="DC33">
        <f t="shared" si="17"/>
        <v>208130</v>
      </c>
      <c r="DD33" t="str">
        <f t="shared" si="18"/>
        <v>ORAL</v>
      </c>
      <c r="DE33">
        <f>IF('1STGR'!CQ41=0,0,'1STGR'!CQ41)</f>
        <v>25</v>
      </c>
      <c r="DF33">
        <f>IF('1STGR'!CQ41=0,"", '1STGR'!CR41)</f>
        <v>90</v>
      </c>
      <c r="DG33">
        <f>IF('1STGR'!CQ41=0,"", '1STGR'!CS41)</f>
        <v>2</v>
      </c>
      <c r="DH33" t="str">
        <f>IF('1STGR'!CQ41=0,"", '1STGR'!CT41)</f>
        <v>OG</v>
      </c>
      <c r="DI33" t="str">
        <f>IF('1STGR'!CQ41=0,"", '1STGR'!CU41)</f>
        <v>OG</v>
      </c>
      <c r="DJ33">
        <f>IF('1STGR'!CV41=0,0, '1STGR'!CV41)</f>
        <v>25</v>
      </c>
      <c r="DK33">
        <f>IF('1STGR'!CV41=0, "", '1STGR'!CW41)</f>
        <v>24</v>
      </c>
      <c r="DL33">
        <f>IF('1STGR'!CV41=0, "", '1STGR'!CX41)</f>
        <v>2</v>
      </c>
      <c r="DM33" t="str">
        <f>IF('1STGR'!CV41=0, "", '1STGR'!CY41)</f>
        <v>A+</v>
      </c>
      <c r="DN33">
        <f>IF('1STGR'!CV41=0, "", '1STGR'!CZ41)</f>
        <v>4</v>
      </c>
      <c r="DO33">
        <f>IF('1STGR'!DA41=0,"", '1STGR'!DA41)</f>
        <v>114</v>
      </c>
      <c r="DP33" t="str">
        <f>IF('1STGR'!DA41=0,"", '1STGR'!DD41)</f>
        <v>OG</v>
      </c>
      <c r="DQ33" t="str">
        <f>IF('1STGR'!DA41=0,"", '1STGR'!DE41)</f>
        <v>OG</v>
      </c>
      <c r="DR33" t="str">
        <f t="shared" si="19"/>
        <v/>
      </c>
      <c r="DS33">
        <f t="shared" si="20"/>
        <v>208135</v>
      </c>
      <c r="DT33" t="str">
        <f t="shared" si="26"/>
        <v>WORKSHEET</v>
      </c>
      <c r="DU33">
        <f>IF('1STGR'!DF41=0,0, '1STGR'!DF41)</f>
        <v>25</v>
      </c>
      <c r="DV33">
        <f>IF('1STGR'!DF41=0,"", '1STGR'!DG41)</f>
        <v>50</v>
      </c>
      <c r="DW33">
        <f>IF('1STGR'!DF41=0,"",'1STGR'!DH41)</f>
        <v>2</v>
      </c>
      <c r="DX33" t="str">
        <f>IF('1STGR'!DF41=0,"",'1STGR'!DI41)</f>
        <v>OG</v>
      </c>
      <c r="DY33" t="str">
        <f>IF('1STGR'!DF41=0,"",'1STGR'!DJ41)</f>
        <v>OG</v>
      </c>
      <c r="DZ33">
        <f>IF('1STGR'!DK41=0,0, '1STGR'!DK41)</f>
        <v>25</v>
      </c>
      <c r="EA33">
        <f>IF('1STGR'!DK41=0,"", '1STGR'!DL41)</f>
        <v>25</v>
      </c>
      <c r="EB33">
        <f>IF('1STGR'!DK41=0,"", '1STGR'!DM41)</f>
        <v>2</v>
      </c>
      <c r="EC33" t="str">
        <f>IF('1STGR'!DK41=0,"", '1STGR'!DN41)</f>
        <v>A+</v>
      </c>
      <c r="ED33">
        <f>IF('1STGR'!DK41=0,"", '1STGR'!DO41)</f>
        <v>4</v>
      </c>
      <c r="EE33">
        <f>IF('1STGR'!DP41=0,"", '1STGR'!DP41)</f>
        <v>75</v>
      </c>
      <c r="EF33" t="str">
        <f>IF('1STGR'!DP41=0,"", '1STGR'!DS41)</f>
        <v>OG</v>
      </c>
      <c r="EG33" t="str">
        <f>IF('1STGR'!DP41=0,"", '1STGR'!DT41)</f>
        <v>OG</v>
      </c>
      <c r="EH33" t="str">
        <f t="shared" si="21"/>
        <v/>
      </c>
      <c r="EI33" s="17">
        <f>'1STML'!AK41</f>
        <v>1069</v>
      </c>
      <c r="EJ33" s="17">
        <f>'1STML'!AL41</f>
        <v>164.46</v>
      </c>
      <c r="EK33" s="17" t="str">
        <f>'1STML'!AM41</f>
        <v>PASS</v>
      </c>
      <c r="EL33">
        <f>'1STML'!AN41</f>
        <v>25</v>
      </c>
      <c r="EM33" s="17">
        <f>'1STGR'!DY41</f>
        <v>0</v>
      </c>
      <c r="EN33">
        <f>'1STGR'!EA41</f>
        <v>1</v>
      </c>
      <c r="EO33">
        <f>'1STGR'!EB41</f>
        <v>53</v>
      </c>
      <c r="EP33" t="str">
        <f t="shared" si="22"/>
        <v>NOT GRADED</v>
      </c>
      <c r="EQ33" t="str">
        <f t="shared" si="23"/>
        <v>0-35</v>
      </c>
      <c r="ER33">
        <v>8</v>
      </c>
    </row>
    <row r="34" spans="1:148">
      <c r="A34">
        <f>'1ST'!A43</f>
        <v>33</v>
      </c>
      <c r="B34" t="str">
        <f>'1ST'!B43</f>
        <v>ST0790116</v>
      </c>
      <c r="C34">
        <f>'1ST'!C43</f>
        <v>200304</v>
      </c>
      <c r="D34" t="str">
        <f>'1ST'!D43</f>
        <v>ANUSHKA BHUJEL</v>
      </c>
      <c r="E34">
        <f>SUB!$B$4</f>
        <v>35</v>
      </c>
      <c r="F34" t="str">
        <f>SUB!$B$5</f>
        <v>KG</v>
      </c>
      <c r="G34" s="24" t="str">
        <f t="shared" si="0"/>
        <v>SAGARMATHA</v>
      </c>
      <c r="H34" t="str">
        <f>SUB!$B$3</f>
        <v>FIRST TERMINAL EXAMINATION 2080</v>
      </c>
      <c r="I34" t="str">
        <f>STD!F35</f>
        <v>ENGLISH MEDIUM</v>
      </c>
      <c r="J34" s="7">
        <f>STD!R35</f>
        <v>0</v>
      </c>
      <c r="K34">
        <f t="shared" si="24"/>
        <v>208101</v>
      </c>
      <c r="L34" t="str">
        <f t="shared" si="25"/>
        <v>COMP. ENGLISH</v>
      </c>
      <c r="M34">
        <f>IF('1STGR'!E42=0,0,'1STGR'!E42)</f>
        <v>50</v>
      </c>
      <c r="N34">
        <f>IF('1STGR'!E42=0,"",'1STGR'!F42)</f>
        <v>230</v>
      </c>
      <c r="O34">
        <f>IF('1STGR'!E42=0,"",'1STGR'!G42)</f>
        <v>2.5</v>
      </c>
      <c r="P34" t="str">
        <f>IF('1STGR'!E42=0,"",'1STGR'!H42)</f>
        <v>OG</v>
      </c>
      <c r="Q34" t="str">
        <f>IF('1STGR'!E42=0,"",'1STGR'!I42)</f>
        <v>OG</v>
      </c>
      <c r="R34">
        <f>IF('1STGR'!J42=0,0,'1STGR'!J42)</f>
        <v>50</v>
      </c>
      <c r="S34">
        <f>IF('1STGR'!J42=0,"",'1STGR'!K42)</f>
        <v>55</v>
      </c>
      <c r="T34">
        <f>IF('1STGR'!J42=0,"",'1STGR'!L42)</f>
        <v>2.5</v>
      </c>
      <c r="U34" t="str">
        <f>IF('1STGR'!J42=0,"",'1STGR'!M42)</f>
        <v>OG</v>
      </c>
      <c r="V34" t="str">
        <f>IF('1STGR'!J42=0,"",'1STGR'!N42)</f>
        <v>OG</v>
      </c>
      <c r="W34">
        <f>IF('1STGR'!O42=0,"",'1STGR'!O42)</f>
        <v>285</v>
      </c>
      <c r="X34" t="str">
        <f>IF('1STGR'!O42=0,"",'1STGR'!R42)</f>
        <v>OG</v>
      </c>
      <c r="Y34" t="str">
        <f>IF('1STGR'!O42=0,"",'1STGR'!S42)</f>
        <v>OG</v>
      </c>
      <c r="Z34" t="str">
        <f t="shared" si="1"/>
        <v/>
      </c>
      <c r="AA34">
        <f t="shared" si="2"/>
        <v>208105</v>
      </c>
      <c r="AB34" t="str">
        <f t="shared" si="3"/>
        <v>COMP. NEPALI</v>
      </c>
      <c r="AC34">
        <f>IF('1STGR'!T42=0,0,'1STGR'!T42)</f>
        <v>50</v>
      </c>
      <c r="AD34">
        <f>IF('1STGR'!T42=0,"",'1STGR'!U42)</f>
        <v>200</v>
      </c>
      <c r="AE34">
        <f>IF('1STGR'!T42=0,"",'1STGR'!V42)</f>
        <v>2.5</v>
      </c>
      <c r="AF34" t="str">
        <f>IF('1STGR'!T42=0,"",'1STGR'!W42)</f>
        <v>OG</v>
      </c>
      <c r="AG34" t="str">
        <f>IF('1STGR'!T42=0,"",'1STGR'!X42)</f>
        <v>OG</v>
      </c>
      <c r="AH34">
        <f>IF('1STGR'!Y42=0,0,'1STGR'!Y42)</f>
        <v>50</v>
      </c>
      <c r="AI34">
        <f>IF('1STGR'!Y42=0,"",'1STGR'!Z42)</f>
        <v>55</v>
      </c>
      <c r="AJ34">
        <f>IF('1STGR'!Y42=0,"",'1STGR'!AA42)</f>
        <v>2.5</v>
      </c>
      <c r="AK34" t="str">
        <f>IF('1STGR'!Y42=0,"",'1STGR'!AB42)</f>
        <v>OG</v>
      </c>
      <c r="AL34" t="str">
        <f>IF('1STGR'!Y42=0,"",'1STGR'!AC42)</f>
        <v>OG</v>
      </c>
      <c r="AM34">
        <f>IF('1STGR'!AD42=0,"",'1STGR'!AD42)</f>
        <v>255</v>
      </c>
      <c r="AN34" t="str">
        <f>IF('1STGR'!AD42=0,"",'1STGR'!AG42)</f>
        <v>OG</v>
      </c>
      <c r="AO34" t="str">
        <f>IF('1STGR'!AD42=0,"",'1STGR'!AH42)</f>
        <v>OG</v>
      </c>
      <c r="AP34" t="str">
        <f t="shared" si="4"/>
        <v/>
      </c>
      <c r="AQ34">
        <f t="shared" si="5"/>
        <v>208110</v>
      </c>
      <c r="AR34" t="str">
        <f t="shared" si="6"/>
        <v>COMP. MATHEMATICS</v>
      </c>
      <c r="AS34">
        <f>IF('1STGR'!AI42=0,0,'1STGR'!AI42)</f>
        <v>50</v>
      </c>
      <c r="AT34">
        <f>IF('1STGR'!AI42=0,"",'1STGR'!AJ42)</f>
        <v>190</v>
      </c>
      <c r="AU34">
        <f>IF('1STGR'!AI42=0,"",'1STGR'!AK42)</f>
        <v>2.5</v>
      </c>
      <c r="AV34" t="str">
        <f>IF('1STGR'!AI42=0,"",'1STGR'!AL42)</f>
        <v>OG</v>
      </c>
      <c r="AW34" t="str">
        <f>IF('1STGR'!AI42=0,"",'1STGR'!AM42)</f>
        <v>OG</v>
      </c>
      <c r="AX34">
        <f>IF('1STGR'!AN42=0,0,'1STGR'!AN42)</f>
        <v>50</v>
      </c>
      <c r="AY34">
        <f>IF('1STGR'!AN42=0,"",'1STGR'!AO42)</f>
        <v>55</v>
      </c>
      <c r="AZ34">
        <f>IF('1STGR'!AN42=0,"",'1STGR'!AP42)</f>
        <v>2.5</v>
      </c>
      <c r="BA34" t="str">
        <f>IF('1STGR'!AN42=0,"",'1STGR'!AQ42)</f>
        <v>OG</v>
      </c>
      <c r="BB34" t="str">
        <f>IF('1STGR'!AN42=0,"",'1STGR'!AR42)</f>
        <v>OG</v>
      </c>
      <c r="BC34">
        <f>IF('1STGR'!AS42=0,"",'1STGR'!AS42)</f>
        <v>245</v>
      </c>
      <c r="BD34" t="str">
        <f>IF('1STGR'!AS42=0,"",'1STGR'!AV42)</f>
        <v>OG</v>
      </c>
      <c r="BE34" t="str">
        <f>IF('1STGR'!AS42=0,"",'1STGR'!AW42)</f>
        <v>OG</v>
      </c>
      <c r="BF34" t="str">
        <f t="shared" si="7"/>
        <v/>
      </c>
      <c r="BG34">
        <f t="shared" si="8"/>
        <v>208115</v>
      </c>
      <c r="BH34" t="str">
        <f t="shared" si="9"/>
        <v>SCIENCE AND TECHNOLOGY</v>
      </c>
      <c r="BI34">
        <f>IF('1STGR'!AX42=0,0,'1STGR'!AX42)</f>
        <v>50</v>
      </c>
      <c r="BJ34">
        <f>IF('1STGR'!AX42=0,"",'1STGR'!AY42)</f>
        <v>230</v>
      </c>
      <c r="BK34">
        <f>IF('1STGR'!AX42=0,"",'1STGR'!AZ42)</f>
        <v>2.5</v>
      </c>
      <c r="BL34" t="str">
        <f>IF('1STGR'!AX42=0,"",'1STGR'!BA42)</f>
        <v>OG</v>
      </c>
      <c r="BM34" t="str">
        <f>IF('1STGR'!AX42=0,"",'1STGR'!BB42)</f>
        <v>OG</v>
      </c>
      <c r="BN34">
        <f>IF('1STGR'!BC42=0,0,'1STGR'!BC42)</f>
        <v>50</v>
      </c>
      <c r="BO34">
        <f>IF('1STGR'!BC42=0,"",'1STGR'!BD42)</f>
        <v>55</v>
      </c>
      <c r="BP34">
        <f>IF('1STGR'!BC42=0,"",'1STGR'!BE42)</f>
        <v>2.5</v>
      </c>
      <c r="BQ34" t="str">
        <f>IF('1STGR'!BC42=0,"",'1STGR'!BF42)</f>
        <v>OG</v>
      </c>
      <c r="BR34" t="str">
        <f>IF('1STGR'!BC42=0,"",'1STGR'!BG42)</f>
        <v>OG</v>
      </c>
      <c r="BS34">
        <f>IF('1STGR'!BH42=0,"",'1STGR'!BH42)</f>
        <v>285</v>
      </c>
      <c r="BT34" t="str">
        <f>IF('1STGR'!BH42=0,"",'1STGR'!BK42)</f>
        <v>OG</v>
      </c>
      <c r="BU34" t="str">
        <f>IF('1STGR'!BH42=0,"",'1STGR'!BL42)</f>
        <v>OG</v>
      </c>
      <c r="BV34" t="str">
        <f t="shared" si="10"/>
        <v/>
      </c>
      <c r="BW34">
        <f t="shared" si="11"/>
        <v>208120</v>
      </c>
      <c r="BX34" t="str">
        <f t="shared" si="12"/>
        <v>SOCIAL STUDIES</v>
      </c>
      <c r="BY34">
        <f>IF('1STGR'!BM42=0,0,'1STGR'!BM42)</f>
        <v>50</v>
      </c>
      <c r="BZ34">
        <f>IF('1STGR'!BM42=0,"",'1STGR'!BN42)</f>
        <v>200</v>
      </c>
      <c r="CA34">
        <f>IF('1STGR'!BM42=0,"",'1STGR'!BO42)</f>
        <v>2.5</v>
      </c>
      <c r="CB34" t="str">
        <f>IF('1STGR'!BM42=0,"",'1STGR'!BP42)</f>
        <v>OG</v>
      </c>
      <c r="CC34" t="str">
        <f>IF('1STGR'!BM42=0,"",'1STGR'!BQ42)</f>
        <v>OG</v>
      </c>
      <c r="CD34">
        <f>IF('1STGR'!BR42=0,0,'1STGR'!BR42)</f>
        <v>50</v>
      </c>
      <c r="CE34">
        <f>IF('1STGR'!BR42=0,"",'1STGR'!BS42)</f>
        <v>55</v>
      </c>
      <c r="CF34">
        <f>IF('1STGR'!BR42=0,"",'1STGR'!BT42)</f>
        <v>2.5</v>
      </c>
      <c r="CG34" t="str">
        <f>IF('1STGR'!BR42=0,"",'1STGR'!BU42)</f>
        <v>OG</v>
      </c>
      <c r="CH34" t="str">
        <f>IF('1STGR'!BR42=0,"",'1STGR'!BV42)</f>
        <v>OG</v>
      </c>
      <c r="CI34">
        <f>IF('1STGR'!BW42=0, "", '1STGR'!BW42)</f>
        <v>255</v>
      </c>
      <c r="CJ34" t="str">
        <f>IF('1STGR'!BW42=0, "", '1STGR'!BZ42)</f>
        <v>OG</v>
      </c>
      <c r="CK34" t="str">
        <f>IF('1STGR'!BW42=0, "", '1STGR'!CA42)</f>
        <v>OG</v>
      </c>
      <c r="CL34" t="str">
        <f t="shared" si="13"/>
        <v/>
      </c>
      <c r="CM34">
        <f t="shared" si="14"/>
        <v>208125</v>
      </c>
      <c r="CN34" t="str">
        <f t="shared" si="15"/>
        <v>GK</v>
      </c>
      <c r="CO34">
        <f>IF('1STGR'!CB42=0,0,'1STGR'!CB42)</f>
        <v>25</v>
      </c>
      <c r="CP34">
        <f>IF('1STGR'!CB42=0, "", '1STGR'!CC42)</f>
        <v>115</v>
      </c>
      <c r="CQ34">
        <f>IF('1STGR'!CB42=0, "", '1STGR'!CD42)</f>
        <v>2</v>
      </c>
      <c r="CR34" t="str">
        <f>IF('1STGR'!CB42=0, "", '1STGR'!CE42)</f>
        <v>OG</v>
      </c>
      <c r="CS34" t="str">
        <f>IF('1STGR'!CB42=0, "", '1STGR'!CF42)</f>
        <v>OG</v>
      </c>
      <c r="CT34">
        <f>IF('1STGR'!CG42=0, 0, '1STGR'!CG42)</f>
        <v>25</v>
      </c>
      <c r="CU34">
        <f>IF('1STGR'!CG42=0, "", '1STGR'!CH42)</f>
        <v>28</v>
      </c>
      <c r="CV34">
        <f>IF('1STGR'!CG42=0, "", '1STGR'!CI42)</f>
        <v>2</v>
      </c>
      <c r="CW34" t="str">
        <f>IF('1STGR'!CG42=0, "", '1STGR'!CJ42)</f>
        <v>OG</v>
      </c>
      <c r="CX34" t="str">
        <f>IF('1STGR'!CG42=0, "", '1STGR'!CK42)</f>
        <v>OG</v>
      </c>
      <c r="CY34">
        <f>IF('1STGR'!CL42=0, "", '1STGR'!CL42)</f>
        <v>143</v>
      </c>
      <c r="CZ34" t="str">
        <f>IF('1STGR'!CL42=0, "", '1STGR'!CO42)</f>
        <v>OG</v>
      </c>
      <c r="DA34" t="str">
        <f>IF('1STGR'!CL42=0, "", '1STGR'!CP42)</f>
        <v>OG</v>
      </c>
      <c r="DB34" t="str">
        <f t="shared" si="16"/>
        <v/>
      </c>
      <c r="DC34">
        <f t="shared" si="17"/>
        <v>208130</v>
      </c>
      <c r="DD34" t="str">
        <f t="shared" si="18"/>
        <v>ORAL</v>
      </c>
      <c r="DE34">
        <f>IF('1STGR'!CQ42=0,0,'1STGR'!CQ42)</f>
        <v>25</v>
      </c>
      <c r="DF34">
        <f>IF('1STGR'!CQ42=0,"", '1STGR'!CR42)</f>
        <v>115</v>
      </c>
      <c r="DG34">
        <f>IF('1STGR'!CQ42=0,"", '1STGR'!CS42)</f>
        <v>2</v>
      </c>
      <c r="DH34" t="str">
        <f>IF('1STGR'!CQ42=0,"", '1STGR'!CT42)</f>
        <v>OG</v>
      </c>
      <c r="DI34" t="str">
        <f>IF('1STGR'!CQ42=0,"", '1STGR'!CU42)</f>
        <v>OG</v>
      </c>
      <c r="DJ34">
        <f>IF('1STGR'!CV42=0,0, '1STGR'!CV42)</f>
        <v>25</v>
      </c>
      <c r="DK34">
        <f>IF('1STGR'!CV42=0, "", '1STGR'!CW42)</f>
        <v>28</v>
      </c>
      <c r="DL34">
        <f>IF('1STGR'!CV42=0, "", '1STGR'!CX42)</f>
        <v>2</v>
      </c>
      <c r="DM34" t="str">
        <f>IF('1STGR'!CV42=0, "", '1STGR'!CY42)</f>
        <v>OG</v>
      </c>
      <c r="DN34" t="str">
        <f>IF('1STGR'!CV42=0, "", '1STGR'!CZ42)</f>
        <v>OG</v>
      </c>
      <c r="DO34">
        <f>IF('1STGR'!DA42=0,"", '1STGR'!DA42)</f>
        <v>143</v>
      </c>
      <c r="DP34" t="str">
        <f>IF('1STGR'!DA42=0,"", '1STGR'!DD42)</f>
        <v>OG</v>
      </c>
      <c r="DQ34" t="str">
        <f>IF('1STGR'!DA42=0,"", '1STGR'!DE42)</f>
        <v>OG</v>
      </c>
      <c r="DR34" t="str">
        <f t="shared" si="19"/>
        <v/>
      </c>
      <c r="DS34">
        <f t="shared" si="20"/>
        <v>208135</v>
      </c>
      <c r="DT34" t="str">
        <f t="shared" si="26"/>
        <v>WORKSHEET</v>
      </c>
      <c r="DU34">
        <f>IF('1STGR'!DF42=0,0, '1STGR'!DF42)</f>
        <v>25</v>
      </c>
      <c r="DV34">
        <f>IF('1STGR'!DF42=0,"", '1STGR'!DG42)</f>
        <v>85</v>
      </c>
      <c r="DW34">
        <f>IF('1STGR'!DF42=0,"",'1STGR'!DH42)</f>
        <v>2</v>
      </c>
      <c r="DX34" t="str">
        <f>IF('1STGR'!DF42=0,"",'1STGR'!DI42)</f>
        <v>OG</v>
      </c>
      <c r="DY34" t="str">
        <f>IF('1STGR'!DF42=0,"",'1STGR'!DJ42)</f>
        <v>OG</v>
      </c>
      <c r="DZ34">
        <f>IF('1STGR'!DK42=0,0, '1STGR'!DK42)</f>
        <v>25</v>
      </c>
      <c r="EA34">
        <f>IF('1STGR'!DK42=0,"", '1STGR'!DL42)</f>
        <v>28</v>
      </c>
      <c r="EB34">
        <f>IF('1STGR'!DK42=0,"", '1STGR'!DM42)</f>
        <v>2</v>
      </c>
      <c r="EC34" t="str">
        <f>IF('1STGR'!DK42=0,"", '1STGR'!DN42)</f>
        <v>OG</v>
      </c>
      <c r="ED34" t="str">
        <f>IF('1STGR'!DK42=0,"", '1STGR'!DO42)</f>
        <v>OG</v>
      </c>
      <c r="EE34">
        <f>IF('1STGR'!DP42=0,"", '1STGR'!DP42)</f>
        <v>113</v>
      </c>
      <c r="EF34" t="str">
        <f>IF('1STGR'!DP42=0,"", '1STGR'!DS42)</f>
        <v>OG</v>
      </c>
      <c r="EG34" t="str">
        <f>IF('1STGR'!DP42=0,"", '1STGR'!DT42)</f>
        <v>OG</v>
      </c>
      <c r="EH34" t="str">
        <f t="shared" si="21"/>
        <v/>
      </c>
      <c r="EI34" s="17">
        <f>'1STML'!AK42</f>
        <v>1724</v>
      </c>
      <c r="EJ34" s="17">
        <f>'1STML'!AL42</f>
        <v>265.23</v>
      </c>
      <c r="EK34" s="17" t="str">
        <f>'1STML'!AM42</f>
        <v>PASS</v>
      </c>
      <c r="EL34">
        <f>'1STML'!AN42</f>
        <v>12</v>
      </c>
      <c r="EM34" s="17">
        <f>'1STGR'!DY42</f>
        <v>0</v>
      </c>
      <c r="EN34">
        <f>'1STGR'!EA42</f>
        <v>1</v>
      </c>
      <c r="EO34">
        <f>'1STGR'!EB42</f>
        <v>51</v>
      </c>
      <c r="EP34" t="str">
        <f t="shared" ref="EP34:EP57" si="27">_xlfn.XLOOKUP(EM34,GPA,REM,"ERROR",-1,1)</f>
        <v>NOT GRADED</v>
      </c>
      <c r="EQ34" t="str">
        <f t="shared" ref="EQ34:EQ57" si="28">_xlfn.XLOOKUP(EM34,GPA,PER,"ERROR",-1,1)</f>
        <v>0-35</v>
      </c>
      <c r="ER34">
        <v>8</v>
      </c>
    </row>
    <row r="35" spans="1:148">
      <c r="A35">
        <f>'1ST'!A44</f>
        <v>34</v>
      </c>
      <c r="B35" t="str">
        <f>'1ST'!B44</f>
        <v>ST0800033</v>
      </c>
      <c r="C35">
        <f>'1ST'!C44</f>
        <v>200305</v>
      </c>
      <c r="D35" t="str">
        <f>'1ST'!D44</f>
        <v>ANUSKA RAI</v>
      </c>
      <c r="E35">
        <f>SUB!$B$4</f>
        <v>35</v>
      </c>
      <c r="F35" t="str">
        <f>SUB!$B$5</f>
        <v>KG</v>
      </c>
      <c r="G35" s="24" t="str">
        <f t="shared" si="0"/>
        <v>SAGARMATHA</v>
      </c>
      <c r="H35" t="str">
        <f>SUB!$B$3</f>
        <v>FIRST TERMINAL EXAMINATION 2080</v>
      </c>
      <c r="I35" t="str">
        <f>STD!F36</f>
        <v>ENGLISH MEDIUM</v>
      </c>
      <c r="J35" s="7">
        <f>STD!R36</f>
        <v>0</v>
      </c>
      <c r="K35">
        <f t="shared" si="24"/>
        <v>208101</v>
      </c>
      <c r="L35" t="str">
        <f t="shared" si="25"/>
        <v>COMP. ENGLISH</v>
      </c>
      <c r="M35">
        <f>IF('1STGR'!E43=0,0,'1STGR'!E43)</f>
        <v>50</v>
      </c>
      <c r="N35">
        <f>IF('1STGR'!E43=0,"",'1STGR'!F43)</f>
        <v>210</v>
      </c>
      <c r="O35">
        <f>IF('1STGR'!E43=0,"",'1STGR'!G43)</f>
        <v>2.5</v>
      </c>
      <c r="P35" t="str">
        <f>IF('1STGR'!E43=0,"",'1STGR'!H43)</f>
        <v>OG</v>
      </c>
      <c r="Q35" t="str">
        <f>IF('1STGR'!E43=0,"",'1STGR'!I43)</f>
        <v>OG</v>
      </c>
      <c r="R35">
        <f>IF('1STGR'!J43=0,0,'1STGR'!J43)</f>
        <v>50</v>
      </c>
      <c r="S35">
        <f>IF('1STGR'!J43=0,"",'1STGR'!K43)</f>
        <v>58</v>
      </c>
      <c r="T35">
        <f>IF('1STGR'!J43=0,"",'1STGR'!L43)</f>
        <v>2.5</v>
      </c>
      <c r="U35" t="str">
        <f>IF('1STGR'!J43=0,"",'1STGR'!M43)</f>
        <v>OG</v>
      </c>
      <c r="V35" t="str">
        <f>IF('1STGR'!J43=0,"",'1STGR'!N43)</f>
        <v>OG</v>
      </c>
      <c r="W35">
        <f>IF('1STGR'!O43=0,"",'1STGR'!O43)</f>
        <v>268</v>
      </c>
      <c r="X35" t="str">
        <f>IF('1STGR'!O43=0,"",'1STGR'!R43)</f>
        <v>OG</v>
      </c>
      <c r="Y35" t="str">
        <f>IF('1STGR'!O43=0,"",'1STGR'!S43)</f>
        <v>OG</v>
      </c>
      <c r="Z35" t="str">
        <f t="shared" si="1"/>
        <v/>
      </c>
      <c r="AA35">
        <f t="shared" si="2"/>
        <v>208105</v>
      </c>
      <c r="AB35" t="str">
        <f t="shared" si="3"/>
        <v>COMP. NEPALI</v>
      </c>
      <c r="AC35">
        <f>IF('1STGR'!T43=0,0,'1STGR'!T43)</f>
        <v>50</v>
      </c>
      <c r="AD35">
        <f>IF('1STGR'!T43=0,"",'1STGR'!U43)</f>
        <v>225</v>
      </c>
      <c r="AE35">
        <f>IF('1STGR'!T43=0,"",'1STGR'!V43)</f>
        <v>2.5</v>
      </c>
      <c r="AF35" t="str">
        <f>IF('1STGR'!T43=0,"",'1STGR'!W43)</f>
        <v>OG</v>
      </c>
      <c r="AG35" t="str">
        <f>IF('1STGR'!T43=0,"",'1STGR'!X43)</f>
        <v>OG</v>
      </c>
      <c r="AH35">
        <f>IF('1STGR'!Y43=0,0,'1STGR'!Y43)</f>
        <v>50</v>
      </c>
      <c r="AI35">
        <f>IF('1STGR'!Y43=0,"",'1STGR'!Z43)</f>
        <v>55</v>
      </c>
      <c r="AJ35">
        <f>IF('1STGR'!Y43=0,"",'1STGR'!AA43)</f>
        <v>2.5</v>
      </c>
      <c r="AK35" t="str">
        <f>IF('1STGR'!Y43=0,"",'1STGR'!AB43)</f>
        <v>OG</v>
      </c>
      <c r="AL35" t="str">
        <f>IF('1STGR'!Y43=0,"",'1STGR'!AC43)</f>
        <v>OG</v>
      </c>
      <c r="AM35">
        <f>IF('1STGR'!AD43=0,"",'1STGR'!AD43)</f>
        <v>280</v>
      </c>
      <c r="AN35" t="str">
        <f>IF('1STGR'!AD43=0,"",'1STGR'!AG43)</f>
        <v>OG</v>
      </c>
      <c r="AO35" t="str">
        <f>IF('1STGR'!AD43=0,"",'1STGR'!AH43)</f>
        <v>OG</v>
      </c>
      <c r="AP35" t="str">
        <f t="shared" si="4"/>
        <v/>
      </c>
      <c r="AQ35">
        <f t="shared" si="5"/>
        <v>208110</v>
      </c>
      <c r="AR35" t="str">
        <f t="shared" si="6"/>
        <v>COMP. MATHEMATICS</v>
      </c>
      <c r="AS35">
        <f>IF('1STGR'!AI43=0,0,'1STGR'!AI43)</f>
        <v>50</v>
      </c>
      <c r="AT35">
        <f>IF('1STGR'!AI43=0,"",'1STGR'!AJ43)</f>
        <v>240</v>
      </c>
      <c r="AU35">
        <f>IF('1STGR'!AI43=0,"",'1STGR'!AK43)</f>
        <v>2.5</v>
      </c>
      <c r="AV35" t="str">
        <f>IF('1STGR'!AI43=0,"",'1STGR'!AL43)</f>
        <v>OG</v>
      </c>
      <c r="AW35" t="str">
        <f>IF('1STGR'!AI43=0,"",'1STGR'!AM43)</f>
        <v>OG</v>
      </c>
      <c r="AX35">
        <f>IF('1STGR'!AN43=0,0,'1STGR'!AN43)</f>
        <v>50</v>
      </c>
      <c r="AY35">
        <f>IF('1STGR'!AN43=0,"",'1STGR'!AO43)</f>
        <v>58</v>
      </c>
      <c r="AZ35">
        <f>IF('1STGR'!AN43=0,"",'1STGR'!AP43)</f>
        <v>2.5</v>
      </c>
      <c r="BA35" t="str">
        <f>IF('1STGR'!AN43=0,"",'1STGR'!AQ43)</f>
        <v>OG</v>
      </c>
      <c r="BB35" t="str">
        <f>IF('1STGR'!AN43=0,"",'1STGR'!AR43)</f>
        <v>OG</v>
      </c>
      <c r="BC35">
        <f>IF('1STGR'!AS43=0,"",'1STGR'!AS43)</f>
        <v>298</v>
      </c>
      <c r="BD35" t="str">
        <f>IF('1STGR'!AS43=0,"",'1STGR'!AV43)</f>
        <v>OG</v>
      </c>
      <c r="BE35" t="str">
        <f>IF('1STGR'!AS43=0,"",'1STGR'!AW43)</f>
        <v>OG</v>
      </c>
      <c r="BF35" t="str">
        <f t="shared" si="7"/>
        <v/>
      </c>
      <c r="BG35">
        <f t="shared" si="8"/>
        <v>208115</v>
      </c>
      <c r="BH35" t="str">
        <f t="shared" si="9"/>
        <v>SCIENCE AND TECHNOLOGY</v>
      </c>
      <c r="BI35">
        <f>IF('1STGR'!AX43=0,0,'1STGR'!AX43)</f>
        <v>50</v>
      </c>
      <c r="BJ35">
        <f>IF('1STGR'!AX43=0,"",'1STGR'!AY43)</f>
        <v>230</v>
      </c>
      <c r="BK35">
        <f>IF('1STGR'!AX43=0,"",'1STGR'!AZ43)</f>
        <v>2.5</v>
      </c>
      <c r="BL35" t="str">
        <f>IF('1STGR'!AX43=0,"",'1STGR'!BA43)</f>
        <v>OG</v>
      </c>
      <c r="BM35" t="str">
        <f>IF('1STGR'!AX43=0,"",'1STGR'!BB43)</f>
        <v>OG</v>
      </c>
      <c r="BN35">
        <f>IF('1STGR'!BC43=0,0,'1STGR'!BC43)</f>
        <v>50</v>
      </c>
      <c r="BO35">
        <f>IF('1STGR'!BC43=0,"",'1STGR'!BD43)</f>
        <v>55</v>
      </c>
      <c r="BP35">
        <f>IF('1STGR'!BC43=0,"",'1STGR'!BE43)</f>
        <v>2.5</v>
      </c>
      <c r="BQ35" t="str">
        <f>IF('1STGR'!BC43=0,"",'1STGR'!BF43)</f>
        <v>OG</v>
      </c>
      <c r="BR35" t="str">
        <f>IF('1STGR'!BC43=0,"",'1STGR'!BG43)</f>
        <v>OG</v>
      </c>
      <c r="BS35">
        <f>IF('1STGR'!BH43=0,"",'1STGR'!BH43)</f>
        <v>285</v>
      </c>
      <c r="BT35" t="str">
        <f>IF('1STGR'!BH43=0,"",'1STGR'!BK43)</f>
        <v>OG</v>
      </c>
      <c r="BU35" t="str">
        <f>IF('1STGR'!BH43=0,"",'1STGR'!BL43)</f>
        <v>OG</v>
      </c>
      <c r="BV35" t="str">
        <f t="shared" si="10"/>
        <v/>
      </c>
      <c r="BW35">
        <f t="shared" si="11"/>
        <v>208120</v>
      </c>
      <c r="BX35" t="str">
        <f t="shared" si="12"/>
        <v>SOCIAL STUDIES</v>
      </c>
      <c r="BY35">
        <f>IF('1STGR'!BM43=0,0,'1STGR'!BM43)</f>
        <v>50</v>
      </c>
      <c r="BZ35">
        <f>IF('1STGR'!BM43=0,"",'1STGR'!BN43)</f>
        <v>230</v>
      </c>
      <c r="CA35">
        <f>IF('1STGR'!BM43=0,"",'1STGR'!BO43)</f>
        <v>2.5</v>
      </c>
      <c r="CB35" t="str">
        <f>IF('1STGR'!BM43=0,"",'1STGR'!BP43)</f>
        <v>OG</v>
      </c>
      <c r="CC35" t="str">
        <f>IF('1STGR'!BM43=0,"",'1STGR'!BQ43)</f>
        <v>OG</v>
      </c>
      <c r="CD35">
        <f>IF('1STGR'!BR43=0,0,'1STGR'!BR43)</f>
        <v>50</v>
      </c>
      <c r="CE35">
        <f>IF('1STGR'!BR43=0,"",'1STGR'!BS43)</f>
        <v>58</v>
      </c>
      <c r="CF35">
        <f>IF('1STGR'!BR43=0,"",'1STGR'!BT43)</f>
        <v>2.5</v>
      </c>
      <c r="CG35" t="str">
        <f>IF('1STGR'!BR43=0,"",'1STGR'!BU43)</f>
        <v>OG</v>
      </c>
      <c r="CH35" t="str">
        <f>IF('1STGR'!BR43=0,"",'1STGR'!BV43)</f>
        <v>OG</v>
      </c>
      <c r="CI35">
        <f>IF('1STGR'!BW43=0, "", '1STGR'!BW43)</f>
        <v>288</v>
      </c>
      <c r="CJ35" t="str">
        <f>IF('1STGR'!BW43=0, "", '1STGR'!BZ43)</f>
        <v>OG</v>
      </c>
      <c r="CK35" t="str">
        <f>IF('1STGR'!BW43=0, "", '1STGR'!CA43)</f>
        <v>OG</v>
      </c>
      <c r="CL35" t="str">
        <f t="shared" si="13"/>
        <v/>
      </c>
      <c r="CM35">
        <f t="shared" si="14"/>
        <v>208125</v>
      </c>
      <c r="CN35" t="str">
        <f t="shared" si="15"/>
        <v>GK</v>
      </c>
      <c r="CO35">
        <f>IF('1STGR'!CB43=0,0,'1STGR'!CB43)</f>
        <v>25</v>
      </c>
      <c r="CP35">
        <f>IF('1STGR'!CB43=0, "", '1STGR'!CC43)</f>
        <v>115</v>
      </c>
      <c r="CQ35">
        <f>IF('1STGR'!CB43=0, "", '1STGR'!CD43)</f>
        <v>2</v>
      </c>
      <c r="CR35" t="str">
        <f>IF('1STGR'!CB43=0, "", '1STGR'!CE43)</f>
        <v>OG</v>
      </c>
      <c r="CS35" t="str">
        <f>IF('1STGR'!CB43=0, "", '1STGR'!CF43)</f>
        <v>OG</v>
      </c>
      <c r="CT35">
        <f>IF('1STGR'!CG43=0, 0, '1STGR'!CG43)</f>
        <v>25</v>
      </c>
      <c r="CU35">
        <f>IF('1STGR'!CG43=0, "", '1STGR'!CH43)</f>
        <v>28</v>
      </c>
      <c r="CV35">
        <f>IF('1STGR'!CG43=0, "", '1STGR'!CI43)</f>
        <v>2</v>
      </c>
      <c r="CW35" t="str">
        <f>IF('1STGR'!CG43=0, "", '1STGR'!CJ43)</f>
        <v>OG</v>
      </c>
      <c r="CX35" t="str">
        <f>IF('1STGR'!CG43=0, "", '1STGR'!CK43)</f>
        <v>OG</v>
      </c>
      <c r="CY35">
        <f>IF('1STGR'!CL43=0, "", '1STGR'!CL43)</f>
        <v>143</v>
      </c>
      <c r="CZ35" t="str">
        <f>IF('1STGR'!CL43=0, "", '1STGR'!CO43)</f>
        <v>OG</v>
      </c>
      <c r="DA35" t="str">
        <f>IF('1STGR'!CL43=0, "", '1STGR'!CP43)</f>
        <v>OG</v>
      </c>
      <c r="DB35" t="str">
        <f t="shared" si="16"/>
        <v/>
      </c>
      <c r="DC35">
        <f t="shared" si="17"/>
        <v>208130</v>
      </c>
      <c r="DD35" t="str">
        <f t="shared" si="18"/>
        <v>ORAL</v>
      </c>
      <c r="DE35">
        <f>IF('1STGR'!CQ43=0,0,'1STGR'!CQ43)</f>
        <v>25</v>
      </c>
      <c r="DF35">
        <f>IF('1STGR'!CQ43=0,"", '1STGR'!CR43)</f>
        <v>115</v>
      </c>
      <c r="DG35">
        <f>IF('1STGR'!CQ43=0,"", '1STGR'!CS43)</f>
        <v>2</v>
      </c>
      <c r="DH35" t="str">
        <f>IF('1STGR'!CQ43=0,"", '1STGR'!CT43)</f>
        <v>OG</v>
      </c>
      <c r="DI35" t="str">
        <f>IF('1STGR'!CQ43=0,"", '1STGR'!CU43)</f>
        <v>OG</v>
      </c>
      <c r="DJ35">
        <f>IF('1STGR'!CV43=0,0, '1STGR'!CV43)</f>
        <v>25</v>
      </c>
      <c r="DK35">
        <f>IF('1STGR'!CV43=0, "", '1STGR'!CW43)</f>
        <v>28</v>
      </c>
      <c r="DL35">
        <f>IF('1STGR'!CV43=0, "", '1STGR'!CX43)</f>
        <v>2</v>
      </c>
      <c r="DM35" t="str">
        <f>IF('1STGR'!CV43=0, "", '1STGR'!CY43)</f>
        <v>OG</v>
      </c>
      <c r="DN35" t="str">
        <f>IF('1STGR'!CV43=0, "", '1STGR'!CZ43)</f>
        <v>OG</v>
      </c>
      <c r="DO35">
        <f>IF('1STGR'!DA43=0,"", '1STGR'!DA43)</f>
        <v>143</v>
      </c>
      <c r="DP35" t="str">
        <f>IF('1STGR'!DA43=0,"", '1STGR'!DD43)</f>
        <v>OG</v>
      </c>
      <c r="DQ35" t="str">
        <f>IF('1STGR'!DA43=0,"", '1STGR'!DE43)</f>
        <v>OG</v>
      </c>
      <c r="DR35" t="str">
        <f t="shared" si="19"/>
        <v/>
      </c>
      <c r="DS35">
        <f t="shared" si="20"/>
        <v>208135</v>
      </c>
      <c r="DT35" t="str">
        <f t="shared" si="26"/>
        <v>WORKSHEET</v>
      </c>
      <c r="DU35">
        <f>IF('1STGR'!DF43=0,0, '1STGR'!DF43)</f>
        <v>25</v>
      </c>
      <c r="DV35">
        <f>IF('1STGR'!DF43=0,"", '1STGR'!DG43)</f>
        <v>115</v>
      </c>
      <c r="DW35">
        <f>IF('1STGR'!DF43=0,"",'1STGR'!DH43)</f>
        <v>2</v>
      </c>
      <c r="DX35" t="str">
        <f>IF('1STGR'!DF43=0,"",'1STGR'!DI43)</f>
        <v>OG</v>
      </c>
      <c r="DY35" t="str">
        <f>IF('1STGR'!DF43=0,"",'1STGR'!DJ43)</f>
        <v>OG</v>
      </c>
      <c r="DZ35">
        <f>IF('1STGR'!DK43=0,0, '1STGR'!DK43)</f>
        <v>25</v>
      </c>
      <c r="EA35">
        <f>IF('1STGR'!DK43=0,"", '1STGR'!DL43)</f>
        <v>28</v>
      </c>
      <c r="EB35">
        <f>IF('1STGR'!DK43=0,"", '1STGR'!DM43)</f>
        <v>2</v>
      </c>
      <c r="EC35" t="str">
        <f>IF('1STGR'!DK43=0,"", '1STGR'!DN43)</f>
        <v>OG</v>
      </c>
      <c r="ED35" t="str">
        <f>IF('1STGR'!DK43=0,"", '1STGR'!DO43)</f>
        <v>OG</v>
      </c>
      <c r="EE35">
        <f>IF('1STGR'!DP43=0,"", '1STGR'!DP43)</f>
        <v>143</v>
      </c>
      <c r="EF35" t="str">
        <f>IF('1STGR'!DP43=0,"", '1STGR'!DS43)</f>
        <v>OG</v>
      </c>
      <c r="EG35" t="str">
        <f>IF('1STGR'!DP43=0,"", '1STGR'!DT43)</f>
        <v>OG</v>
      </c>
      <c r="EH35" t="str">
        <f t="shared" si="21"/>
        <v/>
      </c>
      <c r="EI35" s="17">
        <f>'1STML'!AK43</f>
        <v>1848</v>
      </c>
      <c r="EJ35" s="17">
        <f>'1STML'!AL43</f>
        <v>284.31</v>
      </c>
      <c r="EK35" s="17" t="str">
        <f>'1STML'!AM43</f>
        <v>PASS</v>
      </c>
      <c r="EL35">
        <f>'1STML'!AN43</f>
        <v>5</v>
      </c>
      <c r="EM35" s="17">
        <f>'1STGR'!DY43</f>
        <v>0</v>
      </c>
      <c r="EN35">
        <f>'1STGR'!EA43</f>
        <v>1</v>
      </c>
      <c r="EO35">
        <f>'1STGR'!EB43</f>
        <v>54</v>
      </c>
      <c r="EP35" t="str">
        <f t="shared" si="27"/>
        <v>NOT GRADED</v>
      </c>
      <c r="EQ35" t="str">
        <f t="shared" si="28"/>
        <v>0-35</v>
      </c>
      <c r="ER35">
        <v>8</v>
      </c>
    </row>
    <row r="36" spans="1:148">
      <c r="A36">
        <f>'1ST'!A45</f>
        <v>35</v>
      </c>
      <c r="B36" t="str">
        <f>'1ST'!B45</f>
        <v>ST0790123</v>
      </c>
      <c r="C36">
        <f>'1ST'!C45</f>
        <v>200306</v>
      </c>
      <c r="D36" t="str">
        <f>'1ST'!D45</f>
        <v>BHASKAR KATWAL</v>
      </c>
      <c r="E36">
        <f>SUB!$B$4</f>
        <v>35</v>
      </c>
      <c r="F36" t="str">
        <f>SUB!$B$5</f>
        <v>KG</v>
      </c>
      <c r="G36" s="24" t="str">
        <f t="shared" si="0"/>
        <v>SAGARMATHA</v>
      </c>
      <c r="H36" t="str">
        <f>SUB!$B$3</f>
        <v>FIRST TERMINAL EXAMINATION 2080</v>
      </c>
      <c r="I36" t="str">
        <f>STD!F37</f>
        <v>ENGLISH MEDIUM</v>
      </c>
      <c r="J36" s="7">
        <f>STD!R37</f>
        <v>0</v>
      </c>
      <c r="K36">
        <f t="shared" si="24"/>
        <v>208101</v>
      </c>
      <c r="L36" t="str">
        <f t="shared" ref="L36:L42" si="29">_xlfn.XLOOKUP(K36,SCODE,SUBNAME,"ERROR",0,1)</f>
        <v>COMP. ENGLISH</v>
      </c>
      <c r="M36">
        <f>IF('1STGR'!E44=0,0,'1STGR'!E44)</f>
        <v>50</v>
      </c>
      <c r="N36">
        <f>IF('1STGR'!E44=0,"",'1STGR'!F44)</f>
        <v>175</v>
      </c>
      <c r="O36">
        <f>IF('1STGR'!E44=0,"",'1STGR'!G44)</f>
        <v>2.5</v>
      </c>
      <c r="P36" t="str">
        <f>IF('1STGR'!E44=0,"",'1STGR'!H44)</f>
        <v>OG</v>
      </c>
      <c r="Q36" t="str">
        <f>IF('1STGR'!E44=0,"",'1STGR'!I44)</f>
        <v>OG</v>
      </c>
      <c r="R36">
        <f>IF('1STGR'!J44=0,0,'1STGR'!J44)</f>
        <v>50</v>
      </c>
      <c r="S36">
        <f>IF('1STGR'!J44=0,"",'1STGR'!K44)</f>
        <v>57</v>
      </c>
      <c r="T36">
        <f>IF('1STGR'!J44=0,"",'1STGR'!L44)</f>
        <v>2.5</v>
      </c>
      <c r="U36" t="str">
        <f>IF('1STGR'!J44=0,"",'1STGR'!M44)</f>
        <v>OG</v>
      </c>
      <c r="V36" t="str">
        <f>IF('1STGR'!J44=0,"",'1STGR'!N44)</f>
        <v>OG</v>
      </c>
      <c r="W36">
        <f>IF('1STGR'!O44=0,"",'1STGR'!O44)</f>
        <v>232</v>
      </c>
      <c r="X36" t="str">
        <f>IF('1STGR'!O44=0,"",'1STGR'!R44)</f>
        <v>OG</v>
      </c>
      <c r="Y36" t="str">
        <f>IF('1STGR'!O44=0,"",'1STGR'!S44)</f>
        <v>OG</v>
      </c>
      <c r="Z36" t="str">
        <f t="shared" si="1"/>
        <v/>
      </c>
      <c r="AA36">
        <f t="shared" si="2"/>
        <v>208105</v>
      </c>
      <c r="AB36" t="str">
        <f t="shared" ref="AB36:AB42" si="30">_xlfn.XLOOKUP(AA36,SCODE,SUBNAME,"ERROR",0,1)</f>
        <v>COMP. NEPALI</v>
      </c>
      <c r="AC36">
        <f>IF('1STGR'!T44=0,0,'1STGR'!T44)</f>
        <v>50</v>
      </c>
      <c r="AD36">
        <f>IF('1STGR'!T44=0,"",'1STGR'!U44)</f>
        <v>185</v>
      </c>
      <c r="AE36">
        <f>IF('1STGR'!T44=0,"",'1STGR'!V44)</f>
        <v>2.5</v>
      </c>
      <c r="AF36" t="str">
        <f>IF('1STGR'!T44=0,"",'1STGR'!W44)</f>
        <v>OG</v>
      </c>
      <c r="AG36" t="str">
        <f>IF('1STGR'!T44=0,"",'1STGR'!X44)</f>
        <v>OG</v>
      </c>
      <c r="AH36">
        <f>IF('1STGR'!Y44=0,0,'1STGR'!Y44)</f>
        <v>50</v>
      </c>
      <c r="AI36">
        <f>IF('1STGR'!Y44=0,"",'1STGR'!Z44)</f>
        <v>52</v>
      </c>
      <c r="AJ36">
        <f>IF('1STGR'!Y44=0,"",'1STGR'!AA44)</f>
        <v>2.5</v>
      </c>
      <c r="AK36" t="str">
        <f>IF('1STGR'!Y44=0,"",'1STGR'!AB44)</f>
        <v>OG</v>
      </c>
      <c r="AL36" t="str">
        <f>IF('1STGR'!Y44=0,"",'1STGR'!AC44)</f>
        <v>OG</v>
      </c>
      <c r="AM36">
        <f>IF('1STGR'!AD44=0,"",'1STGR'!AD44)</f>
        <v>237</v>
      </c>
      <c r="AN36" t="str">
        <f>IF('1STGR'!AD44=0,"",'1STGR'!AG44)</f>
        <v>OG</v>
      </c>
      <c r="AO36" t="str">
        <f>IF('1STGR'!AD44=0,"",'1STGR'!AH44)</f>
        <v>OG</v>
      </c>
      <c r="AP36" t="str">
        <f t="shared" si="4"/>
        <v/>
      </c>
      <c r="AQ36">
        <f t="shared" si="5"/>
        <v>208110</v>
      </c>
      <c r="AR36" t="str">
        <f t="shared" ref="AR36:AR42" si="31">_xlfn.XLOOKUP(AQ36,SCODE,SUBNAME,"ERROR",0,1)</f>
        <v>COMP. MATHEMATICS</v>
      </c>
      <c r="AS36">
        <f>IF('1STGR'!AI44=0,0,'1STGR'!AI44)</f>
        <v>50</v>
      </c>
      <c r="AT36">
        <f>IF('1STGR'!AI44=0,"",'1STGR'!AJ44)</f>
        <v>185</v>
      </c>
      <c r="AU36">
        <f>IF('1STGR'!AI44=0,"",'1STGR'!AK44)</f>
        <v>2.5</v>
      </c>
      <c r="AV36" t="str">
        <f>IF('1STGR'!AI44=0,"",'1STGR'!AL44)</f>
        <v>OG</v>
      </c>
      <c r="AW36" t="str">
        <f>IF('1STGR'!AI44=0,"",'1STGR'!AM44)</f>
        <v>OG</v>
      </c>
      <c r="AX36">
        <f>IF('1STGR'!AN44=0,0,'1STGR'!AN44)</f>
        <v>50</v>
      </c>
      <c r="AY36">
        <f>IF('1STGR'!AN44=0,"",'1STGR'!AO44)</f>
        <v>57</v>
      </c>
      <c r="AZ36">
        <f>IF('1STGR'!AN44=0,"",'1STGR'!AP44)</f>
        <v>2.5</v>
      </c>
      <c r="BA36" t="str">
        <f>IF('1STGR'!AN44=0,"",'1STGR'!AQ44)</f>
        <v>OG</v>
      </c>
      <c r="BB36" t="str">
        <f>IF('1STGR'!AN44=0,"",'1STGR'!AR44)</f>
        <v>OG</v>
      </c>
      <c r="BC36">
        <f>IF('1STGR'!AS44=0,"",'1STGR'!AS44)</f>
        <v>242</v>
      </c>
      <c r="BD36" t="str">
        <f>IF('1STGR'!AS44=0,"",'1STGR'!AV44)</f>
        <v>OG</v>
      </c>
      <c r="BE36" t="str">
        <f>IF('1STGR'!AS44=0,"",'1STGR'!AW44)</f>
        <v>OG</v>
      </c>
      <c r="BF36" t="str">
        <f t="shared" si="7"/>
        <v/>
      </c>
      <c r="BG36">
        <f t="shared" si="8"/>
        <v>208115</v>
      </c>
      <c r="BH36" t="str">
        <f t="shared" ref="BH36:BH42" si="32">_xlfn.XLOOKUP(BG36,SCODE,SUBNAME,"ERROR",0,1)</f>
        <v>SCIENCE AND TECHNOLOGY</v>
      </c>
      <c r="BI36">
        <f>IF('1STGR'!AX44=0,0,'1STGR'!AX44)</f>
        <v>50</v>
      </c>
      <c r="BJ36">
        <f>IF('1STGR'!AX44=0,"",'1STGR'!AY44)</f>
        <v>125</v>
      </c>
      <c r="BK36">
        <f>IF('1STGR'!AX44=0,"",'1STGR'!AZ44)</f>
        <v>2.5</v>
      </c>
      <c r="BL36" t="str">
        <f>IF('1STGR'!AX44=0,"",'1STGR'!BA44)</f>
        <v>OG</v>
      </c>
      <c r="BM36" t="str">
        <f>IF('1STGR'!AX44=0,"",'1STGR'!BB44)</f>
        <v>OG</v>
      </c>
      <c r="BN36">
        <f>IF('1STGR'!BC44=0,0,'1STGR'!BC44)</f>
        <v>50</v>
      </c>
      <c r="BO36">
        <f>IF('1STGR'!BC44=0,"",'1STGR'!BD44)</f>
        <v>52</v>
      </c>
      <c r="BP36">
        <f>IF('1STGR'!BC44=0,"",'1STGR'!BE44)</f>
        <v>2.5</v>
      </c>
      <c r="BQ36" t="str">
        <f>IF('1STGR'!BC44=0,"",'1STGR'!BF44)</f>
        <v>OG</v>
      </c>
      <c r="BR36" t="str">
        <f>IF('1STGR'!BC44=0,"",'1STGR'!BG44)</f>
        <v>OG</v>
      </c>
      <c r="BS36">
        <f>IF('1STGR'!BH44=0,"",'1STGR'!BH44)</f>
        <v>177</v>
      </c>
      <c r="BT36" t="str">
        <f>IF('1STGR'!BH44=0,"",'1STGR'!BK44)</f>
        <v>OG</v>
      </c>
      <c r="BU36" t="str">
        <f>IF('1STGR'!BH44=0,"",'1STGR'!BL44)</f>
        <v>OG</v>
      </c>
      <c r="BV36" t="str">
        <f t="shared" si="10"/>
        <v/>
      </c>
      <c r="BW36">
        <f t="shared" si="11"/>
        <v>208120</v>
      </c>
      <c r="BX36" t="str">
        <f t="shared" ref="BX36:BX42" si="33">_xlfn.XLOOKUP(BW36,SCODE,SUBNAME,"ERROR",0,1)</f>
        <v>SOCIAL STUDIES</v>
      </c>
      <c r="BY36">
        <f>IF('1STGR'!BM44=0,0,'1STGR'!BM44)</f>
        <v>50</v>
      </c>
      <c r="BZ36">
        <f>IF('1STGR'!BM44=0,"",'1STGR'!BN44)</f>
        <v>115</v>
      </c>
      <c r="CA36">
        <f>IF('1STGR'!BM44=0,"",'1STGR'!BO44)</f>
        <v>2.5</v>
      </c>
      <c r="CB36" t="str">
        <f>IF('1STGR'!BM44=0,"",'1STGR'!BP44)</f>
        <v>OG</v>
      </c>
      <c r="CC36" t="str">
        <f>IF('1STGR'!BM44=0,"",'1STGR'!BQ44)</f>
        <v>OG</v>
      </c>
      <c r="CD36">
        <f>IF('1STGR'!BR44=0,0,'1STGR'!BR44)</f>
        <v>50</v>
      </c>
      <c r="CE36">
        <f>IF('1STGR'!BR44=0,"",'1STGR'!BS44)</f>
        <v>38</v>
      </c>
      <c r="CF36">
        <f>IF('1STGR'!BR44=0,"",'1STGR'!BT44)</f>
        <v>2.5</v>
      </c>
      <c r="CG36" t="str">
        <f>IF('1STGR'!BR44=0,"",'1STGR'!BU44)</f>
        <v>B+</v>
      </c>
      <c r="CH36">
        <f>IF('1STGR'!BR44=0,"",'1STGR'!BV44)</f>
        <v>3.2</v>
      </c>
      <c r="CI36">
        <f>IF('1STGR'!BW44=0, "", '1STGR'!BW44)</f>
        <v>153</v>
      </c>
      <c r="CJ36" t="str">
        <f>IF('1STGR'!BW44=0, "", '1STGR'!BZ44)</f>
        <v>OG</v>
      </c>
      <c r="CK36" t="str">
        <f>IF('1STGR'!BW44=0, "", '1STGR'!CA44)</f>
        <v>OG</v>
      </c>
      <c r="CL36" t="str">
        <f t="shared" si="13"/>
        <v/>
      </c>
      <c r="CM36">
        <f t="shared" si="14"/>
        <v>208125</v>
      </c>
      <c r="CN36" t="str">
        <f t="shared" ref="CN36:CN42" si="34">_xlfn.XLOOKUP(CM36,SCODE,SUBNAME,"ERROR",0,1)</f>
        <v>GK</v>
      </c>
      <c r="CO36">
        <f>IF('1STGR'!CB44=0,0,'1STGR'!CB44)</f>
        <v>25</v>
      </c>
      <c r="CP36">
        <f>IF('1STGR'!CB44=0, "", '1STGR'!CC44)</f>
        <v>105</v>
      </c>
      <c r="CQ36">
        <f>IF('1STGR'!CB44=0, "", '1STGR'!CD44)</f>
        <v>2</v>
      </c>
      <c r="CR36" t="str">
        <f>IF('1STGR'!CB44=0, "", '1STGR'!CE44)</f>
        <v>OG</v>
      </c>
      <c r="CS36" t="str">
        <f>IF('1STGR'!CB44=0, "", '1STGR'!CF44)</f>
        <v>OG</v>
      </c>
      <c r="CT36">
        <f>IF('1STGR'!CG44=0, 0, '1STGR'!CG44)</f>
        <v>25</v>
      </c>
      <c r="CU36">
        <f>IF('1STGR'!CG44=0, "", '1STGR'!CH44)</f>
        <v>25</v>
      </c>
      <c r="CV36">
        <f>IF('1STGR'!CG44=0, "", '1STGR'!CI44)</f>
        <v>2</v>
      </c>
      <c r="CW36" t="str">
        <f>IF('1STGR'!CG44=0, "", '1STGR'!CJ44)</f>
        <v>A+</v>
      </c>
      <c r="CX36">
        <f>IF('1STGR'!CG44=0, "", '1STGR'!CK44)</f>
        <v>4</v>
      </c>
      <c r="CY36">
        <f>IF('1STGR'!CL44=0, "", '1STGR'!CL44)</f>
        <v>130</v>
      </c>
      <c r="CZ36" t="str">
        <f>IF('1STGR'!CL44=0, "", '1STGR'!CO44)</f>
        <v>OG</v>
      </c>
      <c r="DA36" t="str">
        <f>IF('1STGR'!CL44=0, "", '1STGR'!CP44)</f>
        <v>OG</v>
      </c>
      <c r="DB36" t="str">
        <f t="shared" si="16"/>
        <v/>
      </c>
      <c r="DC36">
        <f t="shared" si="17"/>
        <v>208130</v>
      </c>
      <c r="DD36" t="str">
        <f t="shared" ref="DD36:DD42" si="35">_xlfn.XLOOKUP(DC36,SCODE,SUBNAME,"ERROR",0,1)</f>
        <v>ORAL</v>
      </c>
      <c r="DE36">
        <f>IF('1STGR'!CQ44=0,0,'1STGR'!CQ44)</f>
        <v>25</v>
      </c>
      <c r="DF36">
        <f>IF('1STGR'!CQ44=0,"", '1STGR'!CR44)</f>
        <v>100</v>
      </c>
      <c r="DG36">
        <f>IF('1STGR'!CQ44=0,"", '1STGR'!CS44)</f>
        <v>2</v>
      </c>
      <c r="DH36" t="str">
        <f>IF('1STGR'!CQ44=0,"", '1STGR'!CT44)</f>
        <v>OG</v>
      </c>
      <c r="DI36" t="str">
        <f>IF('1STGR'!CQ44=0,"", '1STGR'!CU44)</f>
        <v>OG</v>
      </c>
      <c r="DJ36">
        <f>IF('1STGR'!CV44=0,0, '1STGR'!CV44)</f>
        <v>25</v>
      </c>
      <c r="DK36">
        <f>IF('1STGR'!CV44=0, "", '1STGR'!CW44)</f>
        <v>25</v>
      </c>
      <c r="DL36">
        <f>IF('1STGR'!CV44=0, "", '1STGR'!CX44)</f>
        <v>2</v>
      </c>
      <c r="DM36" t="str">
        <f>IF('1STGR'!CV44=0, "", '1STGR'!CY44)</f>
        <v>A+</v>
      </c>
      <c r="DN36">
        <f>IF('1STGR'!CV44=0, "", '1STGR'!CZ44)</f>
        <v>4</v>
      </c>
      <c r="DO36">
        <f>IF('1STGR'!DA44=0,"", '1STGR'!DA44)</f>
        <v>125</v>
      </c>
      <c r="DP36" t="str">
        <f>IF('1STGR'!DA44=0,"", '1STGR'!DD44)</f>
        <v>OG</v>
      </c>
      <c r="DQ36" t="str">
        <f>IF('1STGR'!DA44=0,"", '1STGR'!DE44)</f>
        <v>OG</v>
      </c>
      <c r="DR36" t="str">
        <f t="shared" si="19"/>
        <v/>
      </c>
      <c r="DS36">
        <f t="shared" si="20"/>
        <v>208135</v>
      </c>
      <c r="DT36" t="str">
        <f t="shared" ref="DT36:DT42" si="36">_xlfn.XLOOKUP(DS36,SCODE,SUBNAME,"ERROR",0,1)</f>
        <v>WORKSHEET</v>
      </c>
      <c r="DU36">
        <f>IF('1STGR'!DF44=0,0, '1STGR'!DF44)</f>
        <v>25</v>
      </c>
      <c r="DV36">
        <f>IF('1STGR'!DF44=0,"", '1STGR'!DG44)</f>
        <v>95</v>
      </c>
      <c r="DW36">
        <f>IF('1STGR'!DF44=0,"",'1STGR'!DH44)</f>
        <v>2</v>
      </c>
      <c r="DX36" t="str">
        <f>IF('1STGR'!DF44=0,"",'1STGR'!DI44)</f>
        <v>OG</v>
      </c>
      <c r="DY36" t="str">
        <f>IF('1STGR'!DF44=0,"",'1STGR'!DJ44)</f>
        <v>OG</v>
      </c>
      <c r="DZ36">
        <f>IF('1STGR'!DK44=0,0, '1STGR'!DK44)</f>
        <v>25</v>
      </c>
      <c r="EA36">
        <f>IF('1STGR'!DK44=0,"", '1STGR'!DL44)</f>
        <v>25</v>
      </c>
      <c r="EB36">
        <f>IF('1STGR'!DK44=0,"", '1STGR'!DM44)</f>
        <v>2</v>
      </c>
      <c r="EC36" t="str">
        <f>IF('1STGR'!DK44=0,"", '1STGR'!DN44)</f>
        <v>A+</v>
      </c>
      <c r="ED36">
        <f>IF('1STGR'!DK44=0,"", '1STGR'!DO44)</f>
        <v>4</v>
      </c>
      <c r="EE36">
        <f>IF('1STGR'!DP44=0,"", '1STGR'!DP44)</f>
        <v>120</v>
      </c>
      <c r="EF36" t="str">
        <f>IF('1STGR'!DP44=0,"", '1STGR'!DS44)</f>
        <v>OG</v>
      </c>
      <c r="EG36" t="str">
        <f>IF('1STGR'!DP44=0,"", '1STGR'!DT44)</f>
        <v>OG</v>
      </c>
      <c r="EH36" t="str">
        <f t="shared" si="21"/>
        <v/>
      </c>
      <c r="EI36" s="17">
        <f>'1STML'!AK44</f>
        <v>1416</v>
      </c>
      <c r="EJ36" s="17">
        <f>'1STML'!AL44</f>
        <v>217.85</v>
      </c>
      <c r="EK36" s="17" t="str">
        <f>'1STML'!AM44</f>
        <v>PASS</v>
      </c>
      <c r="EL36">
        <f>'1STML'!AN44</f>
        <v>21</v>
      </c>
      <c r="EM36" s="17">
        <f>'1STGR'!DY44</f>
        <v>0</v>
      </c>
      <c r="EN36">
        <f>'1STGR'!EA44</f>
        <v>1</v>
      </c>
      <c r="EO36">
        <f>'1STGR'!EB44</f>
        <v>57</v>
      </c>
      <c r="EP36" t="str">
        <f t="shared" si="27"/>
        <v>NOT GRADED</v>
      </c>
      <c r="EQ36" t="str">
        <f t="shared" si="28"/>
        <v>0-35</v>
      </c>
      <c r="ER36">
        <v>8</v>
      </c>
    </row>
    <row r="37" spans="1:148">
      <c r="A37">
        <f>'1ST'!A46</f>
        <v>36</v>
      </c>
      <c r="B37" t="str">
        <f>'1ST'!B46</f>
        <v>ST0800446</v>
      </c>
      <c r="C37">
        <f>'1ST'!C46</f>
        <v>200307</v>
      </c>
      <c r="D37" t="str">
        <f>'1ST'!D46</f>
        <v>DESAN RAI</v>
      </c>
      <c r="E37">
        <f>SUB!$B$4</f>
        <v>35</v>
      </c>
      <c r="F37" t="str">
        <f>SUB!$B$5</f>
        <v>KG</v>
      </c>
      <c r="G37" s="24" t="str">
        <f t="shared" si="0"/>
        <v>SAGARMATHA</v>
      </c>
      <c r="H37" t="str">
        <f>SUB!$B$3</f>
        <v>FIRST TERMINAL EXAMINATION 2080</v>
      </c>
      <c r="I37" t="str">
        <f>STD!F38</f>
        <v>ENGLISH MEDIUM</v>
      </c>
      <c r="J37" s="7">
        <f>STD!R38</f>
        <v>0</v>
      </c>
      <c r="K37">
        <f t="shared" si="24"/>
        <v>208101</v>
      </c>
      <c r="L37" t="str">
        <f t="shared" si="29"/>
        <v>COMP. ENGLISH</v>
      </c>
      <c r="M37">
        <f>IF('1STGR'!E45=0,0,'1STGR'!E45)</f>
        <v>50</v>
      </c>
      <c r="N37" t="str">
        <f>IF('1STGR'!E45=0,"",'1STGR'!F45)</f>
        <v>ABS</v>
      </c>
      <c r="O37">
        <f>IF('1STGR'!E45=0,"",'1STGR'!G45)</f>
        <v>2.5</v>
      </c>
      <c r="P37" t="str">
        <f>IF('1STGR'!E45=0,"",'1STGR'!H45)</f>
        <v>ABS</v>
      </c>
      <c r="Q37">
        <f>IF('1STGR'!E45=0,"",'1STGR'!I45)</f>
        <v>0</v>
      </c>
      <c r="R37">
        <f>IF('1STGR'!J45=0,0,'1STGR'!J45)</f>
        <v>50</v>
      </c>
      <c r="S37" t="str">
        <f>IF('1STGR'!J45=0,"",'1STGR'!K45)</f>
        <v>ABS</v>
      </c>
      <c r="T37">
        <f>IF('1STGR'!J45=0,"",'1STGR'!L45)</f>
        <v>2.5</v>
      </c>
      <c r="U37" t="str">
        <f>IF('1STGR'!J45=0,"",'1STGR'!M45)</f>
        <v>ABS</v>
      </c>
      <c r="V37">
        <f>IF('1STGR'!J45=0,"",'1STGR'!N45)</f>
        <v>0</v>
      </c>
      <c r="W37" t="str">
        <f>IF('1STGR'!O45=0,"",'1STGR'!O45)</f>
        <v/>
      </c>
      <c r="X37" t="str">
        <f>IF('1STGR'!O45=0,"",'1STGR'!R45)</f>
        <v/>
      </c>
      <c r="Y37" t="str">
        <f>IF('1STGR'!O45=0,"",'1STGR'!S45)</f>
        <v/>
      </c>
      <c r="Z37" t="str">
        <f t="shared" si="1"/>
        <v xml:space="preserve"> ABS</v>
      </c>
      <c r="AA37">
        <f t="shared" si="2"/>
        <v>208105</v>
      </c>
      <c r="AB37" t="str">
        <f t="shared" si="30"/>
        <v>COMP. NEPALI</v>
      </c>
      <c r="AC37">
        <f>IF('1STGR'!T45=0,0,'1STGR'!T45)</f>
        <v>50</v>
      </c>
      <c r="AD37" t="str">
        <f>IF('1STGR'!T45=0,"",'1STGR'!U45)</f>
        <v>ABS</v>
      </c>
      <c r="AE37">
        <f>IF('1STGR'!T45=0,"",'1STGR'!V45)</f>
        <v>2.5</v>
      </c>
      <c r="AF37" t="str">
        <f>IF('1STGR'!T45=0,"",'1STGR'!W45)</f>
        <v>ABS</v>
      </c>
      <c r="AG37">
        <f>IF('1STGR'!T45=0,"",'1STGR'!X45)</f>
        <v>0</v>
      </c>
      <c r="AH37">
        <f>IF('1STGR'!Y45=0,0,'1STGR'!Y45)</f>
        <v>50</v>
      </c>
      <c r="AI37" t="str">
        <f>IF('1STGR'!Y45=0,"",'1STGR'!Z45)</f>
        <v>ABS</v>
      </c>
      <c r="AJ37">
        <f>IF('1STGR'!Y45=0,"",'1STGR'!AA45)</f>
        <v>2.5</v>
      </c>
      <c r="AK37" t="str">
        <f>IF('1STGR'!Y45=0,"",'1STGR'!AB45)</f>
        <v>ABS</v>
      </c>
      <c r="AL37">
        <f>IF('1STGR'!Y45=0,"",'1STGR'!AC45)</f>
        <v>0</v>
      </c>
      <c r="AM37" t="str">
        <f>IF('1STGR'!AD45=0,"",'1STGR'!AD45)</f>
        <v/>
      </c>
      <c r="AN37" t="str">
        <f>IF('1STGR'!AD45=0,"",'1STGR'!AG45)</f>
        <v/>
      </c>
      <c r="AO37" t="str">
        <f>IF('1STGR'!AD45=0,"",'1STGR'!AH45)</f>
        <v/>
      </c>
      <c r="AP37" t="str">
        <f t="shared" si="4"/>
        <v xml:space="preserve"> ABS</v>
      </c>
      <c r="AQ37">
        <f t="shared" si="5"/>
        <v>208110</v>
      </c>
      <c r="AR37" t="str">
        <f t="shared" si="31"/>
        <v>COMP. MATHEMATICS</v>
      </c>
      <c r="AS37">
        <f>IF('1STGR'!AI45=0,0,'1STGR'!AI45)</f>
        <v>50</v>
      </c>
      <c r="AT37" t="str">
        <f>IF('1STGR'!AI45=0,"",'1STGR'!AJ45)</f>
        <v>ABS</v>
      </c>
      <c r="AU37">
        <f>IF('1STGR'!AI45=0,"",'1STGR'!AK45)</f>
        <v>2.5</v>
      </c>
      <c r="AV37" t="str">
        <f>IF('1STGR'!AI45=0,"",'1STGR'!AL45)</f>
        <v>ABS</v>
      </c>
      <c r="AW37">
        <f>IF('1STGR'!AI45=0,"",'1STGR'!AM45)</f>
        <v>0</v>
      </c>
      <c r="AX37">
        <f>IF('1STGR'!AN45=0,0,'1STGR'!AN45)</f>
        <v>50</v>
      </c>
      <c r="AY37" t="str">
        <f>IF('1STGR'!AN45=0,"",'1STGR'!AO45)</f>
        <v>ABS</v>
      </c>
      <c r="AZ37">
        <f>IF('1STGR'!AN45=0,"",'1STGR'!AP45)</f>
        <v>2.5</v>
      </c>
      <c r="BA37" t="str">
        <f>IF('1STGR'!AN45=0,"",'1STGR'!AQ45)</f>
        <v>ABS</v>
      </c>
      <c r="BB37">
        <f>IF('1STGR'!AN45=0,"",'1STGR'!AR45)</f>
        <v>0</v>
      </c>
      <c r="BC37" t="str">
        <f>IF('1STGR'!AS45=0,"",'1STGR'!AS45)</f>
        <v/>
      </c>
      <c r="BD37" t="str">
        <f>IF('1STGR'!AS45=0,"",'1STGR'!AV45)</f>
        <v/>
      </c>
      <c r="BE37" t="str">
        <f>IF('1STGR'!AS45=0,"",'1STGR'!AW45)</f>
        <v/>
      </c>
      <c r="BF37" t="str">
        <f t="shared" si="7"/>
        <v xml:space="preserve"> ABS</v>
      </c>
      <c r="BG37">
        <f t="shared" si="8"/>
        <v>208115</v>
      </c>
      <c r="BH37" t="str">
        <f t="shared" si="32"/>
        <v>SCIENCE AND TECHNOLOGY</v>
      </c>
      <c r="BI37">
        <f>IF('1STGR'!AX45=0,0,'1STGR'!AX45)</f>
        <v>50</v>
      </c>
      <c r="BJ37" t="str">
        <f>IF('1STGR'!AX45=0,"",'1STGR'!AY45)</f>
        <v>ABS</v>
      </c>
      <c r="BK37">
        <f>IF('1STGR'!AX45=0,"",'1STGR'!AZ45)</f>
        <v>2.5</v>
      </c>
      <c r="BL37" t="str">
        <f>IF('1STGR'!AX45=0,"",'1STGR'!BA45)</f>
        <v>ABS</v>
      </c>
      <c r="BM37">
        <f>IF('1STGR'!AX45=0,"",'1STGR'!BB45)</f>
        <v>0</v>
      </c>
      <c r="BN37">
        <f>IF('1STGR'!BC45=0,0,'1STGR'!BC45)</f>
        <v>50</v>
      </c>
      <c r="BO37" t="str">
        <f>IF('1STGR'!BC45=0,"",'1STGR'!BD45)</f>
        <v>ABS</v>
      </c>
      <c r="BP37">
        <f>IF('1STGR'!BC45=0,"",'1STGR'!BE45)</f>
        <v>2.5</v>
      </c>
      <c r="BQ37" t="str">
        <f>IF('1STGR'!BC45=0,"",'1STGR'!BF45)</f>
        <v>ABS</v>
      </c>
      <c r="BR37">
        <f>IF('1STGR'!BC45=0,"",'1STGR'!BG45)</f>
        <v>0</v>
      </c>
      <c r="BS37" t="str">
        <f>IF('1STGR'!BH45=0,"",'1STGR'!BH45)</f>
        <v/>
      </c>
      <c r="BT37" t="str">
        <f>IF('1STGR'!BH45=0,"",'1STGR'!BK45)</f>
        <v/>
      </c>
      <c r="BU37" t="str">
        <f>IF('1STGR'!BH45=0,"",'1STGR'!BL45)</f>
        <v/>
      </c>
      <c r="BV37" t="str">
        <f t="shared" si="10"/>
        <v xml:space="preserve"> ABS</v>
      </c>
      <c r="BW37">
        <f t="shared" si="11"/>
        <v>208120</v>
      </c>
      <c r="BX37" t="str">
        <f t="shared" si="33"/>
        <v>SOCIAL STUDIES</v>
      </c>
      <c r="BY37">
        <f>IF('1STGR'!BM45=0,0,'1STGR'!BM45)</f>
        <v>50</v>
      </c>
      <c r="BZ37" t="str">
        <f>IF('1STGR'!BM45=0,"",'1STGR'!BN45)</f>
        <v>ABS</v>
      </c>
      <c r="CA37">
        <f>IF('1STGR'!BM45=0,"",'1STGR'!BO45)</f>
        <v>2.5</v>
      </c>
      <c r="CB37" t="str">
        <f>IF('1STGR'!BM45=0,"",'1STGR'!BP45)</f>
        <v>ABS</v>
      </c>
      <c r="CC37">
        <f>IF('1STGR'!BM45=0,"",'1STGR'!BQ45)</f>
        <v>0</v>
      </c>
      <c r="CD37">
        <f>IF('1STGR'!BR45=0,0,'1STGR'!BR45)</f>
        <v>50</v>
      </c>
      <c r="CE37" t="str">
        <f>IF('1STGR'!BR45=0,"",'1STGR'!BS45)</f>
        <v>ABS</v>
      </c>
      <c r="CF37">
        <f>IF('1STGR'!BR45=0,"",'1STGR'!BT45)</f>
        <v>2.5</v>
      </c>
      <c r="CG37" t="str">
        <f>IF('1STGR'!BR45=0,"",'1STGR'!BU45)</f>
        <v>ABS</v>
      </c>
      <c r="CH37">
        <f>IF('1STGR'!BR45=0,"",'1STGR'!BV45)</f>
        <v>0</v>
      </c>
      <c r="CI37" t="str">
        <f>IF('1STGR'!BW45=0, "", '1STGR'!BW45)</f>
        <v/>
      </c>
      <c r="CJ37" t="str">
        <f>IF('1STGR'!BW45=0, "", '1STGR'!BZ45)</f>
        <v/>
      </c>
      <c r="CK37" t="str">
        <f>IF('1STGR'!BW45=0, "", '1STGR'!CA45)</f>
        <v/>
      </c>
      <c r="CL37" t="str">
        <f t="shared" si="13"/>
        <v xml:space="preserve"> ABS</v>
      </c>
      <c r="CM37">
        <f t="shared" si="14"/>
        <v>208125</v>
      </c>
      <c r="CN37" t="str">
        <f t="shared" si="34"/>
        <v>GK</v>
      </c>
      <c r="CO37">
        <f>IF('1STGR'!CB45=0,0,'1STGR'!CB45)</f>
        <v>25</v>
      </c>
      <c r="CP37" t="str">
        <f>IF('1STGR'!CB45=0, "", '1STGR'!CC45)</f>
        <v>ABS</v>
      </c>
      <c r="CQ37">
        <f>IF('1STGR'!CB45=0, "", '1STGR'!CD45)</f>
        <v>2</v>
      </c>
      <c r="CR37" t="str">
        <f>IF('1STGR'!CB45=0, "", '1STGR'!CE45)</f>
        <v>ABS</v>
      </c>
      <c r="CS37">
        <f>IF('1STGR'!CB45=0, "", '1STGR'!CF45)</f>
        <v>0</v>
      </c>
      <c r="CT37">
        <f>IF('1STGR'!CG45=0, 0, '1STGR'!CG45)</f>
        <v>25</v>
      </c>
      <c r="CU37" t="str">
        <f>IF('1STGR'!CG45=0, "", '1STGR'!CH45)</f>
        <v>ABS</v>
      </c>
      <c r="CV37">
        <f>IF('1STGR'!CG45=0, "", '1STGR'!CI45)</f>
        <v>2</v>
      </c>
      <c r="CW37" t="str">
        <f>IF('1STGR'!CG45=0, "", '1STGR'!CJ45)</f>
        <v>ABS</v>
      </c>
      <c r="CX37">
        <f>IF('1STGR'!CG45=0, "", '1STGR'!CK45)</f>
        <v>0</v>
      </c>
      <c r="CY37" t="str">
        <f>IF('1STGR'!CL45=0, "", '1STGR'!CL45)</f>
        <v/>
      </c>
      <c r="CZ37" t="str">
        <f>IF('1STGR'!CL45=0, "", '1STGR'!CO45)</f>
        <v/>
      </c>
      <c r="DA37" t="str">
        <f>IF('1STGR'!CL45=0, "", '1STGR'!CP45)</f>
        <v/>
      </c>
      <c r="DB37" t="str">
        <f t="shared" si="16"/>
        <v xml:space="preserve"> ABS</v>
      </c>
      <c r="DC37">
        <f t="shared" si="17"/>
        <v>208130</v>
      </c>
      <c r="DD37" t="str">
        <f t="shared" si="35"/>
        <v>ORAL</v>
      </c>
      <c r="DE37">
        <f>IF('1STGR'!CQ45=0,0,'1STGR'!CQ45)</f>
        <v>25</v>
      </c>
      <c r="DF37" t="str">
        <f>IF('1STGR'!CQ45=0,"", '1STGR'!CR45)</f>
        <v>ABS</v>
      </c>
      <c r="DG37">
        <f>IF('1STGR'!CQ45=0,"", '1STGR'!CS45)</f>
        <v>2</v>
      </c>
      <c r="DH37" t="str">
        <f>IF('1STGR'!CQ45=0,"", '1STGR'!CT45)</f>
        <v>ABS</v>
      </c>
      <c r="DI37">
        <f>IF('1STGR'!CQ45=0,"", '1STGR'!CU45)</f>
        <v>0</v>
      </c>
      <c r="DJ37">
        <f>IF('1STGR'!CV45=0,0, '1STGR'!CV45)</f>
        <v>25</v>
      </c>
      <c r="DK37" t="str">
        <f>IF('1STGR'!CV45=0, "", '1STGR'!CW45)</f>
        <v>ABS</v>
      </c>
      <c r="DL37">
        <f>IF('1STGR'!CV45=0, "", '1STGR'!CX45)</f>
        <v>2</v>
      </c>
      <c r="DM37" t="str">
        <f>IF('1STGR'!CV45=0, "", '1STGR'!CY45)</f>
        <v>ABS</v>
      </c>
      <c r="DN37">
        <f>IF('1STGR'!CV45=0, "", '1STGR'!CZ45)</f>
        <v>0</v>
      </c>
      <c r="DO37" t="str">
        <f>IF('1STGR'!DA45=0,"", '1STGR'!DA45)</f>
        <v/>
      </c>
      <c r="DP37" t="str">
        <f>IF('1STGR'!DA45=0,"", '1STGR'!DD45)</f>
        <v/>
      </c>
      <c r="DQ37" t="str">
        <f>IF('1STGR'!DA45=0,"", '1STGR'!DE45)</f>
        <v/>
      </c>
      <c r="DR37" t="str">
        <f t="shared" si="19"/>
        <v xml:space="preserve"> ABS</v>
      </c>
      <c r="DS37">
        <f t="shared" si="20"/>
        <v>208135</v>
      </c>
      <c r="DT37" t="str">
        <f t="shared" si="36"/>
        <v>WORKSHEET</v>
      </c>
      <c r="DU37">
        <f>IF('1STGR'!DF45=0,0, '1STGR'!DF45)</f>
        <v>25</v>
      </c>
      <c r="DV37" t="str">
        <f>IF('1STGR'!DF45=0,"", '1STGR'!DG45)</f>
        <v>ABS</v>
      </c>
      <c r="DW37">
        <f>IF('1STGR'!DF45=0,"",'1STGR'!DH45)</f>
        <v>2</v>
      </c>
      <c r="DX37" t="str">
        <f>IF('1STGR'!DF45=0,"",'1STGR'!DI45)</f>
        <v>ABS</v>
      </c>
      <c r="DY37">
        <f>IF('1STGR'!DF45=0,"",'1STGR'!DJ45)</f>
        <v>0</v>
      </c>
      <c r="DZ37">
        <f>IF('1STGR'!DK45=0,0, '1STGR'!DK45)</f>
        <v>25</v>
      </c>
      <c r="EA37" t="str">
        <f>IF('1STGR'!DK45=0,"", '1STGR'!DL45)</f>
        <v>ABS</v>
      </c>
      <c r="EB37">
        <f>IF('1STGR'!DK45=0,"", '1STGR'!DM45)</f>
        <v>2</v>
      </c>
      <c r="EC37" t="str">
        <f>IF('1STGR'!DK45=0,"", '1STGR'!DN45)</f>
        <v>ABS</v>
      </c>
      <c r="ED37">
        <f>IF('1STGR'!DK45=0,"", '1STGR'!DO45)</f>
        <v>0</v>
      </c>
      <c r="EE37" t="str">
        <f>IF('1STGR'!DP45=0,"", '1STGR'!DP45)</f>
        <v/>
      </c>
      <c r="EF37" t="str">
        <f>IF('1STGR'!DP45=0,"", '1STGR'!DS45)</f>
        <v/>
      </c>
      <c r="EG37" t="str">
        <f>IF('1STGR'!DP45=0,"", '1STGR'!DT45)</f>
        <v/>
      </c>
      <c r="EH37" t="str">
        <f t="shared" si="21"/>
        <v xml:space="preserve"> ABS</v>
      </c>
      <c r="EI37" s="17">
        <f>'1STML'!AK45</f>
        <v>0</v>
      </c>
      <c r="EJ37" s="17">
        <f>'1STML'!AL45</f>
        <v>0</v>
      </c>
      <c r="EK37" s="17" t="str">
        <f>'1STML'!AM45</f>
        <v>ABS</v>
      </c>
      <c r="EL37">
        <f>'1STML'!AN45</f>
        <v>26</v>
      </c>
      <c r="EM37" s="17">
        <f>'1STGR'!DY45</f>
        <v>0</v>
      </c>
      <c r="EN37">
        <f>'1STGR'!EA45</f>
        <v>1</v>
      </c>
      <c r="EO37">
        <f>'1STGR'!EB45</f>
        <v>0</v>
      </c>
      <c r="EP37" t="str">
        <f t="shared" si="27"/>
        <v>NOT GRADED</v>
      </c>
      <c r="EQ37" t="str">
        <f t="shared" si="28"/>
        <v>0-35</v>
      </c>
      <c r="ER37">
        <v>8</v>
      </c>
    </row>
    <row r="38" spans="1:148">
      <c r="A38">
        <f>'1ST'!A47</f>
        <v>37</v>
      </c>
      <c r="B38" t="str">
        <f>'1ST'!B47</f>
        <v>ST0790102</v>
      </c>
      <c r="C38">
        <f>'1ST'!C47</f>
        <v>200308</v>
      </c>
      <c r="D38" t="str">
        <f>'1ST'!D47</f>
        <v>DIPESH LIMBU</v>
      </c>
      <c r="E38">
        <f>SUB!$B$4</f>
        <v>35</v>
      </c>
      <c r="F38" t="str">
        <f>SUB!$B$5</f>
        <v>KG</v>
      </c>
      <c r="G38" s="24" t="str">
        <f t="shared" si="0"/>
        <v>SAGARMATHA</v>
      </c>
      <c r="H38" t="str">
        <f>SUB!$B$3</f>
        <v>FIRST TERMINAL EXAMINATION 2080</v>
      </c>
      <c r="I38" t="str">
        <f>STD!F39</f>
        <v>ENGLISH MEDIUM</v>
      </c>
      <c r="J38" s="7">
        <f>STD!R39</f>
        <v>0</v>
      </c>
      <c r="K38">
        <f t="shared" si="24"/>
        <v>208101</v>
      </c>
      <c r="L38" t="str">
        <f t="shared" si="29"/>
        <v>COMP. ENGLISH</v>
      </c>
      <c r="M38">
        <f>IF('1STGR'!E46=0,0,'1STGR'!E46)</f>
        <v>50</v>
      </c>
      <c r="N38">
        <f>IF('1STGR'!E46=0,"",'1STGR'!F46)</f>
        <v>230</v>
      </c>
      <c r="O38">
        <f>IF('1STGR'!E46=0,"",'1STGR'!G46)</f>
        <v>2.5</v>
      </c>
      <c r="P38" t="str">
        <f>IF('1STGR'!E46=0,"",'1STGR'!H46)</f>
        <v>OG</v>
      </c>
      <c r="Q38" t="str">
        <f>IF('1STGR'!E46=0,"",'1STGR'!I46)</f>
        <v>OG</v>
      </c>
      <c r="R38">
        <f>IF('1STGR'!J46=0,0,'1STGR'!J46)</f>
        <v>50</v>
      </c>
      <c r="S38">
        <f>IF('1STGR'!J46=0,"",'1STGR'!K46)</f>
        <v>57</v>
      </c>
      <c r="T38">
        <f>IF('1STGR'!J46=0,"",'1STGR'!L46)</f>
        <v>2.5</v>
      </c>
      <c r="U38" t="str">
        <f>IF('1STGR'!J46=0,"",'1STGR'!M46)</f>
        <v>OG</v>
      </c>
      <c r="V38" t="str">
        <f>IF('1STGR'!J46=0,"",'1STGR'!N46)</f>
        <v>OG</v>
      </c>
      <c r="W38">
        <f>IF('1STGR'!O46=0,"",'1STGR'!O46)</f>
        <v>287</v>
      </c>
      <c r="X38" t="str">
        <f>IF('1STGR'!O46=0,"",'1STGR'!R46)</f>
        <v>OG</v>
      </c>
      <c r="Y38" t="str">
        <f>IF('1STGR'!O46=0,"",'1STGR'!S46)</f>
        <v>OG</v>
      </c>
      <c r="Z38" t="str">
        <f t="shared" si="1"/>
        <v/>
      </c>
      <c r="AA38">
        <f t="shared" si="2"/>
        <v>208105</v>
      </c>
      <c r="AB38" t="str">
        <f t="shared" si="30"/>
        <v>COMP. NEPALI</v>
      </c>
      <c r="AC38">
        <f>IF('1STGR'!T46=0,0,'1STGR'!T46)</f>
        <v>50</v>
      </c>
      <c r="AD38">
        <f>IF('1STGR'!T46=0,"",'1STGR'!U46)</f>
        <v>240</v>
      </c>
      <c r="AE38">
        <f>IF('1STGR'!T46=0,"",'1STGR'!V46)</f>
        <v>2.5</v>
      </c>
      <c r="AF38" t="str">
        <f>IF('1STGR'!T46=0,"",'1STGR'!W46)</f>
        <v>OG</v>
      </c>
      <c r="AG38" t="str">
        <f>IF('1STGR'!T46=0,"",'1STGR'!X46)</f>
        <v>OG</v>
      </c>
      <c r="AH38">
        <f>IF('1STGR'!Y46=0,0,'1STGR'!Y46)</f>
        <v>50</v>
      </c>
      <c r="AI38">
        <f>IF('1STGR'!Y46=0,"",'1STGR'!Z46)</f>
        <v>58</v>
      </c>
      <c r="AJ38">
        <f>IF('1STGR'!Y46=0,"",'1STGR'!AA46)</f>
        <v>2.5</v>
      </c>
      <c r="AK38" t="str">
        <f>IF('1STGR'!Y46=0,"",'1STGR'!AB46)</f>
        <v>OG</v>
      </c>
      <c r="AL38" t="str">
        <f>IF('1STGR'!Y46=0,"",'1STGR'!AC46)</f>
        <v>OG</v>
      </c>
      <c r="AM38">
        <f>IF('1STGR'!AD46=0,"",'1STGR'!AD46)</f>
        <v>298</v>
      </c>
      <c r="AN38" t="str">
        <f>IF('1STGR'!AD46=0,"",'1STGR'!AG46)</f>
        <v>OG</v>
      </c>
      <c r="AO38" t="str">
        <f>IF('1STGR'!AD46=0,"",'1STGR'!AH46)</f>
        <v>OG</v>
      </c>
      <c r="AP38" t="str">
        <f t="shared" si="4"/>
        <v/>
      </c>
      <c r="AQ38">
        <f t="shared" si="5"/>
        <v>208110</v>
      </c>
      <c r="AR38" t="str">
        <f t="shared" si="31"/>
        <v>COMP. MATHEMATICS</v>
      </c>
      <c r="AS38">
        <f>IF('1STGR'!AI46=0,0,'1STGR'!AI46)</f>
        <v>50</v>
      </c>
      <c r="AT38">
        <f>IF('1STGR'!AI46=0,"",'1STGR'!AJ46)</f>
        <v>225</v>
      </c>
      <c r="AU38">
        <f>IF('1STGR'!AI46=0,"",'1STGR'!AK46)</f>
        <v>2.5</v>
      </c>
      <c r="AV38" t="str">
        <f>IF('1STGR'!AI46=0,"",'1STGR'!AL46)</f>
        <v>OG</v>
      </c>
      <c r="AW38" t="str">
        <f>IF('1STGR'!AI46=0,"",'1STGR'!AM46)</f>
        <v>OG</v>
      </c>
      <c r="AX38">
        <f>IF('1STGR'!AN46=0,0,'1STGR'!AN46)</f>
        <v>50</v>
      </c>
      <c r="AY38">
        <f>IF('1STGR'!AN46=0,"",'1STGR'!AO46)</f>
        <v>57</v>
      </c>
      <c r="AZ38">
        <f>IF('1STGR'!AN46=0,"",'1STGR'!AP46)</f>
        <v>2.5</v>
      </c>
      <c r="BA38" t="str">
        <f>IF('1STGR'!AN46=0,"",'1STGR'!AQ46)</f>
        <v>OG</v>
      </c>
      <c r="BB38" t="str">
        <f>IF('1STGR'!AN46=0,"",'1STGR'!AR46)</f>
        <v>OG</v>
      </c>
      <c r="BC38">
        <f>IF('1STGR'!AS46=0,"",'1STGR'!AS46)</f>
        <v>282</v>
      </c>
      <c r="BD38" t="str">
        <f>IF('1STGR'!AS46=0,"",'1STGR'!AV46)</f>
        <v>OG</v>
      </c>
      <c r="BE38" t="str">
        <f>IF('1STGR'!AS46=0,"",'1STGR'!AW46)</f>
        <v>OG</v>
      </c>
      <c r="BF38" t="str">
        <f t="shared" si="7"/>
        <v/>
      </c>
      <c r="BG38">
        <f t="shared" si="8"/>
        <v>208115</v>
      </c>
      <c r="BH38" t="str">
        <f t="shared" si="32"/>
        <v>SCIENCE AND TECHNOLOGY</v>
      </c>
      <c r="BI38">
        <f>IF('1STGR'!AX46=0,0,'1STGR'!AX46)</f>
        <v>50</v>
      </c>
      <c r="BJ38">
        <f>IF('1STGR'!AX46=0,"",'1STGR'!AY46)</f>
        <v>230</v>
      </c>
      <c r="BK38">
        <f>IF('1STGR'!AX46=0,"",'1STGR'!AZ46)</f>
        <v>2.5</v>
      </c>
      <c r="BL38" t="str">
        <f>IF('1STGR'!AX46=0,"",'1STGR'!BA46)</f>
        <v>OG</v>
      </c>
      <c r="BM38" t="str">
        <f>IF('1STGR'!AX46=0,"",'1STGR'!BB46)</f>
        <v>OG</v>
      </c>
      <c r="BN38">
        <f>IF('1STGR'!BC46=0,0,'1STGR'!BC46)</f>
        <v>50</v>
      </c>
      <c r="BO38">
        <f>IF('1STGR'!BC46=0,"",'1STGR'!BD46)</f>
        <v>58</v>
      </c>
      <c r="BP38">
        <f>IF('1STGR'!BC46=0,"",'1STGR'!BE46)</f>
        <v>2.5</v>
      </c>
      <c r="BQ38" t="str">
        <f>IF('1STGR'!BC46=0,"",'1STGR'!BF46)</f>
        <v>OG</v>
      </c>
      <c r="BR38" t="str">
        <f>IF('1STGR'!BC46=0,"",'1STGR'!BG46)</f>
        <v>OG</v>
      </c>
      <c r="BS38">
        <f>IF('1STGR'!BH46=0,"",'1STGR'!BH46)</f>
        <v>288</v>
      </c>
      <c r="BT38" t="str">
        <f>IF('1STGR'!BH46=0,"",'1STGR'!BK46)</f>
        <v>OG</v>
      </c>
      <c r="BU38" t="str">
        <f>IF('1STGR'!BH46=0,"",'1STGR'!BL46)</f>
        <v>OG</v>
      </c>
      <c r="BV38" t="str">
        <f t="shared" si="10"/>
        <v/>
      </c>
      <c r="BW38">
        <f t="shared" si="11"/>
        <v>208120</v>
      </c>
      <c r="BX38" t="str">
        <f t="shared" si="33"/>
        <v>SOCIAL STUDIES</v>
      </c>
      <c r="BY38">
        <f>IF('1STGR'!BM46=0,0,'1STGR'!BM46)</f>
        <v>50</v>
      </c>
      <c r="BZ38">
        <f>IF('1STGR'!BM46=0,"",'1STGR'!BN46)</f>
        <v>140</v>
      </c>
      <c r="CA38">
        <f>IF('1STGR'!BM46=0,"",'1STGR'!BO46)</f>
        <v>2.5</v>
      </c>
      <c r="CB38" t="str">
        <f>IF('1STGR'!BM46=0,"",'1STGR'!BP46)</f>
        <v>OG</v>
      </c>
      <c r="CC38" t="str">
        <f>IF('1STGR'!BM46=0,"",'1STGR'!BQ46)</f>
        <v>OG</v>
      </c>
      <c r="CD38">
        <f>IF('1STGR'!BR46=0,0,'1STGR'!BR46)</f>
        <v>50</v>
      </c>
      <c r="CE38">
        <f>IF('1STGR'!BR46=0,"",'1STGR'!BS46)</f>
        <v>53</v>
      </c>
      <c r="CF38">
        <f>IF('1STGR'!BR46=0,"",'1STGR'!BT46)</f>
        <v>2.5</v>
      </c>
      <c r="CG38" t="str">
        <f>IF('1STGR'!BR46=0,"",'1STGR'!BU46)</f>
        <v>OG</v>
      </c>
      <c r="CH38" t="str">
        <f>IF('1STGR'!BR46=0,"",'1STGR'!BV46)</f>
        <v>OG</v>
      </c>
      <c r="CI38">
        <f>IF('1STGR'!BW46=0, "", '1STGR'!BW46)</f>
        <v>193</v>
      </c>
      <c r="CJ38" t="str">
        <f>IF('1STGR'!BW46=0, "", '1STGR'!BZ46)</f>
        <v>OG</v>
      </c>
      <c r="CK38" t="str">
        <f>IF('1STGR'!BW46=0, "", '1STGR'!CA46)</f>
        <v>OG</v>
      </c>
      <c r="CL38" t="str">
        <f t="shared" si="13"/>
        <v/>
      </c>
      <c r="CM38">
        <f t="shared" si="14"/>
        <v>208125</v>
      </c>
      <c r="CN38" t="str">
        <f t="shared" si="34"/>
        <v>GK</v>
      </c>
      <c r="CO38">
        <f>IF('1STGR'!CB46=0,0,'1STGR'!CB46)</f>
        <v>25</v>
      </c>
      <c r="CP38">
        <f>IF('1STGR'!CB46=0, "", '1STGR'!CC46)</f>
        <v>120</v>
      </c>
      <c r="CQ38">
        <f>IF('1STGR'!CB46=0, "", '1STGR'!CD46)</f>
        <v>2</v>
      </c>
      <c r="CR38" t="str">
        <f>IF('1STGR'!CB46=0, "", '1STGR'!CE46)</f>
        <v>OG</v>
      </c>
      <c r="CS38" t="str">
        <f>IF('1STGR'!CB46=0, "", '1STGR'!CF46)</f>
        <v>OG</v>
      </c>
      <c r="CT38">
        <f>IF('1STGR'!CG46=0, 0, '1STGR'!CG46)</f>
        <v>25</v>
      </c>
      <c r="CU38">
        <f>IF('1STGR'!CG46=0, "", '1STGR'!CH46)</f>
        <v>30</v>
      </c>
      <c r="CV38">
        <f>IF('1STGR'!CG46=0, "", '1STGR'!CI46)</f>
        <v>2</v>
      </c>
      <c r="CW38" t="str">
        <f>IF('1STGR'!CG46=0, "", '1STGR'!CJ46)</f>
        <v>OG</v>
      </c>
      <c r="CX38" t="str">
        <f>IF('1STGR'!CG46=0, "", '1STGR'!CK46)</f>
        <v>OG</v>
      </c>
      <c r="CY38">
        <f>IF('1STGR'!CL46=0, "", '1STGR'!CL46)</f>
        <v>150</v>
      </c>
      <c r="CZ38" t="str">
        <f>IF('1STGR'!CL46=0, "", '1STGR'!CO46)</f>
        <v>OG</v>
      </c>
      <c r="DA38" t="str">
        <f>IF('1STGR'!CL46=0, "", '1STGR'!CP46)</f>
        <v>OG</v>
      </c>
      <c r="DB38" t="str">
        <f t="shared" si="16"/>
        <v/>
      </c>
      <c r="DC38">
        <f t="shared" si="17"/>
        <v>208130</v>
      </c>
      <c r="DD38" t="str">
        <f t="shared" si="35"/>
        <v>ORAL</v>
      </c>
      <c r="DE38">
        <f>IF('1STGR'!CQ46=0,0,'1STGR'!CQ46)</f>
        <v>25</v>
      </c>
      <c r="DF38">
        <f>IF('1STGR'!CQ46=0,"", '1STGR'!CR46)</f>
        <v>120</v>
      </c>
      <c r="DG38">
        <f>IF('1STGR'!CQ46=0,"", '1STGR'!CS46)</f>
        <v>2</v>
      </c>
      <c r="DH38" t="str">
        <f>IF('1STGR'!CQ46=0,"", '1STGR'!CT46)</f>
        <v>OG</v>
      </c>
      <c r="DI38" t="str">
        <f>IF('1STGR'!CQ46=0,"", '1STGR'!CU46)</f>
        <v>OG</v>
      </c>
      <c r="DJ38">
        <f>IF('1STGR'!CV46=0,0, '1STGR'!CV46)</f>
        <v>25</v>
      </c>
      <c r="DK38">
        <f>IF('1STGR'!CV46=0, "", '1STGR'!CW46)</f>
        <v>29</v>
      </c>
      <c r="DL38">
        <f>IF('1STGR'!CV46=0, "", '1STGR'!CX46)</f>
        <v>2</v>
      </c>
      <c r="DM38" t="str">
        <f>IF('1STGR'!CV46=0, "", '1STGR'!CY46)</f>
        <v>OG</v>
      </c>
      <c r="DN38" t="str">
        <f>IF('1STGR'!CV46=0, "", '1STGR'!CZ46)</f>
        <v>OG</v>
      </c>
      <c r="DO38">
        <f>IF('1STGR'!DA46=0,"", '1STGR'!DA46)</f>
        <v>149</v>
      </c>
      <c r="DP38" t="str">
        <f>IF('1STGR'!DA46=0,"", '1STGR'!DD46)</f>
        <v>OG</v>
      </c>
      <c r="DQ38" t="str">
        <f>IF('1STGR'!DA46=0,"", '1STGR'!DE46)</f>
        <v>OG</v>
      </c>
      <c r="DR38" t="str">
        <f t="shared" si="19"/>
        <v/>
      </c>
      <c r="DS38">
        <f t="shared" si="20"/>
        <v>208135</v>
      </c>
      <c r="DT38" t="str">
        <f t="shared" si="36"/>
        <v>WORKSHEET</v>
      </c>
      <c r="DU38">
        <f>IF('1STGR'!DF46=0,0, '1STGR'!DF46)</f>
        <v>25</v>
      </c>
      <c r="DV38">
        <f>IF('1STGR'!DF46=0,"", '1STGR'!DG46)</f>
        <v>115</v>
      </c>
      <c r="DW38">
        <f>IF('1STGR'!DF46=0,"",'1STGR'!DH46)</f>
        <v>2</v>
      </c>
      <c r="DX38" t="str">
        <f>IF('1STGR'!DF46=0,"",'1STGR'!DI46)</f>
        <v>OG</v>
      </c>
      <c r="DY38" t="str">
        <f>IF('1STGR'!DF46=0,"",'1STGR'!DJ46)</f>
        <v>OG</v>
      </c>
      <c r="DZ38">
        <f>IF('1STGR'!DK46=0,0, '1STGR'!DK46)</f>
        <v>25</v>
      </c>
      <c r="EA38">
        <f>IF('1STGR'!DK46=0,"", '1STGR'!DL46)</f>
        <v>30</v>
      </c>
      <c r="EB38">
        <f>IF('1STGR'!DK46=0,"", '1STGR'!DM46)</f>
        <v>2</v>
      </c>
      <c r="EC38" t="str">
        <f>IF('1STGR'!DK46=0,"", '1STGR'!DN46)</f>
        <v>OG</v>
      </c>
      <c r="ED38" t="str">
        <f>IF('1STGR'!DK46=0,"", '1STGR'!DO46)</f>
        <v>OG</v>
      </c>
      <c r="EE38">
        <f>IF('1STGR'!DP46=0,"", '1STGR'!DP46)</f>
        <v>145</v>
      </c>
      <c r="EF38" t="str">
        <f>IF('1STGR'!DP46=0,"", '1STGR'!DS46)</f>
        <v>OG</v>
      </c>
      <c r="EG38" t="str">
        <f>IF('1STGR'!DP46=0,"", '1STGR'!DT46)</f>
        <v>OG</v>
      </c>
      <c r="EH38" t="str">
        <f t="shared" si="21"/>
        <v/>
      </c>
      <c r="EI38" s="17">
        <f>'1STML'!AK46</f>
        <v>1792</v>
      </c>
      <c r="EJ38" s="17">
        <f>'1STML'!AL46</f>
        <v>275.69</v>
      </c>
      <c r="EK38" s="17" t="str">
        <f>'1STML'!AM46</f>
        <v>PASS</v>
      </c>
      <c r="EL38">
        <f>'1STML'!AN46</f>
        <v>8</v>
      </c>
      <c r="EM38" s="17">
        <f>'1STGR'!DY46</f>
        <v>0</v>
      </c>
      <c r="EN38">
        <f>'1STGR'!EA46</f>
        <v>1</v>
      </c>
      <c r="EO38">
        <f>'1STGR'!EB46</f>
        <v>59</v>
      </c>
      <c r="EP38" t="str">
        <f t="shared" si="27"/>
        <v>NOT GRADED</v>
      </c>
      <c r="EQ38" t="str">
        <f t="shared" si="28"/>
        <v>0-35</v>
      </c>
      <c r="ER38">
        <v>8</v>
      </c>
    </row>
    <row r="39" spans="1:148">
      <c r="A39">
        <f>'1ST'!A48</f>
        <v>38</v>
      </c>
      <c r="B39" t="str">
        <f>'1ST'!B48</f>
        <v>ST0790197</v>
      </c>
      <c r="C39">
        <f>'1ST'!C48</f>
        <v>200309</v>
      </c>
      <c r="D39" t="str">
        <f>'1ST'!D48</f>
        <v>DONISH TAMANG</v>
      </c>
      <c r="E39">
        <f>SUB!$B$4</f>
        <v>35</v>
      </c>
      <c r="F39" t="str">
        <f>SUB!$B$5</f>
        <v>KG</v>
      </c>
      <c r="G39" s="24" t="str">
        <f t="shared" si="0"/>
        <v>SAGARMATHA</v>
      </c>
      <c r="H39" t="str">
        <f>SUB!$B$3</f>
        <v>FIRST TERMINAL EXAMINATION 2080</v>
      </c>
      <c r="I39" t="str">
        <f>STD!F40</f>
        <v>ENGLISH MEDIUM</v>
      </c>
      <c r="J39" s="7">
        <f>STD!R40</f>
        <v>0</v>
      </c>
      <c r="K39">
        <f t="shared" si="24"/>
        <v>208101</v>
      </c>
      <c r="L39" t="str">
        <f t="shared" si="29"/>
        <v>COMP. ENGLISH</v>
      </c>
      <c r="M39">
        <f>IF('1STGR'!E47=0,0,'1STGR'!E47)</f>
        <v>50</v>
      </c>
      <c r="N39">
        <f>IF('1STGR'!E47=0,"",'1STGR'!F47)</f>
        <v>230</v>
      </c>
      <c r="O39">
        <f>IF('1STGR'!E47=0,"",'1STGR'!G47)</f>
        <v>2.5</v>
      </c>
      <c r="P39" t="str">
        <f>IF('1STGR'!E47=0,"",'1STGR'!H47)</f>
        <v>OG</v>
      </c>
      <c r="Q39" t="str">
        <f>IF('1STGR'!E47=0,"",'1STGR'!I47)</f>
        <v>OG</v>
      </c>
      <c r="R39">
        <f>IF('1STGR'!J47=0,0,'1STGR'!J47)</f>
        <v>50</v>
      </c>
      <c r="S39">
        <f>IF('1STGR'!J47=0,"",'1STGR'!K47)</f>
        <v>59</v>
      </c>
      <c r="T39">
        <f>IF('1STGR'!J47=0,"",'1STGR'!L47)</f>
        <v>2.5</v>
      </c>
      <c r="U39" t="str">
        <f>IF('1STGR'!J47=0,"",'1STGR'!M47)</f>
        <v>OG</v>
      </c>
      <c r="V39" t="str">
        <f>IF('1STGR'!J47=0,"",'1STGR'!N47)</f>
        <v>OG</v>
      </c>
      <c r="W39">
        <f>IF('1STGR'!O47=0,"",'1STGR'!O47)</f>
        <v>289</v>
      </c>
      <c r="X39" t="str">
        <f>IF('1STGR'!O47=0,"",'1STGR'!R47)</f>
        <v>OG</v>
      </c>
      <c r="Y39" t="str">
        <f>IF('1STGR'!O47=0,"",'1STGR'!S47)</f>
        <v>OG</v>
      </c>
      <c r="Z39" t="str">
        <f t="shared" si="1"/>
        <v/>
      </c>
      <c r="AA39">
        <f t="shared" si="2"/>
        <v>208105</v>
      </c>
      <c r="AB39" t="str">
        <f t="shared" si="30"/>
        <v>COMP. NEPALI</v>
      </c>
      <c r="AC39">
        <f>IF('1STGR'!T47=0,0,'1STGR'!T47)</f>
        <v>50</v>
      </c>
      <c r="AD39">
        <f>IF('1STGR'!T47=0,"",'1STGR'!U47)</f>
        <v>225</v>
      </c>
      <c r="AE39">
        <f>IF('1STGR'!T47=0,"",'1STGR'!V47)</f>
        <v>2.5</v>
      </c>
      <c r="AF39" t="str">
        <f>IF('1STGR'!T47=0,"",'1STGR'!W47)</f>
        <v>OG</v>
      </c>
      <c r="AG39" t="str">
        <f>IF('1STGR'!T47=0,"",'1STGR'!X47)</f>
        <v>OG</v>
      </c>
      <c r="AH39">
        <f>IF('1STGR'!Y47=0,0,'1STGR'!Y47)</f>
        <v>50</v>
      </c>
      <c r="AI39">
        <f>IF('1STGR'!Y47=0,"",'1STGR'!Z47)</f>
        <v>53</v>
      </c>
      <c r="AJ39">
        <f>IF('1STGR'!Y47=0,"",'1STGR'!AA47)</f>
        <v>2.5</v>
      </c>
      <c r="AK39" t="str">
        <f>IF('1STGR'!Y47=0,"",'1STGR'!AB47)</f>
        <v>OG</v>
      </c>
      <c r="AL39" t="str">
        <f>IF('1STGR'!Y47=0,"",'1STGR'!AC47)</f>
        <v>OG</v>
      </c>
      <c r="AM39">
        <f>IF('1STGR'!AD47=0,"",'1STGR'!AD47)</f>
        <v>278</v>
      </c>
      <c r="AN39" t="str">
        <f>IF('1STGR'!AD47=0,"",'1STGR'!AG47)</f>
        <v>OG</v>
      </c>
      <c r="AO39" t="str">
        <f>IF('1STGR'!AD47=0,"",'1STGR'!AH47)</f>
        <v>OG</v>
      </c>
      <c r="AP39" t="str">
        <f t="shared" si="4"/>
        <v/>
      </c>
      <c r="AQ39">
        <f t="shared" si="5"/>
        <v>208110</v>
      </c>
      <c r="AR39" t="str">
        <f t="shared" si="31"/>
        <v>COMP. MATHEMATICS</v>
      </c>
      <c r="AS39">
        <f>IF('1STGR'!AI47=0,0,'1STGR'!AI47)</f>
        <v>50</v>
      </c>
      <c r="AT39">
        <f>IF('1STGR'!AI47=0,"",'1STGR'!AJ47)</f>
        <v>215</v>
      </c>
      <c r="AU39">
        <f>IF('1STGR'!AI47=0,"",'1STGR'!AK47)</f>
        <v>2.5</v>
      </c>
      <c r="AV39" t="str">
        <f>IF('1STGR'!AI47=0,"",'1STGR'!AL47)</f>
        <v>OG</v>
      </c>
      <c r="AW39" t="str">
        <f>IF('1STGR'!AI47=0,"",'1STGR'!AM47)</f>
        <v>OG</v>
      </c>
      <c r="AX39">
        <f>IF('1STGR'!AN47=0,0,'1STGR'!AN47)</f>
        <v>50</v>
      </c>
      <c r="AY39">
        <f>IF('1STGR'!AN47=0,"",'1STGR'!AO47)</f>
        <v>59</v>
      </c>
      <c r="AZ39">
        <f>IF('1STGR'!AN47=0,"",'1STGR'!AP47)</f>
        <v>2.5</v>
      </c>
      <c r="BA39" t="str">
        <f>IF('1STGR'!AN47=0,"",'1STGR'!AQ47)</f>
        <v>OG</v>
      </c>
      <c r="BB39" t="str">
        <f>IF('1STGR'!AN47=0,"",'1STGR'!AR47)</f>
        <v>OG</v>
      </c>
      <c r="BC39">
        <f>IF('1STGR'!AS47=0,"",'1STGR'!AS47)</f>
        <v>274</v>
      </c>
      <c r="BD39" t="str">
        <f>IF('1STGR'!AS47=0,"",'1STGR'!AV47)</f>
        <v>OG</v>
      </c>
      <c r="BE39" t="str">
        <f>IF('1STGR'!AS47=0,"",'1STGR'!AW47)</f>
        <v>OG</v>
      </c>
      <c r="BF39" t="str">
        <f t="shared" si="7"/>
        <v/>
      </c>
      <c r="BG39">
        <f t="shared" si="8"/>
        <v>208115</v>
      </c>
      <c r="BH39" t="str">
        <f t="shared" si="32"/>
        <v>SCIENCE AND TECHNOLOGY</v>
      </c>
      <c r="BI39">
        <f>IF('1STGR'!AX47=0,0,'1STGR'!AX47)</f>
        <v>50</v>
      </c>
      <c r="BJ39">
        <f>IF('1STGR'!AX47=0,"",'1STGR'!AY47)</f>
        <v>210</v>
      </c>
      <c r="BK39">
        <f>IF('1STGR'!AX47=0,"",'1STGR'!AZ47)</f>
        <v>2.5</v>
      </c>
      <c r="BL39" t="str">
        <f>IF('1STGR'!AX47=0,"",'1STGR'!BA47)</f>
        <v>OG</v>
      </c>
      <c r="BM39" t="str">
        <f>IF('1STGR'!AX47=0,"",'1STGR'!BB47)</f>
        <v>OG</v>
      </c>
      <c r="BN39">
        <f>IF('1STGR'!BC47=0,0,'1STGR'!BC47)</f>
        <v>50</v>
      </c>
      <c r="BO39">
        <f>IF('1STGR'!BC47=0,"",'1STGR'!BD47)</f>
        <v>53</v>
      </c>
      <c r="BP39">
        <f>IF('1STGR'!BC47=0,"",'1STGR'!BE47)</f>
        <v>2.5</v>
      </c>
      <c r="BQ39" t="str">
        <f>IF('1STGR'!BC47=0,"",'1STGR'!BF47)</f>
        <v>OG</v>
      </c>
      <c r="BR39" t="str">
        <f>IF('1STGR'!BC47=0,"",'1STGR'!BG47)</f>
        <v>OG</v>
      </c>
      <c r="BS39">
        <f>IF('1STGR'!BH47=0,"",'1STGR'!BH47)</f>
        <v>263</v>
      </c>
      <c r="BT39" t="str">
        <f>IF('1STGR'!BH47=0,"",'1STGR'!BK47)</f>
        <v>OG</v>
      </c>
      <c r="BU39" t="str">
        <f>IF('1STGR'!BH47=0,"",'1STGR'!BL47)</f>
        <v>OG</v>
      </c>
      <c r="BV39" t="str">
        <f t="shared" si="10"/>
        <v/>
      </c>
      <c r="BW39">
        <f t="shared" si="11"/>
        <v>208120</v>
      </c>
      <c r="BX39" t="str">
        <f t="shared" si="33"/>
        <v>SOCIAL STUDIES</v>
      </c>
      <c r="BY39">
        <f>IF('1STGR'!BM47=0,0,'1STGR'!BM47)</f>
        <v>50</v>
      </c>
      <c r="BZ39">
        <f>IF('1STGR'!BM47=0,"",'1STGR'!BN47)</f>
        <v>240</v>
      </c>
      <c r="CA39">
        <f>IF('1STGR'!BM47=0,"",'1STGR'!BO47)</f>
        <v>2.5</v>
      </c>
      <c r="CB39" t="str">
        <f>IF('1STGR'!BM47=0,"",'1STGR'!BP47)</f>
        <v>OG</v>
      </c>
      <c r="CC39" t="str">
        <f>IF('1STGR'!BM47=0,"",'1STGR'!BQ47)</f>
        <v>OG</v>
      </c>
      <c r="CD39">
        <f>IF('1STGR'!BR47=0,0,'1STGR'!BR47)</f>
        <v>50</v>
      </c>
      <c r="CE39">
        <f>IF('1STGR'!BR47=0,"",'1STGR'!BS47)</f>
        <v>57</v>
      </c>
      <c r="CF39">
        <f>IF('1STGR'!BR47=0,"",'1STGR'!BT47)</f>
        <v>2.5</v>
      </c>
      <c r="CG39" t="str">
        <f>IF('1STGR'!BR47=0,"",'1STGR'!BU47)</f>
        <v>OG</v>
      </c>
      <c r="CH39" t="str">
        <f>IF('1STGR'!BR47=0,"",'1STGR'!BV47)</f>
        <v>OG</v>
      </c>
      <c r="CI39">
        <f>IF('1STGR'!BW47=0, "", '1STGR'!BW47)</f>
        <v>297</v>
      </c>
      <c r="CJ39" t="str">
        <f>IF('1STGR'!BW47=0, "", '1STGR'!BZ47)</f>
        <v>OG</v>
      </c>
      <c r="CK39" t="str">
        <f>IF('1STGR'!BW47=0, "", '1STGR'!CA47)</f>
        <v>OG</v>
      </c>
      <c r="CL39" t="str">
        <f t="shared" si="13"/>
        <v/>
      </c>
      <c r="CM39">
        <f t="shared" si="14"/>
        <v>208125</v>
      </c>
      <c r="CN39" t="str">
        <f t="shared" si="34"/>
        <v>GK</v>
      </c>
      <c r="CO39">
        <f>IF('1STGR'!CB47=0,0,'1STGR'!CB47)</f>
        <v>25</v>
      </c>
      <c r="CP39">
        <f>IF('1STGR'!CB47=0, "", '1STGR'!CC47)</f>
        <v>115</v>
      </c>
      <c r="CQ39">
        <f>IF('1STGR'!CB47=0, "", '1STGR'!CD47)</f>
        <v>2</v>
      </c>
      <c r="CR39" t="str">
        <f>IF('1STGR'!CB47=0, "", '1STGR'!CE47)</f>
        <v>OG</v>
      </c>
      <c r="CS39" t="str">
        <f>IF('1STGR'!CB47=0, "", '1STGR'!CF47)</f>
        <v>OG</v>
      </c>
      <c r="CT39">
        <f>IF('1STGR'!CG47=0, 0, '1STGR'!CG47)</f>
        <v>25</v>
      </c>
      <c r="CU39">
        <f>IF('1STGR'!CG47=0, "", '1STGR'!CH47)</f>
        <v>29</v>
      </c>
      <c r="CV39">
        <f>IF('1STGR'!CG47=0, "", '1STGR'!CI47)</f>
        <v>2</v>
      </c>
      <c r="CW39" t="str">
        <f>IF('1STGR'!CG47=0, "", '1STGR'!CJ47)</f>
        <v>OG</v>
      </c>
      <c r="CX39" t="str">
        <f>IF('1STGR'!CG47=0, "", '1STGR'!CK47)</f>
        <v>OG</v>
      </c>
      <c r="CY39">
        <f>IF('1STGR'!CL47=0, "", '1STGR'!CL47)</f>
        <v>144</v>
      </c>
      <c r="CZ39" t="str">
        <f>IF('1STGR'!CL47=0, "", '1STGR'!CO47)</f>
        <v>OG</v>
      </c>
      <c r="DA39" t="str">
        <f>IF('1STGR'!CL47=0, "", '1STGR'!CP47)</f>
        <v>OG</v>
      </c>
      <c r="DB39" t="str">
        <f t="shared" si="16"/>
        <v/>
      </c>
      <c r="DC39">
        <f t="shared" si="17"/>
        <v>208130</v>
      </c>
      <c r="DD39" t="str">
        <f t="shared" si="35"/>
        <v>ORAL</v>
      </c>
      <c r="DE39">
        <f>IF('1STGR'!CQ47=0,0,'1STGR'!CQ47)</f>
        <v>25</v>
      </c>
      <c r="DF39">
        <f>IF('1STGR'!CQ47=0,"", '1STGR'!CR47)</f>
        <v>115</v>
      </c>
      <c r="DG39">
        <f>IF('1STGR'!CQ47=0,"", '1STGR'!CS47)</f>
        <v>2</v>
      </c>
      <c r="DH39" t="str">
        <f>IF('1STGR'!CQ47=0,"", '1STGR'!CT47)</f>
        <v>OG</v>
      </c>
      <c r="DI39" t="str">
        <f>IF('1STGR'!CQ47=0,"", '1STGR'!CU47)</f>
        <v>OG</v>
      </c>
      <c r="DJ39">
        <f>IF('1STGR'!CV47=0,0, '1STGR'!CV47)</f>
        <v>25</v>
      </c>
      <c r="DK39">
        <f>IF('1STGR'!CV47=0, "", '1STGR'!CW47)</f>
        <v>28</v>
      </c>
      <c r="DL39">
        <f>IF('1STGR'!CV47=0, "", '1STGR'!CX47)</f>
        <v>2</v>
      </c>
      <c r="DM39" t="str">
        <f>IF('1STGR'!CV47=0, "", '1STGR'!CY47)</f>
        <v>OG</v>
      </c>
      <c r="DN39" t="str">
        <f>IF('1STGR'!CV47=0, "", '1STGR'!CZ47)</f>
        <v>OG</v>
      </c>
      <c r="DO39">
        <f>IF('1STGR'!DA47=0,"", '1STGR'!DA47)</f>
        <v>143</v>
      </c>
      <c r="DP39" t="str">
        <f>IF('1STGR'!DA47=0,"", '1STGR'!DD47)</f>
        <v>OG</v>
      </c>
      <c r="DQ39" t="str">
        <f>IF('1STGR'!DA47=0,"", '1STGR'!DE47)</f>
        <v>OG</v>
      </c>
      <c r="DR39" t="str">
        <f t="shared" si="19"/>
        <v/>
      </c>
      <c r="DS39">
        <f t="shared" si="20"/>
        <v>208135</v>
      </c>
      <c r="DT39" t="str">
        <f t="shared" si="36"/>
        <v>WORKSHEET</v>
      </c>
      <c r="DU39">
        <f>IF('1STGR'!DF47=0,0, '1STGR'!DF47)</f>
        <v>25</v>
      </c>
      <c r="DV39">
        <f>IF('1STGR'!DF47=0,"", '1STGR'!DG47)</f>
        <v>95</v>
      </c>
      <c r="DW39">
        <f>IF('1STGR'!DF47=0,"",'1STGR'!DH47)</f>
        <v>2</v>
      </c>
      <c r="DX39" t="str">
        <f>IF('1STGR'!DF47=0,"",'1STGR'!DI47)</f>
        <v>OG</v>
      </c>
      <c r="DY39" t="str">
        <f>IF('1STGR'!DF47=0,"",'1STGR'!DJ47)</f>
        <v>OG</v>
      </c>
      <c r="DZ39">
        <f>IF('1STGR'!DK47=0,0, '1STGR'!DK47)</f>
        <v>25</v>
      </c>
      <c r="EA39">
        <f>IF('1STGR'!DK47=0,"", '1STGR'!DL47)</f>
        <v>29</v>
      </c>
      <c r="EB39">
        <f>IF('1STGR'!DK47=0,"", '1STGR'!DM47)</f>
        <v>2</v>
      </c>
      <c r="EC39" t="str">
        <f>IF('1STGR'!DK47=0,"", '1STGR'!DN47)</f>
        <v>OG</v>
      </c>
      <c r="ED39" t="str">
        <f>IF('1STGR'!DK47=0,"", '1STGR'!DO47)</f>
        <v>OG</v>
      </c>
      <c r="EE39">
        <f>IF('1STGR'!DP47=0,"", '1STGR'!DP47)</f>
        <v>124</v>
      </c>
      <c r="EF39" t="str">
        <f>IF('1STGR'!DP47=0,"", '1STGR'!DS47)</f>
        <v>OG</v>
      </c>
      <c r="EG39" t="str">
        <f>IF('1STGR'!DP47=0,"", '1STGR'!DT47)</f>
        <v>OG</v>
      </c>
      <c r="EH39" t="str">
        <f t="shared" si="21"/>
        <v/>
      </c>
      <c r="EI39" s="17">
        <f>'1STML'!AK47</f>
        <v>1812</v>
      </c>
      <c r="EJ39" s="17">
        <f>'1STML'!AL47</f>
        <v>278.77</v>
      </c>
      <c r="EK39" s="17" t="str">
        <f>'1STML'!AM47</f>
        <v>PASS</v>
      </c>
      <c r="EL39">
        <f>'1STML'!AN47</f>
        <v>6</v>
      </c>
      <c r="EM39" s="17">
        <f>'1STGR'!DY47</f>
        <v>0</v>
      </c>
      <c r="EN39">
        <f>'1STGR'!EA47</f>
        <v>1</v>
      </c>
      <c r="EO39">
        <f>'1STGR'!EB47</f>
        <v>59</v>
      </c>
      <c r="EP39" t="str">
        <f t="shared" si="27"/>
        <v>NOT GRADED</v>
      </c>
      <c r="EQ39" t="str">
        <f t="shared" si="28"/>
        <v>0-35</v>
      </c>
      <c r="ER39">
        <v>8</v>
      </c>
    </row>
    <row r="40" spans="1:148">
      <c r="A40">
        <f>'1ST'!A49</f>
        <v>39</v>
      </c>
      <c r="B40" t="str">
        <f>'1ST'!B49</f>
        <v>ST0790098</v>
      </c>
      <c r="C40">
        <f>'1ST'!C49</f>
        <v>200310</v>
      </c>
      <c r="D40" t="str">
        <f>'1ST'!D49</f>
        <v>DORKASH LIMBU</v>
      </c>
      <c r="E40">
        <f>SUB!$B$4</f>
        <v>35</v>
      </c>
      <c r="F40" t="str">
        <f>SUB!$B$5</f>
        <v>KG</v>
      </c>
      <c r="G40" s="24" t="str">
        <f t="shared" si="0"/>
        <v>SAGARMATHA</v>
      </c>
      <c r="H40" t="str">
        <f>SUB!$B$3</f>
        <v>FIRST TERMINAL EXAMINATION 2080</v>
      </c>
      <c r="I40" t="str">
        <f>STD!F41</f>
        <v>ENGLISH MEDIUM</v>
      </c>
      <c r="J40" s="7">
        <f>STD!R41</f>
        <v>0</v>
      </c>
      <c r="K40">
        <f t="shared" si="24"/>
        <v>208101</v>
      </c>
      <c r="L40" t="str">
        <f t="shared" si="29"/>
        <v>COMP. ENGLISH</v>
      </c>
      <c r="M40">
        <f>IF('1STGR'!E48=0,0,'1STGR'!E48)</f>
        <v>50</v>
      </c>
      <c r="N40">
        <f>IF('1STGR'!E48=0,"",'1STGR'!F48)</f>
        <v>140</v>
      </c>
      <c r="O40">
        <f>IF('1STGR'!E48=0,"",'1STGR'!G48)</f>
        <v>2.5</v>
      </c>
      <c r="P40" t="str">
        <f>IF('1STGR'!E48=0,"",'1STGR'!H48)</f>
        <v>OG</v>
      </c>
      <c r="Q40" t="str">
        <f>IF('1STGR'!E48=0,"",'1STGR'!I48)</f>
        <v>OG</v>
      </c>
      <c r="R40">
        <f>IF('1STGR'!J48=0,0,'1STGR'!J48)</f>
        <v>50</v>
      </c>
      <c r="S40">
        <f>IF('1STGR'!J48=0,"",'1STGR'!K48)</f>
        <v>52</v>
      </c>
      <c r="T40">
        <f>IF('1STGR'!J48=0,"",'1STGR'!L48)</f>
        <v>2.5</v>
      </c>
      <c r="U40" t="str">
        <f>IF('1STGR'!J48=0,"",'1STGR'!M48)</f>
        <v>OG</v>
      </c>
      <c r="V40" t="str">
        <f>IF('1STGR'!J48=0,"",'1STGR'!N48)</f>
        <v>OG</v>
      </c>
      <c r="W40">
        <f>IF('1STGR'!O48=0,"",'1STGR'!O48)</f>
        <v>192</v>
      </c>
      <c r="X40" t="str">
        <f>IF('1STGR'!O48=0,"",'1STGR'!R48)</f>
        <v>OG</v>
      </c>
      <c r="Y40" t="str">
        <f>IF('1STGR'!O48=0,"",'1STGR'!S48)</f>
        <v>OG</v>
      </c>
      <c r="Z40" t="str">
        <f t="shared" si="1"/>
        <v/>
      </c>
      <c r="AA40">
        <f t="shared" si="2"/>
        <v>208105</v>
      </c>
      <c r="AB40" t="str">
        <f t="shared" si="30"/>
        <v>COMP. NEPALI</v>
      </c>
      <c r="AC40">
        <f>IF('1STGR'!T48=0,0,'1STGR'!T48)</f>
        <v>50</v>
      </c>
      <c r="AD40">
        <f>IF('1STGR'!T48=0,"",'1STGR'!U48)</f>
        <v>115</v>
      </c>
      <c r="AE40">
        <f>IF('1STGR'!T48=0,"",'1STGR'!V48)</f>
        <v>2.5</v>
      </c>
      <c r="AF40" t="str">
        <f>IF('1STGR'!T48=0,"",'1STGR'!W48)</f>
        <v>OG</v>
      </c>
      <c r="AG40" t="str">
        <f>IF('1STGR'!T48=0,"",'1STGR'!X48)</f>
        <v>OG</v>
      </c>
      <c r="AH40">
        <f>IF('1STGR'!Y48=0,0,'1STGR'!Y48)</f>
        <v>50</v>
      </c>
      <c r="AI40">
        <f>IF('1STGR'!Y48=0,"",'1STGR'!Z48)</f>
        <v>48</v>
      </c>
      <c r="AJ40">
        <f>IF('1STGR'!Y48=0,"",'1STGR'!AA48)</f>
        <v>2.5</v>
      </c>
      <c r="AK40" t="str">
        <f>IF('1STGR'!Y48=0,"",'1STGR'!AB48)</f>
        <v>A+</v>
      </c>
      <c r="AL40">
        <f>IF('1STGR'!Y48=0,"",'1STGR'!AC48)</f>
        <v>4</v>
      </c>
      <c r="AM40">
        <f>IF('1STGR'!AD48=0,"",'1STGR'!AD48)</f>
        <v>163</v>
      </c>
      <c r="AN40" t="str">
        <f>IF('1STGR'!AD48=0,"",'1STGR'!AG48)</f>
        <v>OG</v>
      </c>
      <c r="AO40" t="str">
        <f>IF('1STGR'!AD48=0,"",'1STGR'!AH48)</f>
        <v>OG</v>
      </c>
      <c r="AP40" t="str">
        <f t="shared" si="4"/>
        <v/>
      </c>
      <c r="AQ40">
        <f t="shared" si="5"/>
        <v>208110</v>
      </c>
      <c r="AR40" t="str">
        <f t="shared" si="31"/>
        <v>COMP. MATHEMATICS</v>
      </c>
      <c r="AS40">
        <f>IF('1STGR'!AI48=0,0,'1STGR'!AI48)</f>
        <v>50</v>
      </c>
      <c r="AT40">
        <f>IF('1STGR'!AI48=0,"",'1STGR'!AJ48)</f>
        <v>110</v>
      </c>
      <c r="AU40">
        <f>IF('1STGR'!AI48=0,"",'1STGR'!AK48)</f>
        <v>2.5</v>
      </c>
      <c r="AV40" t="str">
        <f>IF('1STGR'!AI48=0,"",'1STGR'!AL48)</f>
        <v>OG</v>
      </c>
      <c r="AW40" t="str">
        <f>IF('1STGR'!AI48=0,"",'1STGR'!AM48)</f>
        <v>OG</v>
      </c>
      <c r="AX40">
        <f>IF('1STGR'!AN48=0,0,'1STGR'!AN48)</f>
        <v>50</v>
      </c>
      <c r="AY40">
        <f>IF('1STGR'!AN48=0,"",'1STGR'!AO48)</f>
        <v>52</v>
      </c>
      <c r="AZ40">
        <f>IF('1STGR'!AN48=0,"",'1STGR'!AP48)</f>
        <v>2.5</v>
      </c>
      <c r="BA40" t="str">
        <f>IF('1STGR'!AN48=0,"",'1STGR'!AQ48)</f>
        <v>OG</v>
      </c>
      <c r="BB40" t="str">
        <f>IF('1STGR'!AN48=0,"",'1STGR'!AR48)</f>
        <v>OG</v>
      </c>
      <c r="BC40">
        <f>IF('1STGR'!AS48=0,"",'1STGR'!AS48)</f>
        <v>162</v>
      </c>
      <c r="BD40" t="str">
        <f>IF('1STGR'!AS48=0,"",'1STGR'!AV48)</f>
        <v>OG</v>
      </c>
      <c r="BE40" t="str">
        <f>IF('1STGR'!AS48=0,"",'1STGR'!AW48)</f>
        <v>OG</v>
      </c>
      <c r="BF40" t="str">
        <f t="shared" si="7"/>
        <v/>
      </c>
      <c r="BG40">
        <f t="shared" si="8"/>
        <v>208115</v>
      </c>
      <c r="BH40" t="str">
        <f t="shared" si="32"/>
        <v>SCIENCE AND TECHNOLOGY</v>
      </c>
      <c r="BI40">
        <f>IF('1STGR'!AX48=0,0,'1STGR'!AX48)</f>
        <v>50</v>
      </c>
      <c r="BJ40">
        <f>IF('1STGR'!AX48=0,"",'1STGR'!AY48)</f>
        <v>180</v>
      </c>
      <c r="BK40">
        <f>IF('1STGR'!AX48=0,"",'1STGR'!AZ48)</f>
        <v>2.5</v>
      </c>
      <c r="BL40" t="str">
        <f>IF('1STGR'!AX48=0,"",'1STGR'!BA48)</f>
        <v>OG</v>
      </c>
      <c r="BM40" t="str">
        <f>IF('1STGR'!AX48=0,"",'1STGR'!BB48)</f>
        <v>OG</v>
      </c>
      <c r="BN40">
        <f>IF('1STGR'!BC48=0,0,'1STGR'!BC48)</f>
        <v>50</v>
      </c>
      <c r="BO40">
        <f>IF('1STGR'!BC48=0,"",'1STGR'!BD48)</f>
        <v>48</v>
      </c>
      <c r="BP40">
        <f>IF('1STGR'!BC48=0,"",'1STGR'!BE48)</f>
        <v>2.5</v>
      </c>
      <c r="BQ40" t="str">
        <f>IF('1STGR'!BC48=0,"",'1STGR'!BF48)</f>
        <v>A+</v>
      </c>
      <c r="BR40">
        <f>IF('1STGR'!BC48=0,"",'1STGR'!BG48)</f>
        <v>4</v>
      </c>
      <c r="BS40">
        <f>IF('1STGR'!BH48=0,"",'1STGR'!BH48)</f>
        <v>228</v>
      </c>
      <c r="BT40" t="str">
        <f>IF('1STGR'!BH48=0,"",'1STGR'!BK48)</f>
        <v>OG</v>
      </c>
      <c r="BU40" t="str">
        <f>IF('1STGR'!BH48=0,"",'1STGR'!BL48)</f>
        <v>OG</v>
      </c>
      <c r="BV40" t="str">
        <f t="shared" si="10"/>
        <v/>
      </c>
      <c r="BW40">
        <f t="shared" si="11"/>
        <v>208120</v>
      </c>
      <c r="BX40" t="str">
        <f t="shared" si="33"/>
        <v>SOCIAL STUDIES</v>
      </c>
      <c r="BY40">
        <f>IF('1STGR'!BM48=0,0,'1STGR'!BM48)</f>
        <v>50</v>
      </c>
      <c r="BZ40">
        <f>IF('1STGR'!BM48=0,"",'1STGR'!BN48)</f>
        <v>125</v>
      </c>
      <c r="CA40">
        <f>IF('1STGR'!BM48=0,"",'1STGR'!BO48)</f>
        <v>2.5</v>
      </c>
      <c r="CB40" t="str">
        <f>IF('1STGR'!BM48=0,"",'1STGR'!BP48)</f>
        <v>OG</v>
      </c>
      <c r="CC40" t="str">
        <f>IF('1STGR'!BM48=0,"",'1STGR'!BQ48)</f>
        <v>OG</v>
      </c>
      <c r="CD40">
        <f>IF('1STGR'!BR48=0,0,'1STGR'!BR48)</f>
        <v>50</v>
      </c>
      <c r="CE40">
        <f>IF('1STGR'!BR48=0,"",'1STGR'!BS48)</f>
        <v>38</v>
      </c>
      <c r="CF40">
        <f>IF('1STGR'!BR48=0,"",'1STGR'!BT48)</f>
        <v>2.5</v>
      </c>
      <c r="CG40" t="str">
        <f>IF('1STGR'!BR48=0,"",'1STGR'!BU48)</f>
        <v>B+</v>
      </c>
      <c r="CH40">
        <f>IF('1STGR'!BR48=0,"",'1STGR'!BV48)</f>
        <v>3.2</v>
      </c>
      <c r="CI40">
        <f>IF('1STGR'!BW48=0, "", '1STGR'!BW48)</f>
        <v>163</v>
      </c>
      <c r="CJ40" t="str">
        <f>IF('1STGR'!BW48=0, "", '1STGR'!BZ48)</f>
        <v>OG</v>
      </c>
      <c r="CK40" t="str">
        <f>IF('1STGR'!BW48=0, "", '1STGR'!CA48)</f>
        <v>OG</v>
      </c>
      <c r="CL40" t="str">
        <f t="shared" si="13"/>
        <v/>
      </c>
      <c r="CM40">
        <f t="shared" si="14"/>
        <v>208125</v>
      </c>
      <c r="CN40" t="str">
        <f t="shared" si="34"/>
        <v>GK</v>
      </c>
      <c r="CO40">
        <f>IF('1STGR'!CB48=0,0,'1STGR'!CB48)</f>
        <v>25</v>
      </c>
      <c r="CP40">
        <f>IF('1STGR'!CB48=0, "", '1STGR'!CC48)</f>
        <v>105</v>
      </c>
      <c r="CQ40">
        <f>IF('1STGR'!CB48=0, "", '1STGR'!CD48)</f>
        <v>2</v>
      </c>
      <c r="CR40" t="str">
        <f>IF('1STGR'!CB48=0, "", '1STGR'!CE48)</f>
        <v>OG</v>
      </c>
      <c r="CS40" t="str">
        <f>IF('1STGR'!CB48=0, "", '1STGR'!CF48)</f>
        <v>OG</v>
      </c>
      <c r="CT40">
        <f>IF('1STGR'!CG48=0, 0, '1STGR'!CG48)</f>
        <v>25</v>
      </c>
      <c r="CU40">
        <f>IF('1STGR'!CG48=0, "", '1STGR'!CH48)</f>
        <v>24</v>
      </c>
      <c r="CV40">
        <f>IF('1STGR'!CG48=0, "", '1STGR'!CI48)</f>
        <v>2</v>
      </c>
      <c r="CW40" t="str">
        <f>IF('1STGR'!CG48=0, "", '1STGR'!CJ48)</f>
        <v>A+</v>
      </c>
      <c r="CX40">
        <f>IF('1STGR'!CG48=0, "", '1STGR'!CK48)</f>
        <v>4</v>
      </c>
      <c r="CY40">
        <f>IF('1STGR'!CL48=0, "", '1STGR'!CL48)</f>
        <v>129</v>
      </c>
      <c r="CZ40" t="str">
        <f>IF('1STGR'!CL48=0, "", '1STGR'!CO48)</f>
        <v>OG</v>
      </c>
      <c r="DA40" t="str">
        <f>IF('1STGR'!CL48=0, "", '1STGR'!CP48)</f>
        <v>OG</v>
      </c>
      <c r="DB40" t="str">
        <f t="shared" si="16"/>
        <v/>
      </c>
      <c r="DC40">
        <f t="shared" si="17"/>
        <v>208130</v>
      </c>
      <c r="DD40" t="str">
        <f t="shared" si="35"/>
        <v>ORAL</v>
      </c>
      <c r="DE40">
        <f>IF('1STGR'!CQ48=0,0,'1STGR'!CQ48)</f>
        <v>25</v>
      </c>
      <c r="DF40">
        <f>IF('1STGR'!CQ48=0,"", '1STGR'!CR48)</f>
        <v>115</v>
      </c>
      <c r="DG40">
        <f>IF('1STGR'!CQ48=0,"", '1STGR'!CS48)</f>
        <v>2</v>
      </c>
      <c r="DH40" t="str">
        <f>IF('1STGR'!CQ48=0,"", '1STGR'!CT48)</f>
        <v>OG</v>
      </c>
      <c r="DI40" t="str">
        <f>IF('1STGR'!CQ48=0,"", '1STGR'!CU48)</f>
        <v>OG</v>
      </c>
      <c r="DJ40">
        <f>IF('1STGR'!CV48=0,0, '1STGR'!CV48)</f>
        <v>25</v>
      </c>
      <c r="DK40">
        <f>IF('1STGR'!CV48=0, "", '1STGR'!CW48)</f>
        <v>24</v>
      </c>
      <c r="DL40">
        <f>IF('1STGR'!CV48=0, "", '1STGR'!CX48)</f>
        <v>2</v>
      </c>
      <c r="DM40" t="str">
        <f>IF('1STGR'!CV48=0, "", '1STGR'!CY48)</f>
        <v>A+</v>
      </c>
      <c r="DN40">
        <f>IF('1STGR'!CV48=0, "", '1STGR'!CZ48)</f>
        <v>4</v>
      </c>
      <c r="DO40">
        <f>IF('1STGR'!DA48=0,"", '1STGR'!DA48)</f>
        <v>139</v>
      </c>
      <c r="DP40" t="str">
        <f>IF('1STGR'!DA48=0,"", '1STGR'!DD48)</f>
        <v>OG</v>
      </c>
      <c r="DQ40" t="str">
        <f>IF('1STGR'!DA48=0,"", '1STGR'!DE48)</f>
        <v>OG</v>
      </c>
      <c r="DR40" t="str">
        <f t="shared" si="19"/>
        <v/>
      </c>
      <c r="DS40">
        <f t="shared" si="20"/>
        <v>208135</v>
      </c>
      <c r="DT40" t="str">
        <f t="shared" si="36"/>
        <v>WORKSHEET</v>
      </c>
      <c r="DU40">
        <f>IF('1STGR'!DF48=0,0, '1STGR'!DF48)</f>
        <v>25</v>
      </c>
      <c r="DV40">
        <f>IF('1STGR'!DF48=0,"", '1STGR'!DG48)</f>
        <v>90</v>
      </c>
      <c r="DW40">
        <f>IF('1STGR'!DF48=0,"",'1STGR'!DH48)</f>
        <v>2</v>
      </c>
      <c r="DX40" t="str">
        <f>IF('1STGR'!DF48=0,"",'1STGR'!DI48)</f>
        <v>OG</v>
      </c>
      <c r="DY40" t="str">
        <f>IF('1STGR'!DF48=0,"",'1STGR'!DJ48)</f>
        <v>OG</v>
      </c>
      <c r="DZ40">
        <f>IF('1STGR'!DK48=0,0, '1STGR'!DK48)</f>
        <v>25</v>
      </c>
      <c r="EA40">
        <f>IF('1STGR'!DK48=0,"", '1STGR'!DL48)</f>
        <v>24</v>
      </c>
      <c r="EB40">
        <f>IF('1STGR'!DK48=0,"", '1STGR'!DM48)</f>
        <v>2</v>
      </c>
      <c r="EC40" t="str">
        <f>IF('1STGR'!DK48=0,"", '1STGR'!DN48)</f>
        <v>A+</v>
      </c>
      <c r="ED40">
        <f>IF('1STGR'!DK48=0,"", '1STGR'!DO48)</f>
        <v>4</v>
      </c>
      <c r="EE40">
        <f>IF('1STGR'!DP48=0,"", '1STGR'!DP48)</f>
        <v>114</v>
      </c>
      <c r="EF40" t="str">
        <f>IF('1STGR'!DP48=0,"", '1STGR'!DS48)</f>
        <v>OG</v>
      </c>
      <c r="EG40" t="str">
        <f>IF('1STGR'!DP48=0,"", '1STGR'!DT48)</f>
        <v>OG</v>
      </c>
      <c r="EH40" t="str">
        <f t="shared" si="21"/>
        <v/>
      </c>
      <c r="EI40" s="17">
        <f>'1STML'!AK48</f>
        <v>1290</v>
      </c>
      <c r="EJ40" s="17">
        <f>'1STML'!AL48</f>
        <v>198.46</v>
      </c>
      <c r="EK40" s="17" t="str">
        <f>'1STML'!AM48</f>
        <v>PASS</v>
      </c>
      <c r="EL40">
        <f>'1STML'!AN48</f>
        <v>23</v>
      </c>
      <c r="EM40" s="17">
        <f>'1STGR'!DY48</f>
        <v>0</v>
      </c>
      <c r="EN40">
        <f>'1STGR'!EA48</f>
        <v>1</v>
      </c>
      <c r="EO40">
        <f>'1STGR'!EB48</f>
        <v>55</v>
      </c>
      <c r="EP40" t="str">
        <f t="shared" si="27"/>
        <v>NOT GRADED</v>
      </c>
      <c r="EQ40" t="str">
        <f t="shared" si="28"/>
        <v>0-35</v>
      </c>
      <c r="ER40">
        <v>8</v>
      </c>
    </row>
    <row r="41" spans="1:148">
      <c r="A41">
        <f>'1ST'!A50</f>
        <v>40</v>
      </c>
      <c r="B41" t="str">
        <f>'1ST'!B50</f>
        <v>ST0800304</v>
      </c>
      <c r="C41">
        <f>'1ST'!C50</f>
        <v>200311</v>
      </c>
      <c r="D41" t="str">
        <f>'1ST'!D50</f>
        <v>HINA RAI</v>
      </c>
      <c r="E41">
        <f>SUB!$B$4</f>
        <v>35</v>
      </c>
      <c r="F41" t="str">
        <f>SUB!$B$5</f>
        <v>KG</v>
      </c>
      <c r="G41" s="24" t="str">
        <f t="shared" si="0"/>
        <v>SAGARMATHA</v>
      </c>
      <c r="H41" t="str">
        <f>SUB!$B$3</f>
        <v>FIRST TERMINAL EXAMINATION 2080</v>
      </c>
      <c r="I41" t="str">
        <f>STD!F42</f>
        <v>ENGLISH MEDIUM</v>
      </c>
      <c r="J41" s="7">
        <f>STD!R42</f>
        <v>0</v>
      </c>
      <c r="K41">
        <f t="shared" si="24"/>
        <v>208101</v>
      </c>
      <c r="L41" t="str">
        <f t="shared" si="29"/>
        <v>COMP. ENGLISH</v>
      </c>
      <c r="M41">
        <f>IF('1STGR'!E49=0,0,'1STGR'!E49)</f>
        <v>50</v>
      </c>
      <c r="N41">
        <f>IF('1STGR'!E49=0,"",'1STGR'!F49)</f>
        <v>205</v>
      </c>
      <c r="O41">
        <f>IF('1STGR'!E49=0,"",'1STGR'!G49)</f>
        <v>2.5</v>
      </c>
      <c r="P41" t="str">
        <f>IF('1STGR'!E49=0,"",'1STGR'!H49)</f>
        <v>OG</v>
      </c>
      <c r="Q41" t="str">
        <f>IF('1STGR'!E49=0,"",'1STGR'!I49)</f>
        <v>OG</v>
      </c>
      <c r="R41">
        <f>IF('1STGR'!J49=0,0,'1STGR'!J49)</f>
        <v>50</v>
      </c>
      <c r="S41">
        <f>IF('1STGR'!J49=0,"",'1STGR'!K49)</f>
        <v>58</v>
      </c>
      <c r="T41">
        <f>IF('1STGR'!J49=0,"",'1STGR'!L49)</f>
        <v>2.5</v>
      </c>
      <c r="U41" t="str">
        <f>IF('1STGR'!J49=0,"",'1STGR'!M49)</f>
        <v>OG</v>
      </c>
      <c r="V41" t="str">
        <f>IF('1STGR'!J49=0,"",'1STGR'!N49)</f>
        <v>OG</v>
      </c>
      <c r="W41">
        <f>IF('1STGR'!O49=0,"",'1STGR'!O49)</f>
        <v>263</v>
      </c>
      <c r="X41" t="str">
        <f>IF('1STGR'!O49=0,"",'1STGR'!R49)</f>
        <v>OG</v>
      </c>
      <c r="Y41" t="str">
        <f>IF('1STGR'!O49=0,"",'1STGR'!S49)</f>
        <v>OG</v>
      </c>
      <c r="Z41" t="str">
        <f>IF(_xlfn.XLOOKUP(K41,SCODE,CRNCR,"ERROR",0,1)="NC","NC","")&amp;" "&amp;IF(X41="-","-",IF(OR(W41=0,W41="",W41=" "),"ABS",IF(AND(M41&lt;&gt;0,R41&lt;&gt;0),IF(OR(N41&lt;M41*0.35,S41&lt;R41*0.35),"*",""),IF(OR(M41&lt;&gt;" ",M41&lt;&gt;"",M41&lt;&gt;0,R41=0),IF(N41&lt;M41*0.35,"*",""),IF(OR(M41=0,R41&lt;&gt;"",R41&lt;&gt;" ",R41&lt;&gt;0),IF(S41&lt;R41*0.35,"*",""),"")))))</f>
        <v/>
      </c>
      <c r="AA41">
        <f t="shared" si="2"/>
        <v>208105</v>
      </c>
      <c r="AB41" t="str">
        <f t="shared" si="30"/>
        <v>COMP. NEPALI</v>
      </c>
      <c r="AC41">
        <f>IF('1STGR'!T49=0,0,'1STGR'!T49)</f>
        <v>50</v>
      </c>
      <c r="AD41">
        <f>IF('1STGR'!T49=0,"",'1STGR'!U49)</f>
        <v>165</v>
      </c>
      <c r="AE41">
        <f>IF('1STGR'!T49=0,"",'1STGR'!V49)</f>
        <v>2.5</v>
      </c>
      <c r="AF41" t="str">
        <f>IF('1STGR'!T49=0,"",'1STGR'!W49)</f>
        <v>OG</v>
      </c>
      <c r="AG41" t="str">
        <f>IF('1STGR'!T49=0,"",'1STGR'!X49)</f>
        <v>OG</v>
      </c>
      <c r="AH41">
        <f>IF('1STGR'!Y49=0,0,'1STGR'!Y49)</f>
        <v>50</v>
      </c>
      <c r="AI41">
        <f>IF('1STGR'!Y49=0,"",'1STGR'!Z49)</f>
        <v>57</v>
      </c>
      <c r="AJ41">
        <f>IF('1STGR'!Y49=0,"",'1STGR'!AA49)</f>
        <v>2.5</v>
      </c>
      <c r="AK41" t="str">
        <f>IF('1STGR'!Y49=0,"",'1STGR'!AB49)</f>
        <v>OG</v>
      </c>
      <c r="AL41" t="str">
        <f>IF('1STGR'!Y49=0,"",'1STGR'!AC49)</f>
        <v>OG</v>
      </c>
      <c r="AM41">
        <f>IF('1STGR'!AD49=0,"",'1STGR'!AD49)</f>
        <v>222</v>
      </c>
      <c r="AN41" t="str">
        <f>IF('1STGR'!AD49=0,"",'1STGR'!AG49)</f>
        <v>OG</v>
      </c>
      <c r="AO41" t="str">
        <f>IF('1STGR'!AD49=0,"",'1STGR'!AH49)</f>
        <v>OG</v>
      </c>
      <c r="AP41" t="str">
        <f>IF(_xlfn.XLOOKUP(AA41,SCODE,CRNCR,"ERROR",0,1)="NC","NC","")&amp;" "&amp;IF(AN41="-","-",IF(OR(AM41=0,AM41="",AM41=" "),"ABS",IF(AND(AC41&lt;&gt;0,AH41&lt;&gt;0),IF(OR(AD41&lt;AC41*0.35,AI41&lt;AH41*0.35),"*",""),IF(OR(AC41&lt;&gt;" ",AC41&lt;&gt;"",AC41&lt;&gt;0,AH41=0),IF(AD41&lt;AC41*0.35,"*",""),IF(OR(AC41=0,AH41&lt;&gt;"",AH41&lt;&gt;" ",AH41&lt;&gt;0),IF(AI41&lt;AH41*0.35,"*",""),"")))))</f>
        <v/>
      </c>
      <c r="AQ41">
        <f t="shared" si="5"/>
        <v>208110</v>
      </c>
      <c r="AR41" t="str">
        <f t="shared" si="31"/>
        <v>COMP. MATHEMATICS</v>
      </c>
      <c r="AS41">
        <f>IF('1STGR'!AI49=0,0,'1STGR'!AI49)</f>
        <v>50</v>
      </c>
      <c r="AT41">
        <f>IF('1STGR'!AI49=0,"",'1STGR'!AJ49)</f>
        <v>235</v>
      </c>
      <c r="AU41">
        <f>IF('1STGR'!AI49=0,"",'1STGR'!AK49)</f>
        <v>2.5</v>
      </c>
      <c r="AV41" t="str">
        <f>IF('1STGR'!AI49=0,"",'1STGR'!AL49)</f>
        <v>OG</v>
      </c>
      <c r="AW41" t="str">
        <f>IF('1STGR'!AI49=0,"",'1STGR'!AM49)</f>
        <v>OG</v>
      </c>
      <c r="AX41">
        <f>IF('1STGR'!AN49=0,0,'1STGR'!AN49)</f>
        <v>50</v>
      </c>
      <c r="AY41">
        <f>IF('1STGR'!AN49=0,"",'1STGR'!AO49)</f>
        <v>58</v>
      </c>
      <c r="AZ41">
        <f>IF('1STGR'!AN49=0,"",'1STGR'!AP49)</f>
        <v>2.5</v>
      </c>
      <c r="BA41" t="str">
        <f>IF('1STGR'!AN49=0,"",'1STGR'!AQ49)</f>
        <v>OG</v>
      </c>
      <c r="BB41" t="str">
        <f>IF('1STGR'!AN49=0,"",'1STGR'!AR49)</f>
        <v>OG</v>
      </c>
      <c r="BC41">
        <f>IF('1STGR'!AS49=0,"",'1STGR'!AS49)</f>
        <v>293</v>
      </c>
      <c r="BD41" t="str">
        <f>IF('1STGR'!AS49=0,"",'1STGR'!AV49)</f>
        <v>OG</v>
      </c>
      <c r="BE41" t="str">
        <f>IF('1STGR'!AS49=0,"",'1STGR'!AW49)</f>
        <v>OG</v>
      </c>
      <c r="BF41" t="str">
        <f>IF(_xlfn.XLOOKUP(AQ41,SCODE,CRNCR,"ERROR",0,1)="NC","NC","")&amp;" "&amp;IF(BD41="-","-",IF(OR(BC41=0,BC41="",BC41=" "),"ABS",IF(AND(AS41&lt;&gt;0,AX41&lt;&gt;0),IF(OR(AT41&lt;AS41*0.35,AY41&lt;AX41*0.35),"*",""),IF(OR(AS41&lt;&gt;" ",AS41&lt;&gt;"",AS41&lt;&gt;0,AX41=0),IF(AT41&lt;AS41*0.35,"*",""),IF(OR(AS41=0,AX41&lt;&gt;"",AX41&lt;&gt;" ",AX41&lt;&gt;0),IF(AY41&lt;AX41*0.35,"*",""),"")))))</f>
        <v/>
      </c>
      <c r="BG41">
        <f t="shared" si="8"/>
        <v>208115</v>
      </c>
      <c r="BH41" t="str">
        <f t="shared" si="32"/>
        <v>SCIENCE AND TECHNOLOGY</v>
      </c>
      <c r="BI41">
        <f>IF('1STGR'!AX49=0,0,'1STGR'!AX49)</f>
        <v>50</v>
      </c>
      <c r="BJ41">
        <f>IF('1STGR'!AX49=0,"",'1STGR'!AY49)</f>
        <v>150</v>
      </c>
      <c r="BK41">
        <f>IF('1STGR'!AX49=0,"",'1STGR'!AZ49)</f>
        <v>2.5</v>
      </c>
      <c r="BL41" t="str">
        <f>IF('1STGR'!AX49=0,"",'1STGR'!BA49)</f>
        <v>OG</v>
      </c>
      <c r="BM41" t="str">
        <f>IF('1STGR'!AX49=0,"",'1STGR'!BB49)</f>
        <v>OG</v>
      </c>
      <c r="BN41">
        <f>IF('1STGR'!BC49=0,0,'1STGR'!BC49)</f>
        <v>50</v>
      </c>
      <c r="BO41">
        <f>IF('1STGR'!BC49=0,"",'1STGR'!BD49)</f>
        <v>57</v>
      </c>
      <c r="BP41">
        <f>IF('1STGR'!BC49=0,"",'1STGR'!BE49)</f>
        <v>2.5</v>
      </c>
      <c r="BQ41" t="str">
        <f>IF('1STGR'!BC49=0,"",'1STGR'!BF49)</f>
        <v>OG</v>
      </c>
      <c r="BR41" t="str">
        <f>IF('1STGR'!BC49=0,"",'1STGR'!BG49)</f>
        <v>OG</v>
      </c>
      <c r="BS41">
        <f>IF('1STGR'!BH49=0,"",'1STGR'!BH49)</f>
        <v>207</v>
      </c>
      <c r="BT41" t="str">
        <f>IF('1STGR'!BH49=0,"",'1STGR'!BK49)</f>
        <v>OG</v>
      </c>
      <c r="BU41" t="str">
        <f>IF('1STGR'!BH49=0,"",'1STGR'!BL49)</f>
        <v>OG</v>
      </c>
      <c r="BV41" t="str">
        <f>IF(_xlfn.XLOOKUP(BG41,SCODE,CRNCR,"ERROR",0,1)="NC","NC","")&amp;" "&amp;IF(BT41="-","-",IF(OR(BS41=0,BS41="",BS41=" "),"ABS",IF(AND(BI41&lt;&gt;0,BN41&lt;&gt;0),IF(OR(BJ41&lt;BI41*0.35,BO41&lt;BN41*0.35),"*",""),IF(OR(BI41&lt;&gt;" ",BI41&lt;&gt;"",BI41&lt;&gt;0,BN41=0),IF(BJ41&lt;BI41*0.35,"*",""),IF(OR(BI41=0,BN41&lt;&gt;"",BN41&lt;&gt;" ",BN41&lt;&gt;0),IF(BO41&lt;BN41*0.35,"*",""),"")))))</f>
        <v/>
      </c>
      <c r="BW41">
        <f t="shared" si="11"/>
        <v>208120</v>
      </c>
      <c r="BX41" t="str">
        <f t="shared" si="33"/>
        <v>SOCIAL STUDIES</v>
      </c>
      <c r="BY41">
        <f>IF('1STGR'!BM49=0,0,'1STGR'!BM49)</f>
        <v>50</v>
      </c>
      <c r="BZ41">
        <f>IF('1STGR'!BM49=0,"",'1STGR'!BN49)</f>
        <v>135</v>
      </c>
      <c r="CA41">
        <f>IF('1STGR'!BM49=0,"",'1STGR'!BO49)</f>
        <v>2.5</v>
      </c>
      <c r="CB41" t="str">
        <f>IF('1STGR'!BM49=0,"",'1STGR'!BP49)</f>
        <v>OG</v>
      </c>
      <c r="CC41" t="str">
        <f>IF('1STGR'!BM49=0,"",'1STGR'!BQ49)</f>
        <v>OG</v>
      </c>
      <c r="CD41">
        <f>IF('1STGR'!BR49=0,0,'1STGR'!BR49)</f>
        <v>50</v>
      </c>
      <c r="CE41">
        <f>IF('1STGR'!BR49=0,"",'1STGR'!BS49)</f>
        <v>54</v>
      </c>
      <c r="CF41">
        <f>IF('1STGR'!BR49=0,"",'1STGR'!BT49)</f>
        <v>2.5</v>
      </c>
      <c r="CG41" t="str">
        <f>IF('1STGR'!BR49=0,"",'1STGR'!BU49)</f>
        <v>OG</v>
      </c>
      <c r="CH41" t="str">
        <f>IF('1STGR'!BR49=0,"",'1STGR'!BV49)</f>
        <v>OG</v>
      </c>
      <c r="CI41">
        <f>IF('1STGR'!BW49=0, "", '1STGR'!BW49)</f>
        <v>189</v>
      </c>
      <c r="CJ41" t="str">
        <f>IF('1STGR'!BW49=0, "", '1STGR'!BZ49)</f>
        <v>OG</v>
      </c>
      <c r="CK41" t="str">
        <f>IF('1STGR'!BW49=0, "", '1STGR'!CA49)</f>
        <v>OG</v>
      </c>
      <c r="CL41" t="str">
        <f>IF(_xlfn.XLOOKUP(BW41,SCODE,CRNCR,"ERROR",0,1)="NC","NC","")&amp;" "&amp;IF(CJ41="-","-",IF(OR(CI41=0,CI41="",CI41=" "),"ABS",IF(AND(BY41&lt;&gt;0,CD41&lt;&gt;0),IF(OR(BZ41&lt;BY41*0.35,CE41&lt;CD41*0.35),"*",""),IF(OR(BY41&lt;&gt;" ",BY41&lt;&gt;"",BY41&lt;&gt;0,CD41=0),IF(BZ41&lt;BY41*0.35,"*",""),IF(OR(BY41=0,CD41&lt;&gt;"",CD41&lt;&gt;" ",CD41&lt;&gt;0),IF(CE41&lt;CD41*0.35,"*",""),"")))))</f>
        <v/>
      </c>
      <c r="CM41">
        <f t="shared" si="14"/>
        <v>208125</v>
      </c>
      <c r="CN41" t="str">
        <f t="shared" si="34"/>
        <v>GK</v>
      </c>
      <c r="CO41">
        <f>IF('1STGR'!CB49=0,0,'1STGR'!CB49)</f>
        <v>25</v>
      </c>
      <c r="CP41">
        <f>IF('1STGR'!CB49=0, "", '1STGR'!CC49)</f>
        <v>115</v>
      </c>
      <c r="CQ41">
        <f>IF('1STGR'!CB49=0, "", '1STGR'!CD49)</f>
        <v>2</v>
      </c>
      <c r="CR41" t="str">
        <f>IF('1STGR'!CB49=0, "", '1STGR'!CE49)</f>
        <v>OG</v>
      </c>
      <c r="CS41" t="str">
        <f>IF('1STGR'!CB49=0, "", '1STGR'!CF49)</f>
        <v>OG</v>
      </c>
      <c r="CT41">
        <f>IF('1STGR'!CG49=0, 0, '1STGR'!CG49)</f>
        <v>25</v>
      </c>
      <c r="CU41">
        <f>IF('1STGR'!CG49=0, "", '1STGR'!CH49)</f>
        <v>30</v>
      </c>
      <c r="CV41">
        <f>IF('1STGR'!CG49=0, "", '1STGR'!CI49)</f>
        <v>2</v>
      </c>
      <c r="CW41" t="str">
        <f>IF('1STGR'!CG49=0, "", '1STGR'!CJ49)</f>
        <v>OG</v>
      </c>
      <c r="CX41" t="str">
        <f>IF('1STGR'!CG49=0, "", '1STGR'!CK49)</f>
        <v>OG</v>
      </c>
      <c r="CY41">
        <f>IF('1STGR'!CL49=0, "", '1STGR'!CL49)</f>
        <v>145</v>
      </c>
      <c r="CZ41" t="str">
        <f>IF('1STGR'!CL49=0, "", '1STGR'!CO49)</f>
        <v>OG</v>
      </c>
      <c r="DA41" t="str">
        <f>IF('1STGR'!CL49=0, "", '1STGR'!CP49)</f>
        <v>OG</v>
      </c>
      <c r="DB41" t="str">
        <f>IF(_xlfn.XLOOKUP(CM41,SCODE,CRNCR,"ERROR",0,1)="NC","NC","")&amp;" "&amp;IF(CZ41="-","-",IF(OR(CY41=0,CY41="",CY41=" "),"ABS",IF(AND(CO41&lt;&gt;0,CT41&lt;&gt;0),IF(OR(CP41&lt;CO41*0.35,CU41&lt;CT41*0.35),"*",""),IF(OR(CO41&lt;&gt;" ",CO41&lt;&gt;"",CO41&lt;&gt;0,CT41=0),IF(CP41&lt;CO41*0.35,"*",""),IF(OR(CO41=0,CT41&lt;&gt;"",CT41&lt;&gt;" ",CT41&lt;&gt;0),IF(CU41&lt;CT41*0.35,"*",""),"")))))</f>
        <v/>
      </c>
      <c r="DC41">
        <f t="shared" si="17"/>
        <v>208130</v>
      </c>
      <c r="DD41" t="str">
        <f t="shared" si="35"/>
        <v>ORAL</v>
      </c>
      <c r="DE41">
        <f>IF('1STGR'!CQ49=0,0,'1STGR'!CQ49)</f>
        <v>25</v>
      </c>
      <c r="DF41">
        <f>IF('1STGR'!CQ49=0,"", '1STGR'!CR49)</f>
        <v>125</v>
      </c>
      <c r="DG41">
        <f>IF('1STGR'!CQ49=0,"", '1STGR'!CS49)</f>
        <v>2</v>
      </c>
      <c r="DH41" t="str">
        <f>IF('1STGR'!CQ49=0,"", '1STGR'!CT49)</f>
        <v>OG</v>
      </c>
      <c r="DI41" t="str">
        <f>IF('1STGR'!CQ49=0,"", '1STGR'!CU49)</f>
        <v>OG</v>
      </c>
      <c r="DJ41">
        <f>IF('1STGR'!CV49=0,0, '1STGR'!CV49)</f>
        <v>25</v>
      </c>
      <c r="DK41">
        <f>IF('1STGR'!CV49=0, "", '1STGR'!CW49)</f>
        <v>29</v>
      </c>
      <c r="DL41">
        <f>IF('1STGR'!CV49=0, "", '1STGR'!CX49)</f>
        <v>2</v>
      </c>
      <c r="DM41" t="str">
        <f>IF('1STGR'!CV49=0, "", '1STGR'!CY49)</f>
        <v>OG</v>
      </c>
      <c r="DN41" t="str">
        <f>IF('1STGR'!CV49=0, "", '1STGR'!CZ49)</f>
        <v>OG</v>
      </c>
      <c r="DO41">
        <f>IF('1STGR'!DA49=0,"", '1STGR'!DA49)</f>
        <v>154</v>
      </c>
      <c r="DP41" t="str">
        <f>IF('1STGR'!DA49=0,"", '1STGR'!DD49)</f>
        <v>OG</v>
      </c>
      <c r="DQ41" t="str">
        <f>IF('1STGR'!DA49=0,"", '1STGR'!DE49)</f>
        <v>OG</v>
      </c>
      <c r="DR41" t="str">
        <f>IF(_xlfn.XLOOKUP(DC41,SCODE,CRNCR,"ERROR",0,1)="NC","NC","")&amp;" "&amp;IF(DP41="-","-",IF(OR(DO41=0,DO41="",DO41=" "),"ABS",IF(AND(DE41&lt;&gt;0,DJ41&lt;&gt;0),IF(OR(DF41&lt;DE41*0.35,DK41&lt;DJ41*0.35),"*",""),IF(OR(DE41&lt;&gt;" ",DE41&lt;&gt;"",DE41&lt;&gt;0,DJ41=0),IF(DF41&lt;DE41*0.35,"*",""),IF(OR(DE41=0,DJ41&lt;&gt;"",DJ41&lt;&gt;" ",DJ41&lt;&gt;0),IF(DK41&lt;DJ41*0.35,"*",""),"")))))</f>
        <v/>
      </c>
      <c r="DS41">
        <f t="shared" si="20"/>
        <v>208135</v>
      </c>
      <c r="DT41" t="str">
        <f t="shared" si="36"/>
        <v>WORKSHEET</v>
      </c>
      <c r="DU41">
        <f>IF('1STGR'!DF49=0,0, '1STGR'!DF49)</f>
        <v>25</v>
      </c>
      <c r="DV41">
        <f>IF('1STGR'!DF49=0,"", '1STGR'!DG49)</f>
        <v>110</v>
      </c>
      <c r="DW41">
        <f>IF('1STGR'!DF49=0,"",'1STGR'!DH49)</f>
        <v>2</v>
      </c>
      <c r="DX41" t="str">
        <f>IF('1STGR'!DF49=0,"",'1STGR'!DI49)</f>
        <v>OG</v>
      </c>
      <c r="DY41" t="str">
        <f>IF('1STGR'!DF49=0,"",'1STGR'!DJ49)</f>
        <v>OG</v>
      </c>
      <c r="DZ41">
        <f>IF('1STGR'!DK49=0,0, '1STGR'!DK49)</f>
        <v>25</v>
      </c>
      <c r="EA41">
        <f>IF('1STGR'!DK49=0,"", '1STGR'!DL49)</f>
        <v>30</v>
      </c>
      <c r="EB41">
        <f>IF('1STGR'!DK49=0,"", '1STGR'!DM49)</f>
        <v>2</v>
      </c>
      <c r="EC41" t="str">
        <f>IF('1STGR'!DK49=0,"", '1STGR'!DN49)</f>
        <v>OG</v>
      </c>
      <c r="ED41" t="str">
        <f>IF('1STGR'!DK49=0,"", '1STGR'!DO49)</f>
        <v>OG</v>
      </c>
      <c r="EE41">
        <f>IF('1STGR'!DP49=0,"", '1STGR'!DP49)</f>
        <v>140</v>
      </c>
      <c r="EF41" t="str">
        <f>IF('1STGR'!DP49=0,"", '1STGR'!DS49)</f>
        <v>OG</v>
      </c>
      <c r="EG41" t="str">
        <f>IF('1STGR'!DP49=0,"", '1STGR'!DT49)</f>
        <v>OG</v>
      </c>
      <c r="EH41" t="str">
        <f>IF(_xlfn.XLOOKUP(DS41,SCODE,CRNCR,"ERROR",0,1)="NC","NC","")&amp;" "&amp;IF(EF41="-","-",IF(OR(EE41=0,EE41="",EE41=" "),"ABS",IF(AND(DU41&lt;&gt;0,DZ41&lt;&gt;0),IF(OR(DV41&lt;DU41*0.35,EA41&lt;DZ41*0.35),"*",""),IF(OR(DU41&lt;&gt;" ",DU41&lt;&gt;"",DU41&lt;&gt;0,DZ41=0),IF(DV41&lt;DU41*0.35,"*",""),IF(OR(DU41=0,DZ41&lt;&gt;"",DZ41&lt;&gt;" ",DZ41&lt;&gt;0),IF(EA41&lt;DZ41*0.35,"*",""),"")))))</f>
        <v/>
      </c>
      <c r="EI41" s="17">
        <f>'1STML'!AK49</f>
        <v>1613</v>
      </c>
      <c r="EJ41" s="17">
        <f>'1STML'!AL49</f>
        <v>248.15</v>
      </c>
      <c r="EK41" s="17" t="str">
        <f>'1STML'!AM49</f>
        <v>PASS</v>
      </c>
      <c r="EL41">
        <f>'1STML'!AN49</f>
        <v>13</v>
      </c>
      <c r="EM41" s="17">
        <f>'1STGR'!DY49</f>
        <v>0</v>
      </c>
      <c r="EN41">
        <f>'1STGR'!EA49</f>
        <v>1</v>
      </c>
      <c r="EO41">
        <f>'1STGR'!EB49</f>
        <v>55</v>
      </c>
      <c r="EP41" t="str">
        <f>_xlfn.XLOOKUP(EM41,GPA,REM,"ERROR",-1,1)</f>
        <v>NOT GRADED</v>
      </c>
      <c r="EQ41" t="str">
        <f>_xlfn.XLOOKUP(EM41,GPA,PER,"ERROR",-1,1)</f>
        <v>0-35</v>
      </c>
      <c r="ER41">
        <v>8</v>
      </c>
    </row>
    <row r="42" spans="1:148">
      <c r="A42">
        <f>'1ST'!A51</f>
        <v>41</v>
      </c>
      <c r="B42" t="str">
        <f>'1ST'!B51</f>
        <v>ST0790124</v>
      </c>
      <c r="C42">
        <f>'1ST'!C51</f>
        <v>200312</v>
      </c>
      <c r="D42" t="str">
        <f>'1ST'!D51</f>
        <v>JENSON THAPA MAGAR</v>
      </c>
      <c r="E42">
        <f>SUB!$B$4</f>
        <v>35</v>
      </c>
      <c r="F42" t="str">
        <f>SUB!$B$5</f>
        <v>KG</v>
      </c>
      <c r="G42" s="24" t="str">
        <f t="shared" si="0"/>
        <v>SAGARMATHA</v>
      </c>
      <c r="H42" t="str">
        <f>SUB!$B$3</f>
        <v>FIRST TERMINAL EXAMINATION 2080</v>
      </c>
      <c r="I42" t="str">
        <f>STD!F43</f>
        <v>ENGLISH MEDIUM</v>
      </c>
      <c r="J42" s="7">
        <f>STD!R43</f>
        <v>0</v>
      </c>
      <c r="K42">
        <f t="shared" si="24"/>
        <v>208101</v>
      </c>
      <c r="L42" t="str">
        <f t="shared" si="29"/>
        <v>COMP. ENGLISH</v>
      </c>
      <c r="M42">
        <f>IF('1STGR'!E50=0,0,'1STGR'!E50)</f>
        <v>50</v>
      </c>
      <c r="N42">
        <f>IF('1STGR'!E50=0,"",'1STGR'!F50)</f>
        <v>165</v>
      </c>
      <c r="O42">
        <f>IF('1STGR'!E50=0,"",'1STGR'!G50)</f>
        <v>2.5</v>
      </c>
      <c r="P42" t="str">
        <f>IF('1STGR'!E50=0,"",'1STGR'!H50)</f>
        <v>OG</v>
      </c>
      <c r="Q42" t="str">
        <f>IF('1STGR'!E50=0,"",'1STGR'!I50)</f>
        <v>OG</v>
      </c>
      <c r="R42">
        <f>IF('1STGR'!J50=0,0,'1STGR'!J50)</f>
        <v>50</v>
      </c>
      <c r="S42">
        <f>IF('1STGR'!J50=0,"",'1STGR'!K50)</f>
        <v>55</v>
      </c>
      <c r="T42">
        <f>IF('1STGR'!J50=0,"",'1STGR'!L50)</f>
        <v>2.5</v>
      </c>
      <c r="U42" t="str">
        <f>IF('1STGR'!J50=0,"",'1STGR'!M50)</f>
        <v>OG</v>
      </c>
      <c r="V42" t="str">
        <f>IF('1STGR'!J50=0,"",'1STGR'!N50)</f>
        <v>OG</v>
      </c>
      <c r="W42">
        <f>IF('1STGR'!O50=0,"",'1STGR'!O50)</f>
        <v>220</v>
      </c>
      <c r="X42" t="str">
        <f>IF('1STGR'!O50=0,"",'1STGR'!R50)</f>
        <v>OG</v>
      </c>
      <c r="Y42" t="str">
        <f>IF('1STGR'!O50=0,"",'1STGR'!S50)</f>
        <v>OG</v>
      </c>
      <c r="Z42" t="str">
        <f>IF(_xlfn.XLOOKUP(K42,SCODE,CRNCR,"ERROR",0,1)="NC","NC","")&amp;" "&amp;IF(X42="-","-",IF(OR(W42=0,W42="",W42=" "),"ABS",IF(AND(M42&lt;&gt;0,R42&lt;&gt;0),IF(OR(N42&lt;M42*0.35,S42&lt;R42*0.35),"*",""),IF(OR(M42&lt;&gt;" ",M42&lt;&gt;"",M42&lt;&gt;0,R42=0),IF(N42&lt;M42*0.35,"*",""),IF(OR(M42=0,R42&lt;&gt;"",R42&lt;&gt;" ",R42&lt;&gt;0),IF(S42&lt;R42*0.35,"*",""),"")))))</f>
        <v/>
      </c>
      <c r="AA42">
        <f t="shared" si="2"/>
        <v>208105</v>
      </c>
      <c r="AB42" t="str">
        <f t="shared" si="30"/>
        <v>COMP. NEPALI</v>
      </c>
      <c r="AC42">
        <f>IF('1STGR'!T50=0,0,'1STGR'!T50)</f>
        <v>50</v>
      </c>
      <c r="AD42">
        <f>IF('1STGR'!T50=0,"",'1STGR'!U50)</f>
        <v>130</v>
      </c>
      <c r="AE42">
        <f>IF('1STGR'!T50=0,"",'1STGR'!V50)</f>
        <v>2.5</v>
      </c>
      <c r="AF42" t="str">
        <f>IF('1STGR'!T50=0,"",'1STGR'!W50)</f>
        <v>OG</v>
      </c>
      <c r="AG42" t="str">
        <f>IF('1STGR'!T50=0,"",'1STGR'!X50)</f>
        <v>OG</v>
      </c>
      <c r="AH42">
        <f>IF('1STGR'!Y50=0,0,'1STGR'!Y50)</f>
        <v>50</v>
      </c>
      <c r="AI42">
        <f>IF('1STGR'!Y50=0,"",'1STGR'!Z50)</f>
        <v>52</v>
      </c>
      <c r="AJ42">
        <f>IF('1STGR'!Y50=0,"",'1STGR'!AA50)</f>
        <v>2.5</v>
      </c>
      <c r="AK42" t="str">
        <f>IF('1STGR'!Y50=0,"",'1STGR'!AB50)</f>
        <v>OG</v>
      </c>
      <c r="AL42" t="str">
        <f>IF('1STGR'!Y50=0,"",'1STGR'!AC50)</f>
        <v>OG</v>
      </c>
      <c r="AM42">
        <f>IF('1STGR'!AD50=0,"",'1STGR'!AD50)</f>
        <v>182</v>
      </c>
      <c r="AN42" t="str">
        <f>IF('1STGR'!AD50=0,"",'1STGR'!AG50)</f>
        <v>OG</v>
      </c>
      <c r="AO42" t="str">
        <f>IF('1STGR'!AD50=0,"",'1STGR'!AH50)</f>
        <v>OG</v>
      </c>
      <c r="AP42" t="str">
        <f>IF(_xlfn.XLOOKUP(AA42,SCODE,CRNCR,"ERROR",0,1)="NC","NC","")&amp;" "&amp;IF(AN42="-","-",IF(OR(AM42=0,AM42="",AM42=" "),"ABS",IF(AND(AC42&lt;&gt;0,AH42&lt;&gt;0),IF(OR(AD42&lt;AC42*0.35,AI42&lt;AH42*0.35),"*",""),IF(OR(AC42&lt;&gt;" ",AC42&lt;&gt;"",AC42&lt;&gt;0,AH42=0),IF(AD42&lt;AC42*0.35,"*",""),IF(OR(AC42=0,AH42&lt;&gt;"",AH42&lt;&gt;" ",AH42&lt;&gt;0),IF(AI42&lt;AH42*0.35,"*",""),"")))))</f>
        <v/>
      </c>
      <c r="AQ42">
        <f t="shared" si="5"/>
        <v>208110</v>
      </c>
      <c r="AR42" t="str">
        <f t="shared" si="31"/>
        <v>COMP. MATHEMATICS</v>
      </c>
      <c r="AS42">
        <f>IF('1STGR'!AI50=0,0,'1STGR'!AI50)</f>
        <v>50</v>
      </c>
      <c r="AT42">
        <f>IF('1STGR'!AI50=0,"",'1STGR'!AJ50)</f>
        <v>195</v>
      </c>
      <c r="AU42">
        <f>IF('1STGR'!AI50=0,"",'1STGR'!AK50)</f>
        <v>2.5</v>
      </c>
      <c r="AV42" t="str">
        <f>IF('1STGR'!AI50=0,"",'1STGR'!AL50)</f>
        <v>OG</v>
      </c>
      <c r="AW42" t="str">
        <f>IF('1STGR'!AI50=0,"",'1STGR'!AM50)</f>
        <v>OG</v>
      </c>
      <c r="AX42">
        <f>IF('1STGR'!AN50=0,0,'1STGR'!AN50)</f>
        <v>50</v>
      </c>
      <c r="AY42">
        <f>IF('1STGR'!AN50=0,"",'1STGR'!AO50)</f>
        <v>55</v>
      </c>
      <c r="AZ42">
        <f>IF('1STGR'!AN50=0,"",'1STGR'!AP50)</f>
        <v>2.5</v>
      </c>
      <c r="BA42" t="str">
        <f>IF('1STGR'!AN50=0,"",'1STGR'!AQ50)</f>
        <v>OG</v>
      </c>
      <c r="BB42" t="str">
        <f>IF('1STGR'!AN50=0,"",'1STGR'!AR50)</f>
        <v>OG</v>
      </c>
      <c r="BC42">
        <f>IF('1STGR'!AS50=0,"",'1STGR'!AS50)</f>
        <v>250</v>
      </c>
      <c r="BD42" t="str">
        <f>IF('1STGR'!AS50=0,"",'1STGR'!AV50)</f>
        <v>OG</v>
      </c>
      <c r="BE42" t="str">
        <f>IF('1STGR'!AS50=0,"",'1STGR'!AW50)</f>
        <v>OG</v>
      </c>
      <c r="BF42" t="str">
        <f>IF(_xlfn.XLOOKUP(AQ42,SCODE,CRNCR,"ERROR",0,1)="NC","NC","")&amp;" "&amp;IF(BD42="-","-",IF(OR(BC42=0,BC42="",BC42=" "),"ABS",IF(AND(AS42&lt;&gt;0,AX42&lt;&gt;0),IF(OR(AT42&lt;AS42*0.35,AY42&lt;AX42*0.35),"*",""),IF(OR(AS42&lt;&gt;" ",AS42&lt;&gt;"",AS42&lt;&gt;0,AX42=0),IF(AT42&lt;AS42*0.35,"*",""),IF(OR(AS42=0,AX42&lt;&gt;"",AX42&lt;&gt;" ",AX42&lt;&gt;0),IF(AY42&lt;AX42*0.35,"*",""),"")))))</f>
        <v/>
      </c>
      <c r="BG42">
        <f t="shared" si="8"/>
        <v>208115</v>
      </c>
      <c r="BH42" t="str">
        <f t="shared" si="32"/>
        <v>SCIENCE AND TECHNOLOGY</v>
      </c>
      <c r="BI42">
        <f>IF('1STGR'!AX50=0,0,'1STGR'!AX50)</f>
        <v>50</v>
      </c>
      <c r="BJ42">
        <f>IF('1STGR'!AX50=0,"",'1STGR'!AY50)</f>
        <v>140</v>
      </c>
      <c r="BK42">
        <f>IF('1STGR'!AX50=0,"",'1STGR'!AZ50)</f>
        <v>2.5</v>
      </c>
      <c r="BL42" t="str">
        <f>IF('1STGR'!AX50=0,"",'1STGR'!BA50)</f>
        <v>OG</v>
      </c>
      <c r="BM42" t="str">
        <f>IF('1STGR'!AX50=0,"",'1STGR'!BB50)</f>
        <v>OG</v>
      </c>
      <c r="BN42">
        <f>IF('1STGR'!BC50=0,0,'1STGR'!BC50)</f>
        <v>50</v>
      </c>
      <c r="BO42">
        <f>IF('1STGR'!BC50=0,"",'1STGR'!BD50)</f>
        <v>52</v>
      </c>
      <c r="BP42">
        <f>IF('1STGR'!BC50=0,"",'1STGR'!BE50)</f>
        <v>2.5</v>
      </c>
      <c r="BQ42" t="str">
        <f>IF('1STGR'!BC50=0,"",'1STGR'!BF50)</f>
        <v>OG</v>
      </c>
      <c r="BR42" t="str">
        <f>IF('1STGR'!BC50=0,"",'1STGR'!BG50)</f>
        <v>OG</v>
      </c>
      <c r="BS42">
        <f>IF('1STGR'!BH50=0,"",'1STGR'!BH50)</f>
        <v>192</v>
      </c>
      <c r="BT42" t="str">
        <f>IF('1STGR'!BH50=0,"",'1STGR'!BK50)</f>
        <v>OG</v>
      </c>
      <c r="BU42" t="str">
        <f>IF('1STGR'!BH50=0,"",'1STGR'!BL50)</f>
        <v>OG</v>
      </c>
      <c r="BV42" t="str">
        <f>IF(_xlfn.XLOOKUP(BG42,SCODE,CRNCR,"ERROR",0,1)="NC","NC","")&amp;" "&amp;IF(BT42="-","-",IF(OR(BS42=0,BS42="",BS42=" "),"ABS",IF(AND(BI42&lt;&gt;0,BN42&lt;&gt;0),IF(OR(BJ42&lt;BI42*0.35,BO42&lt;BN42*0.35),"*",""),IF(OR(BI42&lt;&gt;" ",BI42&lt;&gt;"",BI42&lt;&gt;0,BN42=0),IF(BJ42&lt;BI42*0.35,"*",""),IF(OR(BI42=0,BN42&lt;&gt;"",BN42&lt;&gt;" ",BN42&lt;&gt;0),IF(BO42&lt;BN42*0.35,"*",""),"")))))</f>
        <v/>
      </c>
      <c r="BW42">
        <f t="shared" si="11"/>
        <v>208120</v>
      </c>
      <c r="BX42" t="str">
        <f t="shared" si="33"/>
        <v>SOCIAL STUDIES</v>
      </c>
      <c r="BY42">
        <f>IF('1STGR'!BM50=0,0,'1STGR'!BM50)</f>
        <v>50</v>
      </c>
      <c r="BZ42">
        <f>IF('1STGR'!BM50=0,"",'1STGR'!BN50)</f>
        <v>155</v>
      </c>
      <c r="CA42">
        <f>IF('1STGR'!BM50=0,"",'1STGR'!BO50)</f>
        <v>2.5</v>
      </c>
      <c r="CB42" t="str">
        <f>IF('1STGR'!BM50=0,"",'1STGR'!BP50)</f>
        <v>OG</v>
      </c>
      <c r="CC42" t="str">
        <f>IF('1STGR'!BM50=0,"",'1STGR'!BQ50)</f>
        <v>OG</v>
      </c>
      <c r="CD42">
        <f>IF('1STGR'!BR50=0,0,'1STGR'!BR50)</f>
        <v>50</v>
      </c>
      <c r="CE42">
        <f>IF('1STGR'!BR50=0,"",'1STGR'!BS50)</f>
        <v>54</v>
      </c>
      <c r="CF42">
        <f>IF('1STGR'!BR50=0,"",'1STGR'!BT50)</f>
        <v>2.5</v>
      </c>
      <c r="CG42" t="str">
        <f>IF('1STGR'!BR50=0,"",'1STGR'!BU50)</f>
        <v>OG</v>
      </c>
      <c r="CH42" t="str">
        <f>IF('1STGR'!BR50=0,"",'1STGR'!BV50)</f>
        <v>OG</v>
      </c>
      <c r="CI42">
        <f>IF('1STGR'!BW50=0, "", '1STGR'!BW50)</f>
        <v>209</v>
      </c>
      <c r="CJ42" t="str">
        <f>IF('1STGR'!BW50=0, "", '1STGR'!BZ50)</f>
        <v>OG</v>
      </c>
      <c r="CK42" t="str">
        <f>IF('1STGR'!BW50=0, "", '1STGR'!CA50)</f>
        <v>OG</v>
      </c>
      <c r="CL42" t="str">
        <f>IF(_xlfn.XLOOKUP(BW42,SCODE,CRNCR,"ERROR",0,1)="NC","NC","")&amp;" "&amp;IF(CJ42="-","-",IF(OR(CI42=0,CI42="",CI42=" "),"ABS",IF(AND(BY42&lt;&gt;0,CD42&lt;&gt;0),IF(OR(BZ42&lt;BY42*0.35,CE42&lt;CD42*0.35),"*",""),IF(OR(BY42&lt;&gt;" ",BY42&lt;&gt;"",BY42&lt;&gt;0,CD42=0),IF(BZ42&lt;BY42*0.35,"*",""),IF(OR(BY42=0,CD42&lt;&gt;"",CD42&lt;&gt;" ",CD42&lt;&gt;0),IF(CE42&lt;CD42*0.35,"*",""),"")))))</f>
        <v/>
      </c>
      <c r="CM42">
        <f t="shared" si="14"/>
        <v>208125</v>
      </c>
      <c r="CN42" t="str">
        <f t="shared" si="34"/>
        <v>GK</v>
      </c>
      <c r="CO42">
        <f>IF('1STGR'!CB50=0,0,'1STGR'!CB50)</f>
        <v>25</v>
      </c>
      <c r="CP42">
        <f>IF('1STGR'!CB50=0, "", '1STGR'!CC50)</f>
        <v>105</v>
      </c>
      <c r="CQ42">
        <f>IF('1STGR'!CB50=0, "", '1STGR'!CD50)</f>
        <v>2</v>
      </c>
      <c r="CR42" t="str">
        <f>IF('1STGR'!CB50=0, "", '1STGR'!CE50)</f>
        <v>OG</v>
      </c>
      <c r="CS42" t="str">
        <f>IF('1STGR'!CB50=0, "", '1STGR'!CF50)</f>
        <v>OG</v>
      </c>
      <c r="CT42">
        <f>IF('1STGR'!CG50=0, 0, '1STGR'!CG50)</f>
        <v>25</v>
      </c>
      <c r="CU42">
        <f>IF('1STGR'!CG50=0, "", '1STGR'!CH50)</f>
        <v>25</v>
      </c>
      <c r="CV42">
        <f>IF('1STGR'!CG50=0, "", '1STGR'!CI50)</f>
        <v>2</v>
      </c>
      <c r="CW42" t="str">
        <f>IF('1STGR'!CG50=0, "", '1STGR'!CJ50)</f>
        <v>A+</v>
      </c>
      <c r="CX42">
        <f>IF('1STGR'!CG50=0, "", '1STGR'!CK50)</f>
        <v>4</v>
      </c>
      <c r="CY42">
        <f>IF('1STGR'!CL50=0, "", '1STGR'!CL50)</f>
        <v>130</v>
      </c>
      <c r="CZ42" t="str">
        <f>IF('1STGR'!CL50=0, "", '1STGR'!CO50)</f>
        <v>OG</v>
      </c>
      <c r="DA42" t="str">
        <f>IF('1STGR'!CL50=0, "", '1STGR'!CP50)</f>
        <v>OG</v>
      </c>
      <c r="DB42" t="str">
        <f>IF(_xlfn.XLOOKUP(CM42,SCODE,CRNCR,"ERROR",0,1)="NC","NC","")&amp;" "&amp;IF(CZ42="-","-",IF(OR(CY42=0,CY42="",CY42=" "),"ABS",IF(AND(CO42&lt;&gt;0,CT42&lt;&gt;0),IF(OR(CP42&lt;CO42*0.35,CU42&lt;CT42*0.35),"*",""),IF(OR(CO42&lt;&gt;" ",CO42&lt;&gt;"",CO42&lt;&gt;0,CT42=0),IF(CP42&lt;CO42*0.35,"*",""),IF(OR(CO42=0,CT42&lt;&gt;"",CT42&lt;&gt;" ",CT42&lt;&gt;0),IF(CU42&lt;CT42*0.35,"*",""),"")))))</f>
        <v/>
      </c>
      <c r="DC42">
        <f t="shared" si="17"/>
        <v>208130</v>
      </c>
      <c r="DD42" t="str">
        <f t="shared" si="35"/>
        <v>ORAL</v>
      </c>
      <c r="DE42">
        <f>IF('1STGR'!CQ50=0,0,'1STGR'!CQ50)</f>
        <v>25</v>
      </c>
      <c r="DF42">
        <f>IF('1STGR'!CQ50=0,"", '1STGR'!CR50)</f>
        <v>100</v>
      </c>
      <c r="DG42">
        <f>IF('1STGR'!CQ50=0,"", '1STGR'!CS50)</f>
        <v>2</v>
      </c>
      <c r="DH42" t="str">
        <f>IF('1STGR'!CQ50=0,"", '1STGR'!CT50)</f>
        <v>OG</v>
      </c>
      <c r="DI42" t="str">
        <f>IF('1STGR'!CQ50=0,"", '1STGR'!CU50)</f>
        <v>OG</v>
      </c>
      <c r="DJ42">
        <f>IF('1STGR'!CV50=0,0, '1STGR'!CV50)</f>
        <v>25</v>
      </c>
      <c r="DK42">
        <f>IF('1STGR'!CV50=0, "", '1STGR'!CW50)</f>
        <v>24</v>
      </c>
      <c r="DL42">
        <f>IF('1STGR'!CV50=0, "", '1STGR'!CX50)</f>
        <v>2</v>
      </c>
      <c r="DM42" t="str">
        <f>IF('1STGR'!CV50=0, "", '1STGR'!CY50)</f>
        <v>A+</v>
      </c>
      <c r="DN42">
        <f>IF('1STGR'!CV50=0, "", '1STGR'!CZ50)</f>
        <v>4</v>
      </c>
      <c r="DO42">
        <f>IF('1STGR'!DA50=0,"", '1STGR'!DA50)</f>
        <v>124</v>
      </c>
      <c r="DP42" t="str">
        <f>IF('1STGR'!DA50=0,"", '1STGR'!DD50)</f>
        <v>OG</v>
      </c>
      <c r="DQ42" t="str">
        <f>IF('1STGR'!DA50=0,"", '1STGR'!DE50)</f>
        <v>OG</v>
      </c>
      <c r="DR42" t="str">
        <f>IF(_xlfn.XLOOKUP(DC42,SCODE,CRNCR,"ERROR",0,1)="NC","NC","")&amp;" "&amp;IF(DP42="-","-",IF(OR(DO42=0,DO42="",DO42=" "),"ABS",IF(AND(DE42&lt;&gt;0,DJ42&lt;&gt;0),IF(OR(DF42&lt;DE42*0.35,DK42&lt;DJ42*0.35),"*",""),IF(OR(DE42&lt;&gt;" ",DE42&lt;&gt;"",DE42&lt;&gt;0,DJ42=0),IF(DF42&lt;DE42*0.35,"*",""),IF(OR(DE42=0,DJ42&lt;&gt;"",DJ42&lt;&gt;" ",DJ42&lt;&gt;0),IF(DK42&lt;DJ42*0.35,"*",""),"")))))</f>
        <v/>
      </c>
      <c r="DS42">
        <f t="shared" si="20"/>
        <v>208135</v>
      </c>
      <c r="DT42" t="str">
        <f t="shared" si="36"/>
        <v>WORKSHEET</v>
      </c>
      <c r="DU42">
        <f>IF('1STGR'!DF50=0,0, '1STGR'!DF50)</f>
        <v>25</v>
      </c>
      <c r="DV42">
        <f>IF('1STGR'!DF50=0,"", '1STGR'!DG50)</f>
        <v>115</v>
      </c>
      <c r="DW42">
        <f>IF('1STGR'!DF50=0,"",'1STGR'!DH50)</f>
        <v>2</v>
      </c>
      <c r="DX42" t="str">
        <f>IF('1STGR'!DF50=0,"",'1STGR'!DI50)</f>
        <v>OG</v>
      </c>
      <c r="DY42" t="str">
        <f>IF('1STGR'!DF50=0,"",'1STGR'!DJ50)</f>
        <v>OG</v>
      </c>
      <c r="DZ42">
        <f>IF('1STGR'!DK50=0,0, '1STGR'!DK50)</f>
        <v>25</v>
      </c>
      <c r="EA42">
        <f>IF('1STGR'!DK50=0,"", '1STGR'!DL50)</f>
        <v>25</v>
      </c>
      <c r="EB42">
        <f>IF('1STGR'!DK50=0,"", '1STGR'!DM50)</f>
        <v>2</v>
      </c>
      <c r="EC42" t="str">
        <f>IF('1STGR'!DK50=0,"", '1STGR'!DN50)</f>
        <v>A+</v>
      </c>
      <c r="ED42">
        <f>IF('1STGR'!DK50=0,"", '1STGR'!DO50)</f>
        <v>4</v>
      </c>
      <c r="EE42">
        <f>IF('1STGR'!DP50=0,"", '1STGR'!DP50)</f>
        <v>140</v>
      </c>
      <c r="EF42" t="str">
        <f>IF('1STGR'!DP50=0,"", '1STGR'!DS50)</f>
        <v>OG</v>
      </c>
      <c r="EG42" t="str">
        <f>IF('1STGR'!DP50=0,"", '1STGR'!DT50)</f>
        <v>OG</v>
      </c>
      <c r="EH42" t="str">
        <f>IF(_xlfn.XLOOKUP(DS42,SCODE,CRNCR,"ERROR",0,1)="NC","NC","")&amp;" "&amp;IF(EF42="-","-",IF(OR(EE42=0,EE42="",EE42=" "),"ABS",IF(AND(DU42&lt;&gt;0,DZ42&lt;&gt;0),IF(OR(DV42&lt;DU42*0.35,EA42&lt;DZ42*0.35),"*",""),IF(OR(DU42&lt;&gt;" ",DU42&lt;&gt;"",DU42&lt;&gt;0,DZ42=0),IF(DV42&lt;DU42*0.35,"*",""),IF(OR(DU42=0,DZ42&lt;&gt;"",DZ42&lt;&gt;" ",DZ42&lt;&gt;0),IF(EA42&lt;DZ42*0.35,"*",""),"")))))</f>
        <v/>
      </c>
      <c r="EI42" s="17">
        <f>'1STML'!AK50</f>
        <v>1447</v>
      </c>
      <c r="EJ42" s="17">
        <f>'1STML'!AL50</f>
        <v>222.62</v>
      </c>
      <c r="EK42" s="17" t="str">
        <f>'1STML'!AM50</f>
        <v>PASS</v>
      </c>
      <c r="EL42">
        <f>'1STML'!AN50</f>
        <v>20</v>
      </c>
      <c r="EM42" s="17">
        <f>'1STGR'!DY50</f>
        <v>0</v>
      </c>
      <c r="EN42">
        <f>'1STGR'!EA50</f>
        <v>1</v>
      </c>
      <c r="EO42">
        <f>'1STGR'!EB50</f>
        <v>52</v>
      </c>
      <c r="EP42" t="str">
        <f>_xlfn.XLOOKUP(EM42,GPA,REM,"ERROR",-1,1)</f>
        <v>NOT GRADED</v>
      </c>
      <c r="EQ42" t="str">
        <f>_xlfn.XLOOKUP(EM42,GPA,PER,"ERROR",-1,1)</f>
        <v>0-35</v>
      </c>
      <c r="ER42">
        <v>8</v>
      </c>
    </row>
    <row r="43" spans="1:148">
      <c r="A43">
        <f>'1ST'!A52</f>
        <v>42</v>
      </c>
      <c r="B43" t="str">
        <f>'1ST'!B52</f>
        <v>ST0790193</v>
      </c>
      <c r="C43">
        <f>'1ST'!C52</f>
        <v>200313</v>
      </c>
      <c r="D43" t="str">
        <f>'1ST'!D52</f>
        <v>JERMIYA RAI</v>
      </c>
      <c r="E43">
        <f>SUB!$B$4</f>
        <v>35</v>
      </c>
      <c r="F43" t="str">
        <f>SUB!$B$5</f>
        <v>KG</v>
      </c>
      <c r="G43" s="24" t="str">
        <f t="shared" si="0"/>
        <v>SAGARMATHA</v>
      </c>
      <c r="H43" t="str">
        <f>SUB!$B$3</f>
        <v>FIRST TERMINAL EXAMINATION 2080</v>
      </c>
      <c r="I43" t="str">
        <f>STD!F44</f>
        <v>ENGLISH MEDIUM</v>
      </c>
      <c r="J43" s="7">
        <f>STD!R44</f>
        <v>0</v>
      </c>
      <c r="K43">
        <f t="shared" si="24"/>
        <v>208101</v>
      </c>
      <c r="L43" t="str">
        <f t="shared" ref="L43:L57" si="37">_xlfn.XLOOKUP(K43,SCODE,SUBNAME,"ERROR",0,1)</f>
        <v>COMP. ENGLISH</v>
      </c>
      <c r="M43">
        <f>IF('1STGR'!E51=0,0,'1STGR'!E51)</f>
        <v>50</v>
      </c>
      <c r="N43">
        <f>IF('1STGR'!E51=0,"",'1STGR'!F51)</f>
        <v>240</v>
      </c>
      <c r="O43">
        <f>IF('1STGR'!E51=0,"",'1STGR'!G51)</f>
        <v>2.5</v>
      </c>
      <c r="P43" t="str">
        <f>IF('1STGR'!E51=0,"",'1STGR'!H51)</f>
        <v>OG</v>
      </c>
      <c r="Q43" t="str">
        <f>IF('1STGR'!E51=0,"",'1STGR'!I51)</f>
        <v>OG</v>
      </c>
      <c r="R43">
        <f>IF('1STGR'!J51=0,0,'1STGR'!J51)</f>
        <v>50</v>
      </c>
      <c r="S43">
        <f>IF('1STGR'!J51=0,"",'1STGR'!K51)</f>
        <v>62</v>
      </c>
      <c r="T43">
        <f>IF('1STGR'!J51=0,"",'1STGR'!L51)</f>
        <v>2.5</v>
      </c>
      <c r="U43" t="str">
        <f>IF('1STGR'!J51=0,"",'1STGR'!M51)</f>
        <v>OG</v>
      </c>
      <c r="V43" t="str">
        <f>IF('1STGR'!J51=0,"",'1STGR'!N51)</f>
        <v>OG</v>
      </c>
      <c r="W43">
        <f>IF('1STGR'!O51=0,"",'1STGR'!O51)</f>
        <v>302</v>
      </c>
      <c r="X43" t="str">
        <f>IF('1STGR'!O51=0,"",'1STGR'!R51)</f>
        <v>OG</v>
      </c>
      <c r="Y43" t="str">
        <f>IF('1STGR'!O51=0,"",'1STGR'!S51)</f>
        <v>OG</v>
      </c>
      <c r="Z43" t="str">
        <f t="shared" ref="Z43:Z57" si="38">IF(X43="-","-",IF(OR(W43=0,W43="",W43=" "),"ABS",IF(AND(M43&lt;&gt;0,R43&lt;&gt;0),IF(OR(N43&lt;M43*0.35,S43&lt;R43*0.35),"*",""),IF(OR(M43&lt;&gt;" ",M43&lt;&gt;"",M43&lt;&gt;0,R43=0),IF(N43&lt;M43*0.35,"*",""),IF(OR(M43=0,R43&lt;&gt;"",R43&lt;&gt;" ",R43&lt;&gt;0),IF(S43&lt;R43*0.35,"*",""),"")))))</f>
        <v/>
      </c>
      <c r="AA43">
        <f t="shared" si="2"/>
        <v>208105</v>
      </c>
      <c r="AB43" t="str">
        <f t="shared" ref="AB43:AB57" si="39">_xlfn.XLOOKUP(AA43,SCODE,SUBNAME,"ERROR",0,1)</f>
        <v>COMP. NEPALI</v>
      </c>
      <c r="AC43">
        <f>IF('1STGR'!T51=0,0,'1STGR'!T51)</f>
        <v>50</v>
      </c>
      <c r="AD43">
        <f>IF('1STGR'!T51=0,"",'1STGR'!U51)</f>
        <v>245</v>
      </c>
      <c r="AE43">
        <f>IF('1STGR'!T51=0,"",'1STGR'!V51)</f>
        <v>2.5</v>
      </c>
      <c r="AF43" t="str">
        <f>IF('1STGR'!T51=0,"",'1STGR'!W51)</f>
        <v>OG</v>
      </c>
      <c r="AG43" t="str">
        <f>IF('1STGR'!T51=0,"",'1STGR'!X51)</f>
        <v>OG</v>
      </c>
      <c r="AH43">
        <f>IF('1STGR'!Y51=0,0,'1STGR'!Y51)</f>
        <v>50</v>
      </c>
      <c r="AI43">
        <f>IF('1STGR'!Y51=0,"",'1STGR'!Z51)</f>
        <v>59</v>
      </c>
      <c r="AJ43">
        <f>IF('1STGR'!Y51=0,"",'1STGR'!AA51)</f>
        <v>2.5</v>
      </c>
      <c r="AK43" t="str">
        <f>IF('1STGR'!Y51=0,"",'1STGR'!AB51)</f>
        <v>OG</v>
      </c>
      <c r="AL43" t="str">
        <f>IF('1STGR'!Y51=0,"",'1STGR'!AC51)</f>
        <v>OG</v>
      </c>
      <c r="AM43">
        <f>IF('1STGR'!AD51=0,"",'1STGR'!AD51)</f>
        <v>304</v>
      </c>
      <c r="AN43" t="str">
        <f>IF('1STGR'!AD51=0,"",'1STGR'!AG51)</f>
        <v>OG</v>
      </c>
      <c r="AO43" t="str">
        <f>IF('1STGR'!AD51=0,"",'1STGR'!AH51)</f>
        <v>OG</v>
      </c>
      <c r="AP43" t="str">
        <f t="shared" ref="AP43:AP57" si="40">IF(AN43="-","-",IF(OR(AM43=0,AM43="",AM43=" "),"ABS",IF(AND(AC43&lt;&gt;0,AH43&lt;&gt;0),IF(OR(AD43&lt;AC43*0.35,AI43&lt;AH43*0.35),"*",""),IF(OR(AC43&lt;&gt;" ",AC43&lt;&gt;"",AC43&lt;&gt;0,AH43=0),IF(AD43&lt;AC43*0.35,"*",""),IF(OR(AC43=0,AH43&lt;&gt;"",AH43&lt;&gt;" ",AH43&lt;&gt;0),IF(AI43&lt;AH43*0.35,"*",""),"")))))</f>
        <v/>
      </c>
      <c r="AQ43">
        <f t="shared" si="5"/>
        <v>208110</v>
      </c>
      <c r="AR43" t="str">
        <f t="shared" ref="AR43:AR57" si="41">_xlfn.XLOOKUP(AQ43,SCODE,SUBNAME,"ERROR",0,1)</f>
        <v>COMP. MATHEMATICS</v>
      </c>
      <c r="AS43">
        <f>IF('1STGR'!AI51=0,0,'1STGR'!AI51)</f>
        <v>50</v>
      </c>
      <c r="AT43">
        <f>IF('1STGR'!AI51=0,"",'1STGR'!AJ51)</f>
        <v>240</v>
      </c>
      <c r="AU43">
        <f>IF('1STGR'!AI51=0,"",'1STGR'!AK51)</f>
        <v>2.5</v>
      </c>
      <c r="AV43" t="str">
        <f>IF('1STGR'!AI51=0,"",'1STGR'!AL51)</f>
        <v>OG</v>
      </c>
      <c r="AW43" t="str">
        <f>IF('1STGR'!AI51=0,"",'1STGR'!AM51)</f>
        <v>OG</v>
      </c>
      <c r="AX43">
        <f>IF('1STGR'!AN51=0,0,'1STGR'!AN51)</f>
        <v>50</v>
      </c>
      <c r="AY43">
        <f>IF('1STGR'!AN51=0,"",'1STGR'!AO51)</f>
        <v>62</v>
      </c>
      <c r="AZ43">
        <f>IF('1STGR'!AN51=0,"",'1STGR'!AP51)</f>
        <v>2.5</v>
      </c>
      <c r="BA43" t="str">
        <f>IF('1STGR'!AN51=0,"",'1STGR'!AQ51)</f>
        <v>OG</v>
      </c>
      <c r="BB43" t="str">
        <f>IF('1STGR'!AN51=0,"",'1STGR'!AR51)</f>
        <v>OG</v>
      </c>
      <c r="BC43">
        <f>IF('1STGR'!AS51=0,"",'1STGR'!AS51)</f>
        <v>302</v>
      </c>
      <c r="BD43" t="str">
        <f>IF('1STGR'!AS51=0,"",'1STGR'!AV51)</f>
        <v>OG</v>
      </c>
      <c r="BE43" t="str">
        <f>IF('1STGR'!AS51=0,"",'1STGR'!AW51)</f>
        <v>OG</v>
      </c>
      <c r="BF43" t="str">
        <f t="shared" ref="BF43:BF57" si="42">IF(BD43="-","-",IF(OR(BC43=0,BC43="",BC43=" "),"ABS",IF(AND(AS43&lt;&gt;0,AX43&lt;&gt;0),IF(OR(AT43&lt;AS43*0.35,AY43&lt;AX43*0.35),"*",""),IF(OR(AS43&lt;&gt;" ",AS43&lt;&gt;"",AS43&lt;&gt;0,AX43=0),IF(AT43&lt;AS43*0.35,"*",""),IF(OR(AS43=0,AX43&lt;&gt;"",AX43&lt;&gt;" ",AX43&lt;&gt;0),IF(AY43&lt;AX43*0.35,"*",""),"")))))</f>
        <v/>
      </c>
      <c r="BG43">
        <f t="shared" si="8"/>
        <v>208115</v>
      </c>
      <c r="BH43" t="str">
        <f t="shared" ref="BH43:BH57" si="43">_xlfn.XLOOKUP(BG43,SCODE,SUBNAME,"ERROR",0,1)</f>
        <v>SCIENCE AND TECHNOLOGY</v>
      </c>
      <c r="BI43">
        <f>IF('1STGR'!AX51=0,0,'1STGR'!AX51)</f>
        <v>50</v>
      </c>
      <c r="BJ43">
        <f>IF('1STGR'!AX51=0,"",'1STGR'!AY51)</f>
        <v>250</v>
      </c>
      <c r="BK43">
        <f>IF('1STGR'!AX51=0,"",'1STGR'!AZ51)</f>
        <v>2.5</v>
      </c>
      <c r="BL43" t="str">
        <f>IF('1STGR'!AX51=0,"",'1STGR'!BA51)</f>
        <v>OG</v>
      </c>
      <c r="BM43" t="str">
        <f>IF('1STGR'!AX51=0,"",'1STGR'!BB51)</f>
        <v>OG</v>
      </c>
      <c r="BN43">
        <f>IF('1STGR'!BC51=0,0,'1STGR'!BC51)</f>
        <v>50</v>
      </c>
      <c r="BO43">
        <f>IF('1STGR'!BC51=0,"",'1STGR'!BD51)</f>
        <v>59</v>
      </c>
      <c r="BP43">
        <f>IF('1STGR'!BC51=0,"",'1STGR'!BE51)</f>
        <v>2.5</v>
      </c>
      <c r="BQ43" t="str">
        <f>IF('1STGR'!BC51=0,"",'1STGR'!BF51)</f>
        <v>OG</v>
      </c>
      <c r="BR43" t="str">
        <f>IF('1STGR'!BC51=0,"",'1STGR'!BG51)</f>
        <v>OG</v>
      </c>
      <c r="BS43">
        <f>IF('1STGR'!BH51=0,"",'1STGR'!BH51)</f>
        <v>309</v>
      </c>
      <c r="BT43" t="str">
        <f>IF('1STGR'!BH51=0,"",'1STGR'!BK51)</f>
        <v>OG</v>
      </c>
      <c r="BU43" t="str">
        <f>IF('1STGR'!BH51=0,"",'1STGR'!BL51)</f>
        <v>OG</v>
      </c>
      <c r="BV43" t="str">
        <f t="shared" ref="BV43:BV57" si="44">IF(BT43="-","-",IF(OR(BS43=0,BS43="",BS43=" "),"ABS",IF(AND(BI43&lt;&gt;0,BN43&lt;&gt;0),IF(OR(BJ43&lt;BI43*0.35,BO43&lt;BN43*0.35),"*",""),IF(OR(BI43&lt;&gt;" ",BI43&lt;&gt;"",BI43&lt;&gt;0,BN43=0),IF(BJ43&lt;BI43*0.35,"*",""),IF(OR(BI43=0,BN43&lt;&gt;"",BN43&lt;&gt;" ",BN43&lt;&gt;0),IF(BO43&lt;BN43*0.35,"*",""),"")))))</f>
        <v/>
      </c>
      <c r="BW43">
        <f t="shared" si="11"/>
        <v>208120</v>
      </c>
      <c r="BX43" t="str">
        <f t="shared" ref="BX43:BX57" si="45">_xlfn.XLOOKUP(BW43,SCODE,SUBNAME,"ERROR",0,1)</f>
        <v>SOCIAL STUDIES</v>
      </c>
      <c r="BY43">
        <f>IF('1STGR'!BM51=0,0,'1STGR'!BM51)</f>
        <v>50</v>
      </c>
      <c r="BZ43">
        <f>IF('1STGR'!BM51=0,"",'1STGR'!BN51)</f>
        <v>245</v>
      </c>
      <c r="CA43">
        <f>IF('1STGR'!BM51=0,"",'1STGR'!BO51)</f>
        <v>2.5</v>
      </c>
      <c r="CB43" t="str">
        <f>IF('1STGR'!BM51=0,"",'1STGR'!BP51)</f>
        <v>OG</v>
      </c>
      <c r="CC43" t="str">
        <f>IF('1STGR'!BM51=0,"",'1STGR'!BQ51)</f>
        <v>OG</v>
      </c>
      <c r="CD43">
        <f>IF('1STGR'!BR51=0,0,'1STGR'!BR51)</f>
        <v>50</v>
      </c>
      <c r="CE43">
        <f>IF('1STGR'!BR51=0,"",'1STGR'!BS51)</f>
        <v>57</v>
      </c>
      <c r="CF43">
        <f>IF('1STGR'!BR51=0,"",'1STGR'!BT51)</f>
        <v>2.5</v>
      </c>
      <c r="CG43" t="str">
        <f>IF('1STGR'!BR51=0,"",'1STGR'!BU51)</f>
        <v>OG</v>
      </c>
      <c r="CH43" t="str">
        <f>IF('1STGR'!BR51=0,"",'1STGR'!BV51)</f>
        <v>OG</v>
      </c>
      <c r="CI43">
        <f>IF('1STGR'!BW51=0, "", '1STGR'!BW51)</f>
        <v>302</v>
      </c>
      <c r="CJ43" t="str">
        <f>IF('1STGR'!BW51=0, "", '1STGR'!BZ51)</f>
        <v>OG</v>
      </c>
      <c r="CK43" t="str">
        <f>IF('1STGR'!BW51=0, "", '1STGR'!CA51)</f>
        <v>OG</v>
      </c>
      <c r="CL43" t="str">
        <f t="shared" ref="CL43:CL57" si="46">IF(CJ43="-","-",IF(OR(CI43=0,CI43="",CI43=" "),"ABS",IF(AND(BY43&lt;&gt;0,CD43&lt;&gt;0),IF(OR(BZ43&lt;BY43*0.35,CE43&lt;CD43*0.35),"*",""),IF(OR(BY43&lt;&gt;" ",BY43&lt;&gt;"",BY43&lt;&gt;0,CD43=0),IF(BZ43&lt;BY43*0.35,"*",""),IF(OR(BY43=0,CD43&lt;&gt;"",CD43&lt;&gt;" ",CD43&lt;&gt;0),IF(CE43&lt;CD43*0.35,"*",""),"")))))</f>
        <v/>
      </c>
      <c r="CM43">
        <f t="shared" si="14"/>
        <v>208125</v>
      </c>
      <c r="CN43" t="str">
        <f t="shared" ref="CN43:CN57" si="47">_xlfn.XLOOKUP(CM43,SCODE,SUBNAME,"ERROR",0,1)</f>
        <v>GK</v>
      </c>
      <c r="CO43">
        <f>IF('1STGR'!CB51=0,0,'1STGR'!CB51)</f>
        <v>25</v>
      </c>
      <c r="CP43">
        <f>IF('1STGR'!CB51=0, "", '1STGR'!CC51)</f>
        <v>120</v>
      </c>
      <c r="CQ43">
        <f>IF('1STGR'!CB51=0, "", '1STGR'!CD51)</f>
        <v>2</v>
      </c>
      <c r="CR43" t="str">
        <f>IF('1STGR'!CB51=0, "", '1STGR'!CE51)</f>
        <v>OG</v>
      </c>
      <c r="CS43" t="str">
        <f>IF('1STGR'!CB51=0, "", '1STGR'!CF51)</f>
        <v>OG</v>
      </c>
      <c r="CT43">
        <f>IF('1STGR'!CG51=0, 0, '1STGR'!CG51)</f>
        <v>25</v>
      </c>
      <c r="CU43">
        <f>IF('1STGR'!CG51=0, "", '1STGR'!CH51)</f>
        <v>30</v>
      </c>
      <c r="CV43">
        <f>IF('1STGR'!CG51=0, "", '1STGR'!CI51)</f>
        <v>2</v>
      </c>
      <c r="CW43" t="str">
        <f>IF('1STGR'!CG51=0, "", '1STGR'!CJ51)</f>
        <v>OG</v>
      </c>
      <c r="CX43" t="str">
        <f>IF('1STGR'!CG51=0, "", '1STGR'!CK51)</f>
        <v>OG</v>
      </c>
      <c r="CY43">
        <f>IF('1STGR'!CL51=0, "", '1STGR'!CL51)</f>
        <v>150</v>
      </c>
      <c r="CZ43" t="str">
        <f>IF('1STGR'!CL51=0, "", '1STGR'!CO51)</f>
        <v>OG</v>
      </c>
      <c r="DA43" t="str">
        <f>IF('1STGR'!CL51=0, "", '1STGR'!CP51)</f>
        <v>OG</v>
      </c>
      <c r="DB43" t="str">
        <f t="shared" ref="DB43:DB57" si="48">IF(CZ43="-","-",IF(OR(CY43=0,CY43="",CY43=" "),"ABS",IF(AND(CO43&lt;&gt;0,CT43&lt;&gt;0),IF(OR(CP43&lt;CO43*0.35,CU43&lt;CT43*0.35),"*",""),IF(OR(CO43&lt;&gt;" ",CO43&lt;&gt;"",CO43&lt;&gt;0,CT43=0),IF(CP43&lt;CO43*0.35,"*",""),IF(OR(CO43=0,CT43&lt;&gt;"",CT43&lt;&gt;" ",CT43&lt;&gt;0),IF(CU43&lt;CT43*0.35,"*",""),"")))))</f>
        <v/>
      </c>
      <c r="DC43">
        <f t="shared" si="17"/>
        <v>208130</v>
      </c>
      <c r="DD43" t="str">
        <f t="shared" ref="DD43:DD57" si="49">_xlfn.XLOOKUP(DC43,SCODE,SUBNAME,"ERROR",0,1)</f>
        <v>ORAL</v>
      </c>
      <c r="DE43">
        <f>IF('1STGR'!CQ51=0,0,'1STGR'!CQ51)</f>
        <v>25</v>
      </c>
      <c r="DF43">
        <f>IF('1STGR'!CQ51=0,"", '1STGR'!CR51)</f>
        <v>125</v>
      </c>
      <c r="DG43">
        <f>IF('1STGR'!CQ51=0,"", '1STGR'!CS51)</f>
        <v>2</v>
      </c>
      <c r="DH43" t="str">
        <f>IF('1STGR'!CQ51=0,"", '1STGR'!CT51)</f>
        <v>OG</v>
      </c>
      <c r="DI43" t="str">
        <f>IF('1STGR'!CQ51=0,"", '1STGR'!CU51)</f>
        <v>OG</v>
      </c>
      <c r="DJ43">
        <f>IF('1STGR'!CV51=0,0, '1STGR'!CV51)</f>
        <v>25</v>
      </c>
      <c r="DK43">
        <f>IF('1STGR'!CV51=0, "", '1STGR'!CW51)</f>
        <v>30</v>
      </c>
      <c r="DL43">
        <f>IF('1STGR'!CV51=0, "", '1STGR'!CX51)</f>
        <v>2</v>
      </c>
      <c r="DM43" t="str">
        <f>IF('1STGR'!CV51=0, "", '1STGR'!CY51)</f>
        <v>OG</v>
      </c>
      <c r="DN43" t="str">
        <f>IF('1STGR'!CV51=0, "", '1STGR'!CZ51)</f>
        <v>OG</v>
      </c>
      <c r="DO43">
        <f>IF('1STGR'!DA51=0,"", '1STGR'!DA51)</f>
        <v>155</v>
      </c>
      <c r="DP43" t="str">
        <f>IF('1STGR'!DA51=0,"", '1STGR'!DD51)</f>
        <v>OG</v>
      </c>
      <c r="DQ43" t="str">
        <f>IF('1STGR'!DA51=0,"", '1STGR'!DE51)</f>
        <v>OG</v>
      </c>
      <c r="DR43" t="str">
        <f t="shared" ref="DR43:DR57" si="50">IF(DP43="-","-",IF(OR(DO43=0,DO43="",DO43=" "),"ABS",IF(AND(DE43&lt;&gt;0,DJ43&lt;&gt;0),IF(OR(DF43&lt;DE43*0.35,DK43&lt;DJ43*0.35),"*",""),IF(OR(DE43&lt;&gt;" ",DE43&lt;&gt;"",DE43&lt;&gt;0,DJ43=0),IF(DF43&lt;DE43*0.35,"*",""),IF(OR(DE43=0,DJ43&lt;&gt;"",DJ43&lt;&gt;" ",DJ43&lt;&gt;0),IF(DK43&lt;DJ43*0.35,"*",""),"")))))</f>
        <v/>
      </c>
      <c r="DS43">
        <f t="shared" si="20"/>
        <v>208135</v>
      </c>
      <c r="DT43" t="str">
        <f t="shared" ref="DT43:DT57" si="51">_xlfn.XLOOKUP(DS43,SCODE,SUBNAME,"ERROR",0,1)</f>
        <v>WORKSHEET</v>
      </c>
      <c r="DU43">
        <f>IF('1STGR'!DF51=0,0, '1STGR'!DF51)</f>
        <v>25</v>
      </c>
      <c r="DV43">
        <f>IF('1STGR'!DF51=0,"", '1STGR'!DG51)</f>
        <v>120</v>
      </c>
      <c r="DW43">
        <f>IF('1STGR'!DF51=0,"",'1STGR'!DH51)</f>
        <v>2</v>
      </c>
      <c r="DX43" t="str">
        <f>IF('1STGR'!DF51=0,"",'1STGR'!DI51)</f>
        <v>OG</v>
      </c>
      <c r="DY43" t="str">
        <f>IF('1STGR'!DF51=0,"",'1STGR'!DJ51)</f>
        <v>OG</v>
      </c>
      <c r="DZ43">
        <f>IF('1STGR'!DK51=0,0, '1STGR'!DK51)</f>
        <v>25</v>
      </c>
      <c r="EA43">
        <f>IF('1STGR'!DK51=0,"", '1STGR'!DL51)</f>
        <v>30</v>
      </c>
      <c r="EB43">
        <f>IF('1STGR'!DK51=0,"", '1STGR'!DM51)</f>
        <v>2</v>
      </c>
      <c r="EC43" t="str">
        <f>IF('1STGR'!DK51=0,"", '1STGR'!DN51)</f>
        <v>OG</v>
      </c>
      <c r="ED43" t="str">
        <f>IF('1STGR'!DK51=0,"", '1STGR'!DO51)</f>
        <v>OG</v>
      </c>
      <c r="EE43">
        <f>IF('1STGR'!DP51=0,"", '1STGR'!DP51)</f>
        <v>150</v>
      </c>
      <c r="EF43" t="str">
        <f>IF('1STGR'!DP51=0,"", '1STGR'!DS51)</f>
        <v>OG</v>
      </c>
      <c r="EG43" t="str">
        <f>IF('1STGR'!DP51=0,"", '1STGR'!DT51)</f>
        <v>OG</v>
      </c>
      <c r="EH43" t="str">
        <f t="shared" ref="EH43:EH57" si="52">IF(EF43="-","-",IF(OR(EE43=0,EE43="",EE43=" "),"ABS",IF(AND(DU43&lt;&gt;0,DZ43&lt;&gt;0),IF(OR(DV43&lt;DU43*0.35,EA43&lt;DZ43*0.35),"*",""),IF(OR(DU43&lt;&gt;" ",DU43&lt;&gt;"",DU43&lt;&gt;0,DZ43=0),IF(DV43&lt;DU43*0.35,"*",""),IF(OR(DU43=0,DZ43&lt;&gt;"",DZ43&lt;&gt;" ",DZ43&lt;&gt;0),IF(EA43&lt;DZ43*0.35,"*",""),"")))))</f>
        <v/>
      </c>
      <c r="EI43" s="17">
        <f>'1STML'!AK51</f>
        <v>1974</v>
      </c>
      <c r="EJ43" s="17">
        <f>'1STML'!AL51</f>
        <v>303.69</v>
      </c>
      <c r="EK43" s="17" t="str">
        <f>'1STML'!AM51</f>
        <v>PASS</v>
      </c>
      <c r="EL43">
        <f>'1STML'!AN51</f>
        <v>1</v>
      </c>
      <c r="EM43" s="17">
        <f>'1STGR'!DY51</f>
        <v>0</v>
      </c>
      <c r="EN43">
        <f>'1STGR'!EA51</f>
        <v>1</v>
      </c>
      <c r="EO43">
        <f>'1STGR'!EB51</f>
        <v>57</v>
      </c>
      <c r="EP43" t="str">
        <f t="shared" si="27"/>
        <v>NOT GRADED</v>
      </c>
      <c r="EQ43" t="str">
        <f t="shared" si="28"/>
        <v>0-35</v>
      </c>
      <c r="ER43">
        <v>8</v>
      </c>
    </row>
    <row r="44" spans="1:148">
      <c r="A44">
        <f>'1ST'!A53</f>
        <v>43</v>
      </c>
      <c r="B44" t="str">
        <f>'1ST'!B53</f>
        <v>ST0790185</v>
      </c>
      <c r="C44">
        <f>'1ST'!C53</f>
        <v>200314</v>
      </c>
      <c r="D44" t="str">
        <f>'1ST'!D53</f>
        <v>JESHAB RAI</v>
      </c>
      <c r="E44">
        <f>SUB!$B$4</f>
        <v>35</v>
      </c>
      <c r="F44" t="str">
        <f>SUB!$B$5</f>
        <v>KG</v>
      </c>
      <c r="G44" s="24" t="str">
        <f t="shared" si="0"/>
        <v>SAGARMATHA</v>
      </c>
      <c r="H44" t="str">
        <f>SUB!$B$3</f>
        <v>FIRST TERMINAL EXAMINATION 2080</v>
      </c>
      <c r="I44" t="str">
        <f>STD!F45</f>
        <v>ENGLISH MEDIUM</v>
      </c>
      <c r="J44" s="7">
        <f>STD!R45</f>
        <v>0</v>
      </c>
      <c r="K44">
        <f t="shared" si="24"/>
        <v>208101</v>
      </c>
      <c r="L44" t="str">
        <f t="shared" si="37"/>
        <v>COMP. ENGLISH</v>
      </c>
      <c r="M44">
        <f>IF('1STGR'!E52=0,0,'1STGR'!E52)</f>
        <v>50</v>
      </c>
      <c r="N44">
        <f>IF('1STGR'!E52=0,"",'1STGR'!F52)</f>
        <v>175</v>
      </c>
      <c r="O44">
        <f>IF('1STGR'!E52=0,"",'1STGR'!G52)</f>
        <v>2.5</v>
      </c>
      <c r="P44" t="str">
        <f>IF('1STGR'!E52=0,"",'1STGR'!H52)</f>
        <v>OG</v>
      </c>
      <c r="Q44" t="str">
        <f>IF('1STGR'!E52=0,"",'1STGR'!I52)</f>
        <v>OG</v>
      </c>
      <c r="R44">
        <f>IF('1STGR'!J52=0,0,'1STGR'!J52)</f>
        <v>50</v>
      </c>
      <c r="S44">
        <f>IF('1STGR'!J52=0,"",'1STGR'!K52)</f>
        <v>54</v>
      </c>
      <c r="T44">
        <f>IF('1STGR'!J52=0,"",'1STGR'!L52)</f>
        <v>2.5</v>
      </c>
      <c r="U44" t="str">
        <f>IF('1STGR'!J52=0,"",'1STGR'!M52)</f>
        <v>OG</v>
      </c>
      <c r="V44" t="str">
        <f>IF('1STGR'!J52=0,"",'1STGR'!N52)</f>
        <v>OG</v>
      </c>
      <c r="W44">
        <f>IF('1STGR'!O52=0,"",'1STGR'!O52)</f>
        <v>229</v>
      </c>
      <c r="X44" t="str">
        <f>IF('1STGR'!O52=0,"",'1STGR'!R52)</f>
        <v>OG</v>
      </c>
      <c r="Y44" t="str">
        <f>IF('1STGR'!O52=0,"",'1STGR'!S52)</f>
        <v>OG</v>
      </c>
      <c r="Z44" t="str">
        <f t="shared" si="38"/>
        <v/>
      </c>
      <c r="AA44">
        <f t="shared" si="2"/>
        <v>208105</v>
      </c>
      <c r="AB44" t="str">
        <f t="shared" si="39"/>
        <v>COMP. NEPALI</v>
      </c>
      <c r="AC44">
        <f>IF('1STGR'!T52=0,0,'1STGR'!T52)</f>
        <v>50</v>
      </c>
      <c r="AD44">
        <f>IF('1STGR'!T52=0,"",'1STGR'!U52)</f>
        <v>150</v>
      </c>
      <c r="AE44">
        <f>IF('1STGR'!T52=0,"",'1STGR'!V52)</f>
        <v>2.5</v>
      </c>
      <c r="AF44" t="str">
        <f>IF('1STGR'!T52=0,"",'1STGR'!W52)</f>
        <v>OG</v>
      </c>
      <c r="AG44" t="str">
        <f>IF('1STGR'!T52=0,"",'1STGR'!X52)</f>
        <v>OG</v>
      </c>
      <c r="AH44">
        <f>IF('1STGR'!Y52=0,0,'1STGR'!Y52)</f>
        <v>50</v>
      </c>
      <c r="AI44">
        <f>IF('1STGR'!Y52=0,"",'1STGR'!Z52)</f>
        <v>55</v>
      </c>
      <c r="AJ44">
        <f>IF('1STGR'!Y52=0,"",'1STGR'!AA52)</f>
        <v>2.5</v>
      </c>
      <c r="AK44" t="str">
        <f>IF('1STGR'!Y52=0,"",'1STGR'!AB52)</f>
        <v>OG</v>
      </c>
      <c r="AL44" t="str">
        <f>IF('1STGR'!Y52=0,"",'1STGR'!AC52)</f>
        <v>OG</v>
      </c>
      <c r="AM44">
        <f>IF('1STGR'!AD52=0,"",'1STGR'!AD52)</f>
        <v>205</v>
      </c>
      <c r="AN44" t="str">
        <f>IF('1STGR'!AD52=0,"",'1STGR'!AG52)</f>
        <v>OG</v>
      </c>
      <c r="AO44" t="str">
        <f>IF('1STGR'!AD52=0,"",'1STGR'!AH52)</f>
        <v>OG</v>
      </c>
      <c r="AP44" t="str">
        <f t="shared" si="40"/>
        <v/>
      </c>
      <c r="AQ44">
        <f t="shared" si="5"/>
        <v>208110</v>
      </c>
      <c r="AR44" t="str">
        <f t="shared" si="41"/>
        <v>COMP. MATHEMATICS</v>
      </c>
      <c r="AS44">
        <f>IF('1STGR'!AI52=0,0,'1STGR'!AI52)</f>
        <v>50</v>
      </c>
      <c r="AT44">
        <f>IF('1STGR'!AI52=0,"",'1STGR'!AJ52)</f>
        <v>215</v>
      </c>
      <c r="AU44">
        <f>IF('1STGR'!AI52=0,"",'1STGR'!AK52)</f>
        <v>2.5</v>
      </c>
      <c r="AV44" t="str">
        <f>IF('1STGR'!AI52=0,"",'1STGR'!AL52)</f>
        <v>OG</v>
      </c>
      <c r="AW44" t="str">
        <f>IF('1STGR'!AI52=0,"",'1STGR'!AM52)</f>
        <v>OG</v>
      </c>
      <c r="AX44">
        <f>IF('1STGR'!AN52=0,0,'1STGR'!AN52)</f>
        <v>50</v>
      </c>
      <c r="AY44">
        <f>IF('1STGR'!AN52=0,"",'1STGR'!AO52)</f>
        <v>54</v>
      </c>
      <c r="AZ44">
        <f>IF('1STGR'!AN52=0,"",'1STGR'!AP52)</f>
        <v>2.5</v>
      </c>
      <c r="BA44" t="str">
        <f>IF('1STGR'!AN52=0,"",'1STGR'!AQ52)</f>
        <v>OG</v>
      </c>
      <c r="BB44" t="str">
        <f>IF('1STGR'!AN52=0,"",'1STGR'!AR52)</f>
        <v>OG</v>
      </c>
      <c r="BC44">
        <f>IF('1STGR'!AS52=0,"",'1STGR'!AS52)</f>
        <v>269</v>
      </c>
      <c r="BD44" t="str">
        <f>IF('1STGR'!AS52=0,"",'1STGR'!AV52)</f>
        <v>OG</v>
      </c>
      <c r="BE44" t="str">
        <f>IF('1STGR'!AS52=0,"",'1STGR'!AW52)</f>
        <v>OG</v>
      </c>
      <c r="BF44" t="str">
        <f t="shared" si="42"/>
        <v/>
      </c>
      <c r="BG44">
        <f t="shared" si="8"/>
        <v>208115</v>
      </c>
      <c r="BH44" t="str">
        <f t="shared" si="43"/>
        <v>SCIENCE AND TECHNOLOGY</v>
      </c>
      <c r="BI44">
        <f>IF('1STGR'!AX52=0,0,'1STGR'!AX52)</f>
        <v>50</v>
      </c>
      <c r="BJ44">
        <f>IF('1STGR'!AX52=0,"",'1STGR'!AY52)</f>
        <v>210</v>
      </c>
      <c r="BK44">
        <f>IF('1STGR'!AX52=0,"",'1STGR'!AZ52)</f>
        <v>2.5</v>
      </c>
      <c r="BL44" t="str">
        <f>IF('1STGR'!AX52=0,"",'1STGR'!BA52)</f>
        <v>OG</v>
      </c>
      <c r="BM44" t="str">
        <f>IF('1STGR'!AX52=0,"",'1STGR'!BB52)</f>
        <v>OG</v>
      </c>
      <c r="BN44">
        <f>IF('1STGR'!BC52=0,0,'1STGR'!BC52)</f>
        <v>50</v>
      </c>
      <c r="BO44">
        <f>IF('1STGR'!BC52=0,"",'1STGR'!BD52)</f>
        <v>55</v>
      </c>
      <c r="BP44">
        <f>IF('1STGR'!BC52=0,"",'1STGR'!BE52)</f>
        <v>2.5</v>
      </c>
      <c r="BQ44" t="str">
        <f>IF('1STGR'!BC52=0,"",'1STGR'!BF52)</f>
        <v>OG</v>
      </c>
      <c r="BR44" t="str">
        <f>IF('1STGR'!BC52=0,"",'1STGR'!BG52)</f>
        <v>OG</v>
      </c>
      <c r="BS44">
        <f>IF('1STGR'!BH52=0,"",'1STGR'!BH52)</f>
        <v>265</v>
      </c>
      <c r="BT44" t="str">
        <f>IF('1STGR'!BH52=0,"",'1STGR'!BK52)</f>
        <v>OG</v>
      </c>
      <c r="BU44" t="str">
        <f>IF('1STGR'!BH52=0,"",'1STGR'!BL52)</f>
        <v>OG</v>
      </c>
      <c r="BV44" t="str">
        <f t="shared" si="44"/>
        <v/>
      </c>
      <c r="BW44">
        <f t="shared" si="11"/>
        <v>208120</v>
      </c>
      <c r="BX44" t="str">
        <f t="shared" si="45"/>
        <v>SOCIAL STUDIES</v>
      </c>
      <c r="BY44">
        <f>IF('1STGR'!BM52=0,0,'1STGR'!BM52)</f>
        <v>50</v>
      </c>
      <c r="BZ44">
        <f>IF('1STGR'!BM52=0,"",'1STGR'!BN52)</f>
        <v>140</v>
      </c>
      <c r="CA44">
        <f>IF('1STGR'!BM52=0,"",'1STGR'!BO52)</f>
        <v>2.5</v>
      </c>
      <c r="CB44" t="str">
        <f>IF('1STGR'!BM52=0,"",'1STGR'!BP52)</f>
        <v>OG</v>
      </c>
      <c r="CC44" t="str">
        <f>IF('1STGR'!BM52=0,"",'1STGR'!BQ52)</f>
        <v>OG</v>
      </c>
      <c r="CD44">
        <f>IF('1STGR'!BR52=0,0,'1STGR'!BR52)</f>
        <v>50</v>
      </c>
      <c r="CE44">
        <f>IF('1STGR'!BR52=0,"",'1STGR'!BS52)</f>
        <v>50</v>
      </c>
      <c r="CF44">
        <f>IF('1STGR'!BR52=0,"",'1STGR'!BT52)</f>
        <v>2.5</v>
      </c>
      <c r="CG44" t="str">
        <f>IF('1STGR'!BR52=0,"",'1STGR'!BU52)</f>
        <v>A+</v>
      </c>
      <c r="CH44">
        <f>IF('1STGR'!BR52=0,"",'1STGR'!BV52)</f>
        <v>4</v>
      </c>
      <c r="CI44">
        <f>IF('1STGR'!BW52=0, "", '1STGR'!BW52)</f>
        <v>190</v>
      </c>
      <c r="CJ44" t="str">
        <f>IF('1STGR'!BW52=0, "", '1STGR'!BZ52)</f>
        <v>OG</v>
      </c>
      <c r="CK44" t="str">
        <f>IF('1STGR'!BW52=0, "", '1STGR'!CA52)</f>
        <v>OG</v>
      </c>
      <c r="CL44" t="str">
        <f t="shared" si="46"/>
        <v/>
      </c>
      <c r="CM44">
        <f t="shared" si="14"/>
        <v>208125</v>
      </c>
      <c r="CN44" t="str">
        <f t="shared" si="47"/>
        <v>GK</v>
      </c>
      <c r="CO44">
        <f>IF('1STGR'!CB52=0,0,'1STGR'!CB52)</f>
        <v>25</v>
      </c>
      <c r="CP44">
        <f>IF('1STGR'!CB52=0, "", '1STGR'!CC52)</f>
        <v>105</v>
      </c>
      <c r="CQ44">
        <f>IF('1STGR'!CB52=0, "", '1STGR'!CD52)</f>
        <v>2</v>
      </c>
      <c r="CR44" t="str">
        <f>IF('1STGR'!CB52=0, "", '1STGR'!CE52)</f>
        <v>OG</v>
      </c>
      <c r="CS44" t="str">
        <f>IF('1STGR'!CB52=0, "", '1STGR'!CF52)</f>
        <v>OG</v>
      </c>
      <c r="CT44">
        <f>IF('1STGR'!CG52=0, 0, '1STGR'!CG52)</f>
        <v>25</v>
      </c>
      <c r="CU44">
        <f>IF('1STGR'!CG52=0, "", '1STGR'!CH52)</f>
        <v>25</v>
      </c>
      <c r="CV44">
        <f>IF('1STGR'!CG52=0, "", '1STGR'!CI52)</f>
        <v>2</v>
      </c>
      <c r="CW44" t="str">
        <f>IF('1STGR'!CG52=0, "", '1STGR'!CJ52)</f>
        <v>A+</v>
      </c>
      <c r="CX44">
        <f>IF('1STGR'!CG52=0, "", '1STGR'!CK52)</f>
        <v>4</v>
      </c>
      <c r="CY44">
        <f>IF('1STGR'!CL52=0, "", '1STGR'!CL52)</f>
        <v>130</v>
      </c>
      <c r="CZ44" t="str">
        <f>IF('1STGR'!CL52=0, "", '1STGR'!CO52)</f>
        <v>OG</v>
      </c>
      <c r="DA44" t="str">
        <f>IF('1STGR'!CL52=0, "", '1STGR'!CP52)</f>
        <v>OG</v>
      </c>
      <c r="DB44" t="str">
        <f t="shared" si="48"/>
        <v/>
      </c>
      <c r="DC44">
        <f t="shared" si="17"/>
        <v>208130</v>
      </c>
      <c r="DD44" t="str">
        <f t="shared" si="49"/>
        <v>ORAL</v>
      </c>
      <c r="DE44">
        <f>IF('1STGR'!CQ52=0,0,'1STGR'!CQ52)</f>
        <v>25</v>
      </c>
      <c r="DF44">
        <f>IF('1STGR'!CQ52=0,"", '1STGR'!CR52)</f>
        <v>100</v>
      </c>
      <c r="DG44">
        <f>IF('1STGR'!CQ52=0,"", '1STGR'!CS52)</f>
        <v>2</v>
      </c>
      <c r="DH44" t="str">
        <f>IF('1STGR'!CQ52=0,"", '1STGR'!CT52)</f>
        <v>OG</v>
      </c>
      <c r="DI44" t="str">
        <f>IF('1STGR'!CQ52=0,"", '1STGR'!CU52)</f>
        <v>OG</v>
      </c>
      <c r="DJ44">
        <f>IF('1STGR'!CV52=0,0, '1STGR'!CV52)</f>
        <v>25</v>
      </c>
      <c r="DK44">
        <f>IF('1STGR'!CV52=0, "", '1STGR'!CW52)</f>
        <v>24</v>
      </c>
      <c r="DL44">
        <f>IF('1STGR'!CV52=0, "", '1STGR'!CX52)</f>
        <v>2</v>
      </c>
      <c r="DM44" t="str">
        <f>IF('1STGR'!CV52=0, "", '1STGR'!CY52)</f>
        <v>A+</v>
      </c>
      <c r="DN44">
        <f>IF('1STGR'!CV52=0, "", '1STGR'!CZ52)</f>
        <v>4</v>
      </c>
      <c r="DO44">
        <f>IF('1STGR'!DA52=0,"", '1STGR'!DA52)</f>
        <v>124</v>
      </c>
      <c r="DP44" t="str">
        <f>IF('1STGR'!DA52=0,"", '1STGR'!DD52)</f>
        <v>OG</v>
      </c>
      <c r="DQ44" t="str">
        <f>IF('1STGR'!DA52=0,"", '1STGR'!DE52)</f>
        <v>OG</v>
      </c>
      <c r="DR44" t="str">
        <f t="shared" si="50"/>
        <v/>
      </c>
      <c r="DS44">
        <f t="shared" si="20"/>
        <v>208135</v>
      </c>
      <c r="DT44" t="str">
        <f t="shared" si="51"/>
        <v>WORKSHEET</v>
      </c>
      <c r="DU44">
        <f>IF('1STGR'!DF52=0,0, '1STGR'!DF52)</f>
        <v>25</v>
      </c>
      <c r="DV44">
        <f>IF('1STGR'!DF52=0,"", '1STGR'!DG52)</f>
        <v>105</v>
      </c>
      <c r="DW44">
        <f>IF('1STGR'!DF52=0,"",'1STGR'!DH52)</f>
        <v>2</v>
      </c>
      <c r="DX44" t="str">
        <f>IF('1STGR'!DF52=0,"",'1STGR'!DI52)</f>
        <v>OG</v>
      </c>
      <c r="DY44" t="str">
        <f>IF('1STGR'!DF52=0,"",'1STGR'!DJ52)</f>
        <v>OG</v>
      </c>
      <c r="DZ44">
        <f>IF('1STGR'!DK52=0,0, '1STGR'!DK52)</f>
        <v>25</v>
      </c>
      <c r="EA44">
        <f>IF('1STGR'!DK52=0,"", '1STGR'!DL52)</f>
        <v>25</v>
      </c>
      <c r="EB44">
        <f>IF('1STGR'!DK52=0,"", '1STGR'!DM52)</f>
        <v>2</v>
      </c>
      <c r="EC44" t="str">
        <f>IF('1STGR'!DK52=0,"", '1STGR'!DN52)</f>
        <v>A+</v>
      </c>
      <c r="ED44">
        <f>IF('1STGR'!DK52=0,"", '1STGR'!DO52)</f>
        <v>4</v>
      </c>
      <c r="EE44">
        <f>IF('1STGR'!DP52=0,"", '1STGR'!DP52)</f>
        <v>130</v>
      </c>
      <c r="EF44" t="str">
        <f>IF('1STGR'!DP52=0,"", '1STGR'!DS52)</f>
        <v>OG</v>
      </c>
      <c r="EG44" t="str">
        <f>IF('1STGR'!DP52=0,"", '1STGR'!DT52)</f>
        <v>OG</v>
      </c>
      <c r="EH44" t="str">
        <f t="shared" si="52"/>
        <v/>
      </c>
      <c r="EI44" s="17">
        <f>'1STML'!AK52</f>
        <v>1542</v>
      </c>
      <c r="EJ44" s="17">
        <f>'1STML'!AL52</f>
        <v>237.23</v>
      </c>
      <c r="EK44" s="17" t="str">
        <f>'1STML'!AM52</f>
        <v>PASS</v>
      </c>
      <c r="EL44">
        <f>'1STML'!AN52</f>
        <v>17</v>
      </c>
      <c r="EM44" s="17">
        <f>'1STGR'!DY52</f>
        <v>0</v>
      </c>
      <c r="EN44">
        <f>'1STGR'!EA52</f>
        <v>1</v>
      </c>
      <c r="EO44">
        <f>'1STGR'!EB52</f>
        <v>51</v>
      </c>
      <c r="EP44" t="str">
        <f t="shared" si="27"/>
        <v>NOT GRADED</v>
      </c>
      <c r="EQ44" t="str">
        <f t="shared" si="28"/>
        <v>0-35</v>
      </c>
      <c r="ER44">
        <v>8</v>
      </c>
    </row>
    <row r="45" spans="1:148">
      <c r="A45">
        <f>'1ST'!A54</f>
        <v>44</v>
      </c>
      <c r="B45" t="str">
        <f>'1ST'!B54</f>
        <v>ST0800199</v>
      </c>
      <c r="C45">
        <f>'1ST'!C54</f>
        <v>200315</v>
      </c>
      <c r="D45" t="str">
        <f>'1ST'!D54</f>
        <v>LIJA RANA MAGAR</v>
      </c>
      <c r="E45">
        <f>SUB!$B$4</f>
        <v>35</v>
      </c>
      <c r="F45" t="str">
        <f>SUB!$B$5</f>
        <v>KG</v>
      </c>
      <c r="G45" s="24" t="str">
        <f t="shared" si="0"/>
        <v>SAGARMATHA</v>
      </c>
      <c r="H45" t="str">
        <f>SUB!$B$3</f>
        <v>FIRST TERMINAL EXAMINATION 2080</v>
      </c>
      <c r="I45" t="str">
        <f>STD!F46</f>
        <v>ENGLISH MEDIUM</v>
      </c>
      <c r="J45" s="7">
        <f>STD!R46</f>
        <v>0</v>
      </c>
      <c r="K45">
        <f t="shared" si="24"/>
        <v>208101</v>
      </c>
      <c r="L45" t="str">
        <f t="shared" si="37"/>
        <v>COMP. ENGLISH</v>
      </c>
      <c r="M45">
        <f>IF('1STGR'!E53=0,0,'1STGR'!E53)</f>
        <v>50</v>
      </c>
      <c r="N45">
        <f>IF('1STGR'!E53=0,"",'1STGR'!F53)</f>
        <v>215</v>
      </c>
      <c r="O45">
        <f>IF('1STGR'!E53=0,"",'1STGR'!G53)</f>
        <v>2.5</v>
      </c>
      <c r="P45" t="str">
        <f>IF('1STGR'!E53=0,"",'1STGR'!H53)</f>
        <v>OG</v>
      </c>
      <c r="Q45" t="str">
        <f>IF('1STGR'!E53=0,"",'1STGR'!I53)</f>
        <v>OG</v>
      </c>
      <c r="R45">
        <f>IF('1STGR'!J53=0,0,'1STGR'!J53)</f>
        <v>50</v>
      </c>
      <c r="S45">
        <f>IF('1STGR'!J53=0,"",'1STGR'!K53)</f>
        <v>55</v>
      </c>
      <c r="T45">
        <f>IF('1STGR'!J53=0,"",'1STGR'!L53)</f>
        <v>2.5</v>
      </c>
      <c r="U45" t="str">
        <f>IF('1STGR'!J53=0,"",'1STGR'!M53)</f>
        <v>OG</v>
      </c>
      <c r="V45" t="str">
        <f>IF('1STGR'!J53=0,"",'1STGR'!N53)</f>
        <v>OG</v>
      </c>
      <c r="W45">
        <f>IF('1STGR'!O53=0,"",'1STGR'!O53)</f>
        <v>270</v>
      </c>
      <c r="X45" t="str">
        <f>IF('1STGR'!O53=0,"",'1STGR'!R53)</f>
        <v>OG</v>
      </c>
      <c r="Y45" t="str">
        <f>IF('1STGR'!O53=0,"",'1STGR'!S53)</f>
        <v>OG</v>
      </c>
      <c r="Z45" t="str">
        <f t="shared" si="38"/>
        <v/>
      </c>
      <c r="AA45">
        <f t="shared" si="2"/>
        <v>208105</v>
      </c>
      <c r="AB45" t="str">
        <f t="shared" si="39"/>
        <v>COMP. NEPALI</v>
      </c>
      <c r="AC45">
        <f>IF('1STGR'!T53=0,0,'1STGR'!T53)</f>
        <v>50</v>
      </c>
      <c r="AD45">
        <f>IF('1STGR'!T53=0,"",'1STGR'!U53)</f>
        <v>180</v>
      </c>
      <c r="AE45">
        <f>IF('1STGR'!T53=0,"",'1STGR'!V53)</f>
        <v>2.5</v>
      </c>
      <c r="AF45" t="str">
        <f>IF('1STGR'!T53=0,"",'1STGR'!W53)</f>
        <v>OG</v>
      </c>
      <c r="AG45" t="str">
        <f>IF('1STGR'!T53=0,"",'1STGR'!X53)</f>
        <v>OG</v>
      </c>
      <c r="AH45">
        <f>IF('1STGR'!Y53=0,0,'1STGR'!Y53)</f>
        <v>50</v>
      </c>
      <c r="AI45">
        <f>IF('1STGR'!Y53=0,"",'1STGR'!Z53)</f>
        <v>53</v>
      </c>
      <c r="AJ45">
        <f>IF('1STGR'!Y53=0,"",'1STGR'!AA53)</f>
        <v>2.5</v>
      </c>
      <c r="AK45" t="str">
        <f>IF('1STGR'!Y53=0,"",'1STGR'!AB53)</f>
        <v>OG</v>
      </c>
      <c r="AL45" t="str">
        <f>IF('1STGR'!Y53=0,"",'1STGR'!AC53)</f>
        <v>OG</v>
      </c>
      <c r="AM45">
        <f>IF('1STGR'!AD53=0,"",'1STGR'!AD53)</f>
        <v>233</v>
      </c>
      <c r="AN45" t="str">
        <f>IF('1STGR'!AD53=0,"",'1STGR'!AG53)</f>
        <v>OG</v>
      </c>
      <c r="AO45" t="str">
        <f>IF('1STGR'!AD53=0,"",'1STGR'!AH53)</f>
        <v>OG</v>
      </c>
      <c r="AP45" t="str">
        <f t="shared" si="40"/>
        <v/>
      </c>
      <c r="AQ45">
        <f t="shared" si="5"/>
        <v>208110</v>
      </c>
      <c r="AR45" t="str">
        <f t="shared" si="41"/>
        <v>COMP. MATHEMATICS</v>
      </c>
      <c r="AS45">
        <f>IF('1STGR'!AI53=0,0,'1STGR'!AI53)</f>
        <v>50</v>
      </c>
      <c r="AT45">
        <f>IF('1STGR'!AI53=0,"",'1STGR'!AJ53)</f>
        <v>210</v>
      </c>
      <c r="AU45">
        <f>IF('1STGR'!AI53=0,"",'1STGR'!AK53)</f>
        <v>2.5</v>
      </c>
      <c r="AV45" t="str">
        <f>IF('1STGR'!AI53=0,"",'1STGR'!AL53)</f>
        <v>OG</v>
      </c>
      <c r="AW45" t="str">
        <f>IF('1STGR'!AI53=0,"",'1STGR'!AM53)</f>
        <v>OG</v>
      </c>
      <c r="AX45">
        <f>IF('1STGR'!AN53=0,0,'1STGR'!AN53)</f>
        <v>50</v>
      </c>
      <c r="AY45">
        <f>IF('1STGR'!AN53=0,"",'1STGR'!AO53)</f>
        <v>55</v>
      </c>
      <c r="AZ45">
        <f>IF('1STGR'!AN53=0,"",'1STGR'!AP53)</f>
        <v>2.5</v>
      </c>
      <c r="BA45" t="str">
        <f>IF('1STGR'!AN53=0,"",'1STGR'!AQ53)</f>
        <v>OG</v>
      </c>
      <c r="BB45" t="str">
        <f>IF('1STGR'!AN53=0,"",'1STGR'!AR53)</f>
        <v>OG</v>
      </c>
      <c r="BC45">
        <f>IF('1STGR'!AS53=0,"",'1STGR'!AS53)</f>
        <v>265</v>
      </c>
      <c r="BD45" t="str">
        <f>IF('1STGR'!AS53=0,"",'1STGR'!AV53)</f>
        <v>OG</v>
      </c>
      <c r="BE45" t="str">
        <f>IF('1STGR'!AS53=0,"",'1STGR'!AW53)</f>
        <v>OG</v>
      </c>
      <c r="BF45" t="str">
        <f t="shared" si="42"/>
        <v/>
      </c>
      <c r="BG45">
        <f t="shared" si="8"/>
        <v>208115</v>
      </c>
      <c r="BH45" t="str">
        <f t="shared" si="43"/>
        <v>SCIENCE AND TECHNOLOGY</v>
      </c>
      <c r="BI45">
        <f>IF('1STGR'!AX53=0,0,'1STGR'!AX53)</f>
        <v>50</v>
      </c>
      <c r="BJ45">
        <f>IF('1STGR'!AX53=0,"",'1STGR'!AY53)</f>
        <v>195</v>
      </c>
      <c r="BK45">
        <f>IF('1STGR'!AX53=0,"",'1STGR'!AZ53)</f>
        <v>2.5</v>
      </c>
      <c r="BL45" t="str">
        <f>IF('1STGR'!AX53=0,"",'1STGR'!BA53)</f>
        <v>OG</v>
      </c>
      <c r="BM45" t="str">
        <f>IF('1STGR'!AX53=0,"",'1STGR'!BB53)</f>
        <v>OG</v>
      </c>
      <c r="BN45">
        <f>IF('1STGR'!BC53=0,0,'1STGR'!BC53)</f>
        <v>50</v>
      </c>
      <c r="BO45">
        <f>IF('1STGR'!BC53=0,"",'1STGR'!BD53)</f>
        <v>53</v>
      </c>
      <c r="BP45">
        <f>IF('1STGR'!BC53=0,"",'1STGR'!BE53)</f>
        <v>2.5</v>
      </c>
      <c r="BQ45" t="str">
        <f>IF('1STGR'!BC53=0,"",'1STGR'!BF53)</f>
        <v>OG</v>
      </c>
      <c r="BR45" t="str">
        <f>IF('1STGR'!BC53=0,"",'1STGR'!BG53)</f>
        <v>OG</v>
      </c>
      <c r="BS45">
        <f>IF('1STGR'!BH53=0,"",'1STGR'!BH53)</f>
        <v>248</v>
      </c>
      <c r="BT45" t="str">
        <f>IF('1STGR'!BH53=0,"",'1STGR'!BK53)</f>
        <v>OG</v>
      </c>
      <c r="BU45" t="str">
        <f>IF('1STGR'!BH53=0,"",'1STGR'!BL53)</f>
        <v>OG</v>
      </c>
      <c r="BV45" t="str">
        <f t="shared" si="44"/>
        <v/>
      </c>
      <c r="BW45">
        <f t="shared" si="11"/>
        <v>208120</v>
      </c>
      <c r="BX45" t="str">
        <f t="shared" si="45"/>
        <v>SOCIAL STUDIES</v>
      </c>
      <c r="BY45">
        <f>IF('1STGR'!BM53=0,0,'1STGR'!BM53)</f>
        <v>50</v>
      </c>
      <c r="BZ45">
        <f>IF('1STGR'!BM53=0,"",'1STGR'!BN53)</f>
        <v>175</v>
      </c>
      <c r="CA45">
        <f>IF('1STGR'!BM53=0,"",'1STGR'!BO53)</f>
        <v>2.5</v>
      </c>
      <c r="CB45" t="str">
        <f>IF('1STGR'!BM53=0,"",'1STGR'!BP53)</f>
        <v>OG</v>
      </c>
      <c r="CC45" t="str">
        <f>IF('1STGR'!BM53=0,"",'1STGR'!BQ53)</f>
        <v>OG</v>
      </c>
      <c r="CD45">
        <f>IF('1STGR'!BR53=0,0,'1STGR'!BR53)</f>
        <v>50</v>
      </c>
      <c r="CE45">
        <f>IF('1STGR'!BR53=0,"",'1STGR'!BS53)</f>
        <v>49</v>
      </c>
      <c r="CF45">
        <f>IF('1STGR'!BR53=0,"",'1STGR'!BT53)</f>
        <v>2.5</v>
      </c>
      <c r="CG45" t="str">
        <f>IF('1STGR'!BR53=0,"",'1STGR'!BU53)</f>
        <v>A+</v>
      </c>
      <c r="CH45">
        <f>IF('1STGR'!BR53=0,"",'1STGR'!BV53)</f>
        <v>4</v>
      </c>
      <c r="CI45">
        <f>IF('1STGR'!BW53=0, "", '1STGR'!BW53)</f>
        <v>224</v>
      </c>
      <c r="CJ45" t="str">
        <f>IF('1STGR'!BW53=0, "", '1STGR'!BZ53)</f>
        <v>OG</v>
      </c>
      <c r="CK45" t="str">
        <f>IF('1STGR'!BW53=0, "", '1STGR'!CA53)</f>
        <v>OG</v>
      </c>
      <c r="CL45" t="str">
        <f t="shared" si="46"/>
        <v/>
      </c>
      <c r="CM45">
        <f t="shared" si="14"/>
        <v>208125</v>
      </c>
      <c r="CN45" t="str">
        <f t="shared" si="47"/>
        <v>GK</v>
      </c>
      <c r="CO45">
        <f>IF('1STGR'!CB53=0,0,'1STGR'!CB53)</f>
        <v>25</v>
      </c>
      <c r="CP45">
        <f>IF('1STGR'!CB53=0, "", '1STGR'!CC53)</f>
        <v>110</v>
      </c>
      <c r="CQ45">
        <f>IF('1STGR'!CB53=0, "", '1STGR'!CD53)</f>
        <v>2</v>
      </c>
      <c r="CR45" t="str">
        <f>IF('1STGR'!CB53=0, "", '1STGR'!CE53)</f>
        <v>OG</v>
      </c>
      <c r="CS45" t="str">
        <f>IF('1STGR'!CB53=0, "", '1STGR'!CF53)</f>
        <v>OG</v>
      </c>
      <c r="CT45">
        <f>IF('1STGR'!CG53=0, 0, '1STGR'!CG53)</f>
        <v>25</v>
      </c>
      <c r="CU45">
        <f>IF('1STGR'!CG53=0, "", '1STGR'!CH53)</f>
        <v>24</v>
      </c>
      <c r="CV45">
        <f>IF('1STGR'!CG53=0, "", '1STGR'!CI53)</f>
        <v>2</v>
      </c>
      <c r="CW45" t="str">
        <f>IF('1STGR'!CG53=0, "", '1STGR'!CJ53)</f>
        <v>A+</v>
      </c>
      <c r="CX45">
        <f>IF('1STGR'!CG53=0, "", '1STGR'!CK53)</f>
        <v>4</v>
      </c>
      <c r="CY45">
        <f>IF('1STGR'!CL53=0, "", '1STGR'!CL53)</f>
        <v>134</v>
      </c>
      <c r="CZ45" t="str">
        <f>IF('1STGR'!CL53=0, "", '1STGR'!CO53)</f>
        <v>OG</v>
      </c>
      <c r="DA45" t="str">
        <f>IF('1STGR'!CL53=0, "", '1STGR'!CP53)</f>
        <v>OG</v>
      </c>
      <c r="DB45" t="str">
        <f t="shared" si="48"/>
        <v/>
      </c>
      <c r="DC45">
        <f t="shared" si="17"/>
        <v>208130</v>
      </c>
      <c r="DD45" t="str">
        <f t="shared" si="49"/>
        <v>ORAL</v>
      </c>
      <c r="DE45">
        <f>IF('1STGR'!CQ53=0,0,'1STGR'!CQ53)</f>
        <v>25</v>
      </c>
      <c r="DF45">
        <f>IF('1STGR'!CQ53=0,"", '1STGR'!CR53)</f>
        <v>100</v>
      </c>
      <c r="DG45">
        <f>IF('1STGR'!CQ53=0,"", '1STGR'!CS53)</f>
        <v>2</v>
      </c>
      <c r="DH45" t="str">
        <f>IF('1STGR'!CQ53=0,"", '1STGR'!CT53)</f>
        <v>OG</v>
      </c>
      <c r="DI45" t="str">
        <f>IF('1STGR'!CQ53=0,"", '1STGR'!CU53)</f>
        <v>OG</v>
      </c>
      <c r="DJ45">
        <f>IF('1STGR'!CV53=0,0, '1STGR'!CV53)</f>
        <v>25</v>
      </c>
      <c r="DK45">
        <f>IF('1STGR'!CV53=0, "", '1STGR'!CW53)</f>
        <v>25</v>
      </c>
      <c r="DL45">
        <f>IF('1STGR'!CV53=0, "", '1STGR'!CX53)</f>
        <v>2</v>
      </c>
      <c r="DM45" t="str">
        <f>IF('1STGR'!CV53=0, "", '1STGR'!CY53)</f>
        <v>A+</v>
      </c>
      <c r="DN45">
        <f>IF('1STGR'!CV53=0, "", '1STGR'!CZ53)</f>
        <v>4</v>
      </c>
      <c r="DO45">
        <f>IF('1STGR'!DA53=0,"", '1STGR'!DA53)</f>
        <v>125</v>
      </c>
      <c r="DP45" t="str">
        <f>IF('1STGR'!DA53=0,"", '1STGR'!DD53)</f>
        <v>OG</v>
      </c>
      <c r="DQ45" t="str">
        <f>IF('1STGR'!DA53=0,"", '1STGR'!DE53)</f>
        <v>OG</v>
      </c>
      <c r="DR45" t="str">
        <f t="shared" si="50"/>
        <v/>
      </c>
      <c r="DS45">
        <f t="shared" si="20"/>
        <v>208135</v>
      </c>
      <c r="DT45" t="str">
        <f t="shared" si="51"/>
        <v>WORKSHEET</v>
      </c>
      <c r="DU45">
        <f>IF('1STGR'!DF53=0,0, '1STGR'!DF53)</f>
        <v>25</v>
      </c>
      <c r="DV45">
        <f>IF('1STGR'!DF53=0,"", '1STGR'!DG53)</f>
        <v>85</v>
      </c>
      <c r="DW45">
        <f>IF('1STGR'!DF53=0,"",'1STGR'!DH53)</f>
        <v>2</v>
      </c>
      <c r="DX45" t="str">
        <f>IF('1STGR'!DF53=0,"",'1STGR'!DI53)</f>
        <v>OG</v>
      </c>
      <c r="DY45" t="str">
        <f>IF('1STGR'!DF53=0,"",'1STGR'!DJ53)</f>
        <v>OG</v>
      </c>
      <c r="DZ45">
        <f>IF('1STGR'!DK53=0,0, '1STGR'!DK53)</f>
        <v>25</v>
      </c>
      <c r="EA45">
        <f>IF('1STGR'!DK53=0,"", '1STGR'!DL53)</f>
        <v>24</v>
      </c>
      <c r="EB45">
        <f>IF('1STGR'!DK53=0,"", '1STGR'!DM53)</f>
        <v>2</v>
      </c>
      <c r="EC45" t="str">
        <f>IF('1STGR'!DK53=0,"", '1STGR'!DN53)</f>
        <v>A+</v>
      </c>
      <c r="ED45">
        <f>IF('1STGR'!DK53=0,"", '1STGR'!DO53)</f>
        <v>4</v>
      </c>
      <c r="EE45">
        <f>IF('1STGR'!DP53=0,"", '1STGR'!DP53)</f>
        <v>109</v>
      </c>
      <c r="EF45" t="str">
        <f>IF('1STGR'!DP53=0,"", '1STGR'!DS53)</f>
        <v>OG</v>
      </c>
      <c r="EG45" t="str">
        <f>IF('1STGR'!DP53=0,"", '1STGR'!DT53)</f>
        <v>OG</v>
      </c>
      <c r="EH45" t="str">
        <f t="shared" si="52"/>
        <v/>
      </c>
      <c r="EI45" s="17">
        <f>'1STML'!AK53</f>
        <v>1608</v>
      </c>
      <c r="EJ45" s="17">
        <f>'1STML'!AL53</f>
        <v>247.38</v>
      </c>
      <c r="EK45" s="17" t="str">
        <f>'1STML'!AM53</f>
        <v>PASS</v>
      </c>
      <c r="EL45">
        <f>'1STML'!AN53</f>
        <v>14</v>
      </c>
      <c r="EM45" s="17">
        <f>'1STGR'!DY53</f>
        <v>0</v>
      </c>
      <c r="EN45">
        <f>'1STGR'!EA53</f>
        <v>1</v>
      </c>
      <c r="EO45">
        <f>'1STGR'!EB53</f>
        <v>51</v>
      </c>
      <c r="EP45" t="str">
        <f t="shared" si="27"/>
        <v>NOT GRADED</v>
      </c>
      <c r="EQ45" t="str">
        <f t="shared" si="28"/>
        <v>0-35</v>
      </c>
      <c r="ER45">
        <v>8</v>
      </c>
    </row>
    <row r="46" spans="1:148">
      <c r="A46">
        <f>'1ST'!A55</f>
        <v>45</v>
      </c>
      <c r="B46" t="str">
        <f>'1ST'!B55</f>
        <v>ST0790103</v>
      </c>
      <c r="C46">
        <f>'1ST'!C55</f>
        <v>200316</v>
      </c>
      <c r="D46" t="str">
        <f>'1ST'!D55</f>
        <v>NAYUNGMA LIMBU</v>
      </c>
      <c r="E46">
        <f>SUB!$B$4</f>
        <v>35</v>
      </c>
      <c r="F46" t="str">
        <f>SUB!$B$5</f>
        <v>KG</v>
      </c>
      <c r="G46" s="24" t="str">
        <f t="shared" si="0"/>
        <v>SAGARMATHA</v>
      </c>
      <c r="H46" t="str">
        <f>SUB!$B$3</f>
        <v>FIRST TERMINAL EXAMINATION 2080</v>
      </c>
      <c r="I46" t="str">
        <f>STD!F47</f>
        <v>ENGLISH MEDIUM</v>
      </c>
      <c r="J46" s="7">
        <f>STD!R47</f>
        <v>0</v>
      </c>
      <c r="K46">
        <f t="shared" si="24"/>
        <v>208101</v>
      </c>
      <c r="L46" t="str">
        <f t="shared" si="37"/>
        <v>COMP. ENGLISH</v>
      </c>
      <c r="M46">
        <f>IF('1STGR'!E54=0,0,'1STGR'!E54)</f>
        <v>50</v>
      </c>
      <c r="N46">
        <f>IF('1STGR'!E54=0,"",'1STGR'!F54)</f>
        <v>125</v>
      </c>
      <c r="O46">
        <f>IF('1STGR'!E54=0,"",'1STGR'!G54)</f>
        <v>2.5</v>
      </c>
      <c r="P46" t="str">
        <f>IF('1STGR'!E54=0,"",'1STGR'!H54)</f>
        <v>OG</v>
      </c>
      <c r="Q46" t="str">
        <f>IF('1STGR'!E54=0,"",'1STGR'!I54)</f>
        <v>OG</v>
      </c>
      <c r="R46">
        <f>IF('1STGR'!J54=0,0,'1STGR'!J54)</f>
        <v>50</v>
      </c>
      <c r="S46">
        <f>IF('1STGR'!J54=0,"",'1STGR'!K54)</f>
        <v>52</v>
      </c>
      <c r="T46">
        <f>IF('1STGR'!J54=0,"",'1STGR'!L54)</f>
        <v>2.5</v>
      </c>
      <c r="U46" t="str">
        <f>IF('1STGR'!J54=0,"",'1STGR'!M54)</f>
        <v>OG</v>
      </c>
      <c r="V46" t="str">
        <f>IF('1STGR'!J54=0,"",'1STGR'!N54)</f>
        <v>OG</v>
      </c>
      <c r="W46">
        <f>IF('1STGR'!O54=0,"",'1STGR'!O54)</f>
        <v>177</v>
      </c>
      <c r="X46" t="str">
        <f>IF('1STGR'!O54=0,"",'1STGR'!R54)</f>
        <v>OG</v>
      </c>
      <c r="Y46" t="str">
        <f>IF('1STGR'!O54=0,"",'1STGR'!S54)</f>
        <v>OG</v>
      </c>
      <c r="Z46" t="str">
        <f t="shared" si="38"/>
        <v/>
      </c>
      <c r="AA46">
        <f t="shared" si="2"/>
        <v>208105</v>
      </c>
      <c r="AB46" t="str">
        <f t="shared" si="39"/>
        <v>COMP. NEPALI</v>
      </c>
      <c r="AC46">
        <f>IF('1STGR'!T54=0,0,'1STGR'!T54)</f>
        <v>50</v>
      </c>
      <c r="AD46">
        <f>IF('1STGR'!T54=0,"",'1STGR'!U54)</f>
        <v>105</v>
      </c>
      <c r="AE46">
        <f>IF('1STGR'!T54=0,"",'1STGR'!V54)</f>
        <v>2.5</v>
      </c>
      <c r="AF46" t="str">
        <f>IF('1STGR'!T54=0,"",'1STGR'!W54)</f>
        <v>OG</v>
      </c>
      <c r="AG46" t="str">
        <f>IF('1STGR'!T54=0,"",'1STGR'!X54)</f>
        <v>OG</v>
      </c>
      <c r="AH46">
        <f>IF('1STGR'!Y54=0,0,'1STGR'!Y54)</f>
        <v>50</v>
      </c>
      <c r="AI46">
        <f>IF('1STGR'!Y54=0,"",'1STGR'!Z54)</f>
        <v>49</v>
      </c>
      <c r="AJ46">
        <f>IF('1STGR'!Y54=0,"",'1STGR'!AA54)</f>
        <v>2.5</v>
      </c>
      <c r="AK46" t="str">
        <f>IF('1STGR'!Y54=0,"",'1STGR'!AB54)</f>
        <v>A+</v>
      </c>
      <c r="AL46">
        <f>IF('1STGR'!Y54=0,"",'1STGR'!AC54)</f>
        <v>4</v>
      </c>
      <c r="AM46">
        <f>IF('1STGR'!AD54=0,"",'1STGR'!AD54)</f>
        <v>154</v>
      </c>
      <c r="AN46" t="str">
        <f>IF('1STGR'!AD54=0,"",'1STGR'!AG54)</f>
        <v>OG</v>
      </c>
      <c r="AO46" t="str">
        <f>IF('1STGR'!AD54=0,"",'1STGR'!AH54)</f>
        <v>OG</v>
      </c>
      <c r="AP46" t="str">
        <f t="shared" si="40"/>
        <v/>
      </c>
      <c r="AQ46">
        <f t="shared" si="5"/>
        <v>208110</v>
      </c>
      <c r="AR46" t="str">
        <f t="shared" si="41"/>
        <v>COMP. MATHEMATICS</v>
      </c>
      <c r="AS46">
        <f>IF('1STGR'!AI54=0,0,'1STGR'!AI54)</f>
        <v>50</v>
      </c>
      <c r="AT46">
        <f>IF('1STGR'!AI54=0,"",'1STGR'!AJ54)</f>
        <v>190</v>
      </c>
      <c r="AU46">
        <f>IF('1STGR'!AI54=0,"",'1STGR'!AK54)</f>
        <v>2.5</v>
      </c>
      <c r="AV46" t="str">
        <f>IF('1STGR'!AI54=0,"",'1STGR'!AL54)</f>
        <v>OG</v>
      </c>
      <c r="AW46" t="str">
        <f>IF('1STGR'!AI54=0,"",'1STGR'!AM54)</f>
        <v>OG</v>
      </c>
      <c r="AX46">
        <f>IF('1STGR'!AN54=0,0,'1STGR'!AN54)</f>
        <v>50</v>
      </c>
      <c r="AY46">
        <f>IF('1STGR'!AN54=0,"",'1STGR'!AO54)</f>
        <v>52</v>
      </c>
      <c r="AZ46">
        <f>IF('1STGR'!AN54=0,"",'1STGR'!AP54)</f>
        <v>2.5</v>
      </c>
      <c r="BA46" t="str">
        <f>IF('1STGR'!AN54=0,"",'1STGR'!AQ54)</f>
        <v>OG</v>
      </c>
      <c r="BB46" t="str">
        <f>IF('1STGR'!AN54=0,"",'1STGR'!AR54)</f>
        <v>OG</v>
      </c>
      <c r="BC46">
        <f>IF('1STGR'!AS54=0,"",'1STGR'!AS54)</f>
        <v>242</v>
      </c>
      <c r="BD46" t="str">
        <f>IF('1STGR'!AS54=0,"",'1STGR'!AV54)</f>
        <v>OG</v>
      </c>
      <c r="BE46" t="str">
        <f>IF('1STGR'!AS54=0,"",'1STGR'!AW54)</f>
        <v>OG</v>
      </c>
      <c r="BF46" t="str">
        <f t="shared" si="42"/>
        <v/>
      </c>
      <c r="BG46">
        <f t="shared" si="8"/>
        <v>208115</v>
      </c>
      <c r="BH46" t="str">
        <f t="shared" si="43"/>
        <v>SCIENCE AND TECHNOLOGY</v>
      </c>
      <c r="BI46">
        <f>IF('1STGR'!AX54=0,0,'1STGR'!AX54)</f>
        <v>50</v>
      </c>
      <c r="BJ46">
        <f>IF('1STGR'!AX54=0,"",'1STGR'!AY54)</f>
        <v>90</v>
      </c>
      <c r="BK46">
        <f>IF('1STGR'!AX54=0,"",'1STGR'!AZ54)</f>
        <v>2.5</v>
      </c>
      <c r="BL46" t="str">
        <f>IF('1STGR'!AX54=0,"",'1STGR'!BA54)</f>
        <v>OG</v>
      </c>
      <c r="BM46" t="str">
        <f>IF('1STGR'!AX54=0,"",'1STGR'!BB54)</f>
        <v>OG</v>
      </c>
      <c r="BN46">
        <f>IF('1STGR'!BC54=0,0,'1STGR'!BC54)</f>
        <v>50</v>
      </c>
      <c r="BO46">
        <f>IF('1STGR'!BC54=0,"",'1STGR'!BD54)</f>
        <v>49</v>
      </c>
      <c r="BP46">
        <f>IF('1STGR'!BC54=0,"",'1STGR'!BE54)</f>
        <v>2.5</v>
      </c>
      <c r="BQ46" t="str">
        <f>IF('1STGR'!BC54=0,"",'1STGR'!BF54)</f>
        <v>A+</v>
      </c>
      <c r="BR46">
        <f>IF('1STGR'!BC54=0,"",'1STGR'!BG54)</f>
        <v>4</v>
      </c>
      <c r="BS46">
        <f>IF('1STGR'!BH54=0,"",'1STGR'!BH54)</f>
        <v>139</v>
      </c>
      <c r="BT46" t="str">
        <f>IF('1STGR'!BH54=0,"",'1STGR'!BK54)</f>
        <v>OG</v>
      </c>
      <c r="BU46" t="str">
        <f>IF('1STGR'!BH54=0,"",'1STGR'!BL54)</f>
        <v>OG</v>
      </c>
      <c r="BV46" t="str">
        <f t="shared" si="44"/>
        <v/>
      </c>
      <c r="BW46">
        <f t="shared" si="11"/>
        <v>208120</v>
      </c>
      <c r="BX46" t="str">
        <f t="shared" si="45"/>
        <v>SOCIAL STUDIES</v>
      </c>
      <c r="BY46">
        <f>IF('1STGR'!BM54=0,0,'1STGR'!BM54)</f>
        <v>50</v>
      </c>
      <c r="BZ46">
        <f>IF('1STGR'!BM54=0,"",'1STGR'!BN54)</f>
        <v>140</v>
      </c>
      <c r="CA46">
        <f>IF('1STGR'!BM54=0,"",'1STGR'!BO54)</f>
        <v>2.5</v>
      </c>
      <c r="CB46" t="str">
        <f>IF('1STGR'!BM54=0,"",'1STGR'!BP54)</f>
        <v>OG</v>
      </c>
      <c r="CC46" t="str">
        <f>IF('1STGR'!BM54=0,"",'1STGR'!BQ54)</f>
        <v>OG</v>
      </c>
      <c r="CD46">
        <f>IF('1STGR'!BR54=0,0,'1STGR'!BR54)</f>
        <v>50</v>
      </c>
      <c r="CE46">
        <f>IF('1STGR'!BR54=0,"",'1STGR'!BS54)</f>
        <v>49</v>
      </c>
      <c r="CF46">
        <f>IF('1STGR'!BR54=0,"",'1STGR'!BT54)</f>
        <v>2.5</v>
      </c>
      <c r="CG46" t="str">
        <f>IF('1STGR'!BR54=0,"",'1STGR'!BU54)</f>
        <v>A+</v>
      </c>
      <c r="CH46">
        <f>IF('1STGR'!BR54=0,"",'1STGR'!BV54)</f>
        <v>4</v>
      </c>
      <c r="CI46">
        <f>IF('1STGR'!BW54=0, "", '1STGR'!BW54)</f>
        <v>189</v>
      </c>
      <c r="CJ46" t="str">
        <f>IF('1STGR'!BW54=0, "", '1STGR'!BZ54)</f>
        <v>OG</v>
      </c>
      <c r="CK46" t="str">
        <f>IF('1STGR'!BW54=0, "", '1STGR'!CA54)</f>
        <v>OG</v>
      </c>
      <c r="CL46" t="str">
        <f t="shared" si="46"/>
        <v/>
      </c>
      <c r="CM46">
        <f t="shared" si="14"/>
        <v>208125</v>
      </c>
      <c r="CN46" t="str">
        <f t="shared" si="47"/>
        <v>GK</v>
      </c>
      <c r="CO46">
        <f>IF('1STGR'!CB54=0,0,'1STGR'!CB54)</f>
        <v>25</v>
      </c>
      <c r="CP46">
        <f>IF('1STGR'!CB54=0, "", '1STGR'!CC54)</f>
        <v>90</v>
      </c>
      <c r="CQ46">
        <f>IF('1STGR'!CB54=0, "", '1STGR'!CD54)</f>
        <v>2</v>
      </c>
      <c r="CR46" t="str">
        <f>IF('1STGR'!CB54=0, "", '1STGR'!CE54)</f>
        <v>OG</v>
      </c>
      <c r="CS46" t="str">
        <f>IF('1STGR'!CB54=0, "", '1STGR'!CF54)</f>
        <v>OG</v>
      </c>
      <c r="CT46">
        <f>IF('1STGR'!CG54=0, 0, '1STGR'!CG54)</f>
        <v>25</v>
      </c>
      <c r="CU46">
        <f>IF('1STGR'!CG54=0, "", '1STGR'!CH54)</f>
        <v>24</v>
      </c>
      <c r="CV46">
        <f>IF('1STGR'!CG54=0, "", '1STGR'!CI54)</f>
        <v>2</v>
      </c>
      <c r="CW46" t="str">
        <f>IF('1STGR'!CG54=0, "", '1STGR'!CJ54)</f>
        <v>A+</v>
      </c>
      <c r="CX46">
        <f>IF('1STGR'!CG54=0, "", '1STGR'!CK54)</f>
        <v>4</v>
      </c>
      <c r="CY46">
        <f>IF('1STGR'!CL54=0, "", '1STGR'!CL54)</f>
        <v>114</v>
      </c>
      <c r="CZ46" t="str">
        <f>IF('1STGR'!CL54=0, "", '1STGR'!CO54)</f>
        <v>OG</v>
      </c>
      <c r="DA46" t="str">
        <f>IF('1STGR'!CL54=0, "", '1STGR'!CP54)</f>
        <v>OG</v>
      </c>
      <c r="DB46" t="str">
        <f t="shared" si="48"/>
        <v/>
      </c>
      <c r="DC46">
        <f t="shared" si="17"/>
        <v>208130</v>
      </c>
      <c r="DD46" t="str">
        <f t="shared" si="49"/>
        <v>ORAL</v>
      </c>
      <c r="DE46">
        <f>IF('1STGR'!CQ54=0,0,'1STGR'!CQ54)</f>
        <v>25</v>
      </c>
      <c r="DF46">
        <f>IF('1STGR'!CQ54=0,"", '1STGR'!CR54)</f>
        <v>90</v>
      </c>
      <c r="DG46">
        <f>IF('1STGR'!CQ54=0,"", '1STGR'!CS54)</f>
        <v>2</v>
      </c>
      <c r="DH46" t="str">
        <f>IF('1STGR'!CQ54=0,"", '1STGR'!CT54)</f>
        <v>OG</v>
      </c>
      <c r="DI46" t="str">
        <f>IF('1STGR'!CQ54=0,"", '1STGR'!CU54)</f>
        <v>OG</v>
      </c>
      <c r="DJ46">
        <f>IF('1STGR'!CV54=0,0, '1STGR'!CV54)</f>
        <v>25</v>
      </c>
      <c r="DK46">
        <f>IF('1STGR'!CV54=0, "", '1STGR'!CW54)</f>
        <v>24</v>
      </c>
      <c r="DL46">
        <f>IF('1STGR'!CV54=0, "", '1STGR'!CX54)</f>
        <v>2</v>
      </c>
      <c r="DM46" t="str">
        <f>IF('1STGR'!CV54=0, "", '1STGR'!CY54)</f>
        <v>A+</v>
      </c>
      <c r="DN46">
        <f>IF('1STGR'!CV54=0, "", '1STGR'!CZ54)</f>
        <v>4</v>
      </c>
      <c r="DO46">
        <f>IF('1STGR'!DA54=0,"", '1STGR'!DA54)</f>
        <v>114</v>
      </c>
      <c r="DP46" t="str">
        <f>IF('1STGR'!DA54=0,"", '1STGR'!DD54)</f>
        <v>OG</v>
      </c>
      <c r="DQ46" t="str">
        <f>IF('1STGR'!DA54=0,"", '1STGR'!DE54)</f>
        <v>OG</v>
      </c>
      <c r="DR46" t="str">
        <f t="shared" si="50"/>
        <v/>
      </c>
      <c r="DS46">
        <f t="shared" si="20"/>
        <v>208135</v>
      </c>
      <c r="DT46" t="str">
        <f t="shared" si="51"/>
        <v>WORKSHEET</v>
      </c>
      <c r="DU46">
        <f>IF('1STGR'!DF54=0,0, '1STGR'!DF54)</f>
        <v>25</v>
      </c>
      <c r="DV46">
        <f>IF('1STGR'!DF54=0,"", '1STGR'!DG54)</f>
        <v>90</v>
      </c>
      <c r="DW46">
        <f>IF('1STGR'!DF54=0,"",'1STGR'!DH54)</f>
        <v>2</v>
      </c>
      <c r="DX46" t="str">
        <f>IF('1STGR'!DF54=0,"",'1STGR'!DI54)</f>
        <v>OG</v>
      </c>
      <c r="DY46" t="str">
        <f>IF('1STGR'!DF54=0,"",'1STGR'!DJ54)</f>
        <v>OG</v>
      </c>
      <c r="DZ46">
        <f>IF('1STGR'!DK54=0,0, '1STGR'!DK54)</f>
        <v>25</v>
      </c>
      <c r="EA46">
        <f>IF('1STGR'!DK54=0,"", '1STGR'!DL54)</f>
        <v>24</v>
      </c>
      <c r="EB46">
        <f>IF('1STGR'!DK54=0,"", '1STGR'!DM54)</f>
        <v>2</v>
      </c>
      <c r="EC46" t="str">
        <f>IF('1STGR'!DK54=0,"", '1STGR'!DN54)</f>
        <v>A+</v>
      </c>
      <c r="ED46">
        <f>IF('1STGR'!DK54=0,"", '1STGR'!DO54)</f>
        <v>4</v>
      </c>
      <c r="EE46">
        <f>IF('1STGR'!DP54=0,"", '1STGR'!DP54)</f>
        <v>114</v>
      </c>
      <c r="EF46" t="str">
        <f>IF('1STGR'!DP54=0,"", '1STGR'!DS54)</f>
        <v>OG</v>
      </c>
      <c r="EG46" t="str">
        <f>IF('1STGR'!DP54=0,"", '1STGR'!DT54)</f>
        <v>OG</v>
      </c>
      <c r="EH46" t="str">
        <f t="shared" si="52"/>
        <v/>
      </c>
      <c r="EI46" s="17">
        <f>'1STML'!AK54</f>
        <v>1243</v>
      </c>
      <c r="EJ46" s="17">
        <f>'1STML'!AL54</f>
        <v>191.23</v>
      </c>
      <c r="EK46" s="17" t="str">
        <f>'1STML'!AM54</f>
        <v>PASS</v>
      </c>
      <c r="EL46">
        <f>'1STML'!AN54</f>
        <v>24</v>
      </c>
      <c r="EM46" s="17">
        <f>'1STGR'!DY54</f>
        <v>0</v>
      </c>
      <c r="EN46">
        <f>'1STGR'!EA54</f>
        <v>1</v>
      </c>
      <c r="EO46">
        <f>'1STGR'!EB54</f>
        <v>51</v>
      </c>
      <c r="EP46" t="str">
        <f t="shared" si="27"/>
        <v>NOT GRADED</v>
      </c>
      <c r="EQ46" t="str">
        <f t="shared" si="28"/>
        <v>0-35</v>
      </c>
      <c r="ER46">
        <v>8</v>
      </c>
    </row>
    <row r="47" spans="1:148">
      <c r="A47">
        <f>'1ST'!A56</f>
        <v>46</v>
      </c>
      <c r="B47" t="str">
        <f>'1ST'!B56</f>
        <v>ST0790095</v>
      </c>
      <c r="C47">
        <f>'1ST'!C56</f>
        <v>200317</v>
      </c>
      <c r="D47" t="str">
        <f>'1ST'!D56</f>
        <v>PAYUJA RAI</v>
      </c>
      <c r="E47">
        <f>SUB!$B$4</f>
        <v>35</v>
      </c>
      <c r="F47" t="str">
        <f>SUB!$B$5</f>
        <v>KG</v>
      </c>
      <c r="G47" s="24" t="str">
        <f t="shared" si="0"/>
        <v>SAGARMATHA</v>
      </c>
      <c r="H47" t="str">
        <f>SUB!$B$3</f>
        <v>FIRST TERMINAL EXAMINATION 2080</v>
      </c>
      <c r="I47" t="str">
        <f>STD!F48</f>
        <v>ENGLISH MEDIUM</v>
      </c>
      <c r="J47" s="7">
        <f>STD!R48</f>
        <v>0</v>
      </c>
      <c r="K47">
        <f t="shared" si="24"/>
        <v>208101</v>
      </c>
      <c r="L47" t="str">
        <f t="shared" si="37"/>
        <v>COMP. ENGLISH</v>
      </c>
      <c r="M47">
        <f>IF('1STGR'!E55=0,0,'1STGR'!E55)</f>
        <v>50</v>
      </c>
      <c r="N47">
        <f>IF('1STGR'!E55=0,"",'1STGR'!F55)</f>
        <v>245</v>
      </c>
      <c r="O47">
        <f>IF('1STGR'!E55=0,"",'1STGR'!G55)</f>
        <v>2.5</v>
      </c>
      <c r="P47" t="str">
        <f>IF('1STGR'!E55=0,"",'1STGR'!H55)</f>
        <v>OG</v>
      </c>
      <c r="Q47" t="str">
        <f>IF('1STGR'!E55=0,"",'1STGR'!I55)</f>
        <v>OG</v>
      </c>
      <c r="R47">
        <f>IF('1STGR'!J55=0,0,'1STGR'!J55)</f>
        <v>50</v>
      </c>
      <c r="S47">
        <f>IF('1STGR'!J55=0,"",'1STGR'!K55)</f>
        <v>59</v>
      </c>
      <c r="T47">
        <f>IF('1STGR'!J55=0,"",'1STGR'!L55)</f>
        <v>2.5</v>
      </c>
      <c r="U47" t="str">
        <f>IF('1STGR'!J55=0,"",'1STGR'!M55)</f>
        <v>OG</v>
      </c>
      <c r="V47" t="str">
        <f>IF('1STGR'!J55=0,"",'1STGR'!N55)</f>
        <v>OG</v>
      </c>
      <c r="W47">
        <f>IF('1STGR'!O55=0,"",'1STGR'!O55)</f>
        <v>304</v>
      </c>
      <c r="X47" t="str">
        <f>IF('1STGR'!O55=0,"",'1STGR'!R55)</f>
        <v>OG</v>
      </c>
      <c r="Y47" t="str">
        <f>IF('1STGR'!O55=0,"",'1STGR'!S55)</f>
        <v>OG</v>
      </c>
      <c r="Z47" t="str">
        <f t="shared" si="38"/>
        <v/>
      </c>
      <c r="AA47">
        <f t="shared" si="2"/>
        <v>208105</v>
      </c>
      <c r="AB47" t="str">
        <f t="shared" si="39"/>
        <v>COMP. NEPALI</v>
      </c>
      <c r="AC47">
        <f>IF('1STGR'!T55=0,0,'1STGR'!T55)</f>
        <v>50</v>
      </c>
      <c r="AD47">
        <f>IF('1STGR'!T55=0,"",'1STGR'!U55)</f>
        <v>240</v>
      </c>
      <c r="AE47">
        <f>IF('1STGR'!T55=0,"",'1STGR'!V55)</f>
        <v>2.5</v>
      </c>
      <c r="AF47" t="str">
        <f>IF('1STGR'!T55=0,"",'1STGR'!W55)</f>
        <v>OG</v>
      </c>
      <c r="AG47" t="str">
        <f>IF('1STGR'!T55=0,"",'1STGR'!X55)</f>
        <v>OG</v>
      </c>
      <c r="AH47">
        <f>IF('1STGR'!Y55=0,0,'1STGR'!Y55)</f>
        <v>50</v>
      </c>
      <c r="AI47">
        <f>IF('1STGR'!Y55=0,"",'1STGR'!Z55)</f>
        <v>59</v>
      </c>
      <c r="AJ47">
        <f>IF('1STGR'!Y55=0,"",'1STGR'!AA55)</f>
        <v>2.5</v>
      </c>
      <c r="AK47" t="str">
        <f>IF('1STGR'!Y55=0,"",'1STGR'!AB55)</f>
        <v>OG</v>
      </c>
      <c r="AL47" t="str">
        <f>IF('1STGR'!Y55=0,"",'1STGR'!AC55)</f>
        <v>OG</v>
      </c>
      <c r="AM47">
        <f>IF('1STGR'!AD55=0,"",'1STGR'!AD55)</f>
        <v>299</v>
      </c>
      <c r="AN47" t="str">
        <f>IF('1STGR'!AD55=0,"",'1STGR'!AG55)</f>
        <v>OG</v>
      </c>
      <c r="AO47" t="str">
        <f>IF('1STGR'!AD55=0,"",'1STGR'!AH55)</f>
        <v>OG</v>
      </c>
      <c r="AP47" t="str">
        <f t="shared" si="40"/>
        <v/>
      </c>
      <c r="AQ47">
        <f t="shared" si="5"/>
        <v>208110</v>
      </c>
      <c r="AR47" t="str">
        <f t="shared" si="41"/>
        <v>COMP. MATHEMATICS</v>
      </c>
      <c r="AS47">
        <f>IF('1STGR'!AI55=0,0,'1STGR'!AI55)</f>
        <v>50</v>
      </c>
      <c r="AT47">
        <f>IF('1STGR'!AI55=0,"",'1STGR'!AJ55)</f>
        <v>240</v>
      </c>
      <c r="AU47">
        <f>IF('1STGR'!AI55=0,"",'1STGR'!AK55)</f>
        <v>2.5</v>
      </c>
      <c r="AV47" t="str">
        <f>IF('1STGR'!AI55=0,"",'1STGR'!AL55)</f>
        <v>OG</v>
      </c>
      <c r="AW47" t="str">
        <f>IF('1STGR'!AI55=0,"",'1STGR'!AM55)</f>
        <v>OG</v>
      </c>
      <c r="AX47">
        <f>IF('1STGR'!AN55=0,0,'1STGR'!AN55)</f>
        <v>50</v>
      </c>
      <c r="AY47">
        <f>IF('1STGR'!AN55=0,"",'1STGR'!AO55)</f>
        <v>59</v>
      </c>
      <c r="AZ47">
        <f>IF('1STGR'!AN55=0,"",'1STGR'!AP55)</f>
        <v>2.5</v>
      </c>
      <c r="BA47" t="str">
        <f>IF('1STGR'!AN55=0,"",'1STGR'!AQ55)</f>
        <v>OG</v>
      </c>
      <c r="BB47" t="str">
        <f>IF('1STGR'!AN55=0,"",'1STGR'!AR55)</f>
        <v>OG</v>
      </c>
      <c r="BC47">
        <f>IF('1STGR'!AS55=0,"",'1STGR'!AS55)</f>
        <v>299</v>
      </c>
      <c r="BD47" t="str">
        <f>IF('1STGR'!AS55=0,"",'1STGR'!AV55)</f>
        <v>OG</v>
      </c>
      <c r="BE47" t="str">
        <f>IF('1STGR'!AS55=0,"",'1STGR'!AW55)</f>
        <v>OG</v>
      </c>
      <c r="BF47" t="str">
        <f t="shared" si="42"/>
        <v/>
      </c>
      <c r="BG47">
        <f t="shared" si="8"/>
        <v>208115</v>
      </c>
      <c r="BH47" t="str">
        <f t="shared" si="43"/>
        <v>SCIENCE AND TECHNOLOGY</v>
      </c>
      <c r="BI47">
        <f>IF('1STGR'!AX55=0,0,'1STGR'!AX55)</f>
        <v>50</v>
      </c>
      <c r="BJ47">
        <f>IF('1STGR'!AX55=0,"",'1STGR'!AY55)</f>
        <v>245</v>
      </c>
      <c r="BK47">
        <f>IF('1STGR'!AX55=0,"",'1STGR'!AZ55)</f>
        <v>2.5</v>
      </c>
      <c r="BL47" t="str">
        <f>IF('1STGR'!AX55=0,"",'1STGR'!BA55)</f>
        <v>OG</v>
      </c>
      <c r="BM47" t="str">
        <f>IF('1STGR'!AX55=0,"",'1STGR'!BB55)</f>
        <v>OG</v>
      </c>
      <c r="BN47">
        <f>IF('1STGR'!BC55=0,0,'1STGR'!BC55)</f>
        <v>50</v>
      </c>
      <c r="BO47">
        <f>IF('1STGR'!BC55=0,"",'1STGR'!BD55)</f>
        <v>59</v>
      </c>
      <c r="BP47">
        <f>IF('1STGR'!BC55=0,"",'1STGR'!BE55)</f>
        <v>2.5</v>
      </c>
      <c r="BQ47" t="str">
        <f>IF('1STGR'!BC55=0,"",'1STGR'!BF55)</f>
        <v>OG</v>
      </c>
      <c r="BR47" t="str">
        <f>IF('1STGR'!BC55=0,"",'1STGR'!BG55)</f>
        <v>OG</v>
      </c>
      <c r="BS47">
        <f>IF('1STGR'!BH55=0,"",'1STGR'!BH55)</f>
        <v>304</v>
      </c>
      <c r="BT47" t="str">
        <f>IF('1STGR'!BH55=0,"",'1STGR'!BK55)</f>
        <v>OG</v>
      </c>
      <c r="BU47" t="str">
        <f>IF('1STGR'!BH55=0,"",'1STGR'!BL55)</f>
        <v>OG</v>
      </c>
      <c r="BV47" t="str">
        <f t="shared" si="44"/>
        <v/>
      </c>
      <c r="BW47">
        <f t="shared" si="11"/>
        <v>208120</v>
      </c>
      <c r="BX47" t="str">
        <f t="shared" si="45"/>
        <v>SOCIAL STUDIES</v>
      </c>
      <c r="BY47">
        <f>IF('1STGR'!BM55=0,0,'1STGR'!BM55)</f>
        <v>50</v>
      </c>
      <c r="BZ47">
        <f>IF('1STGR'!BM55=0,"",'1STGR'!BN55)</f>
        <v>180</v>
      </c>
      <c r="CA47">
        <f>IF('1STGR'!BM55=0,"",'1STGR'!BO55)</f>
        <v>2.5</v>
      </c>
      <c r="CB47" t="str">
        <f>IF('1STGR'!BM55=0,"",'1STGR'!BP55)</f>
        <v>OG</v>
      </c>
      <c r="CC47" t="str">
        <f>IF('1STGR'!BM55=0,"",'1STGR'!BQ55)</f>
        <v>OG</v>
      </c>
      <c r="CD47">
        <f>IF('1STGR'!BR55=0,0,'1STGR'!BR55)</f>
        <v>50</v>
      </c>
      <c r="CE47">
        <f>IF('1STGR'!BR55=0,"",'1STGR'!BS55)</f>
        <v>57</v>
      </c>
      <c r="CF47">
        <f>IF('1STGR'!BR55=0,"",'1STGR'!BT55)</f>
        <v>2.5</v>
      </c>
      <c r="CG47" t="str">
        <f>IF('1STGR'!BR55=0,"",'1STGR'!BU55)</f>
        <v>OG</v>
      </c>
      <c r="CH47" t="str">
        <f>IF('1STGR'!BR55=0,"",'1STGR'!BV55)</f>
        <v>OG</v>
      </c>
      <c r="CI47">
        <f>IF('1STGR'!BW55=0, "", '1STGR'!BW55)</f>
        <v>237</v>
      </c>
      <c r="CJ47" t="str">
        <f>IF('1STGR'!BW55=0, "", '1STGR'!BZ55)</f>
        <v>OG</v>
      </c>
      <c r="CK47" t="str">
        <f>IF('1STGR'!BW55=0, "", '1STGR'!CA55)</f>
        <v>OG</v>
      </c>
      <c r="CL47" t="str">
        <f t="shared" si="46"/>
        <v/>
      </c>
      <c r="CM47">
        <f t="shared" si="14"/>
        <v>208125</v>
      </c>
      <c r="CN47" t="str">
        <f t="shared" si="47"/>
        <v>GK</v>
      </c>
      <c r="CO47">
        <f>IF('1STGR'!CB55=0,0,'1STGR'!CB55)</f>
        <v>25</v>
      </c>
      <c r="CP47">
        <f>IF('1STGR'!CB55=0, "", '1STGR'!CC55)</f>
        <v>125</v>
      </c>
      <c r="CQ47">
        <f>IF('1STGR'!CB55=0, "", '1STGR'!CD55)</f>
        <v>2</v>
      </c>
      <c r="CR47" t="str">
        <f>IF('1STGR'!CB55=0, "", '1STGR'!CE55)</f>
        <v>OG</v>
      </c>
      <c r="CS47" t="str">
        <f>IF('1STGR'!CB55=0, "", '1STGR'!CF55)</f>
        <v>OG</v>
      </c>
      <c r="CT47">
        <f>IF('1STGR'!CG55=0, 0, '1STGR'!CG55)</f>
        <v>25</v>
      </c>
      <c r="CU47">
        <f>IF('1STGR'!CG55=0, "", '1STGR'!CH55)</f>
        <v>30</v>
      </c>
      <c r="CV47">
        <f>IF('1STGR'!CG55=0, "", '1STGR'!CI55)</f>
        <v>2</v>
      </c>
      <c r="CW47" t="str">
        <f>IF('1STGR'!CG55=0, "", '1STGR'!CJ55)</f>
        <v>OG</v>
      </c>
      <c r="CX47" t="str">
        <f>IF('1STGR'!CG55=0, "", '1STGR'!CK55)</f>
        <v>OG</v>
      </c>
      <c r="CY47">
        <f>IF('1STGR'!CL55=0, "", '1STGR'!CL55)</f>
        <v>155</v>
      </c>
      <c r="CZ47" t="str">
        <f>IF('1STGR'!CL55=0, "", '1STGR'!CO55)</f>
        <v>OG</v>
      </c>
      <c r="DA47" t="str">
        <f>IF('1STGR'!CL55=0, "", '1STGR'!CP55)</f>
        <v>OG</v>
      </c>
      <c r="DB47" t="str">
        <f t="shared" si="48"/>
        <v/>
      </c>
      <c r="DC47">
        <f t="shared" si="17"/>
        <v>208130</v>
      </c>
      <c r="DD47" t="str">
        <f t="shared" si="49"/>
        <v>ORAL</v>
      </c>
      <c r="DE47">
        <f>IF('1STGR'!CQ55=0,0,'1STGR'!CQ55)</f>
        <v>25</v>
      </c>
      <c r="DF47">
        <f>IF('1STGR'!CQ55=0,"", '1STGR'!CR55)</f>
        <v>125</v>
      </c>
      <c r="DG47">
        <f>IF('1STGR'!CQ55=0,"", '1STGR'!CS55)</f>
        <v>2</v>
      </c>
      <c r="DH47" t="str">
        <f>IF('1STGR'!CQ55=0,"", '1STGR'!CT55)</f>
        <v>OG</v>
      </c>
      <c r="DI47" t="str">
        <f>IF('1STGR'!CQ55=0,"", '1STGR'!CU55)</f>
        <v>OG</v>
      </c>
      <c r="DJ47">
        <f>IF('1STGR'!CV55=0,0, '1STGR'!CV55)</f>
        <v>25</v>
      </c>
      <c r="DK47">
        <f>IF('1STGR'!CV55=0, "", '1STGR'!CW55)</f>
        <v>30</v>
      </c>
      <c r="DL47">
        <f>IF('1STGR'!CV55=0, "", '1STGR'!CX55)</f>
        <v>2</v>
      </c>
      <c r="DM47" t="str">
        <f>IF('1STGR'!CV55=0, "", '1STGR'!CY55)</f>
        <v>OG</v>
      </c>
      <c r="DN47" t="str">
        <f>IF('1STGR'!CV55=0, "", '1STGR'!CZ55)</f>
        <v>OG</v>
      </c>
      <c r="DO47">
        <f>IF('1STGR'!DA55=0,"", '1STGR'!DA55)</f>
        <v>155</v>
      </c>
      <c r="DP47" t="str">
        <f>IF('1STGR'!DA55=0,"", '1STGR'!DD55)</f>
        <v>OG</v>
      </c>
      <c r="DQ47" t="str">
        <f>IF('1STGR'!DA55=0,"", '1STGR'!DE55)</f>
        <v>OG</v>
      </c>
      <c r="DR47" t="str">
        <f t="shared" si="50"/>
        <v/>
      </c>
      <c r="DS47">
        <f t="shared" si="20"/>
        <v>208135</v>
      </c>
      <c r="DT47" t="str">
        <f t="shared" si="51"/>
        <v>WORKSHEET</v>
      </c>
      <c r="DU47">
        <f>IF('1STGR'!DF55=0,0, '1STGR'!DF55)</f>
        <v>25</v>
      </c>
      <c r="DV47">
        <f>IF('1STGR'!DF55=0,"", '1STGR'!DG55)</f>
        <v>115</v>
      </c>
      <c r="DW47">
        <f>IF('1STGR'!DF55=0,"",'1STGR'!DH55)</f>
        <v>2</v>
      </c>
      <c r="DX47" t="str">
        <f>IF('1STGR'!DF55=0,"",'1STGR'!DI55)</f>
        <v>OG</v>
      </c>
      <c r="DY47" t="str">
        <f>IF('1STGR'!DF55=0,"",'1STGR'!DJ55)</f>
        <v>OG</v>
      </c>
      <c r="DZ47">
        <f>IF('1STGR'!DK55=0,0, '1STGR'!DK55)</f>
        <v>25</v>
      </c>
      <c r="EA47">
        <f>IF('1STGR'!DK55=0,"", '1STGR'!DL55)</f>
        <v>30</v>
      </c>
      <c r="EB47">
        <f>IF('1STGR'!DK55=0,"", '1STGR'!DM55)</f>
        <v>2</v>
      </c>
      <c r="EC47" t="str">
        <f>IF('1STGR'!DK55=0,"", '1STGR'!DN55)</f>
        <v>OG</v>
      </c>
      <c r="ED47" t="str">
        <f>IF('1STGR'!DK55=0,"", '1STGR'!DO55)</f>
        <v>OG</v>
      </c>
      <c r="EE47">
        <f>IF('1STGR'!DP55=0,"", '1STGR'!DP55)</f>
        <v>145</v>
      </c>
      <c r="EF47" t="str">
        <f>IF('1STGR'!DP55=0,"", '1STGR'!DS55)</f>
        <v>OG</v>
      </c>
      <c r="EG47" t="str">
        <f>IF('1STGR'!DP55=0,"", '1STGR'!DT55)</f>
        <v>OG</v>
      </c>
      <c r="EH47" t="str">
        <f t="shared" si="52"/>
        <v/>
      </c>
      <c r="EI47" s="17">
        <f>'1STML'!AK55</f>
        <v>1898</v>
      </c>
      <c r="EJ47" s="17">
        <f>'1STML'!AL55</f>
        <v>292</v>
      </c>
      <c r="EK47" s="17" t="str">
        <f>'1STML'!AM55</f>
        <v>PASS</v>
      </c>
      <c r="EL47">
        <f>'1STML'!AN55</f>
        <v>4</v>
      </c>
      <c r="EM47" s="17">
        <f>'1STGR'!DY55</f>
        <v>0</v>
      </c>
      <c r="EN47">
        <f>'1STGR'!EA55</f>
        <v>1</v>
      </c>
      <c r="EO47">
        <f>'1STGR'!EB55</f>
        <v>57</v>
      </c>
      <c r="EP47" t="str">
        <f t="shared" si="27"/>
        <v>NOT GRADED</v>
      </c>
      <c r="EQ47" t="str">
        <f t="shared" si="28"/>
        <v>0-35</v>
      </c>
      <c r="ER47">
        <v>8</v>
      </c>
    </row>
    <row r="48" spans="1:148">
      <c r="A48">
        <f>'1ST'!A57</f>
        <v>47</v>
      </c>
      <c r="B48" t="str">
        <f>'1ST'!B57</f>
        <v>ST0790107</v>
      </c>
      <c r="C48">
        <f>'1ST'!C57</f>
        <v>200318</v>
      </c>
      <c r="D48" t="str">
        <f>'1ST'!D57</f>
        <v>REBIKA BISHWOKARMA</v>
      </c>
      <c r="E48">
        <f>SUB!$B$4</f>
        <v>35</v>
      </c>
      <c r="F48" t="str">
        <f>SUB!$B$5</f>
        <v>KG</v>
      </c>
      <c r="G48" s="24" t="str">
        <f t="shared" si="0"/>
        <v>SAGARMATHA</v>
      </c>
      <c r="H48" t="str">
        <f>SUB!$B$3</f>
        <v>FIRST TERMINAL EXAMINATION 2080</v>
      </c>
      <c r="I48" t="str">
        <f>STD!F49</f>
        <v>ENGLISH MEDIUM</v>
      </c>
      <c r="J48" s="7">
        <f>STD!R49</f>
        <v>0</v>
      </c>
      <c r="K48">
        <f t="shared" si="24"/>
        <v>208101</v>
      </c>
      <c r="L48" t="str">
        <f t="shared" si="37"/>
        <v>COMP. ENGLISH</v>
      </c>
      <c r="M48">
        <f>IF('1STGR'!E56=0,0,'1STGR'!E56)</f>
        <v>50</v>
      </c>
      <c r="N48" t="str">
        <f>IF('1STGR'!E56=0,"",'1STGR'!F56)</f>
        <v>ABS</v>
      </c>
      <c r="O48">
        <f>IF('1STGR'!E56=0,"",'1STGR'!G56)</f>
        <v>2.5</v>
      </c>
      <c r="P48" t="str">
        <f>IF('1STGR'!E56=0,"",'1STGR'!H56)</f>
        <v>ABS</v>
      </c>
      <c r="Q48">
        <f>IF('1STGR'!E56=0,"",'1STGR'!I56)</f>
        <v>0</v>
      </c>
      <c r="R48">
        <f>IF('1STGR'!J56=0,0,'1STGR'!J56)</f>
        <v>50</v>
      </c>
      <c r="S48" t="str">
        <f>IF('1STGR'!J56=0,"",'1STGR'!K56)</f>
        <v>ABS</v>
      </c>
      <c r="T48">
        <f>IF('1STGR'!J56=0,"",'1STGR'!L56)</f>
        <v>2.5</v>
      </c>
      <c r="U48" t="str">
        <f>IF('1STGR'!J56=0,"",'1STGR'!M56)</f>
        <v>ABS</v>
      </c>
      <c r="V48">
        <f>IF('1STGR'!J56=0,"",'1STGR'!N56)</f>
        <v>0</v>
      </c>
      <c r="W48" t="str">
        <f>IF('1STGR'!O56=0,"",'1STGR'!O56)</f>
        <v/>
      </c>
      <c r="X48" t="str">
        <f>IF('1STGR'!O56=0,"",'1STGR'!R56)</f>
        <v/>
      </c>
      <c r="Y48" t="str">
        <f>IF('1STGR'!O56=0,"",'1STGR'!S56)</f>
        <v/>
      </c>
      <c r="Z48" t="str">
        <f t="shared" si="38"/>
        <v>ABS</v>
      </c>
      <c r="AA48">
        <f t="shared" si="2"/>
        <v>208105</v>
      </c>
      <c r="AB48" t="str">
        <f t="shared" si="39"/>
        <v>COMP. NEPALI</v>
      </c>
      <c r="AC48">
        <f>IF('1STGR'!T56=0,0,'1STGR'!T56)</f>
        <v>50</v>
      </c>
      <c r="AD48" t="str">
        <f>IF('1STGR'!T56=0,"",'1STGR'!U56)</f>
        <v>ABS</v>
      </c>
      <c r="AE48">
        <f>IF('1STGR'!T56=0,"",'1STGR'!V56)</f>
        <v>2.5</v>
      </c>
      <c r="AF48" t="str">
        <f>IF('1STGR'!T56=0,"",'1STGR'!W56)</f>
        <v>ABS</v>
      </c>
      <c r="AG48">
        <f>IF('1STGR'!T56=0,"",'1STGR'!X56)</f>
        <v>0</v>
      </c>
      <c r="AH48">
        <f>IF('1STGR'!Y56=0,0,'1STGR'!Y56)</f>
        <v>50</v>
      </c>
      <c r="AI48" t="str">
        <f>IF('1STGR'!Y56=0,"",'1STGR'!Z56)</f>
        <v>ABS</v>
      </c>
      <c r="AJ48">
        <f>IF('1STGR'!Y56=0,"",'1STGR'!AA56)</f>
        <v>2.5</v>
      </c>
      <c r="AK48" t="str">
        <f>IF('1STGR'!Y56=0,"",'1STGR'!AB56)</f>
        <v>ABS</v>
      </c>
      <c r="AL48">
        <f>IF('1STGR'!Y56=0,"",'1STGR'!AC56)</f>
        <v>0</v>
      </c>
      <c r="AM48" t="str">
        <f>IF('1STGR'!AD56=0,"",'1STGR'!AD56)</f>
        <v/>
      </c>
      <c r="AN48" t="str">
        <f>IF('1STGR'!AD56=0,"",'1STGR'!AG56)</f>
        <v/>
      </c>
      <c r="AO48" t="str">
        <f>IF('1STGR'!AD56=0,"",'1STGR'!AH56)</f>
        <v/>
      </c>
      <c r="AP48" t="str">
        <f t="shared" si="40"/>
        <v>ABS</v>
      </c>
      <c r="AQ48">
        <f t="shared" si="5"/>
        <v>208110</v>
      </c>
      <c r="AR48" t="str">
        <f t="shared" si="41"/>
        <v>COMP. MATHEMATICS</v>
      </c>
      <c r="AS48">
        <f>IF('1STGR'!AI56=0,0,'1STGR'!AI56)</f>
        <v>50</v>
      </c>
      <c r="AT48" t="str">
        <f>IF('1STGR'!AI56=0,"",'1STGR'!AJ56)</f>
        <v>ABS</v>
      </c>
      <c r="AU48">
        <f>IF('1STGR'!AI56=0,"",'1STGR'!AK56)</f>
        <v>2.5</v>
      </c>
      <c r="AV48" t="str">
        <f>IF('1STGR'!AI56=0,"",'1STGR'!AL56)</f>
        <v>ABS</v>
      </c>
      <c r="AW48">
        <f>IF('1STGR'!AI56=0,"",'1STGR'!AM56)</f>
        <v>0</v>
      </c>
      <c r="AX48">
        <f>IF('1STGR'!AN56=0,0,'1STGR'!AN56)</f>
        <v>50</v>
      </c>
      <c r="AY48" t="str">
        <f>IF('1STGR'!AN56=0,"",'1STGR'!AO56)</f>
        <v>ABS</v>
      </c>
      <c r="AZ48">
        <f>IF('1STGR'!AN56=0,"",'1STGR'!AP56)</f>
        <v>2.5</v>
      </c>
      <c r="BA48" t="str">
        <f>IF('1STGR'!AN56=0,"",'1STGR'!AQ56)</f>
        <v>ABS</v>
      </c>
      <c r="BB48">
        <f>IF('1STGR'!AN56=0,"",'1STGR'!AR56)</f>
        <v>0</v>
      </c>
      <c r="BC48" t="str">
        <f>IF('1STGR'!AS56=0,"",'1STGR'!AS56)</f>
        <v/>
      </c>
      <c r="BD48" t="str">
        <f>IF('1STGR'!AS56=0,"",'1STGR'!AV56)</f>
        <v/>
      </c>
      <c r="BE48" t="str">
        <f>IF('1STGR'!AS56=0,"",'1STGR'!AW56)</f>
        <v/>
      </c>
      <c r="BF48" t="str">
        <f t="shared" si="42"/>
        <v>ABS</v>
      </c>
      <c r="BG48">
        <f t="shared" si="8"/>
        <v>208115</v>
      </c>
      <c r="BH48" t="str">
        <f t="shared" si="43"/>
        <v>SCIENCE AND TECHNOLOGY</v>
      </c>
      <c r="BI48">
        <f>IF('1STGR'!AX56=0,0,'1STGR'!AX56)</f>
        <v>50</v>
      </c>
      <c r="BJ48" t="str">
        <f>IF('1STGR'!AX56=0,"",'1STGR'!AY56)</f>
        <v>ABS</v>
      </c>
      <c r="BK48">
        <f>IF('1STGR'!AX56=0,"",'1STGR'!AZ56)</f>
        <v>2.5</v>
      </c>
      <c r="BL48" t="str">
        <f>IF('1STGR'!AX56=0,"",'1STGR'!BA56)</f>
        <v>ABS</v>
      </c>
      <c r="BM48">
        <f>IF('1STGR'!AX56=0,"",'1STGR'!BB56)</f>
        <v>0</v>
      </c>
      <c r="BN48">
        <f>IF('1STGR'!BC56=0,0,'1STGR'!BC56)</f>
        <v>50</v>
      </c>
      <c r="BO48" t="str">
        <f>IF('1STGR'!BC56=0,"",'1STGR'!BD56)</f>
        <v>ABS</v>
      </c>
      <c r="BP48">
        <f>IF('1STGR'!BC56=0,"",'1STGR'!BE56)</f>
        <v>2.5</v>
      </c>
      <c r="BQ48" t="str">
        <f>IF('1STGR'!BC56=0,"",'1STGR'!BF56)</f>
        <v>ABS</v>
      </c>
      <c r="BR48">
        <f>IF('1STGR'!BC56=0,"",'1STGR'!BG56)</f>
        <v>0</v>
      </c>
      <c r="BS48" t="str">
        <f>IF('1STGR'!BH56=0,"",'1STGR'!BH56)</f>
        <v/>
      </c>
      <c r="BT48" t="str">
        <f>IF('1STGR'!BH56=0,"",'1STGR'!BK56)</f>
        <v/>
      </c>
      <c r="BU48" t="str">
        <f>IF('1STGR'!BH56=0,"",'1STGR'!BL56)</f>
        <v/>
      </c>
      <c r="BV48" t="str">
        <f t="shared" si="44"/>
        <v>ABS</v>
      </c>
      <c r="BW48">
        <f t="shared" si="11"/>
        <v>208120</v>
      </c>
      <c r="BX48" t="str">
        <f t="shared" si="45"/>
        <v>SOCIAL STUDIES</v>
      </c>
      <c r="BY48">
        <f>IF('1STGR'!BM56=0,0,'1STGR'!BM56)</f>
        <v>50</v>
      </c>
      <c r="BZ48" t="str">
        <f>IF('1STGR'!BM56=0,"",'1STGR'!BN56)</f>
        <v>ABS</v>
      </c>
      <c r="CA48">
        <f>IF('1STGR'!BM56=0,"",'1STGR'!BO56)</f>
        <v>2.5</v>
      </c>
      <c r="CB48" t="str">
        <f>IF('1STGR'!BM56=0,"",'1STGR'!BP56)</f>
        <v>ABS</v>
      </c>
      <c r="CC48">
        <f>IF('1STGR'!BM56=0,"",'1STGR'!BQ56)</f>
        <v>0</v>
      </c>
      <c r="CD48">
        <f>IF('1STGR'!BR56=0,0,'1STGR'!BR56)</f>
        <v>50</v>
      </c>
      <c r="CE48" t="str">
        <f>IF('1STGR'!BR56=0,"",'1STGR'!BS56)</f>
        <v>ABS</v>
      </c>
      <c r="CF48">
        <f>IF('1STGR'!BR56=0,"",'1STGR'!BT56)</f>
        <v>2.5</v>
      </c>
      <c r="CG48" t="str">
        <f>IF('1STGR'!BR56=0,"",'1STGR'!BU56)</f>
        <v>ABS</v>
      </c>
      <c r="CH48">
        <f>IF('1STGR'!BR56=0,"",'1STGR'!BV56)</f>
        <v>0</v>
      </c>
      <c r="CI48" t="str">
        <f>IF('1STGR'!BW56=0, "", '1STGR'!BW56)</f>
        <v/>
      </c>
      <c r="CJ48" t="str">
        <f>IF('1STGR'!BW56=0, "", '1STGR'!BZ56)</f>
        <v/>
      </c>
      <c r="CK48" t="str">
        <f>IF('1STGR'!BW56=0, "", '1STGR'!CA56)</f>
        <v/>
      </c>
      <c r="CL48" t="str">
        <f t="shared" si="46"/>
        <v>ABS</v>
      </c>
      <c r="CM48">
        <f t="shared" si="14"/>
        <v>208125</v>
      </c>
      <c r="CN48" t="str">
        <f t="shared" si="47"/>
        <v>GK</v>
      </c>
      <c r="CO48">
        <f>IF('1STGR'!CB56=0,0,'1STGR'!CB56)</f>
        <v>25</v>
      </c>
      <c r="CP48" t="str">
        <f>IF('1STGR'!CB56=0, "", '1STGR'!CC56)</f>
        <v>ABS</v>
      </c>
      <c r="CQ48">
        <f>IF('1STGR'!CB56=0, "", '1STGR'!CD56)</f>
        <v>2</v>
      </c>
      <c r="CR48" t="str">
        <f>IF('1STGR'!CB56=0, "", '1STGR'!CE56)</f>
        <v>ABS</v>
      </c>
      <c r="CS48">
        <f>IF('1STGR'!CB56=0, "", '1STGR'!CF56)</f>
        <v>0</v>
      </c>
      <c r="CT48">
        <f>IF('1STGR'!CG56=0, 0, '1STGR'!CG56)</f>
        <v>25</v>
      </c>
      <c r="CU48" t="str">
        <f>IF('1STGR'!CG56=0, "", '1STGR'!CH56)</f>
        <v>ABS</v>
      </c>
      <c r="CV48">
        <f>IF('1STGR'!CG56=0, "", '1STGR'!CI56)</f>
        <v>2</v>
      </c>
      <c r="CW48" t="str">
        <f>IF('1STGR'!CG56=0, "", '1STGR'!CJ56)</f>
        <v>ABS</v>
      </c>
      <c r="CX48">
        <f>IF('1STGR'!CG56=0, "", '1STGR'!CK56)</f>
        <v>0</v>
      </c>
      <c r="CY48" t="str">
        <f>IF('1STGR'!CL56=0, "", '1STGR'!CL56)</f>
        <v/>
      </c>
      <c r="CZ48" t="str">
        <f>IF('1STGR'!CL56=0, "", '1STGR'!CO56)</f>
        <v/>
      </c>
      <c r="DA48" t="str">
        <f>IF('1STGR'!CL56=0, "", '1STGR'!CP56)</f>
        <v/>
      </c>
      <c r="DB48" t="str">
        <f t="shared" si="48"/>
        <v>ABS</v>
      </c>
      <c r="DC48">
        <f t="shared" si="17"/>
        <v>208130</v>
      </c>
      <c r="DD48" t="str">
        <f t="shared" si="49"/>
        <v>ORAL</v>
      </c>
      <c r="DE48">
        <f>IF('1STGR'!CQ56=0,0,'1STGR'!CQ56)</f>
        <v>25</v>
      </c>
      <c r="DF48" t="str">
        <f>IF('1STGR'!CQ56=0,"", '1STGR'!CR56)</f>
        <v>ABS</v>
      </c>
      <c r="DG48">
        <f>IF('1STGR'!CQ56=0,"", '1STGR'!CS56)</f>
        <v>2</v>
      </c>
      <c r="DH48" t="str">
        <f>IF('1STGR'!CQ56=0,"", '1STGR'!CT56)</f>
        <v>ABS</v>
      </c>
      <c r="DI48">
        <f>IF('1STGR'!CQ56=0,"", '1STGR'!CU56)</f>
        <v>0</v>
      </c>
      <c r="DJ48">
        <f>IF('1STGR'!CV56=0,0, '1STGR'!CV56)</f>
        <v>25</v>
      </c>
      <c r="DK48" t="str">
        <f>IF('1STGR'!CV56=0, "", '1STGR'!CW56)</f>
        <v>ABS</v>
      </c>
      <c r="DL48">
        <f>IF('1STGR'!CV56=0, "", '1STGR'!CX56)</f>
        <v>2</v>
      </c>
      <c r="DM48" t="str">
        <f>IF('1STGR'!CV56=0, "", '1STGR'!CY56)</f>
        <v>ABS</v>
      </c>
      <c r="DN48">
        <f>IF('1STGR'!CV56=0, "", '1STGR'!CZ56)</f>
        <v>0</v>
      </c>
      <c r="DO48" t="str">
        <f>IF('1STGR'!DA56=0,"", '1STGR'!DA56)</f>
        <v/>
      </c>
      <c r="DP48" t="str">
        <f>IF('1STGR'!DA56=0,"", '1STGR'!DD56)</f>
        <v/>
      </c>
      <c r="DQ48" t="str">
        <f>IF('1STGR'!DA56=0,"", '1STGR'!DE56)</f>
        <v/>
      </c>
      <c r="DR48" t="str">
        <f t="shared" si="50"/>
        <v>ABS</v>
      </c>
      <c r="DS48">
        <f t="shared" si="20"/>
        <v>208135</v>
      </c>
      <c r="DT48" t="str">
        <f t="shared" si="51"/>
        <v>WORKSHEET</v>
      </c>
      <c r="DU48">
        <f>IF('1STGR'!DF56=0,0, '1STGR'!DF56)</f>
        <v>25</v>
      </c>
      <c r="DV48" t="str">
        <f>IF('1STGR'!DF56=0,"", '1STGR'!DG56)</f>
        <v>ABS</v>
      </c>
      <c r="DW48">
        <f>IF('1STGR'!DF56=0,"",'1STGR'!DH56)</f>
        <v>2</v>
      </c>
      <c r="DX48" t="str">
        <f>IF('1STGR'!DF56=0,"",'1STGR'!DI56)</f>
        <v>ABS</v>
      </c>
      <c r="DY48">
        <f>IF('1STGR'!DF56=0,"",'1STGR'!DJ56)</f>
        <v>0</v>
      </c>
      <c r="DZ48">
        <f>IF('1STGR'!DK56=0,0, '1STGR'!DK56)</f>
        <v>25</v>
      </c>
      <c r="EA48" t="str">
        <f>IF('1STGR'!DK56=0,"", '1STGR'!DL56)</f>
        <v>ABS</v>
      </c>
      <c r="EB48">
        <f>IF('1STGR'!DK56=0,"", '1STGR'!DM56)</f>
        <v>2</v>
      </c>
      <c r="EC48" t="str">
        <f>IF('1STGR'!DK56=0,"", '1STGR'!DN56)</f>
        <v>ABS</v>
      </c>
      <c r="ED48">
        <f>IF('1STGR'!DK56=0,"", '1STGR'!DO56)</f>
        <v>0</v>
      </c>
      <c r="EE48" t="str">
        <f>IF('1STGR'!DP56=0,"", '1STGR'!DP56)</f>
        <v/>
      </c>
      <c r="EF48" t="str">
        <f>IF('1STGR'!DP56=0,"", '1STGR'!DS56)</f>
        <v/>
      </c>
      <c r="EG48" t="str">
        <f>IF('1STGR'!DP56=0,"", '1STGR'!DT56)</f>
        <v/>
      </c>
      <c r="EH48" t="str">
        <f t="shared" si="52"/>
        <v>ABS</v>
      </c>
      <c r="EI48" s="17">
        <f>'1STML'!AK56</f>
        <v>0</v>
      </c>
      <c r="EJ48" s="17">
        <f>'1STML'!AL56</f>
        <v>0</v>
      </c>
      <c r="EK48" s="17" t="str">
        <f>'1STML'!AM56</f>
        <v>ABS</v>
      </c>
      <c r="EL48">
        <f>'1STML'!AN56</f>
        <v>26</v>
      </c>
      <c r="EM48" s="17">
        <f>'1STGR'!DY56</f>
        <v>0</v>
      </c>
      <c r="EN48">
        <f>'1STGR'!EA56</f>
        <v>1</v>
      </c>
      <c r="EO48">
        <f>'1STGR'!EB56</f>
        <v>0</v>
      </c>
      <c r="EP48" t="str">
        <f t="shared" si="27"/>
        <v>NOT GRADED</v>
      </c>
      <c r="EQ48" t="str">
        <f t="shared" si="28"/>
        <v>0-35</v>
      </c>
      <c r="ER48">
        <v>8</v>
      </c>
    </row>
    <row r="49" spans="1:148">
      <c r="A49">
        <f>'1ST'!A58</f>
        <v>48</v>
      </c>
      <c r="B49" t="str">
        <f>'1ST'!B58</f>
        <v>ST0800305</v>
      </c>
      <c r="C49">
        <f>'1ST'!C58</f>
        <v>200319</v>
      </c>
      <c r="D49" t="str">
        <f>'1ST'!D58</f>
        <v>SAKSHAM RAI</v>
      </c>
      <c r="E49">
        <f>SUB!$B$4</f>
        <v>35</v>
      </c>
      <c r="F49" t="str">
        <f>SUB!$B$5</f>
        <v>KG</v>
      </c>
      <c r="G49" s="24" t="str">
        <f t="shared" si="0"/>
        <v>SAGARMATHA</v>
      </c>
      <c r="H49" t="str">
        <f>SUB!$B$3</f>
        <v>FIRST TERMINAL EXAMINATION 2080</v>
      </c>
      <c r="I49" t="str">
        <f>STD!F50</f>
        <v>ENGLISH MEDIUM</v>
      </c>
      <c r="J49" s="7">
        <f>STD!R50</f>
        <v>0</v>
      </c>
      <c r="K49">
        <f t="shared" si="24"/>
        <v>208101</v>
      </c>
      <c r="L49" t="str">
        <f t="shared" si="37"/>
        <v>COMP. ENGLISH</v>
      </c>
      <c r="M49">
        <f>IF('1STGR'!E57=0,0,'1STGR'!E57)</f>
        <v>50</v>
      </c>
      <c r="N49">
        <f>IF('1STGR'!E57=0,"",'1STGR'!F57)</f>
        <v>205</v>
      </c>
      <c r="O49">
        <f>IF('1STGR'!E57=0,"",'1STGR'!G57)</f>
        <v>2.5</v>
      </c>
      <c r="P49" t="str">
        <f>IF('1STGR'!E57=0,"",'1STGR'!H57)</f>
        <v>OG</v>
      </c>
      <c r="Q49" t="str">
        <f>IF('1STGR'!E57=0,"",'1STGR'!I57)</f>
        <v>OG</v>
      </c>
      <c r="R49">
        <f>IF('1STGR'!J57=0,0,'1STGR'!J57)</f>
        <v>50</v>
      </c>
      <c r="S49">
        <f>IF('1STGR'!J57=0,"",'1STGR'!K57)</f>
        <v>55</v>
      </c>
      <c r="T49">
        <f>IF('1STGR'!J57=0,"",'1STGR'!L57)</f>
        <v>2.5</v>
      </c>
      <c r="U49" t="str">
        <f>IF('1STGR'!J57=0,"",'1STGR'!M57)</f>
        <v>OG</v>
      </c>
      <c r="V49" t="str">
        <f>IF('1STGR'!J57=0,"",'1STGR'!N57)</f>
        <v>OG</v>
      </c>
      <c r="W49">
        <f>IF('1STGR'!O57=0,"",'1STGR'!O57)</f>
        <v>260</v>
      </c>
      <c r="X49" t="str">
        <f>IF('1STGR'!O57=0,"",'1STGR'!R57)</f>
        <v>OG</v>
      </c>
      <c r="Y49" t="str">
        <f>IF('1STGR'!O57=0,"",'1STGR'!S57)</f>
        <v>OG</v>
      </c>
      <c r="Z49" t="str">
        <f t="shared" si="38"/>
        <v/>
      </c>
      <c r="AA49">
        <f t="shared" si="2"/>
        <v>208105</v>
      </c>
      <c r="AB49" t="str">
        <f t="shared" si="39"/>
        <v>COMP. NEPALI</v>
      </c>
      <c r="AC49">
        <f>IF('1STGR'!T57=0,0,'1STGR'!T57)</f>
        <v>50</v>
      </c>
      <c r="AD49">
        <f>IF('1STGR'!T57=0,"",'1STGR'!U57)</f>
        <v>200</v>
      </c>
      <c r="AE49">
        <f>IF('1STGR'!T57=0,"",'1STGR'!V57)</f>
        <v>2.5</v>
      </c>
      <c r="AF49" t="str">
        <f>IF('1STGR'!T57=0,"",'1STGR'!W57)</f>
        <v>OG</v>
      </c>
      <c r="AG49" t="str">
        <f>IF('1STGR'!T57=0,"",'1STGR'!X57)</f>
        <v>OG</v>
      </c>
      <c r="AH49">
        <f>IF('1STGR'!Y57=0,0,'1STGR'!Y57)</f>
        <v>50</v>
      </c>
      <c r="AI49">
        <f>IF('1STGR'!Y57=0,"",'1STGR'!Z57)</f>
        <v>55</v>
      </c>
      <c r="AJ49">
        <f>IF('1STGR'!Y57=0,"",'1STGR'!AA57)</f>
        <v>2.5</v>
      </c>
      <c r="AK49" t="str">
        <f>IF('1STGR'!Y57=0,"",'1STGR'!AB57)</f>
        <v>OG</v>
      </c>
      <c r="AL49" t="str">
        <f>IF('1STGR'!Y57=0,"",'1STGR'!AC57)</f>
        <v>OG</v>
      </c>
      <c r="AM49">
        <f>IF('1STGR'!AD57=0,"",'1STGR'!AD57)</f>
        <v>255</v>
      </c>
      <c r="AN49" t="str">
        <f>IF('1STGR'!AD57=0,"",'1STGR'!AG57)</f>
        <v>OG</v>
      </c>
      <c r="AO49" t="str">
        <f>IF('1STGR'!AD57=0,"",'1STGR'!AH57)</f>
        <v>OG</v>
      </c>
      <c r="AP49" t="str">
        <f t="shared" si="40"/>
        <v/>
      </c>
      <c r="AQ49">
        <f t="shared" si="5"/>
        <v>208110</v>
      </c>
      <c r="AR49" t="str">
        <f t="shared" si="41"/>
        <v>COMP. MATHEMATICS</v>
      </c>
      <c r="AS49">
        <f>IF('1STGR'!AI57=0,0,'1STGR'!AI57)</f>
        <v>50</v>
      </c>
      <c r="AT49">
        <f>IF('1STGR'!AI57=0,"",'1STGR'!AJ57)</f>
        <v>190</v>
      </c>
      <c r="AU49">
        <f>IF('1STGR'!AI57=0,"",'1STGR'!AK57)</f>
        <v>2.5</v>
      </c>
      <c r="AV49" t="str">
        <f>IF('1STGR'!AI57=0,"",'1STGR'!AL57)</f>
        <v>OG</v>
      </c>
      <c r="AW49" t="str">
        <f>IF('1STGR'!AI57=0,"",'1STGR'!AM57)</f>
        <v>OG</v>
      </c>
      <c r="AX49">
        <f>IF('1STGR'!AN57=0,0,'1STGR'!AN57)</f>
        <v>50</v>
      </c>
      <c r="AY49">
        <f>IF('1STGR'!AN57=0,"",'1STGR'!AO57)</f>
        <v>55</v>
      </c>
      <c r="AZ49">
        <f>IF('1STGR'!AN57=0,"",'1STGR'!AP57)</f>
        <v>2.5</v>
      </c>
      <c r="BA49" t="str">
        <f>IF('1STGR'!AN57=0,"",'1STGR'!AQ57)</f>
        <v>OG</v>
      </c>
      <c r="BB49" t="str">
        <f>IF('1STGR'!AN57=0,"",'1STGR'!AR57)</f>
        <v>OG</v>
      </c>
      <c r="BC49">
        <f>IF('1STGR'!AS57=0,"",'1STGR'!AS57)</f>
        <v>245</v>
      </c>
      <c r="BD49" t="str">
        <f>IF('1STGR'!AS57=0,"",'1STGR'!AV57)</f>
        <v>OG</v>
      </c>
      <c r="BE49" t="str">
        <f>IF('1STGR'!AS57=0,"",'1STGR'!AW57)</f>
        <v>OG</v>
      </c>
      <c r="BF49" t="str">
        <f t="shared" si="42"/>
        <v/>
      </c>
      <c r="BG49">
        <f t="shared" si="8"/>
        <v>208115</v>
      </c>
      <c r="BH49" t="str">
        <f t="shared" si="43"/>
        <v>SCIENCE AND TECHNOLOGY</v>
      </c>
      <c r="BI49">
        <f>IF('1STGR'!AX57=0,0,'1STGR'!AX57)</f>
        <v>50</v>
      </c>
      <c r="BJ49">
        <f>IF('1STGR'!AX57=0,"",'1STGR'!AY57)</f>
        <v>100</v>
      </c>
      <c r="BK49">
        <f>IF('1STGR'!AX57=0,"",'1STGR'!AZ57)</f>
        <v>2.5</v>
      </c>
      <c r="BL49" t="str">
        <f>IF('1STGR'!AX57=0,"",'1STGR'!BA57)</f>
        <v>OG</v>
      </c>
      <c r="BM49" t="str">
        <f>IF('1STGR'!AX57=0,"",'1STGR'!BB57)</f>
        <v>OG</v>
      </c>
      <c r="BN49">
        <f>IF('1STGR'!BC57=0,0,'1STGR'!BC57)</f>
        <v>50</v>
      </c>
      <c r="BO49">
        <f>IF('1STGR'!BC57=0,"",'1STGR'!BD57)</f>
        <v>55</v>
      </c>
      <c r="BP49">
        <f>IF('1STGR'!BC57=0,"",'1STGR'!BE57)</f>
        <v>2.5</v>
      </c>
      <c r="BQ49" t="str">
        <f>IF('1STGR'!BC57=0,"",'1STGR'!BF57)</f>
        <v>OG</v>
      </c>
      <c r="BR49" t="str">
        <f>IF('1STGR'!BC57=0,"",'1STGR'!BG57)</f>
        <v>OG</v>
      </c>
      <c r="BS49">
        <f>IF('1STGR'!BH57=0,"",'1STGR'!BH57)</f>
        <v>155</v>
      </c>
      <c r="BT49" t="str">
        <f>IF('1STGR'!BH57=0,"",'1STGR'!BK57)</f>
        <v>OG</v>
      </c>
      <c r="BU49" t="str">
        <f>IF('1STGR'!BH57=0,"",'1STGR'!BL57)</f>
        <v>OG</v>
      </c>
      <c r="BV49" t="str">
        <f t="shared" si="44"/>
        <v/>
      </c>
      <c r="BW49">
        <f t="shared" si="11"/>
        <v>208120</v>
      </c>
      <c r="BX49" t="str">
        <f t="shared" si="45"/>
        <v>SOCIAL STUDIES</v>
      </c>
      <c r="BY49">
        <f>IF('1STGR'!BM57=0,0,'1STGR'!BM57)</f>
        <v>50</v>
      </c>
      <c r="BZ49">
        <f>IF('1STGR'!BM57=0,"",'1STGR'!BN57)</f>
        <v>190</v>
      </c>
      <c r="CA49">
        <f>IF('1STGR'!BM57=0,"",'1STGR'!BO57)</f>
        <v>2.5</v>
      </c>
      <c r="CB49" t="str">
        <f>IF('1STGR'!BM57=0,"",'1STGR'!BP57)</f>
        <v>OG</v>
      </c>
      <c r="CC49" t="str">
        <f>IF('1STGR'!BM57=0,"",'1STGR'!BQ57)</f>
        <v>OG</v>
      </c>
      <c r="CD49">
        <f>IF('1STGR'!BR57=0,0,'1STGR'!BR57)</f>
        <v>50</v>
      </c>
      <c r="CE49">
        <f>IF('1STGR'!BR57=0,"",'1STGR'!BS57)</f>
        <v>54</v>
      </c>
      <c r="CF49">
        <f>IF('1STGR'!BR57=0,"",'1STGR'!BT57)</f>
        <v>2.5</v>
      </c>
      <c r="CG49" t="str">
        <f>IF('1STGR'!BR57=0,"",'1STGR'!BU57)</f>
        <v>OG</v>
      </c>
      <c r="CH49" t="str">
        <f>IF('1STGR'!BR57=0,"",'1STGR'!BV57)</f>
        <v>OG</v>
      </c>
      <c r="CI49">
        <f>IF('1STGR'!BW57=0, "", '1STGR'!BW57)</f>
        <v>244</v>
      </c>
      <c r="CJ49" t="str">
        <f>IF('1STGR'!BW57=0, "", '1STGR'!BZ57)</f>
        <v>OG</v>
      </c>
      <c r="CK49" t="str">
        <f>IF('1STGR'!BW57=0, "", '1STGR'!CA57)</f>
        <v>OG</v>
      </c>
      <c r="CL49" t="str">
        <f t="shared" si="46"/>
        <v/>
      </c>
      <c r="CM49">
        <f t="shared" si="14"/>
        <v>208125</v>
      </c>
      <c r="CN49" t="str">
        <f t="shared" si="47"/>
        <v>GK</v>
      </c>
      <c r="CO49">
        <f>IF('1STGR'!CB57=0,0,'1STGR'!CB57)</f>
        <v>25</v>
      </c>
      <c r="CP49">
        <f>IF('1STGR'!CB57=0, "", '1STGR'!CC57)</f>
        <v>90</v>
      </c>
      <c r="CQ49">
        <f>IF('1STGR'!CB57=0, "", '1STGR'!CD57)</f>
        <v>2</v>
      </c>
      <c r="CR49" t="str">
        <f>IF('1STGR'!CB57=0, "", '1STGR'!CE57)</f>
        <v>OG</v>
      </c>
      <c r="CS49" t="str">
        <f>IF('1STGR'!CB57=0, "", '1STGR'!CF57)</f>
        <v>OG</v>
      </c>
      <c r="CT49">
        <f>IF('1STGR'!CG57=0, 0, '1STGR'!CG57)</f>
        <v>25</v>
      </c>
      <c r="CU49">
        <f>IF('1STGR'!CG57=0, "", '1STGR'!CH57)</f>
        <v>27</v>
      </c>
      <c r="CV49">
        <f>IF('1STGR'!CG57=0, "", '1STGR'!CI57)</f>
        <v>2</v>
      </c>
      <c r="CW49" t="str">
        <f>IF('1STGR'!CG57=0, "", '1STGR'!CJ57)</f>
        <v>OG</v>
      </c>
      <c r="CX49" t="str">
        <f>IF('1STGR'!CG57=0, "", '1STGR'!CK57)</f>
        <v>OG</v>
      </c>
      <c r="CY49">
        <f>IF('1STGR'!CL57=0, "", '1STGR'!CL57)</f>
        <v>117</v>
      </c>
      <c r="CZ49" t="str">
        <f>IF('1STGR'!CL57=0, "", '1STGR'!CO57)</f>
        <v>OG</v>
      </c>
      <c r="DA49" t="str">
        <f>IF('1STGR'!CL57=0, "", '1STGR'!CP57)</f>
        <v>OG</v>
      </c>
      <c r="DB49" t="str">
        <f t="shared" si="48"/>
        <v/>
      </c>
      <c r="DC49">
        <f t="shared" si="17"/>
        <v>208130</v>
      </c>
      <c r="DD49" t="str">
        <f t="shared" si="49"/>
        <v>ORAL</v>
      </c>
      <c r="DE49">
        <f>IF('1STGR'!CQ57=0,0,'1STGR'!CQ57)</f>
        <v>25</v>
      </c>
      <c r="DF49">
        <f>IF('1STGR'!CQ57=0,"", '1STGR'!CR57)</f>
        <v>100</v>
      </c>
      <c r="DG49">
        <f>IF('1STGR'!CQ57=0,"", '1STGR'!CS57)</f>
        <v>2</v>
      </c>
      <c r="DH49" t="str">
        <f>IF('1STGR'!CQ57=0,"", '1STGR'!CT57)</f>
        <v>OG</v>
      </c>
      <c r="DI49" t="str">
        <f>IF('1STGR'!CQ57=0,"", '1STGR'!CU57)</f>
        <v>OG</v>
      </c>
      <c r="DJ49">
        <f>IF('1STGR'!CV57=0,0, '1STGR'!CV57)</f>
        <v>25</v>
      </c>
      <c r="DK49">
        <f>IF('1STGR'!CV57=0, "", '1STGR'!CW57)</f>
        <v>24</v>
      </c>
      <c r="DL49">
        <f>IF('1STGR'!CV57=0, "", '1STGR'!CX57)</f>
        <v>2</v>
      </c>
      <c r="DM49" t="str">
        <f>IF('1STGR'!CV57=0, "", '1STGR'!CY57)</f>
        <v>A+</v>
      </c>
      <c r="DN49">
        <f>IF('1STGR'!CV57=0, "", '1STGR'!CZ57)</f>
        <v>4</v>
      </c>
      <c r="DO49">
        <f>IF('1STGR'!DA57=0,"", '1STGR'!DA57)</f>
        <v>124</v>
      </c>
      <c r="DP49" t="str">
        <f>IF('1STGR'!DA57=0,"", '1STGR'!DD57)</f>
        <v>OG</v>
      </c>
      <c r="DQ49" t="str">
        <f>IF('1STGR'!DA57=0,"", '1STGR'!DE57)</f>
        <v>OG</v>
      </c>
      <c r="DR49" t="str">
        <f t="shared" si="50"/>
        <v/>
      </c>
      <c r="DS49">
        <f t="shared" si="20"/>
        <v>208135</v>
      </c>
      <c r="DT49" t="str">
        <f t="shared" si="51"/>
        <v>WORKSHEET</v>
      </c>
      <c r="DU49">
        <f>IF('1STGR'!DF57=0,0, '1STGR'!DF57)</f>
        <v>25</v>
      </c>
      <c r="DV49">
        <f>IF('1STGR'!DF57=0,"", '1STGR'!DG57)</f>
        <v>90</v>
      </c>
      <c r="DW49">
        <f>IF('1STGR'!DF57=0,"",'1STGR'!DH57)</f>
        <v>2</v>
      </c>
      <c r="DX49" t="str">
        <f>IF('1STGR'!DF57=0,"",'1STGR'!DI57)</f>
        <v>OG</v>
      </c>
      <c r="DY49" t="str">
        <f>IF('1STGR'!DF57=0,"",'1STGR'!DJ57)</f>
        <v>OG</v>
      </c>
      <c r="DZ49">
        <f>IF('1STGR'!DK57=0,0, '1STGR'!DK57)</f>
        <v>25</v>
      </c>
      <c r="EA49">
        <f>IF('1STGR'!DK57=0,"", '1STGR'!DL57)</f>
        <v>27</v>
      </c>
      <c r="EB49">
        <f>IF('1STGR'!DK57=0,"", '1STGR'!DM57)</f>
        <v>2</v>
      </c>
      <c r="EC49" t="str">
        <f>IF('1STGR'!DK57=0,"", '1STGR'!DN57)</f>
        <v>OG</v>
      </c>
      <c r="ED49" t="str">
        <f>IF('1STGR'!DK57=0,"", '1STGR'!DO57)</f>
        <v>OG</v>
      </c>
      <c r="EE49">
        <f>IF('1STGR'!DP57=0,"", '1STGR'!DP57)</f>
        <v>117</v>
      </c>
      <c r="EF49" t="str">
        <f>IF('1STGR'!DP57=0,"", '1STGR'!DS57)</f>
        <v>OG</v>
      </c>
      <c r="EG49" t="str">
        <f>IF('1STGR'!DP57=0,"", '1STGR'!DT57)</f>
        <v>OG</v>
      </c>
      <c r="EH49" t="str">
        <f t="shared" si="52"/>
        <v/>
      </c>
      <c r="EI49" s="17">
        <f>'1STML'!AK57</f>
        <v>1517</v>
      </c>
      <c r="EJ49" s="17">
        <f>'1STML'!AL57</f>
        <v>233.38</v>
      </c>
      <c r="EK49" s="17" t="str">
        <f>'1STML'!AM57</f>
        <v>PASS</v>
      </c>
      <c r="EL49">
        <f>'1STML'!AN57</f>
        <v>18</v>
      </c>
      <c r="EM49" s="17">
        <f>'1STGR'!DY57</f>
        <v>0</v>
      </c>
      <c r="EN49">
        <f>'1STGR'!EA57</f>
        <v>1</v>
      </c>
      <c r="EO49">
        <f>'1STGR'!EB57</f>
        <v>56</v>
      </c>
      <c r="EP49" t="str">
        <f t="shared" si="27"/>
        <v>NOT GRADED</v>
      </c>
      <c r="EQ49" t="str">
        <f t="shared" si="28"/>
        <v>0-35</v>
      </c>
      <c r="ER49">
        <v>8</v>
      </c>
    </row>
    <row r="50" spans="1:148">
      <c r="A50">
        <f>'1ST'!A59</f>
        <v>49</v>
      </c>
      <c r="B50" t="str">
        <f>'1ST'!B59</f>
        <v>ST0790189</v>
      </c>
      <c r="C50">
        <f>'1ST'!C59</f>
        <v>200320</v>
      </c>
      <c r="D50" t="str">
        <f>'1ST'!D59</f>
        <v>SANDIP SUNDASH</v>
      </c>
      <c r="E50">
        <f>SUB!$B$4</f>
        <v>35</v>
      </c>
      <c r="F50" t="str">
        <f>SUB!$B$5</f>
        <v>KG</v>
      </c>
      <c r="G50" s="24" t="str">
        <f t="shared" si="0"/>
        <v>SAGARMATHA</v>
      </c>
      <c r="H50" t="str">
        <f>SUB!$B$3</f>
        <v>FIRST TERMINAL EXAMINATION 2080</v>
      </c>
      <c r="I50" t="str">
        <f>STD!F51</f>
        <v>ENGLISH MEDIUM</v>
      </c>
      <c r="J50" s="7">
        <f>STD!R51</f>
        <v>0</v>
      </c>
      <c r="K50">
        <f t="shared" si="24"/>
        <v>208101</v>
      </c>
      <c r="L50" t="str">
        <f t="shared" si="37"/>
        <v>COMP. ENGLISH</v>
      </c>
      <c r="M50">
        <f>IF('1STGR'!E58=0,0,'1STGR'!E58)</f>
        <v>50</v>
      </c>
      <c r="N50">
        <f>IF('1STGR'!E58=0,"",'1STGR'!F58)</f>
        <v>110</v>
      </c>
      <c r="O50">
        <f>IF('1STGR'!E58=0,"",'1STGR'!G58)</f>
        <v>2.5</v>
      </c>
      <c r="P50" t="str">
        <f>IF('1STGR'!E58=0,"",'1STGR'!H58)</f>
        <v>OG</v>
      </c>
      <c r="Q50" t="str">
        <f>IF('1STGR'!E58=0,"",'1STGR'!I58)</f>
        <v>OG</v>
      </c>
      <c r="R50">
        <f>IF('1STGR'!J58=0,0,'1STGR'!J58)</f>
        <v>50</v>
      </c>
      <c r="S50">
        <f>IF('1STGR'!J58=0,"",'1STGR'!K58)</f>
        <v>57</v>
      </c>
      <c r="T50">
        <f>IF('1STGR'!J58=0,"",'1STGR'!L58)</f>
        <v>2.5</v>
      </c>
      <c r="U50" t="str">
        <f>IF('1STGR'!J58=0,"",'1STGR'!M58)</f>
        <v>OG</v>
      </c>
      <c r="V50" t="str">
        <f>IF('1STGR'!J58=0,"",'1STGR'!N58)</f>
        <v>OG</v>
      </c>
      <c r="W50">
        <f>IF('1STGR'!O58=0,"",'1STGR'!O58)</f>
        <v>167</v>
      </c>
      <c r="X50" t="str">
        <f>IF('1STGR'!O58=0,"",'1STGR'!R58)</f>
        <v>OG</v>
      </c>
      <c r="Y50" t="str">
        <f>IF('1STGR'!O58=0,"",'1STGR'!S58)</f>
        <v>OG</v>
      </c>
      <c r="Z50" t="str">
        <f t="shared" si="38"/>
        <v/>
      </c>
      <c r="AA50">
        <f t="shared" si="2"/>
        <v>208105</v>
      </c>
      <c r="AB50" t="str">
        <f t="shared" si="39"/>
        <v>COMP. NEPALI</v>
      </c>
      <c r="AC50">
        <f>IF('1STGR'!T58=0,0,'1STGR'!T58)</f>
        <v>50</v>
      </c>
      <c r="AD50">
        <f>IF('1STGR'!T58=0,"",'1STGR'!U58)</f>
        <v>180</v>
      </c>
      <c r="AE50">
        <f>IF('1STGR'!T58=0,"",'1STGR'!V58)</f>
        <v>2.5</v>
      </c>
      <c r="AF50" t="str">
        <f>IF('1STGR'!T58=0,"",'1STGR'!W58)</f>
        <v>OG</v>
      </c>
      <c r="AG50" t="str">
        <f>IF('1STGR'!T58=0,"",'1STGR'!X58)</f>
        <v>OG</v>
      </c>
      <c r="AH50">
        <f>IF('1STGR'!Y58=0,0,'1STGR'!Y58)</f>
        <v>50</v>
      </c>
      <c r="AI50">
        <f>IF('1STGR'!Y58=0,"",'1STGR'!Z58)</f>
        <v>58</v>
      </c>
      <c r="AJ50">
        <f>IF('1STGR'!Y58=0,"",'1STGR'!AA58)</f>
        <v>2.5</v>
      </c>
      <c r="AK50" t="str">
        <f>IF('1STGR'!Y58=0,"",'1STGR'!AB58)</f>
        <v>OG</v>
      </c>
      <c r="AL50" t="str">
        <f>IF('1STGR'!Y58=0,"",'1STGR'!AC58)</f>
        <v>OG</v>
      </c>
      <c r="AM50">
        <f>IF('1STGR'!AD58=0,"",'1STGR'!AD58)</f>
        <v>238</v>
      </c>
      <c r="AN50" t="str">
        <f>IF('1STGR'!AD58=0,"",'1STGR'!AG58)</f>
        <v>OG</v>
      </c>
      <c r="AO50" t="str">
        <f>IF('1STGR'!AD58=0,"",'1STGR'!AH58)</f>
        <v>OG</v>
      </c>
      <c r="AP50" t="str">
        <f t="shared" si="40"/>
        <v/>
      </c>
      <c r="AQ50">
        <f t="shared" si="5"/>
        <v>208110</v>
      </c>
      <c r="AR50" t="str">
        <f t="shared" si="41"/>
        <v>COMP. MATHEMATICS</v>
      </c>
      <c r="AS50">
        <f>IF('1STGR'!AI58=0,0,'1STGR'!AI58)</f>
        <v>50</v>
      </c>
      <c r="AT50">
        <f>IF('1STGR'!AI58=0,"",'1STGR'!AJ58)</f>
        <v>165</v>
      </c>
      <c r="AU50">
        <f>IF('1STGR'!AI58=0,"",'1STGR'!AK58)</f>
        <v>2.5</v>
      </c>
      <c r="AV50" t="str">
        <f>IF('1STGR'!AI58=0,"",'1STGR'!AL58)</f>
        <v>OG</v>
      </c>
      <c r="AW50" t="str">
        <f>IF('1STGR'!AI58=0,"",'1STGR'!AM58)</f>
        <v>OG</v>
      </c>
      <c r="AX50">
        <f>IF('1STGR'!AN58=0,0,'1STGR'!AN58)</f>
        <v>50</v>
      </c>
      <c r="AY50">
        <f>IF('1STGR'!AN58=0,"",'1STGR'!AO58)</f>
        <v>57</v>
      </c>
      <c r="AZ50">
        <f>IF('1STGR'!AN58=0,"",'1STGR'!AP58)</f>
        <v>2.5</v>
      </c>
      <c r="BA50" t="str">
        <f>IF('1STGR'!AN58=0,"",'1STGR'!AQ58)</f>
        <v>OG</v>
      </c>
      <c r="BB50" t="str">
        <f>IF('1STGR'!AN58=0,"",'1STGR'!AR58)</f>
        <v>OG</v>
      </c>
      <c r="BC50">
        <f>IF('1STGR'!AS58=0,"",'1STGR'!AS58)</f>
        <v>222</v>
      </c>
      <c r="BD50" t="str">
        <f>IF('1STGR'!AS58=0,"",'1STGR'!AV58)</f>
        <v>OG</v>
      </c>
      <c r="BE50" t="str">
        <f>IF('1STGR'!AS58=0,"",'1STGR'!AW58)</f>
        <v>OG</v>
      </c>
      <c r="BF50" t="str">
        <f t="shared" si="42"/>
        <v/>
      </c>
      <c r="BG50">
        <f t="shared" si="8"/>
        <v>208115</v>
      </c>
      <c r="BH50" t="str">
        <f t="shared" si="43"/>
        <v>SCIENCE AND TECHNOLOGY</v>
      </c>
      <c r="BI50">
        <f>IF('1STGR'!AX58=0,0,'1STGR'!AX58)</f>
        <v>50</v>
      </c>
      <c r="BJ50">
        <f>IF('1STGR'!AX58=0,"",'1STGR'!AY58)</f>
        <v>160</v>
      </c>
      <c r="BK50">
        <f>IF('1STGR'!AX58=0,"",'1STGR'!AZ58)</f>
        <v>2.5</v>
      </c>
      <c r="BL50" t="str">
        <f>IF('1STGR'!AX58=0,"",'1STGR'!BA58)</f>
        <v>OG</v>
      </c>
      <c r="BM50" t="str">
        <f>IF('1STGR'!AX58=0,"",'1STGR'!BB58)</f>
        <v>OG</v>
      </c>
      <c r="BN50">
        <f>IF('1STGR'!BC58=0,0,'1STGR'!BC58)</f>
        <v>50</v>
      </c>
      <c r="BO50">
        <f>IF('1STGR'!BC58=0,"",'1STGR'!BD58)</f>
        <v>58</v>
      </c>
      <c r="BP50">
        <f>IF('1STGR'!BC58=0,"",'1STGR'!BE58)</f>
        <v>2.5</v>
      </c>
      <c r="BQ50" t="str">
        <f>IF('1STGR'!BC58=0,"",'1STGR'!BF58)</f>
        <v>OG</v>
      </c>
      <c r="BR50" t="str">
        <f>IF('1STGR'!BC58=0,"",'1STGR'!BG58)</f>
        <v>OG</v>
      </c>
      <c r="BS50">
        <f>IF('1STGR'!BH58=0,"",'1STGR'!BH58)</f>
        <v>218</v>
      </c>
      <c r="BT50" t="str">
        <f>IF('1STGR'!BH58=0,"",'1STGR'!BK58)</f>
        <v>OG</v>
      </c>
      <c r="BU50" t="str">
        <f>IF('1STGR'!BH58=0,"",'1STGR'!BL58)</f>
        <v>OG</v>
      </c>
      <c r="BV50" t="str">
        <f t="shared" si="44"/>
        <v/>
      </c>
      <c r="BW50">
        <f t="shared" si="11"/>
        <v>208120</v>
      </c>
      <c r="BX50" t="str">
        <f t="shared" si="45"/>
        <v>SOCIAL STUDIES</v>
      </c>
      <c r="BY50">
        <f>IF('1STGR'!BM58=0,0,'1STGR'!BM58)</f>
        <v>50</v>
      </c>
      <c r="BZ50">
        <f>IF('1STGR'!BM58=0,"",'1STGR'!BN58)</f>
        <v>190</v>
      </c>
      <c r="CA50">
        <f>IF('1STGR'!BM58=0,"",'1STGR'!BO58)</f>
        <v>2.5</v>
      </c>
      <c r="CB50" t="str">
        <f>IF('1STGR'!BM58=0,"",'1STGR'!BP58)</f>
        <v>OG</v>
      </c>
      <c r="CC50" t="str">
        <f>IF('1STGR'!BM58=0,"",'1STGR'!BQ58)</f>
        <v>OG</v>
      </c>
      <c r="CD50">
        <f>IF('1STGR'!BR58=0,0,'1STGR'!BR58)</f>
        <v>50</v>
      </c>
      <c r="CE50">
        <f>IF('1STGR'!BR58=0,"",'1STGR'!BS58)</f>
        <v>54</v>
      </c>
      <c r="CF50">
        <f>IF('1STGR'!BR58=0,"",'1STGR'!BT58)</f>
        <v>2.5</v>
      </c>
      <c r="CG50" t="str">
        <f>IF('1STGR'!BR58=0,"",'1STGR'!BU58)</f>
        <v>OG</v>
      </c>
      <c r="CH50" t="str">
        <f>IF('1STGR'!BR58=0,"",'1STGR'!BV58)</f>
        <v>OG</v>
      </c>
      <c r="CI50">
        <f>IF('1STGR'!BW58=0, "", '1STGR'!BW58)</f>
        <v>244</v>
      </c>
      <c r="CJ50" t="str">
        <f>IF('1STGR'!BW58=0, "", '1STGR'!BZ58)</f>
        <v>OG</v>
      </c>
      <c r="CK50" t="str">
        <f>IF('1STGR'!BW58=0, "", '1STGR'!CA58)</f>
        <v>OG</v>
      </c>
      <c r="CL50" t="str">
        <f t="shared" si="46"/>
        <v/>
      </c>
      <c r="CM50">
        <f t="shared" si="14"/>
        <v>208125</v>
      </c>
      <c r="CN50" t="str">
        <f t="shared" si="47"/>
        <v>GK</v>
      </c>
      <c r="CO50">
        <f>IF('1STGR'!CB58=0,0,'1STGR'!CB58)</f>
        <v>25</v>
      </c>
      <c r="CP50">
        <f>IF('1STGR'!CB58=0, "", '1STGR'!CC58)</f>
        <v>110</v>
      </c>
      <c r="CQ50">
        <f>IF('1STGR'!CB58=0, "", '1STGR'!CD58)</f>
        <v>2</v>
      </c>
      <c r="CR50" t="str">
        <f>IF('1STGR'!CB58=0, "", '1STGR'!CE58)</f>
        <v>OG</v>
      </c>
      <c r="CS50" t="str">
        <f>IF('1STGR'!CB58=0, "", '1STGR'!CF58)</f>
        <v>OG</v>
      </c>
      <c r="CT50">
        <f>IF('1STGR'!CG58=0, 0, '1STGR'!CG58)</f>
        <v>25</v>
      </c>
      <c r="CU50">
        <f>IF('1STGR'!CG58=0, "", '1STGR'!CH58)</f>
        <v>27</v>
      </c>
      <c r="CV50">
        <f>IF('1STGR'!CG58=0, "", '1STGR'!CI58)</f>
        <v>2</v>
      </c>
      <c r="CW50" t="str">
        <f>IF('1STGR'!CG58=0, "", '1STGR'!CJ58)</f>
        <v>OG</v>
      </c>
      <c r="CX50" t="str">
        <f>IF('1STGR'!CG58=0, "", '1STGR'!CK58)</f>
        <v>OG</v>
      </c>
      <c r="CY50">
        <f>IF('1STGR'!CL58=0, "", '1STGR'!CL58)</f>
        <v>137</v>
      </c>
      <c r="CZ50" t="str">
        <f>IF('1STGR'!CL58=0, "", '1STGR'!CO58)</f>
        <v>OG</v>
      </c>
      <c r="DA50" t="str">
        <f>IF('1STGR'!CL58=0, "", '1STGR'!CP58)</f>
        <v>OG</v>
      </c>
      <c r="DB50" t="str">
        <f t="shared" si="48"/>
        <v/>
      </c>
      <c r="DC50">
        <f t="shared" si="17"/>
        <v>208130</v>
      </c>
      <c r="DD50" t="str">
        <f t="shared" si="49"/>
        <v>ORAL</v>
      </c>
      <c r="DE50">
        <f>IF('1STGR'!CQ58=0,0,'1STGR'!CQ58)</f>
        <v>25</v>
      </c>
      <c r="DF50">
        <f>IF('1STGR'!CQ58=0,"", '1STGR'!CR58)</f>
        <v>100</v>
      </c>
      <c r="DG50">
        <f>IF('1STGR'!CQ58=0,"", '1STGR'!CS58)</f>
        <v>2</v>
      </c>
      <c r="DH50" t="str">
        <f>IF('1STGR'!CQ58=0,"", '1STGR'!CT58)</f>
        <v>OG</v>
      </c>
      <c r="DI50" t="str">
        <f>IF('1STGR'!CQ58=0,"", '1STGR'!CU58)</f>
        <v>OG</v>
      </c>
      <c r="DJ50">
        <f>IF('1STGR'!CV58=0,0, '1STGR'!CV58)</f>
        <v>25</v>
      </c>
      <c r="DK50">
        <f>IF('1STGR'!CV58=0, "", '1STGR'!CW58)</f>
        <v>28</v>
      </c>
      <c r="DL50">
        <f>IF('1STGR'!CV58=0, "", '1STGR'!CX58)</f>
        <v>2</v>
      </c>
      <c r="DM50" t="str">
        <f>IF('1STGR'!CV58=0, "", '1STGR'!CY58)</f>
        <v>OG</v>
      </c>
      <c r="DN50" t="str">
        <f>IF('1STGR'!CV58=0, "", '1STGR'!CZ58)</f>
        <v>OG</v>
      </c>
      <c r="DO50">
        <f>IF('1STGR'!DA58=0,"", '1STGR'!DA58)</f>
        <v>128</v>
      </c>
      <c r="DP50" t="str">
        <f>IF('1STGR'!DA58=0,"", '1STGR'!DD58)</f>
        <v>OG</v>
      </c>
      <c r="DQ50" t="str">
        <f>IF('1STGR'!DA58=0,"", '1STGR'!DE58)</f>
        <v>OG</v>
      </c>
      <c r="DR50" t="str">
        <f t="shared" si="50"/>
        <v/>
      </c>
      <c r="DS50">
        <f t="shared" si="20"/>
        <v>208135</v>
      </c>
      <c r="DT50" t="str">
        <f t="shared" si="51"/>
        <v>WORKSHEET</v>
      </c>
      <c r="DU50">
        <f>IF('1STGR'!DF58=0,0, '1STGR'!DF58)</f>
        <v>25</v>
      </c>
      <c r="DV50">
        <f>IF('1STGR'!DF58=0,"", '1STGR'!DG58)</f>
        <v>120</v>
      </c>
      <c r="DW50">
        <f>IF('1STGR'!DF58=0,"",'1STGR'!DH58)</f>
        <v>2</v>
      </c>
      <c r="DX50" t="str">
        <f>IF('1STGR'!DF58=0,"",'1STGR'!DI58)</f>
        <v>OG</v>
      </c>
      <c r="DY50" t="str">
        <f>IF('1STGR'!DF58=0,"",'1STGR'!DJ58)</f>
        <v>OG</v>
      </c>
      <c r="DZ50">
        <f>IF('1STGR'!DK58=0,0, '1STGR'!DK58)</f>
        <v>25</v>
      </c>
      <c r="EA50">
        <f>IF('1STGR'!DK58=0,"", '1STGR'!DL58)</f>
        <v>27</v>
      </c>
      <c r="EB50">
        <f>IF('1STGR'!DK58=0,"", '1STGR'!DM58)</f>
        <v>2</v>
      </c>
      <c r="EC50" t="str">
        <f>IF('1STGR'!DK58=0,"", '1STGR'!DN58)</f>
        <v>OG</v>
      </c>
      <c r="ED50" t="str">
        <f>IF('1STGR'!DK58=0,"", '1STGR'!DO58)</f>
        <v>OG</v>
      </c>
      <c r="EE50">
        <f>IF('1STGR'!DP58=0,"", '1STGR'!DP58)</f>
        <v>147</v>
      </c>
      <c r="EF50" t="str">
        <f>IF('1STGR'!DP58=0,"", '1STGR'!DS58)</f>
        <v>OG</v>
      </c>
      <c r="EG50" t="str">
        <f>IF('1STGR'!DP58=0,"", '1STGR'!DT58)</f>
        <v>OG</v>
      </c>
      <c r="EH50" t="str">
        <f t="shared" si="52"/>
        <v/>
      </c>
      <c r="EI50" s="17">
        <f>'1STML'!AK58</f>
        <v>1501</v>
      </c>
      <c r="EJ50" s="17">
        <f>'1STML'!AL58</f>
        <v>230.92</v>
      </c>
      <c r="EK50" s="17" t="str">
        <f>'1STML'!AM58</f>
        <v>PASS</v>
      </c>
      <c r="EL50">
        <f>'1STML'!AN58</f>
        <v>19</v>
      </c>
      <c r="EM50" s="17">
        <f>'1STGR'!DY58</f>
        <v>0</v>
      </c>
      <c r="EN50">
        <f>'1STGR'!EA58</f>
        <v>1</v>
      </c>
      <c r="EO50">
        <f>'1STGR'!EB58</f>
        <v>59</v>
      </c>
      <c r="EP50" t="str">
        <f t="shared" si="27"/>
        <v>NOT GRADED</v>
      </c>
      <c r="EQ50" t="str">
        <f t="shared" si="28"/>
        <v>0-35</v>
      </c>
      <c r="ER50">
        <v>8</v>
      </c>
    </row>
    <row r="51" spans="1:148">
      <c r="A51">
        <f>'1ST'!A60</f>
        <v>50</v>
      </c>
      <c r="B51" t="str">
        <f>'1ST'!B60</f>
        <v>ST0790188</v>
      </c>
      <c r="C51">
        <f>'1ST'!C60</f>
        <v>200321</v>
      </c>
      <c r="D51" t="str">
        <f>'1ST'!D60</f>
        <v>SESEMA LIMBU</v>
      </c>
      <c r="E51">
        <f>SUB!$B$4</f>
        <v>35</v>
      </c>
      <c r="F51" t="str">
        <f>SUB!$B$5</f>
        <v>KG</v>
      </c>
      <c r="G51" s="24" t="str">
        <f t="shared" si="0"/>
        <v>SAGARMATHA</v>
      </c>
      <c r="H51" t="str">
        <f>SUB!$B$3</f>
        <v>FIRST TERMINAL EXAMINATION 2080</v>
      </c>
      <c r="I51" t="str">
        <f>STD!F52</f>
        <v>ENGLISH MEDIUM</v>
      </c>
      <c r="J51" s="7">
        <f>STD!R52</f>
        <v>0</v>
      </c>
      <c r="K51">
        <f t="shared" si="24"/>
        <v>208101</v>
      </c>
      <c r="L51" t="str">
        <f t="shared" si="37"/>
        <v>COMP. ENGLISH</v>
      </c>
      <c r="M51">
        <f>IF('1STGR'!E59=0,0,'1STGR'!E59)</f>
        <v>50</v>
      </c>
      <c r="N51">
        <f>IF('1STGR'!E59=0,"",'1STGR'!F59)</f>
        <v>160</v>
      </c>
      <c r="O51">
        <f>IF('1STGR'!E59=0,"",'1STGR'!G59)</f>
        <v>2.5</v>
      </c>
      <c r="P51" t="str">
        <f>IF('1STGR'!E59=0,"",'1STGR'!H59)</f>
        <v>OG</v>
      </c>
      <c r="Q51" t="str">
        <f>IF('1STGR'!E59=0,"",'1STGR'!I59)</f>
        <v>OG</v>
      </c>
      <c r="R51">
        <f>IF('1STGR'!J59=0,0,'1STGR'!J59)</f>
        <v>50</v>
      </c>
      <c r="S51">
        <f>IF('1STGR'!J59=0,"",'1STGR'!K59)</f>
        <v>55</v>
      </c>
      <c r="T51">
        <f>IF('1STGR'!J59=0,"",'1STGR'!L59)</f>
        <v>2.5</v>
      </c>
      <c r="U51" t="str">
        <f>IF('1STGR'!J59=0,"",'1STGR'!M59)</f>
        <v>OG</v>
      </c>
      <c r="V51" t="str">
        <f>IF('1STGR'!J59=0,"",'1STGR'!N59)</f>
        <v>OG</v>
      </c>
      <c r="W51">
        <f>IF('1STGR'!O59=0,"",'1STGR'!O59)</f>
        <v>215</v>
      </c>
      <c r="X51" t="str">
        <f>IF('1STGR'!O59=0,"",'1STGR'!R59)</f>
        <v>OG</v>
      </c>
      <c r="Y51" t="str">
        <f>IF('1STGR'!O59=0,"",'1STGR'!S59)</f>
        <v>OG</v>
      </c>
      <c r="Z51" t="str">
        <f t="shared" si="38"/>
        <v/>
      </c>
      <c r="AA51">
        <f t="shared" si="2"/>
        <v>208105</v>
      </c>
      <c r="AB51" t="str">
        <f t="shared" si="39"/>
        <v>COMP. NEPALI</v>
      </c>
      <c r="AC51">
        <f>IF('1STGR'!T59=0,0,'1STGR'!T59)</f>
        <v>50</v>
      </c>
      <c r="AD51">
        <f>IF('1STGR'!T59=0,"",'1STGR'!U59)</f>
        <v>145</v>
      </c>
      <c r="AE51">
        <f>IF('1STGR'!T59=0,"",'1STGR'!V59)</f>
        <v>2.5</v>
      </c>
      <c r="AF51" t="str">
        <f>IF('1STGR'!T59=0,"",'1STGR'!W59)</f>
        <v>OG</v>
      </c>
      <c r="AG51" t="str">
        <f>IF('1STGR'!T59=0,"",'1STGR'!X59)</f>
        <v>OG</v>
      </c>
      <c r="AH51">
        <f>IF('1STGR'!Y59=0,0,'1STGR'!Y59)</f>
        <v>50</v>
      </c>
      <c r="AI51">
        <f>IF('1STGR'!Y59=0,"",'1STGR'!Z59)</f>
        <v>54</v>
      </c>
      <c r="AJ51">
        <f>IF('1STGR'!Y59=0,"",'1STGR'!AA59)</f>
        <v>2.5</v>
      </c>
      <c r="AK51" t="str">
        <f>IF('1STGR'!Y59=0,"",'1STGR'!AB59)</f>
        <v>OG</v>
      </c>
      <c r="AL51" t="str">
        <f>IF('1STGR'!Y59=0,"",'1STGR'!AC59)</f>
        <v>OG</v>
      </c>
      <c r="AM51">
        <f>IF('1STGR'!AD59=0,"",'1STGR'!AD59)</f>
        <v>199</v>
      </c>
      <c r="AN51" t="str">
        <f>IF('1STGR'!AD59=0,"",'1STGR'!AG59)</f>
        <v>OG</v>
      </c>
      <c r="AO51" t="str">
        <f>IF('1STGR'!AD59=0,"",'1STGR'!AH59)</f>
        <v>OG</v>
      </c>
      <c r="AP51" t="str">
        <f t="shared" si="40"/>
        <v/>
      </c>
      <c r="AQ51">
        <f t="shared" si="5"/>
        <v>208110</v>
      </c>
      <c r="AR51" t="str">
        <f t="shared" si="41"/>
        <v>COMP. MATHEMATICS</v>
      </c>
      <c r="AS51">
        <f>IF('1STGR'!AI59=0,0,'1STGR'!AI59)</f>
        <v>50</v>
      </c>
      <c r="AT51">
        <f>IF('1STGR'!AI59=0,"",'1STGR'!AJ59)</f>
        <v>150</v>
      </c>
      <c r="AU51">
        <f>IF('1STGR'!AI59=0,"",'1STGR'!AK59)</f>
        <v>2.5</v>
      </c>
      <c r="AV51" t="str">
        <f>IF('1STGR'!AI59=0,"",'1STGR'!AL59)</f>
        <v>OG</v>
      </c>
      <c r="AW51" t="str">
        <f>IF('1STGR'!AI59=0,"",'1STGR'!AM59)</f>
        <v>OG</v>
      </c>
      <c r="AX51">
        <f>IF('1STGR'!AN59=0,0,'1STGR'!AN59)</f>
        <v>50</v>
      </c>
      <c r="AY51">
        <f>IF('1STGR'!AN59=0,"",'1STGR'!AO59)</f>
        <v>55</v>
      </c>
      <c r="AZ51">
        <f>IF('1STGR'!AN59=0,"",'1STGR'!AP59)</f>
        <v>2.5</v>
      </c>
      <c r="BA51" t="str">
        <f>IF('1STGR'!AN59=0,"",'1STGR'!AQ59)</f>
        <v>OG</v>
      </c>
      <c r="BB51" t="str">
        <f>IF('1STGR'!AN59=0,"",'1STGR'!AR59)</f>
        <v>OG</v>
      </c>
      <c r="BC51">
        <f>IF('1STGR'!AS59=0,"",'1STGR'!AS59)</f>
        <v>205</v>
      </c>
      <c r="BD51" t="str">
        <f>IF('1STGR'!AS59=0,"",'1STGR'!AV59)</f>
        <v>OG</v>
      </c>
      <c r="BE51" t="str">
        <f>IF('1STGR'!AS59=0,"",'1STGR'!AW59)</f>
        <v>OG</v>
      </c>
      <c r="BF51" t="str">
        <f t="shared" si="42"/>
        <v/>
      </c>
      <c r="BG51">
        <f t="shared" si="8"/>
        <v>208115</v>
      </c>
      <c r="BH51" t="str">
        <f t="shared" si="43"/>
        <v>SCIENCE AND TECHNOLOGY</v>
      </c>
      <c r="BI51">
        <f>IF('1STGR'!AX59=0,0,'1STGR'!AX59)</f>
        <v>50</v>
      </c>
      <c r="BJ51">
        <f>IF('1STGR'!AX59=0,"",'1STGR'!AY59)</f>
        <v>95</v>
      </c>
      <c r="BK51">
        <f>IF('1STGR'!AX59=0,"",'1STGR'!AZ59)</f>
        <v>2.5</v>
      </c>
      <c r="BL51" t="str">
        <f>IF('1STGR'!AX59=0,"",'1STGR'!BA59)</f>
        <v>OG</v>
      </c>
      <c r="BM51" t="str">
        <f>IF('1STGR'!AX59=0,"",'1STGR'!BB59)</f>
        <v>OG</v>
      </c>
      <c r="BN51">
        <f>IF('1STGR'!BC59=0,0,'1STGR'!BC59)</f>
        <v>50</v>
      </c>
      <c r="BO51">
        <f>IF('1STGR'!BC59=0,"",'1STGR'!BD59)</f>
        <v>54</v>
      </c>
      <c r="BP51">
        <f>IF('1STGR'!BC59=0,"",'1STGR'!BE59)</f>
        <v>2.5</v>
      </c>
      <c r="BQ51" t="str">
        <f>IF('1STGR'!BC59=0,"",'1STGR'!BF59)</f>
        <v>OG</v>
      </c>
      <c r="BR51" t="str">
        <f>IF('1STGR'!BC59=0,"",'1STGR'!BG59)</f>
        <v>OG</v>
      </c>
      <c r="BS51">
        <f>IF('1STGR'!BH59=0,"",'1STGR'!BH59)</f>
        <v>149</v>
      </c>
      <c r="BT51" t="str">
        <f>IF('1STGR'!BH59=0,"",'1STGR'!BK59)</f>
        <v>OG</v>
      </c>
      <c r="BU51" t="str">
        <f>IF('1STGR'!BH59=0,"",'1STGR'!BL59)</f>
        <v>OG</v>
      </c>
      <c r="BV51" t="str">
        <f t="shared" si="44"/>
        <v/>
      </c>
      <c r="BW51">
        <f t="shared" si="11"/>
        <v>208120</v>
      </c>
      <c r="BX51" t="str">
        <f t="shared" si="45"/>
        <v>SOCIAL STUDIES</v>
      </c>
      <c r="BY51">
        <f>IF('1STGR'!BM59=0,0,'1STGR'!BM59)</f>
        <v>50</v>
      </c>
      <c r="BZ51">
        <f>IF('1STGR'!BM59=0,"",'1STGR'!BN59)</f>
        <v>185</v>
      </c>
      <c r="CA51">
        <f>IF('1STGR'!BM59=0,"",'1STGR'!BO59)</f>
        <v>2.5</v>
      </c>
      <c r="CB51" t="str">
        <f>IF('1STGR'!BM59=0,"",'1STGR'!BP59)</f>
        <v>OG</v>
      </c>
      <c r="CC51" t="str">
        <f>IF('1STGR'!BM59=0,"",'1STGR'!BQ59)</f>
        <v>OG</v>
      </c>
      <c r="CD51">
        <f>IF('1STGR'!BR59=0,0,'1STGR'!BR59)</f>
        <v>50</v>
      </c>
      <c r="CE51">
        <f>IF('1STGR'!BR59=0,"",'1STGR'!BS59)</f>
        <v>50</v>
      </c>
      <c r="CF51">
        <f>IF('1STGR'!BR59=0,"",'1STGR'!BT59)</f>
        <v>2.5</v>
      </c>
      <c r="CG51" t="str">
        <f>IF('1STGR'!BR59=0,"",'1STGR'!BU59)</f>
        <v>A+</v>
      </c>
      <c r="CH51">
        <f>IF('1STGR'!BR59=0,"",'1STGR'!BV59)</f>
        <v>4</v>
      </c>
      <c r="CI51">
        <f>IF('1STGR'!BW59=0, "", '1STGR'!BW59)</f>
        <v>235</v>
      </c>
      <c r="CJ51" t="str">
        <f>IF('1STGR'!BW59=0, "", '1STGR'!BZ59)</f>
        <v>OG</v>
      </c>
      <c r="CK51" t="str">
        <f>IF('1STGR'!BW59=0, "", '1STGR'!CA59)</f>
        <v>OG</v>
      </c>
      <c r="CL51" t="str">
        <f t="shared" si="46"/>
        <v/>
      </c>
      <c r="CM51">
        <f t="shared" si="14"/>
        <v>208125</v>
      </c>
      <c r="CN51" t="str">
        <f t="shared" si="47"/>
        <v>GK</v>
      </c>
      <c r="CO51">
        <f>IF('1STGR'!CB59=0,0,'1STGR'!CB59)</f>
        <v>25</v>
      </c>
      <c r="CP51">
        <f>IF('1STGR'!CB59=0, "", '1STGR'!CC59)</f>
        <v>110</v>
      </c>
      <c r="CQ51">
        <f>IF('1STGR'!CB59=0, "", '1STGR'!CD59)</f>
        <v>2</v>
      </c>
      <c r="CR51" t="str">
        <f>IF('1STGR'!CB59=0, "", '1STGR'!CE59)</f>
        <v>OG</v>
      </c>
      <c r="CS51" t="str">
        <f>IF('1STGR'!CB59=0, "", '1STGR'!CF59)</f>
        <v>OG</v>
      </c>
      <c r="CT51">
        <f>IF('1STGR'!CG59=0, 0, '1STGR'!CG59)</f>
        <v>25</v>
      </c>
      <c r="CU51">
        <f>IF('1STGR'!CG59=0, "", '1STGR'!CH59)</f>
        <v>27</v>
      </c>
      <c r="CV51">
        <f>IF('1STGR'!CG59=0, "", '1STGR'!CI59)</f>
        <v>2</v>
      </c>
      <c r="CW51" t="str">
        <f>IF('1STGR'!CG59=0, "", '1STGR'!CJ59)</f>
        <v>OG</v>
      </c>
      <c r="CX51" t="str">
        <f>IF('1STGR'!CG59=0, "", '1STGR'!CK59)</f>
        <v>OG</v>
      </c>
      <c r="CY51">
        <f>IF('1STGR'!CL59=0, "", '1STGR'!CL59)</f>
        <v>137</v>
      </c>
      <c r="CZ51" t="str">
        <f>IF('1STGR'!CL59=0, "", '1STGR'!CO59)</f>
        <v>OG</v>
      </c>
      <c r="DA51" t="str">
        <f>IF('1STGR'!CL59=0, "", '1STGR'!CP59)</f>
        <v>OG</v>
      </c>
      <c r="DB51" t="str">
        <f t="shared" si="48"/>
        <v/>
      </c>
      <c r="DC51">
        <f t="shared" si="17"/>
        <v>208130</v>
      </c>
      <c r="DD51" t="str">
        <f t="shared" si="49"/>
        <v>ORAL</v>
      </c>
      <c r="DE51">
        <f>IF('1STGR'!CQ59=0,0,'1STGR'!CQ59)</f>
        <v>25</v>
      </c>
      <c r="DF51">
        <f>IF('1STGR'!CQ59=0,"", '1STGR'!CR59)</f>
        <v>100</v>
      </c>
      <c r="DG51">
        <f>IF('1STGR'!CQ59=0,"", '1STGR'!CS59)</f>
        <v>2</v>
      </c>
      <c r="DH51" t="str">
        <f>IF('1STGR'!CQ59=0,"", '1STGR'!CT59)</f>
        <v>OG</v>
      </c>
      <c r="DI51" t="str">
        <f>IF('1STGR'!CQ59=0,"", '1STGR'!CU59)</f>
        <v>OG</v>
      </c>
      <c r="DJ51">
        <f>IF('1STGR'!CV59=0,0, '1STGR'!CV59)</f>
        <v>25</v>
      </c>
      <c r="DK51">
        <f>IF('1STGR'!CV59=0, "", '1STGR'!CW59)</f>
        <v>14</v>
      </c>
      <c r="DL51">
        <f>IF('1STGR'!CV59=0, "", '1STGR'!CX59)</f>
        <v>2</v>
      </c>
      <c r="DM51" t="str">
        <f>IF('1STGR'!CV59=0, "", '1STGR'!CY59)</f>
        <v>C+</v>
      </c>
      <c r="DN51">
        <f>IF('1STGR'!CV59=0, "", '1STGR'!CZ59)</f>
        <v>2.4</v>
      </c>
      <c r="DO51">
        <f>IF('1STGR'!DA59=0,"", '1STGR'!DA59)</f>
        <v>114</v>
      </c>
      <c r="DP51" t="str">
        <f>IF('1STGR'!DA59=0,"", '1STGR'!DD59)</f>
        <v>OG</v>
      </c>
      <c r="DQ51" t="str">
        <f>IF('1STGR'!DA59=0,"", '1STGR'!DE59)</f>
        <v>OG</v>
      </c>
      <c r="DR51" t="str">
        <f t="shared" si="50"/>
        <v/>
      </c>
      <c r="DS51">
        <f t="shared" si="20"/>
        <v>208135</v>
      </c>
      <c r="DT51" t="str">
        <f t="shared" si="51"/>
        <v>WORKSHEET</v>
      </c>
      <c r="DU51">
        <f>IF('1STGR'!DF59=0,0, '1STGR'!DF59)</f>
        <v>25</v>
      </c>
      <c r="DV51">
        <f>IF('1STGR'!DF59=0,"", '1STGR'!DG59)</f>
        <v>100</v>
      </c>
      <c r="DW51">
        <f>IF('1STGR'!DF59=0,"",'1STGR'!DH59)</f>
        <v>2</v>
      </c>
      <c r="DX51" t="str">
        <f>IF('1STGR'!DF59=0,"",'1STGR'!DI59)</f>
        <v>OG</v>
      </c>
      <c r="DY51" t="str">
        <f>IF('1STGR'!DF59=0,"",'1STGR'!DJ59)</f>
        <v>OG</v>
      </c>
      <c r="DZ51">
        <f>IF('1STGR'!DK59=0,0, '1STGR'!DK59)</f>
        <v>25</v>
      </c>
      <c r="EA51">
        <f>IF('1STGR'!DK59=0,"", '1STGR'!DL59)</f>
        <v>27</v>
      </c>
      <c r="EB51">
        <f>IF('1STGR'!DK59=0,"", '1STGR'!DM59)</f>
        <v>2</v>
      </c>
      <c r="EC51" t="str">
        <f>IF('1STGR'!DK59=0,"", '1STGR'!DN59)</f>
        <v>OG</v>
      </c>
      <c r="ED51" t="str">
        <f>IF('1STGR'!DK59=0,"", '1STGR'!DO59)</f>
        <v>OG</v>
      </c>
      <c r="EE51">
        <f>IF('1STGR'!DP59=0,"", '1STGR'!DP59)</f>
        <v>127</v>
      </c>
      <c r="EF51" t="str">
        <f>IF('1STGR'!DP59=0,"", '1STGR'!DS59)</f>
        <v>OG</v>
      </c>
      <c r="EG51" t="str">
        <f>IF('1STGR'!DP59=0,"", '1STGR'!DT59)</f>
        <v>OG</v>
      </c>
      <c r="EH51" t="str">
        <f t="shared" si="52"/>
        <v/>
      </c>
      <c r="EI51" s="17">
        <f>'1STML'!AK59</f>
        <v>1381</v>
      </c>
      <c r="EJ51" s="17">
        <f>'1STML'!AL59</f>
        <v>212.46</v>
      </c>
      <c r="EK51" s="17" t="str">
        <f>'1STML'!AM59</f>
        <v>PASS</v>
      </c>
      <c r="EL51">
        <f>'1STML'!AN59</f>
        <v>22</v>
      </c>
      <c r="EM51" s="17">
        <f>'1STGR'!DY59</f>
        <v>0</v>
      </c>
      <c r="EN51">
        <f>'1STGR'!EA59</f>
        <v>1</v>
      </c>
      <c r="EO51">
        <f>'1STGR'!EB59</f>
        <v>51</v>
      </c>
      <c r="EP51" t="str">
        <f t="shared" si="27"/>
        <v>NOT GRADED</v>
      </c>
      <c r="EQ51" t="str">
        <f t="shared" si="28"/>
        <v>0-35</v>
      </c>
      <c r="ER51">
        <v>8</v>
      </c>
    </row>
    <row r="52" spans="1:148">
      <c r="A52">
        <f>'1ST'!A61</f>
        <v>51</v>
      </c>
      <c r="B52" t="str">
        <f>'1ST'!B61</f>
        <v>ST0790195</v>
      </c>
      <c r="C52">
        <f>'1ST'!C61</f>
        <v>200322</v>
      </c>
      <c r="D52" t="str">
        <f>'1ST'!D61</f>
        <v>SHONI HANG LIMBU</v>
      </c>
      <c r="E52">
        <f>SUB!$B$4</f>
        <v>35</v>
      </c>
      <c r="F52" t="str">
        <f>SUB!$B$5</f>
        <v>KG</v>
      </c>
      <c r="G52" s="24" t="str">
        <f t="shared" si="0"/>
        <v>SAGARMATHA</v>
      </c>
      <c r="H52" t="str">
        <f>SUB!$B$3</f>
        <v>FIRST TERMINAL EXAMINATION 2080</v>
      </c>
      <c r="I52" t="str">
        <f>STD!F53</f>
        <v>ENGLISH MEDIUM</v>
      </c>
      <c r="J52" s="7">
        <f>STD!R53</f>
        <v>0</v>
      </c>
      <c r="K52">
        <f t="shared" si="24"/>
        <v>208101</v>
      </c>
      <c r="L52" t="str">
        <f t="shared" si="37"/>
        <v>COMP. ENGLISH</v>
      </c>
      <c r="M52">
        <f>IF('1STGR'!E60=0,0,'1STGR'!E60)</f>
        <v>50</v>
      </c>
      <c r="N52">
        <f>IF('1STGR'!E60=0,"",'1STGR'!F60)</f>
        <v>240</v>
      </c>
      <c r="O52">
        <f>IF('1STGR'!E60=0,"",'1STGR'!G60)</f>
        <v>2.5</v>
      </c>
      <c r="P52" t="str">
        <f>IF('1STGR'!E60=0,"",'1STGR'!H60)</f>
        <v>OG</v>
      </c>
      <c r="Q52" t="str">
        <f>IF('1STGR'!E60=0,"",'1STGR'!I60)</f>
        <v>OG</v>
      </c>
      <c r="R52">
        <f>IF('1STGR'!J60=0,0,'1STGR'!J60)</f>
        <v>50</v>
      </c>
      <c r="S52">
        <f>IF('1STGR'!J60=0,"",'1STGR'!K60)</f>
        <v>57</v>
      </c>
      <c r="T52">
        <f>IF('1STGR'!J60=0,"",'1STGR'!L60)</f>
        <v>2.5</v>
      </c>
      <c r="U52" t="str">
        <f>IF('1STGR'!J60=0,"",'1STGR'!M60)</f>
        <v>OG</v>
      </c>
      <c r="V52" t="str">
        <f>IF('1STGR'!J60=0,"",'1STGR'!N60)</f>
        <v>OG</v>
      </c>
      <c r="W52">
        <f>IF('1STGR'!O60=0,"",'1STGR'!O60)</f>
        <v>297</v>
      </c>
      <c r="X52" t="str">
        <f>IF('1STGR'!O60=0,"",'1STGR'!R60)</f>
        <v>OG</v>
      </c>
      <c r="Y52" t="str">
        <f>IF('1STGR'!O60=0,"",'1STGR'!S60)</f>
        <v>OG</v>
      </c>
      <c r="Z52" t="str">
        <f t="shared" si="38"/>
        <v/>
      </c>
      <c r="AA52">
        <f t="shared" si="2"/>
        <v>208105</v>
      </c>
      <c r="AB52" t="str">
        <f t="shared" si="39"/>
        <v>COMP. NEPALI</v>
      </c>
      <c r="AC52">
        <f>IF('1STGR'!T60=0,0,'1STGR'!T60)</f>
        <v>50</v>
      </c>
      <c r="AD52">
        <f>IF('1STGR'!T60=0,"",'1STGR'!U60)</f>
        <v>210</v>
      </c>
      <c r="AE52">
        <f>IF('1STGR'!T60=0,"",'1STGR'!V60)</f>
        <v>2.5</v>
      </c>
      <c r="AF52" t="str">
        <f>IF('1STGR'!T60=0,"",'1STGR'!W60)</f>
        <v>OG</v>
      </c>
      <c r="AG52" t="str">
        <f>IF('1STGR'!T60=0,"",'1STGR'!X60)</f>
        <v>OG</v>
      </c>
      <c r="AH52">
        <f>IF('1STGR'!Y60=0,0,'1STGR'!Y60)</f>
        <v>50</v>
      </c>
      <c r="AI52">
        <f>IF('1STGR'!Y60=0,"",'1STGR'!Z60)</f>
        <v>55</v>
      </c>
      <c r="AJ52">
        <f>IF('1STGR'!Y60=0,"",'1STGR'!AA60)</f>
        <v>2.5</v>
      </c>
      <c r="AK52" t="str">
        <f>IF('1STGR'!Y60=0,"",'1STGR'!AB60)</f>
        <v>OG</v>
      </c>
      <c r="AL52" t="str">
        <f>IF('1STGR'!Y60=0,"",'1STGR'!AC60)</f>
        <v>OG</v>
      </c>
      <c r="AM52">
        <f>IF('1STGR'!AD60=0,"",'1STGR'!AD60)</f>
        <v>265</v>
      </c>
      <c r="AN52" t="str">
        <f>IF('1STGR'!AD60=0,"",'1STGR'!AG60)</f>
        <v>OG</v>
      </c>
      <c r="AO52" t="str">
        <f>IF('1STGR'!AD60=0,"",'1STGR'!AH60)</f>
        <v>OG</v>
      </c>
      <c r="AP52" t="str">
        <f t="shared" si="40"/>
        <v/>
      </c>
      <c r="AQ52">
        <f t="shared" si="5"/>
        <v>208110</v>
      </c>
      <c r="AR52" t="str">
        <f t="shared" si="41"/>
        <v>COMP. MATHEMATICS</v>
      </c>
      <c r="AS52">
        <f>IF('1STGR'!AI60=0,0,'1STGR'!AI60)</f>
        <v>50</v>
      </c>
      <c r="AT52">
        <f>IF('1STGR'!AI60=0,"",'1STGR'!AJ60)</f>
        <v>200</v>
      </c>
      <c r="AU52">
        <f>IF('1STGR'!AI60=0,"",'1STGR'!AK60)</f>
        <v>2.5</v>
      </c>
      <c r="AV52" t="str">
        <f>IF('1STGR'!AI60=0,"",'1STGR'!AL60)</f>
        <v>OG</v>
      </c>
      <c r="AW52" t="str">
        <f>IF('1STGR'!AI60=0,"",'1STGR'!AM60)</f>
        <v>OG</v>
      </c>
      <c r="AX52">
        <f>IF('1STGR'!AN60=0,0,'1STGR'!AN60)</f>
        <v>50</v>
      </c>
      <c r="AY52">
        <f>IF('1STGR'!AN60=0,"",'1STGR'!AO60)</f>
        <v>57</v>
      </c>
      <c r="AZ52">
        <f>IF('1STGR'!AN60=0,"",'1STGR'!AP60)</f>
        <v>2.5</v>
      </c>
      <c r="BA52" t="str">
        <f>IF('1STGR'!AN60=0,"",'1STGR'!AQ60)</f>
        <v>OG</v>
      </c>
      <c r="BB52" t="str">
        <f>IF('1STGR'!AN60=0,"",'1STGR'!AR60)</f>
        <v>OG</v>
      </c>
      <c r="BC52">
        <f>IF('1STGR'!AS60=0,"",'1STGR'!AS60)</f>
        <v>257</v>
      </c>
      <c r="BD52" t="str">
        <f>IF('1STGR'!AS60=0,"",'1STGR'!AV60)</f>
        <v>OG</v>
      </c>
      <c r="BE52" t="str">
        <f>IF('1STGR'!AS60=0,"",'1STGR'!AW60)</f>
        <v>OG</v>
      </c>
      <c r="BF52" t="str">
        <f t="shared" si="42"/>
        <v/>
      </c>
      <c r="BG52">
        <f t="shared" si="8"/>
        <v>208115</v>
      </c>
      <c r="BH52" t="str">
        <f t="shared" si="43"/>
        <v>SCIENCE AND TECHNOLOGY</v>
      </c>
      <c r="BI52">
        <f>IF('1STGR'!AX60=0,0,'1STGR'!AX60)</f>
        <v>50</v>
      </c>
      <c r="BJ52">
        <f>IF('1STGR'!AX60=0,"",'1STGR'!AY60)</f>
        <v>220</v>
      </c>
      <c r="BK52">
        <f>IF('1STGR'!AX60=0,"",'1STGR'!AZ60)</f>
        <v>2.5</v>
      </c>
      <c r="BL52" t="str">
        <f>IF('1STGR'!AX60=0,"",'1STGR'!BA60)</f>
        <v>OG</v>
      </c>
      <c r="BM52" t="str">
        <f>IF('1STGR'!AX60=0,"",'1STGR'!BB60)</f>
        <v>OG</v>
      </c>
      <c r="BN52">
        <f>IF('1STGR'!BC60=0,0,'1STGR'!BC60)</f>
        <v>50</v>
      </c>
      <c r="BO52">
        <f>IF('1STGR'!BC60=0,"",'1STGR'!BD60)</f>
        <v>55</v>
      </c>
      <c r="BP52">
        <f>IF('1STGR'!BC60=0,"",'1STGR'!BE60)</f>
        <v>2.5</v>
      </c>
      <c r="BQ52" t="str">
        <f>IF('1STGR'!BC60=0,"",'1STGR'!BF60)</f>
        <v>OG</v>
      </c>
      <c r="BR52" t="str">
        <f>IF('1STGR'!BC60=0,"",'1STGR'!BG60)</f>
        <v>OG</v>
      </c>
      <c r="BS52">
        <f>IF('1STGR'!BH60=0,"",'1STGR'!BH60)</f>
        <v>275</v>
      </c>
      <c r="BT52" t="str">
        <f>IF('1STGR'!BH60=0,"",'1STGR'!BK60)</f>
        <v>OG</v>
      </c>
      <c r="BU52" t="str">
        <f>IF('1STGR'!BH60=0,"",'1STGR'!BL60)</f>
        <v>OG</v>
      </c>
      <c r="BV52" t="str">
        <f t="shared" si="44"/>
        <v/>
      </c>
      <c r="BW52">
        <f t="shared" si="11"/>
        <v>208120</v>
      </c>
      <c r="BX52" t="str">
        <f t="shared" si="45"/>
        <v>SOCIAL STUDIES</v>
      </c>
      <c r="BY52">
        <f>IF('1STGR'!BM60=0,0,'1STGR'!BM60)</f>
        <v>50</v>
      </c>
      <c r="BZ52">
        <f>IF('1STGR'!BM60=0,"",'1STGR'!BN60)</f>
        <v>220</v>
      </c>
      <c r="CA52">
        <f>IF('1STGR'!BM60=0,"",'1STGR'!BO60)</f>
        <v>2.5</v>
      </c>
      <c r="CB52" t="str">
        <f>IF('1STGR'!BM60=0,"",'1STGR'!BP60)</f>
        <v>OG</v>
      </c>
      <c r="CC52" t="str">
        <f>IF('1STGR'!BM60=0,"",'1STGR'!BQ60)</f>
        <v>OG</v>
      </c>
      <c r="CD52">
        <f>IF('1STGR'!BR60=0,0,'1STGR'!BR60)</f>
        <v>50</v>
      </c>
      <c r="CE52">
        <f>IF('1STGR'!BR60=0,"",'1STGR'!BS60)</f>
        <v>57</v>
      </c>
      <c r="CF52">
        <f>IF('1STGR'!BR60=0,"",'1STGR'!BT60)</f>
        <v>2.5</v>
      </c>
      <c r="CG52" t="str">
        <f>IF('1STGR'!BR60=0,"",'1STGR'!BU60)</f>
        <v>OG</v>
      </c>
      <c r="CH52" t="str">
        <f>IF('1STGR'!BR60=0,"",'1STGR'!BV60)</f>
        <v>OG</v>
      </c>
      <c r="CI52">
        <f>IF('1STGR'!BW60=0, "", '1STGR'!BW60)</f>
        <v>277</v>
      </c>
      <c r="CJ52" t="str">
        <f>IF('1STGR'!BW60=0, "", '1STGR'!BZ60)</f>
        <v>OG</v>
      </c>
      <c r="CK52" t="str">
        <f>IF('1STGR'!BW60=0, "", '1STGR'!CA60)</f>
        <v>OG</v>
      </c>
      <c r="CL52" t="str">
        <f t="shared" si="46"/>
        <v/>
      </c>
      <c r="CM52">
        <f t="shared" si="14"/>
        <v>208125</v>
      </c>
      <c r="CN52" t="str">
        <f t="shared" si="47"/>
        <v>GK</v>
      </c>
      <c r="CO52">
        <f>IF('1STGR'!CB60=0,0,'1STGR'!CB60)</f>
        <v>25</v>
      </c>
      <c r="CP52">
        <f>IF('1STGR'!CB60=0, "", '1STGR'!CC60)</f>
        <v>115</v>
      </c>
      <c r="CQ52">
        <f>IF('1STGR'!CB60=0, "", '1STGR'!CD60)</f>
        <v>2</v>
      </c>
      <c r="CR52" t="str">
        <f>IF('1STGR'!CB60=0, "", '1STGR'!CE60)</f>
        <v>OG</v>
      </c>
      <c r="CS52" t="str">
        <f>IF('1STGR'!CB60=0, "", '1STGR'!CF60)</f>
        <v>OG</v>
      </c>
      <c r="CT52">
        <f>IF('1STGR'!CG60=0, 0, '1STGR'!CG60)</f>
        <v>25</v>
      </c>
      <c r="CU52">
        <f>IF('1STGR'!CG60=0, "", '1STGR'!CH60)</f>
        <v>28</v>
      </c>
      <c r="CV52">
        <f>IF('1STGR'!CG60=0, "", '1STGR'!CI60)</f>
        <v>2</v>
      </c>
      <c r="CW52" t="str">
        <f>IF('1STGR'!CG60=0, "", '1STGR'!CJ60)</f>
        <v>OG</v>
      </c>
      <c r="CX52" t="str">
        <f>IF('1STGR'!CG60=0, "", '1STGR'!CK60)</f>
        <v>OG</v>
      </c>
      <c r="CY52">
        <f>IF('1STGR'!CL60=0, "", '1STGR'!CL60)</f>
        <v>143</v>
      </c>
      <c r="CZ52" t="str">
        <f>IF('1STGR'!CL60=0, "", '1STGR'!CO60)</f>
        <v>OG</v>
      </c>
      <c r="DA52" t="str">
        <f>IF('1STGR'!CL60=0, "", '1STGR'!CP60)</f>
        <v>OG</v>
      </c>
      <c r="DB52" t="str">
        <f t="shared" si="48"/>
        <v/>
      </c>
      <c r="DC52">
        <f t="shared" si="17"/>
        <v>208130</v>
      </c>
      <c r="DD52" t="str">
        <f t="shared" si="49"/>
        <v>ORAL</v>
      </c>
      <c r="DE52">
        <f>IF('1STGR'!CQ60=0,0,'1STGR'!CQ60)</f>
        <v>25</v>
      </c>
      <c r="DF52">
        <f>IF('1STGR'!CQ60=0,"", '1STGR'!CR60)</f>
        <v>100</v>
      </c>
      <c r="DG52">
        <f>IF('1STGR'!CQ60=0,"", '1STGR'!CS60)</f>
        <v>2</v>
      </c>
      <c r="DH52" t="str">
        <f>IF('1STGR'!CQ60=0,"", '1STGR'!CT60)</f>
        <v>OG</v>
      </c>
      <c r="DI52" t="str">
        <f>IF('1STGR'!CQ60=0,"", '1STGR'!CU60)</f>
        <v>OG</v>
      </c>
      <c r="DJ52">
        <f>IF('1STGR'!CV60=0,0, '1STGR'!CV60)</f>
        <v>25</v>
      </c>
      <c r="DK52">
        <f>IF('1STGR'!CV60=0, "", '1STGR'!CW60)</f>
        <v>27</v>
      </c>
      <c r="DL52">
        <f>IF('1STGR'!CV60=0, "", '1STGR'!CX60)</f>
        <v>2</v>
      </c>
      <c r="DM52" t="str">
        <f>IF('1STGR'!CV60=0, "", '1STGR'!CY60)</f>
        <v>OG</v>
      </c>
      <c r="DN52" t="str">
        <f>IF('1STGR'!CV60=0, "", '1STGR'!CZ60)</f>
        <v>OG</v>
      </c>
      <c r="DO52">
        <f>IF('1STGR'!DA60=0,"", '1STGR'!DA60)</f>
        <v>127</v>
      </c>
      <c r="DP52" t="str">
        <f>IF('1STGR'!DA60=0,"", '1STGR'!DD60)</f>
        <v>OG</v>
      </c>
      <c r="DQ52" t="str">
        <f>IF('1STGR'!DA60=0,"", '1STGR'!DE60)</f>
        <v>OG</v>
      </c>
      <c r="DR52" t="str">
        <f t="shared" si="50"/>
        <v/>
      </c>
      <c r="DS52">
        <f t="shared" si="20"/>
        <v>208135</v>
      </c>
      <c r="DT52" t="str">
        <f t="shared" si="51"/>
        <v>WORKSHEET</v>
      </c>
      <c r="DU52">
        <f>IF('1STGR'!DF60=0,0, '1STGR'!DF60)</f>
        <v>25</v>
      </c>
      <c r="DV52">
        <f>IF('1STGR'!DF60=0,"", '1STGR'!DG60)</f>
        <v>110</v>
      </c>
      <c r="DW52">
        <f>IF('1STGR'!DF60=0,"",'1STGR'!DH60)</f>
        <v>2</v>
      </c>
      <c r="DX52" t="str">
        <f>IF('1STGR'!DF60=0,"",'1STGR'!DI60)</f>
        <v>OG</v>
      </c>
      <c r="DY52" t="str">
        <f>IF('1STGR'!DF60=0,"",'1STGR'!DJ60)</f>
        <v>OG</v>
      </c>
      <c r="DZ52">
        <f>IF('1STGR'!DK60=0,0, '1STGR'!DK60)</f>
        <v>25</v>
      </c>
      <c r="EA52">
        <f>IF('1STGR'!DK60=0,"", '1STGR'!DL60)</f>
        <v>28</v>
      </c>
      <c r="EB52">
        <f>IF('1STGR'!DK60=0,"", '1STGR'!DM60)</f>
        <v>2</v>
      </c>
      <c r="EC52" t="str">
        <f>IF('1STGR'!DK60=0,"", '1STGR'!DN60)</f>
        <v>OG</v>
      </c>
      <c r="ED52" t="str">
        <f>IF('1STGR'!DK60=0,"", '1STGR'!DO60)</f>
        <v>OG</v>
      </c>
      <c r="EE52">
        <f>IF('1STGR'!DP60=0,"", '1STGR'!DP60)</f>
        <v>138</v>
      </c>
      <c r="EF52" t="str">
        <f>IF('1STGR'!DP60=0,"", '1STGR'!DS60)</f>
        <v>OG</v>
      </c>
      <c r="EG52" t="str">
        <f>IF('1STGR'!DP60=0,"", '1STGR'!DT60)</f>
        <v>OG</v>
      </c>
      <c r="EH52" t="str">
        <f t="shared" si="52"/>
        <v/>
      </c>
      <c r="EI52" s="17">
        <f>'1STML'!AK60</f>
        <v>1779</v>
      </c>
      <c r="EJ52" s="17">
        <f>'1STML'!AL60</f>
        <v>273.69</v>
      </c>
      <c r="EK52" s="17" t="str">
        <f>'1STML'!AM60</f>
        <v>PASS</v>
      </c>
      <c r="EL52">
        <f>'1STML'!AN60</f>
        <v>9</v>
      </c>
      <c r="EM52" s="17">
        <f>'1STGR'!DY60</f>
        <v>0</v>
      </c>
      <c r="EN52">
        <f>'1STGR'!EA60</f>
        <v>1</v>
      </c>
      <c r="EO52">
        <f>'1STGR'!EB60</f>
        <v>59</v>
      </c>
      <c r="EP52" t="str">
        <f t="shared" si="27"/>
        <v>NOT GRADED</v>
      </c>
      <c r="EQ52" t="str">
        <f t="shared" si="28"/>
        <v>0-35</v>
      </c>
      <c r="ER52">
        <v>8</v>
      </c>
    </row>
    <row r="53" spans="1:148">
      <c r="A53">
        <f>'1ST'!A62</f>
        <v>52</v>
      </c>
      <c r="B53" t="str">
        <f>'1ST'!B62</f>
        <v>ST0800462</v>
      </c>
      <c r="C53">
        <f>'1ST'!C62</f>
        <v>200323</v>
      </c>
      <c r="D53" t="str">
        <f>'1ST'!D62</f>
        <v>SIMANYA KUMAL</v>
      </c>
      <c r="E53">
        <f>SUB!$B$4</f>
        <v>35</v>
      </c>
      <c r="F53" t="str">
        <f>SUB!$B$5</f>
        <v>KG</v>
      </c>
      <c r="G53" s="24" t="str">
        <f t="shared" si="0"/>
        <v>SAGARMATHA</v>
      </c>
      <c r="H53" t="str">
        <f>SUB!$B$3</f>
        <v>FIRST TERMINAL EXAMINATION 2080</v>
      </c>
      <c r="I53" t="str">
        <f>STD!F54</f>
        <v>ENGLISH MEDIUM</v>
      </c>
      <c r="J53" s="7">
        <f>STD!R54</f>
        <v>0</v>
      </c>
      <c r="K53">
        <f t="shared" si="24"/>
        <v>208101</v>
      </c>
      <c r="L53" t="str">
        <f t="shared" si="37"/>
        <v>COMP. ENGLISH</v>
      </c>
      <c r="M53">
        <f>IF('1STGR'!E61=0,0,'1STGR'!E61)</f>
        <v>50</v>
      </c>
      <c r="N53">
        <f>IF('1STGR'!E61=0,"",'1STGR'!F61)</f>
        <v>135</v>
      </c>
      <c r="O53">
        <f>IF('1STGR'!E61=0,"",'1STGR'!G61)</f>
        <v>2.5</v>
      </c>
      <c r="P53" t="str">
        <f>IF('1STGR'!E61=0,"",'1STGR'!H61)</f>
        <v>OG</v>
      </c>
      <c r="Q53" t="str">
        <f>IF('1STGR'!E61=0,"",'1STGR'!I61)</f>
        <v>OG</v>
      </c>
      <c r="R53">
        <f>IF('1STGR'!J61=0,0,'1STGR'!J61)</f>
        <v>50</v>
      </c>
      <c r="S53">
        <f>IF('1STGR'!J61=0,"",'1STGR'!K61)</f>
        <v>52</v>
      </c>
      <c r="T53">
        <f>IF('1STGR'!J61=0,"",'1STGR'!L61)</f>
        <v>2.5</v>
      </c>
      <c r="U53" t="str">
        <f>IF('1STGR'!J61=0,"",'1STGR'!M61)</f>
        <v>OG</v>
      </c>
      <c r="V53" t="str">
        <f>IF('1STGR'!J61=0,"",'1STGR'!N61)</f>
        <v>OG</v>
      </c>
      <c r="W53">
        <f>IF('1STGR'!O61=0,"",'1STGR'!O61)</f>
        <v>187</v>
      </c>
      <c r="X53" t="str">
        <f>IF('1STGR'!O61=0,"",'1STGR'!R61)</f>
        <v>OG</v>
      </c>
      <c r="Y53" t="str">
        <f>IF('1STGR'!O61=0,"",'1STGR'!S61)</f>
        <v>OG</v>
      </c>
      <c r="Z53" t="str">
        <f t="shared" si="38"/>
        <v/>
      </c>
      <c r="AA53">
        <f t="shared" si="2"/>
        <v>208105</v>
      </c>
      <c r="AB53" t="str">
        <f t="shared" si="39"/>
        <v>COMP. NEPALI</v>
      </c>
      <c r="AC53">
        <f>IF('1STGR'!T61=0,0,'1STGR'!T61)</f>
        <v>50</v>
      </c>
      <c r="AD53">
        <f>IF('1STGR'!T61=0,"",'1STGR'!U61)</f>
        <v>235</v>
      </c>
      <c r="AE53">
        <f>IF('1STGR'!T61=0,"",'1STGR'!V61)</f>
        <v>2.5</v>
      </c>
      <c r="AF53" t="str">
        <f>IF('1STGR'!T61=0,"",'1STGR'!W61)</f>
        <v>OG</v>
      </c>
      <c r="AG53" t="str">
        <f>IF('1STGR'!T61=0,"",'1STGR'!X61)</f>
        <v>OG</v>
      </c>
      <c r="AH53">
        <f>IF('1STGR'!Y61=0,0,'1STGR'!Y61)</f>
        <v>50</v>
      </c>
      <c r="AI53">
        <f>IF('1STGR'!Y61=0,"",'1STGR'!Z61)</f>
        <v>54</v>
      </c>
      <c r="AJ53">
        <f>IF('1STGR'!Y61=0,"",'1STGR'!AA61)</f>
        <v>2.5</v>
      </c>
      <c r="AK53" t="str">
        <f>IF('1STGR'!Y61=0,"",'1STGR'!AB61)</f>
        <v>OG</v>
      </c>
      <c r="AL53" t="str">
        <f>IF('1STGR'!Y61=0,"",'1STGR'!AC61)</f>
        <v>OG</v>
      </c>
      <c r="AM53">
        <f>IF('1STGR'!AD61=0,"",'1STGR'!AD61)</f>
        <v>289</v>
      </c>
      <c r="AN53" t="str">
        <f>IF('1STGR'!AD61=0,"",'1STGR'!AG61)</f>
        <v>OG</v>
      </c>
      <c r="AO53" t="str">
        <f>IF('1STGR'!AD61=0,"",'1STGR'!AH61)</f>
        <v>OG</v>
      </c>
      <c r="AP53" t="str">
        <f t="shared" si="40"/>
        <v/>
      </c>
      <c r="AQ53">
        <f t="shared" si="5"/>
        <v>208110</v>
      </c>
      <c r="AR53" t="str">
        <f t="shared" si="41"/>
        <v>COMP. MATHEMATICS</v>
      </c>
      <c r="AS53">
        <f>IF('1STGR'!AI61=0,0,'1STGR'!AI61)</f>
        <v>50</v>
      </c>
      <c r="AT53">
        <f>IF('1STGR'!AI61=0,"",'1STGR'!AJ61)</f>
        <v>190</v>
      </c>
      <c r="AU53">
        <f>IF('1STGR'!AI61=0,"",'1STGR'!AK61)</f>
        <v>2.5</v>
      </c>
      <c r="AV53" t="str">
        <f>IF('1STGR'!AI61=0,"",'1STGR'!AL61)</f>
        <v>OG</v>
      </c>
      <c r="AW53" t="str">
        <f>IF('1STGR'!AI61=0,"",'1STGR'!AM61)</f>
        <v>OG</v>
      </c>
      <c r="AX53">
        <f>IF('1STGR'!AN61=0,0,'1STGR'!AN61)</f>
        <v>50</v>
      </c>
      <c r="AY53">
        <f>IF('1STGR'!AN61=0,"",'1STGR'!AO61)</f>
        <v>52</v>
      </c>
      <c r="AZ53">
        <f>IF('1STGR'!AN61=0,"",'1STGR'!AP61)</f>
        <v>2.5</v>
      </c>
      <c r="BA53" t="str">
        <f>IF('1STGR'!AN61=0,"",'1STGR'!AQ61)</f>
        <v>OG</v>
      </c>
      <c r="BB53" t="str">
        <f>IF('1STGR'!AN61=0,"",'1STGR'!AR61)</f>
        <v>OG</v>
      </c>
      <c r="BC53">
        <f>IF('1STGR'!AS61=0,"",'1STGR'!AS61)</f>
        <v>242</v>
      </c>
      <c r="BD53" t="str">
        <f>IF('1STGR'!AS61=0,"",'1STGR'!AV61)</f>
        <v>OG</v>
      </c>
      <c r="BE53" t="str">
        <f>IF('1STGR'!AS61=0,"",'1STGR'!AW61)</f>
        <v>OG</v>
      </c>
      <c r="BF53" t="str">
        <f t="shared" si="42"/>
        <v/>
      </c>
      <c r="BG53">
        <f t="shared" si="8"/>
        <v>208115</v>
      </c>
      <c r="BH53" t="str">
        <f t="shared" si="43"/>
        <v>SCIENCE AND TECHNOLOGY</v>
      </c>
      <c r="BI53">
        <f>IF('1STGR'!AX61=0,0,'1STGR'!AX61)</f>
        <v>50</v>
      </c>
      <c r="BJ53">
        <f>IF('1STGR'!AX61=0,"",'1STGR'!AY61)</f>
        <v>190</v>
      </c>
      <c r="BK53">
        <f>IF('1STGR'!AX61=0,"",'1STGR'!AZ61)</f>
        <v>2.5</v>
      </c>
      <c r="BL53" t="str">
        <f>IF('1STGR'!AX61=0,"",'1STGR'!BA61)</f>
        <v>OG</v>
      </c>
      <c r="BM53" t="str">
        <f>IF('1STGR'!AX61=0,"",'1STGR'!BB61)</f>
        <v>OG</v>
      </c>
      <c r="BN53">
        <f>IF('1STGR'!BC61=0,0,'1STGR'!BC61)</f>
        <v>50</v>
      </c>
      <c r="BO53">
        <f>IF('1STGR'!BC61=0,"",'1STGR'!BD61)</f>
        <v>54</v>
      </c>
      <c r="BP53">
        <f>IF('1STGR'!BC61=0,"",'1STGR'!BE61)</f>
        <v>2.5</v>
      </c>
      <c r="BQ53" t="str">
        <f>IF('1STGR'!BC61=0,"",'1STGR'!BF61)</f>
        <v>OG</v>
      </c>
      <c r="BR53" t="str">
        <f>IF('1STGR'!BC61=0,"",'1STGR'!BG61)</f>
        <v>OG</v>
      </c>
      <c r="BS53">
        <f>IF('1STGR'!BH61=0,"",'1STGR'!BH61)</f>
        <v>244</v>
      </c>
      <c r="BT53" t="str">
        <f>IF('1STGR'!BH61=0,"",'1STGR'!BK61)</f>
        <v>OG</v>
      </c>
      <c r="BU53" t="str">
        <f>IF('1STGR'!BH61=0,"",'1STGR'!BL61)</f>
        <v>OG</v>
      </c>
      <c r="BV53" t="str">
        <f t="shared" si="44"/>
        <v/>
      </c>
      <c r="BW53">
        <f t="shared" si="11"/>
        <v>208120</v>
      </c>
      <c r="BX53" t="str">
        <f t="shared" si="45"/>
        <v>SOCIAL STUDIES</v>
      </c>
      <c r="BY53">
        <f>IF('1STGR'!BM61=0,0,'1STGR'!BM61)</f>
        <v>50</v>
      </c>
      <c r="BZ53">
        <f>IF('1STGR'!BM61=0,"",'1STGR'!BN61)</f>
        <v>195</v>
      </c>
      <c r="CA53">
        <f>IF('1STGR'!BM61=0,"",'1STGR'!BO61)</f>
        <v>2.5</v>
      </c>
      <c r="CB53" t="str">
        <f>IF('1STGR'!BM61=0,"",'1STGR'!BP61)</f>
        <v>OG</v>
      </c>
      <c r="CC53" t="str">
        <f>IF('1STGR'!BM61=0,"",'1STGR'!BQ61)</f>
        <v>OG</v>
      </c>
      <c r="CD53">
        <f>IF('1STGR'!BR61=0,0,'1STGR'!BR61)</f>
        <v>50</v>
      </c>
      <c r="CE53">
        <f>IF('1STGR'!BR61=0,"",'1STGR'!BS61)</f>
        <v>53</v>
      </c>
      <c r="CF53">
        <f>IF('1STGR'!BR61=0,"",'1STGR'!BT61)</f>
        <v>2.5</v>
      </c>
      <c r="CG53" t="str">
        <f>IF('1STGR'!BR61=0,"",'1STGR'!BU61)</f>
        <v>OG</v>
      </c>
      <c r="CH53" t="str">
        <f>IF('1STGR'!BR61=0,"",'1STGR'!BV61)</f>
        <v>OG</v>
      </c>
      <c r="CI53">
        <f>IF('1STGR'!BW61=0, "", '1STGR'!BW61)</f>
        <v>248</v>
      </c>
      <c r="CJ53" t="str">
        <f>IF('1STGR'!BW61=0, "", '1STGR'!BZ61)</f>
        <v>OG</v>
      </c>
      <c r="CK53" t="str">
        <f>IF('1STGR'!BW61=0, "", '1STGR'!CA61)</f>
        <v>OG</v>
      </c>
      <c r="CL53" t="str">
        <f t="shared" si="46"/>
        <v/>
      </c>
      <c r="CM53">
        <f t="shared" si="14"/>
        <v>208125</v>
      </c>
      <c r="CN53" t="str">
        <f t="shared" si="47"/>
        <v>GK</v>
      </c>
      <c r="CO53">
        <f>IF('1STGR'!CB61=0,0,'1STGR'!CB61)</f>
        <v>25</v>
      </c>
      <c r="CP53">
        <f>IF('1STGR'!CB61=0, "", '1STGR'!CC61)</f>
        <v>120</v>
      </c>
      <c r="CQ53">
        <f>IF('1STGR'!CB61=0, "", '1STGR'!CD61)</f>
        <v>2</v>
      </c>
      <c r="CR53" t="str">
        <f>IF('1STGR'!CB61=0, "", '1STGR'!CE61)</f>
        <v>OG</v>
      </c>
      <c r="CS53" t="str">
        <f>IF('1STGR'!CB61=0, "", '1STGR'!CF61)</f>
        <v>OG</v>
      </c>
      <c r="CT53">
        <f>IF('1STGR'!CG61=0, 0, '1STGR'!CG61)</f>
        <v>25</v>
      </c>
      <c r="CU53">
        <f>IF('1STGR'!CG61=0, "", '1STGR'!CH61)</f>
        <v>25</v>
      </c>
      <c r="CV53">
        <f>IF('1STGR'!CG61=0, "", '1STGR'!CI61)</f>
        <v>2</v>
      </c>
      <c r="CW53" t="str">
        <f>IF('1STGR'!CG61=0, "", '1STGR'!CJ61)</f>
        <v>A+</v>
      </c>
      <c r="CX53">
        <f>IF('1STGR'!CG61=0, "", '1STGR'!CK61)</f>
        <v>4</v>
      </c>
      <c r="CY53">
        <f>IF('1STGR'!CL61=0, "", '1STGR'!CL61)</f>
        <v>145</v>
      </c>
      <c r="CZ53" t="str">
        <f>IF('1STGR'!CL61=0, "", '1STGR'!CO61)</f>
        <v>OG</v>
      </c>
      <c r="DA53" t="str">
        <f>IF('1STGR'!CL61=0, "", '1STGR'!CP61)</f>
        <v>OG</v>
      </c>
      <c r="DB53" t="str">
        <f t="shared" si="48"/>
        <v/>
      </c>
      <c r="DC53">
        <f t="shared" si="17"/>
        <v>208130</v>
      </c>
      <c r="DD53" t="str">
        <f t="shared" si="49"/>
        <v>ORAL</v>
      </c>
      <c r="DE53">
        <f>IF('1STGR'!CQ61=0,0,'1STGR'!CQ61)</f>
        <v>25</v>
      </c>
      <c r="DF53">
        <f>IF('1STGR'!CQ61=0,"", '1STGR'!CR61)</f>
        <v>100</v>
      </c>
      <c r="DG53">
        <f>IF('1STGR'!CQ61=0,"", '1STGR'!CS61)</f>
        <v>2</v>
      </c>
      <c r="DH53" t="str">
        <f>IF('1STGR'!CQ61=0,"", '1STGR'!CT61)</f>
        <v>OG</v>
      </c>
      <c r="DI53" t="str">
        <f>IF('1STGR'!CQ61=0,"", '1STGR'!CU61)</f>
        <v>OG</v>
      </c>
      <c r="DJ53">
        <f>IF('1STGR'!CV61=0,0, '1STGR'!CV61)</f>
        <v>25</v>
      </c>
      <c r="DK53">
        <f>IF('1STGR'!CV61=0, "", '1STGR'!CW61)</f>
        <v>24</v>
      </c>
      <c r="DL53">
        <f>IF('1STGR'!CV61=0, "", '1STGR'!CX61)</f>
        <v>2</v>
      </c>
      <c r="DM53" t="str">
        <f>IF('1STGR'!CV61=0, "", '1STGR'!CY61)</f>
        <v>A+</v>
      </c>
      <c r="DN53">
        <f>IF('1STGR'!CV61=0, "", '1STGR'!CZ61)</f>
        <v>4</v>
      </c>
      <c r="DO53">
        <f>IF('1STGR'!DA61=0,"", '1STGR'!DA61)</f>
        <v>124</v>
      </c>
      <c r="DP53" t="str">
        <f>IF('1STGR'!DA61=0,"", '1STGR'!DD61)</f>
        <v>OG</v>
      </c>
      <c r="DQ53" t="str">
        <f>IF('1STGR'!DA61=0,"", '1STGR'!DE61)</f>
        <v>OG</v>
      </c>
      <c r="DR53" t="str">
        <f t="shared" si="50"/>
        <v/>
      </c>
      <c r="DS53">
        <f t="shared" si="20"/>
        <v>208135</v>
      </c>
      <c r="DT53" t="str">
        <f t="shared" si="51"/>
        <v>WORKSHEET</v>
      </c>
      <c r="DU53">
        <f>IF('1STGR'!DF61=0,0, '1STGR'!DF61)</f>
        <v>25</v>
      </c>
      <c r="DV53">
        <f>IF('1STGR'!DF61=0,"", '1STGR'!DG61)</f>
        <v>100</v>
      </c>
      <c r="DW53">
        <f>IF('1STGR'!DF61=0,"",'1STGR'!DH61)</f>
        <v>2</v>
      </c>
      <c r="DX53" t="str">
        <f>IF('1STGR'!DF61=0,"",'1STGR'!DI61)</f>
        <v>OG</v>
      </c>
      <c r="DY53" t="str">
        <f>IF('1STGR'!DF61=0,"",'1STGR'!DJ61)</f>
        <v>OG</v>
      </c>
      <c r="DZ53">
        <f>IF('1STGR'!DK61=0,0, '1STGR'!DK61)</f>
        <v>25</v>
      </c>
      <c r="EA53">
        <f>IF('1STGR'!DK61=0,"", '1STGR'!DL61)</f>
        <v>25</v>
      </c>
      <c r="EB53">
        <f>IF('1STGR'!DK61=0,"", '1STGR'!DM61)</f>
        <v>2</v>
      </c>
      <c r="EC53" t="str">
        <f>IF('1STGR'!DK61=0,"", '1STGR'!DN61)</f>
        <v>A+</v>
      </c>
      <c r="ED53">
        <f>IF('1STGR'!DK61=0,"", '1STGR'!DO61)</f>
        <v>4</v>
      </c>
      <c r="EE53">
        <f>IF('1STGR'!DP61=0,"", '1STGR'!DP61)</f>
        <v>125</v>
      </c>
      <c r="EF53" t="str">
        <f>IF('1STGR'!DP61=0,"", '1STGR'!DS61)</f>
        <v>OG</v>
      </c>
      <c r="EG53" t="str">
        <f>IF('1STGR'!DP61=0,"", '1STGR'!DT61)</f>
        <v>OG</v>
      </c>
      <c r="EH53" t="str">
        <f t="shared" si="52"/>
        <v/>
      </c>
      <c r="EI53" s="17">
        <f>'1STML'!AK61</f>
        <v>1604</v>
      </c>
      <c r="EJ53" s="17">
        <f>'1STML'!AL61</f>
        <v>246.77</v>
      </c>
      <c r="EK53" s="17" t="str">
        <f>'1STML'!AM61</f>
        <v>PASS</v>
      </c>
      <c r="EL53">
        <f>'1STML'!AN61</f>
        <v>15</v>
      </c>
      <c r="EM53" s="17">
        <f>'1STGR'!DY61</f>
        <v>0</v>
      </c>
      <c r="EN53">
        <f>'1STGR'!EA61</f>
        <v>1</v>
      </c>
      <c r="EO53">
        <f>'1STGR'!EB61</f>
        <v>44</v>
      </c>
      <c r="EP53" t="str">
        <f t="shared" si="27"/>
        <v>NOT GRADED</v>
      </c>
      <c r="EQ53" t="str">
        <f t="shared" si="28"/>
        <v>0-35</v>
      </c>
      <c r="ER53">
        <v>8</v>
      </c>
    </row>
    <row r="54" spans="1:148">
      <c r="A54">
        <f>'1ST'!A63</f>
        <v>53</v>
      </c>
      <c r="B54" t="str">
        <f>'1ST'!B63</f>
        <v>ST0790118</v>
      </c>
      <c r="C54">
        <f>'1ST'!C63</f>
        <v>200324</v>
      </c>
      <c r="D54" t="str">
        <f>'1ST'!D63</f>
        <v>SIMSON LIMBU</v>
      </c>
      <c r="E54">
        <f>SUB!$B$4</f>
        <v>35</v>
      </c>
      <c r="F54" t="str">
        <f>SUB!$B$5</f>
        <v>KG</v>
      </c>
      <c r="G54" s="24" t="str">
        <f t="shared" si="0"/>
        <v>SAGARMATHA</v>
      </c>
      <c r="H54" t="str">
        <f>SUB!$B$3</f>
        <v>FIRST TERMINAL EXAMINATION 2080</v>
      </c>
      <c r="I54" t="str">
        <f>STD!F55</f>
        <v>ENGLISH MEDIUM</v>
      </c>
      <c r="J54" s="7">
        <f>STD!R55</f>
        <v>0</v>
      </c>
      <c r="K54">
        <f t="shared" si="24"/>
        <v>208101</v>
      </c>
      <c r="L54" t="str">
        <f t="shared" si="37"/>
        <v>COMP. ENGLISH</v>
      </c>
      <c r="M54">
        <f>IF('1STGR'!E62=0,0,'1STGR'!E62)</f>
        <v>50</v>
      </c>
      <c r="N54">
        <f>IF('1STGR'!E62=0,"",'1STGR'!F62)</f>
        <v>225</v>
      </c>
      <c r="O54">
        <f>IF('1STGR'!E62=0,"",'1STGR'!G62)</f>
        <v>2.5</v>
      </c>
      <c r="P54" t="str">
        <f>IF('1STGR'!E62=0,"",'1STGR'!H62)</f>
        <v>OG</v>
      </c>
      <c r="Q54" t="str">
        <f>IF('1STGR'!E62=0,"",'1STGR'!I62)</f>
        <v>OG</v>
      </c>
      <c r="R54">
        <f>IF('1STGR'!J62=0,0,'1STGR'!J62)</f>
        <v>50</v>
      </c>
      <c r="S54">
        <f>IF('1STGR'!J62=0,"",'1STGR'!K62)</f>
        <v>55</v>
      </c>
      <c r="T54">
        <f>IF('1STGR'!J62=0,"",'1STGR'!L62)</f>
        <v>2.5</v>
      </c>
      <c r="U54" t="str">
        <f>IF('1STGR'!J62=0,"",'1STGR'!M62)</f>
        <v>OG</v>
      </c>
      <c r="V54" t="str">
        <f>IF('1STGR'!J62=0,"",'1STGR'!N62)</f>
        <v>OG</v>
      </c>
      <c r="W54">
        <f>IF('1STGR'!O62=0,"",'1STGR'!O62)</f>
        <v>280</v>
      </c>
      <c r="X54" t="str">
        <f>IF('1STGR'!O62=0,"",'1STGR'!R62)</f>
        <v>OG</v>
      </c>
      <c r="Y54" t="str">
        <f>IF('1STGR'!O62=0,"",'1STGR'!S62)</f>
        <v>OG</v>
      </c>
      <c r="Z54" t="str">
        <f t="shared" si="38"/>
        <v/>
      </c>
      <c r="AA54">
        <f t="shared" si="2"/>
        <v>208105</v>
      </c>
      <c r="AB54" t="str">
        <f t="shared" si="39"/>
        <v>COMP. NEPALI</v>
      </c>
      <c r="AC54">
        <f>IF('1STGR'!T62=0,0,'1STGR'!T62)</f>
        <v>50</v>
      </c>
      <c r="AD54">
        <f>IF('1STGR'!T62=0,"",'1STGR'!U62)</f>
        <v>235</v>
      </c>
      <c r="AE54">
        <f>IF('1STGR'!T62=0,"",'1STGR'!V62)</f>
        <v>2.5</v>
      </c>
      <c r="AF54" t="str">
        <f>IF('1STGR'!T62=0,"",'1STGR'!W62)</f>
        <v>OG</v>
      </c>
      <c r="AG54" t="str">
        <f>IF('1STGR'!T62=0,"",'1STGR'!X62)</f>
        <v>OG</v>
      </c>
      <c r="AH54">
        <f>IF('1STGR'!Y62=0,0,'1STGR'!Y62)</f>
        <v>50</v>
      </c>
      <c r="AI54">
        <f>IF('1STGR'!Y62=0,"",'1STGR'!Z62)</f>
        <v>55</v>
      </c>
      <c r="AJ54">
        <f>IF('1STGR'!Y62=0,"",'1STGR'!AA62)</f>
        <v>2.5</v>
      </c>
      <c r="AK54" t="str">
        <f>IF('1STGR'!Y62=0,"",'1STGR'!AB62)</f>
        <v>OG</v>
      </c>
      <c r="AL54" t="str">
        <f>IF('1STGR'!Y62=0,"",'1STGR'!AC62)</f>
        <v>OG</v>
      </c>
      <c r="AM54">
        <f>IF('1STGR'!AD62=0,"",'1STGR'!AD62)</f>
        <v>290</v>
      </c>
      <c r="AN54" t="str">
        <f>IF('1STGR'!AD62=0,"",'1STGR'!AG62)</f>
        <v>OG</v>
      </c>
      <c r="AO54" t="str">
        <f>IF('1STGR'!AD62=0,"",'1STGR'!AH62)</f>
        <v>OG</v>
      </c>
      <c r="AP54" t="str">
        <f t="shared" si="40"/>
        <v/>
      </c>
      <c r="AQ54">
        <f t="shared" si="5"/>
        <v>208110</v>
      </c>
      <c r="AR54" t="str">
        <f t="shared" si="41"/>
        <v>COMP. MATHEMATICS</v>
      </c>
      <c r="AS54">
        <f>IF('1STGR'!AI62=0,0,'1STGR'!AI62)</f>
        <v>50</v>
      </c>
      <c r="AT54">
        <f>IF('1STGR'!AI62=0,"",'1STGR'!AJ62)</f>
        <v>200</v>
      </c>
      <c r="AU54">
        <f>IF('1STGR'!AI62=0,"",'1STGR'!AK62)</f>
        <v>2.5</v>
      </c>
      <c r="AV54" t="str">
        <f>IF('1STGR'!AI62=0,"",'1STGR'!AL62)</f>
        <v>OG</v>
      </c>
      <c r="AW54" t="str">
        <f>IF('1STGR'!AI62=0,"",'1STGR'!AM62)</f>
        <v>OG</v>
      </c>
      <c r="AX54">
        <f>IF('1STGR'!AN62=0,0,'1STGR'!AN62)</f>
        <v>50</v>
      </c>
      <c r="AY54">
        <f>IF('1STGR'!AN62=0,"",'1STGR'!AO62)</f>
        <v>55</v>
      </c>
      <c r="AZ54">
        <f>IF('1STGR'!AN62=0,"",'1STGR'!AP62)</f>
        <v>2.5</v>
      </c>
      <c r="BA54" t="str">
        <f>IF('1STGR'!AN62=0,"",'1STGR'!AQ62)</f>
        <v>OG</v>
      </c>
      <c r="BB54" t="str">
        <f>IF('1STGR'!AN62=0,"",'1STGR'!AR62)</f>
        <v>OG</v>
      </c>
      <c r="BC54">
        <f>IF('1STGR'!AS62=0,"",'1STGR'!AS62)</f>
        <v>255</v>
      </c>
      <c r="BD54" t="str">
        <f>IF('1STGR'!AS62=0,"",'1STGR'!AV62)</f>
        <v>OG</v>
      </c>
      <c r="BE54" t="str">
        <f>IF('1STGR'!AS62=0,"",'1STGR'!AW62)</f>
        <v>OG</v>
      </c>
      <c r="BF54" t="str">
        <f t="shared" si="42"/>
        <v/>
      </c>
      <c r="BG54">
        <f t="shared" si="8"/>
        <v>208115</v>
      </c>
      <c r="BH54" t="str">
        <f t="shared" si="43"/>
        <v>SCIENCE AND TECHNOLOGY</v>
      </c>
      <c r="BI54">
        <f>IF('1STGR'!AX62=0,0,'1STGR'!AX62)</f>
        <v>50</v>
      </c>
      <c r="BJ54">
        <f>IF('1STGR'!AX62=0,"",'1STGR'!AY62)</f>
        <v>230</v>
      </c>
      <c r="BK54">
        <f>IF('1STGR'!AX62=0,"",'1STGR'!AZ62)</f>
        <v>2.5</v>
      </c>
      <c r="BL54" t="str">
        <f>IF('1STGR'!AX62=0,"",'1STGR'!BA62)</f>
        <v>OG</v>
      </c>
      <c r="BM54" t="str">
        <f>IF('1STGR'!AX62=0,"",'1STGR'!BB62)</f>
        <v>OG</v>
      </c>
      <c r="BN54">
        <f>IF('1STGR'!BC62=0,0,'1STGR'!BC62)</f>
        <v>50</v>
      </c>
      <c r="BO54">
        <f>IF('1STGR'!BC62=0,"",'1STGR'!BD62)</f>
        <v>55</v>
      </c>
      <c r="BP54">
        <f>IF('1STGR'!BC62=0,"",'1STGR'!BE62)</f>
        <v>2.5</v>
      </c>
      <c r="BQ54" t="str">
        <f>IF('1STGR'!BC62=0,"",'1STGR'!BF62)</f>
        <v>OG</v>
      </c>
      <c r="BR54" t="str">
        <f>IF('1STGR'!BC62=0,"",'1STGR'!BG62)</f>
        <v>OG</v>
      </c>
      <c r="BS54">
        <f>IF('1STGR'!BH62=0,"",'1STGR'!BH62)</f>
        <v>285</v>
      </c>
      <c r="BT54" t="str">
        <f>IF('1STGR'!BH62=0,"",'1STGR'!BK62)</f>
        <v>OG</v>
      </c>
      <c r="BU54" t="str">
        <f>IF('1STGR'!BH62=0,"",'1STGR'!BL62)</f>
        <v>OG</v>
      </c>
      <c r="BV54" t="str">
        <f t="shared" si="44"/>
        <v/>
      </c>
      <c r="BW54">
        <f t="shared" si="11"/>
        <v>208120</v>
      </c>
      <c r="BX54" t="str">
        <f t="shared" si="45"/>
        <v>SOCIAL STUDIES</v>
      </c>
      <c r="BY54">
        <f>IF('1STGR'!BM62=0,0,'1STGR'!BM62)</f>
        <v>50</v>
      </c>
      <c r="BZ54">
        <f>IF('1STGR'!BM62=0,"",'1STGR'!BN62)</f>
        <v>215</v>
      </c>
      <c r="CA54">
        <f>IF('1STGR'!BM62=0,"",'1STGR'!BO62)</f>
        <v>2.5</v>
      </c>
      <c r="CB54" t="str">
        <f>IF('1STGR'!BM62=0,"",'1STGR'!BP62)</f>
        <v>OG</v>
      </c>
      <c r="CC54" t="str">
        <f>IF('1STGR'!BM62=0,"",'1STGR'!BQ62)</f>
        <v>OG</v>
      </c>
      <c r="CD54">
        <f>IF('1STGR'!BR62=0,0,'1STGR'!BR62)</f>
        <v>50</v>
      </c>
      <c r="CE54">
        <f>IF('1STGR'!BR62=0,"",'1STGR'!BS62)</f>
        <v>52</v>
      </c>
      <c r="CF54">
        <f>IF('1STGR'!BR62=0,"",'1STGR'!BT62)</f>
        <v>2.5</v>
      </c>
      <c r="CG54" t="str">
        <f>IF('1STGR'!BR62=0,"",'1STGR'!BU62)</f>
        <v>OG</v>
      </c>
      <c r="CH54" t="str">
        <f>IF('1STGR'!BR62=0,"",'1STGR'!BV62)</f>
        <v>OG</v>
      </c>
      <c r="CI54">
        <f>IF('1STGR'!BW62=0, "", '1STGR'!BW62)</f>
        <v>267</v>
      </c>
      <c r="CJ54" t="str">
        <f>IF('1STGR'!BW62=0, "", '1STGR'!BZ62)</f>
        <v>OG</v>
      </c>
      <c r="CK54" t="str">
        <f>IF('1STGR'!BW62=0, "", '1STGR'!CA62)</f>
        <v>OG</v>
      </c>
      <c r="CL54" t="str">
        <f t="shared" si="46"/>
        <v/>
      </c>
      <c r="CM54">
        <f t="shared" si="14"/>
        <v>208125</v>
      </c>
      <c r="CN54" t="str">
        <f t="shared" si="47"/>
        <v>GK</v>
      </c>
      <c r="CO54">
        <f>IF('1STGR'!CB62=0,0,'1STGR'!CB62)</f>
        <v>25</v>
      </c>
      <c r="CP54">
        <f>IF('1STGR'!CB62=0, "", '1STGR'!CC62)</f>
        <v>120</v>
      </c>
      <c r="CQ54">
        <f>IF('1STGR'!CB62=0, "", '1STGR'!CD62)</f>
        <v>2</v>
      </c>
      <c r="CR54" t="str">
        <f>IF('1STGR'!CB62=0, "", '1STGR'!CE62)</f>
        <v>OG</v>
      </c>
      <c r="CS54" t="str">
        <f>IF('1STGR'!CB62=0, "", '1STGR'!CF62)</f>
        <v>OG</v>
      </c>
      <c r="CT54">
        <f>IF('1STGR'!CG62=0, 0, '1STGR'!CG62)</f>
        <v>25</v>
      </c>
      <c r="CU54">
        <f>IF('1STGR'!CG62=0, "", '1STGR'!CH62)</f>
        <v>27</v>
      </c>
      <c r="CV54">
        <f>IF('1STGR'!CG62=0, "", '1STGR'!CI62)</f>
        <v>2</v>
      </c>
      <c r="CW54" t="str">
        <f>IF('1STGR'!CG62=0, "", '1STGR'!CJ62)</f>
        <v>OG</v>
      </c>
      <c r="CX54" t="str">
        <f>IF('1STGR'!CG62=0, "", '1STGR'!CK62)</f>
        <v>OG</v>
      </c>
      <c r="CY54">
        <f>IF('1STGR'!CL62=0, "", '1STGR'!CL62)</f>
        <v>147</v>
      </c>
      <c r="CZ54" t="str">
        <f>IF('1STGR'!CL62=0, "", '1STGR'!CO62)</f>
        <v>OG</v>
      </c>
      <c r="DA54" t="str">
        <f>IF('1STGR'!CL62=0, "", '1STGR'!CP62)</f>
        <v>OG</v>
      </c>
      <c r="DB54" t="str">
        <f t="shared" si="48"/>
        <v/>
      </c>
      <c r="DC54">
        <f t="shared" si="17"/>
        <v>208130</v>
      </c>
      <c r="DD54" t="str">
        <f t="shared" si="49"/>
        <v>ORAL</v>
      </c>
      <c r="DE54">
        <f>IF('1STGR'!CQ62=0,0,'1STGR'!CQ62)</f>
        <v>25</v>
      </c>
      <c r="DF54">
        <f>IF('1STGR'!CQ62=0,"", '1STGR'!CR62)</f>
        <v>105</v>
      </c>
      <c r="DG54">
        <f>IF('1STGR'!CQ62=0,"", '1STGR'!CS62)</f>
        <v>2</v>
      </c>
      <c r="DH54" t="str">
        <f>IF('1STGR'!CQ62=0,"", '1STGR'!CT62)</f>
        <v>OG</v>
      </c>
      <c r="DI54" t="str">
        <f>IF('1STGR'!CQ62=0,"", '1STGR'!CU62)</f>
        <v>OG</v>
      </c>
      <c r="DJ54">
        <f>IF('1STGR'!CV62=0,0, '1STGR'!CV62)</f>
        <v>25</v>
      </c>
      <c r="DK54">
        <f>IF('1STGR'!CV62=0, "", '1STGR'!CW62)</f>
        <v>24</v>
      </c>
      <c r="DL54">
        <f>IF('1STGR'!CV62=0, "", '1STGR'!CX62)</f>
        <v>2</v>
      </c>
      <c r="DM54" t="str">
        <f>IF('1STGR'!CV62=0, "", '1STGR'!CY62)</f>
        <v>A+</v>
      </c>
      <c r="DN54">
        <f>IF('1STGR'!CV62=0, "", '1STGR'!CZ62)</f>
        <v>4</v>
      </c>
      <c r="DO54">
        <f>IF('1STGR'!DA62=0,"", '1STGR'!DA62)</f>
        <v>129</v>
      </c>
      <c r="DP54" t="str">
        <f>IF('1STGR'!DA62=0,"", '1STGR'!DD62)</f>
        <v>OG</v>
      </c>
      <c r="DQ54" t="str">
        <f>IF('1STGR'!DA62=0,"", '1STGR'!DE62)</f>
        <v>OG</v>
      </c>
      <c r="DR54" t="str">
        <f t="shared" si="50"/>
        <v/>
      </c>
      <c r="DS54">
        <f t="shared" si="20"/>
        <v>208135</v>
      </c>
      <c r="DT54" t="str">
        <f t="shared" si="51"/>
        <v>WORKSHEET</v>
      </c>
      <c r="DU54">
        <f>IF('1STGR'!DF62=0,0, '1STGR'!DF62)</f>
        <v>25</v>
      </c>
      <c r="DV54">
        <f>IF('1STGR'!DF62=0,"", '1STGR'!DG62)</f>
        <v>115</v>
      </c>
      <c r="DW54">
        <f>IF('1STGR'!DF62=0,"",'1STGR'!DH62)</f>
        <v>2</v>
      </c>
      <c r="DX54" t="str">
        <f>IF('1STGR'!DF62=0,"",'1STGR'!DI62)</f>
        <v>OG</v>
      </c>
      <c r="DY54" t="str">
        <f>IF('1STGR'!DF62=0,"",'1STGR'!DJ62)</f>
        <v>OG</v>
      </c>
      <c r="DZ54">
        <f>IF('1STGR'!DK62=0,0, '1STGR'!DK62)</f>
        <v>25</v>
      </c>
      <c r="EA54">
        <f>IF('1STGR'!DK62=0,"", '1STGR'!DL62)</f>
        <v>27</v>
      </c>
      <c r="EB54">
        <f>IF('1STGR'!DK62=0,"", '1STGR'!DM62)</f>
        <v>2</v>
      </c>
      <c r="EC54" t="str">
        <f>IF('1STGR'!DK62=0,"", '1STGR'!DN62)</f>
        <v>OG</v>
      </c>
      <c r="ED54" t="str">
        <f>IF('1STGR'!DK62=0,"", '1STGR'!DO62)</f>
        <v>OG</v>
      </c>
      <c r="EE54">
        <f>IF('1STGR'!DP62=0,"", '1STGR'!DP62)</f>
        <v>142</v>
      </c>
      <c r="EF54" t="str">
        <f>IF('1STGR'!DP62=0,"", '1STGR'!DS62)</f>
        <v>OG</v>
      </c>
      <c r="EG54" t="str">
        <f>IF('1STGR'!DP62=0,"", '1STGR'!DT62)</f>
        <v>OG</v>
      </c>
      <c r="EH54" t="str">
        <f t="shared" si="52"/>
        <v/>
      </c>
      <c r="EI54" s="17">
        <f>'1STML'!AK62</f>
        <v>1795</v>
      </c>
      <c r="EJ54" s="17">
        <f>'1STML'!AL62</f>
        <v>276.14999999999998</v>
      </c>
      <c r="EK54" s="17" t="str">
        <f>'1STML'!AM62</f>
        <v>PASS</v>
      </c>
      <c r="EL54">
        <f>'1STML'!AN62</f>
        <v>7</v>
      </c>
      <c r="EM54" s="17">
        <f>'1STGR'!DY62</f>
        <v>0</v>
      </c>
      <c r="EN54">
        <f>'1STGR'!EA62</f>
        <v>1</v>
      </c>
      <c r="EO54">
        <f>'1STGR'!EB62</f>
        <v>53</v>
      </c>
      <c r="EP54" t="str">
        <f t="shared" si="27"/>
        <v>NOT GRADED</v>
      </c>
      <c r="EQ54" t="str">
        <f t="shared" si="28"/>
        <v>0-35</v>
      </c>
      <c r="ER54">
        <v>8</v>
      </c>
    </row>
    <row r="55" spans="1:148">
      <c r="A55">
        <f>'1ST'!A64</f>
        <v>54</v>
      </c>
      <c r="B55" t="str">
        <f>'1ST'!B64</f>
        <v>ST0790106</v>
      </c>
      <c r="C55">
        <f>'1ST'!C64</f>
        <v>200325</v>
      </c>
      <c r="D55" t="str">
        <f>'1ST'!D64</f>
        <v>SOPHIYA SHRESTHA</v>
      </c>
      <c r="E55">
        <f>SUB!$B$4</f>
        <v>35</v>
      </c>
      <c r="F55" t="str">
        <f>SUB!$B$5</f>
        <v>KG</v>
      </c>
      <c r="G55" s="24" t="str">
        <f t="shared" si="0"/>
        <v>SAGARMATHA</v>
      </c>
      <c r="H55" t="str">
        <f>SUB!$B$3</f>
        <v>FIRST TERMINAL EXAMINATION 2080</v>
      </c>
      <c r="I55" t="str">
        <f>STD!F56</f>
        <v>ENGLISH MEDIUM</v>
      </c>
      <c r="J55" s="7">
        <f>STD!R56</f>
        <v>0</v>
      </c>
      <c r="K55">
        <f t="shared" si="24"/>
        <v>208101</v>
      </c>
      <c r="L55" t="str">
        <f t="shared" si="37"/>
        <v>COMP. ENGLISH</v>
      </c>
      <c r="M55">
        <f>IF('1STGR'!E63=0,0,'1STGR'!E63)</f>
        <v>50</v>
      </c>
      <c r="N55">
        <f>IF('1STGR'!E63=0,"",'1STGR'!F63)</f>
        <v>240</v>
      </c>
      <c r="O55">
        <f>IF('1STGR'!E63=0,"",'1STGR'!G63)</f>
        <v>2.5</v>
      </c>
      <c r="P55" t="str">
        <f>IF('1STGR'!E63=0,"",'1STGR'!H63)</f>
        <v>OG</v>
      </c>
      <c r="Q55" t="str">
        <f>IF('1STGR'!E63=0,"",'1STGR'!I63)</f>
        <v>OG</v>
      </c>
      <c r="R55">
        <f>IF('1STGR'!J63=0,0,'1STGR'!J63)</f>
        <v>50</v>
      </c>
      <c r="S55">
        <f>IF('1STGR'!J63=0,"",'1STGR'!K63)</f>
        <v>60</v>
      </c>
      <c r="T55">
        <f>IF('1STGR'!J63=0,"",'1STGR'!L63)</f>
        <v>2.5</v>
      </c>
      <c r="U55" t="str">
        <f>IF('1STGR'!J63=0,"",'1STGR'!M63)</f>
        <v>OG</v>
      </c>
      <c r="V55" t="str">
        <f>IF('1STGR'!J63=0,"",'1STGR'!N63)</f>
        <v>OG</v>
      </c>
      <c r="W55">
        <f>IF('1STGR'!O63=0,"",'1STGR'!O63)</f>
        <v>300</v>
      </c>
      <c r="X55" t="str">
        <f>IF('1STGR'!O63=0,"",'1STGR'!R63)</f>
        <v>OG</v>
      </c>
      <c r="Y55" t="str">
        <f>IF('1STGR'!O63=0,"",'1STGR'!S63)</f>
        <v>OG</v>
      </c>
      <c r="Z55" t="str">
        <f t="shared" si="38"/>
        <v/>
      </c>
      <c r="AA55">
        <f t="shared" si="2"/>
        <v>208105</v>
      </c>
      <c r="AB55" t="str">
        <f t="shared" si="39"/>
        <v>COMP. NEPALI</v>
      </c>
      <c r="AC55">
        <f>IF('1STGR'!T63=0,0,'1STGR'!T63)</f>
        <v>50</v>
      </c>
      <c r="AD55">
        <f>IF('1STGR'!T63=0,"",'1STGR'!U63)</f>
        <v>225</v>
      </c>
      <c r="AE55">
        <f>IF('1STGR'!T63=0,"",'1STGR'!V63)</f>
        <v>2.5</v>
      </c>
      <c r="AF55" t="str">
        <f>IF('1STGR'!T63=0,"",'1STGR'!W63)</f>
        <v>OG</v>
      </c>
      <c r="AG55" t="str">
        <f>IF('1STGR'!T63=0,"",'1STGR'!X63)</f>
        <v>OG</v>
      </c>
      <c r="AH55">
        <f>IF('1STGR'!Y63=0,0,'1STGR'!Y63)</f>
        <v>50</v>
      </c>
      <c r="AI55">
        <f>IF('1STGR'!Y63=0,"",'1STGR'!Z63)</f>
        <v>59</v>
      </c>
      <c r="AJ55">
        <f>IF('1STGR'!Y63=0,"",'1STGR'!AA63)</f>
        <v>2.5</v>
      </c>
      <c r="AK55" t="str">
        <f>IF('1STGR'!Y63=0,"",'1STGR'!AB63)</f>
        <v>OG</v>
      </c>
      <c r="AL55" t="str">
        <f>IF('1STGR'!Y63=0,"",'1STGR'!AC63)</f>
        <v>OG</v>
      </c>
      <c r="AM55">
        <f>IF('1STGR'!AD63=0,"",'1STGR'!AD63)</f>
        <v>284</v>
      </c>
      <c r="AN55" t="str">
        <f>IF('1STGR'!AD63=0,"",'1STGR'!AG63)</f>
        <v>OG</v>
      </c>
      <c r="AO55" t="str">
        <f>IF('1STGR'!AD63=0,"",'1STGR'!AH63)</f>
        <v>OG</v>
      </c>
      <c r="AP55" t="str">
        <f t="shared" si="40"/>
        <v/>
      </c>
      <c r="AQ55">
        <f t="shared" si="5"/>
        <v>208110</v>
      </c>
      <c r="AR55" t="str">
        <f t="shared" si="41"/>
        <v>COMP. MATHEMATICS</v>
      </c>
      <c r="AS55">
        <f>IF('1STGR'!AI63=0,0,'1STGR'!AI63)</f>
        <v>50</v>
      </c>
      <c r="AT55">
        <f>IF('1STGR'!AI63=0,"",'1STGR'!AJ63)</f>
        <v>230</v>
      </c>
      <c r="AU55">
        <f>IF('1STGR'!AI63=0,"",'1STGR'!AK63)</f>
        <v>2.5</v>
      </c>
      <c r="AV55" t="str">
        <f>IF('1STGR'!AI63=0,"",'1STGR'!AL63)</f>
        <v>OG</v>
      </c>
      <c r="AW55" t="str">
        <f>IF('1STGR'!AI63=0,"",'1STGR'!AM63)</f>
        <v>OG</v>
      </c>
      <c r="AX55">
        <f>IF('1STGR'!AN63=0,0,'1STGR'!AN63)</f>
        <v>50</v>
      </c>
      <c r="AY55">
        <f>IF('1STGR'!AN63=0,"",'1STGR'!AO63)</f>
        <v>60</v>
      </c>
      <c r="AZ55">
        <f>IF('1STGR'!AN63=0,"",'1STGR'!AP63)</f>
        <v>2.5</v>
      </c>
      <c r="BA55" t="str">
        <f>IF('1STGR'!AN63=0,"",'1STGR'!AQ63)</f>
        <v>OG</v>
      </c>
      <c r="BB55" t="str">
        <f>IF('1STGR'!AN63=0,"",'1STGR'!AR63)</f>
        <v>OG</v>
      </c>
      <c r="BC55">
        <f>IF('1STGR'!AS63=0,"",'1STGR'!AS63)</f>
        <v>290</v>
      </c>
      <c r="BD55" t="str">
        <f>IF('1STGR'!AS63=0,"",'1STGR'!AV63)</f>
        <v>OG</v>
      </c>
      <c r="BE55" t="str">
        <f>IF('1STGR'!AS63=0,"",'1STGR'!AW63)</f>
        <v>OG</v>
      </c>
      <c r="BF55" t="str">
        <f t="shared" si="42"/>
        <v/>
      </c>
      <c r="BG55">
        <f t="shared" si="8"/>
        <v>208115</v>
      </c>
      <c r="BH55" t="str">
        <f t="shared" si="43"/>
        <v>SCIENCE AND TECHNOLOGY</v>
      </c>
      <c r="BI55">
        <f>IF('1STGR'!AX63=0,0,'1STGR'!AX63)</f>
        <v>50</v>
      </c>
      <c r="BJ55">
        <f>IF('1STGR'!AX63=0,"",'1STGR'!AY63)</f>
        <v>225</v>
      </c>
      <c r="BK55">
        <f>IF('1STGR'!AX63=0,"",'1STGR'!AZ63)</f>
        <v>2.5</v>
      </c>
      <c r="BL55" t="str">
        <f>IF('1STGR'!AX63=0,"",'1STGR'!BA63)</f>
        <v>OG</v>
      </c>
      <c r="BM55" t="str">
        <f>IF('1STGR'!AX63=0,"",'1STGR'!BB63)</f>
        <v>OG</v>
      </c>
      <c r="BN55">
        <f>IF('1STGR'!BC63=0,0,'1STGR'!BC63)</f>
        <v>50</v>
      </c>
      <c r="BO55">
        <f>IF('1STGR'!BC63=0,"",'1STGR'!BD63)</f>
        <v>59</v>
      </c>
      <c r="BP55">
        <f>IF('1STGR'!BC63=0,"",'1STGR'!BE63)</f>
        <v>2.5</v>
      </c>
      <c r="BQ55" t="str">
        <f>IF('1STGR'!BC63=0,"",'1STGR'!BF63)</f>
        <v>OG</v>
      </c>
      <c r="BR55" t="str">
        <f>IF('1STGR'!BC63=0,"",'1STGR'!BG63)</f>
        <v>OG</v>
      </c>
      <c r="BS55">
        <f>IF('1STGR'!BH63=0,"",'1STGR'!BH63)</f>
        <v>284</v>
      </c>
      <c r="BT55" t="str">
        <f>IF('1STGR'!BH63=0,"",'1STGR'!BK63)</f>
        <v>OG</v>
      </c>
      <c r="BU55" t="str">
        <f>IF('1STGR'!BH63=0,"",'1STGR'!BL63)</f>
        <v>OG</v>
      </c>
      <c r="BV55" t="str">
        <f t="shared" si="44"/>
        <v/>
      </c>
      <c r="BW55">
        <f t="shared" si="11"/>
        <v>208120</v>
      </c>
      <c r="BX55" t="str">
        <f t="shared" si="45"/>
        <v>SOCIAL STUDIES</v>
      </c>
      <c r="BY55">
        <f>IF('1STGR'!BM63=0,0,'1STGR'!BM63)</f>
        <v>50</v>
      </c>
      <c r="BZ55">
        <f>IF('1STGR'!BM63=0,"",'1STGR'!BN63)</f>
        <v>245</v>
      </c>
      <c r="CA55">
        <f>IF('1STGR'!BM63=0,"",'1STGR'!BO63)</f>
        <v>2.5</v>
      </c>
      <c r="CB55" t="str">
        <f>IF('1STGR'!BM63=0,"",'1STGR'!BP63)</f>
        <v>OG</v>
      </c>
      <c r="CC55" t="str">
        <f>IF('1STGR'!BM63=0,"",'1STGR'!BQ63)</f>
        <v>OG</v>
      </c>
      <c r="CD55">
        <f>IF('1STGR'!BR63=0,0,'1STGR'!BR63)</f>
        <v>50</v>
      </c>
      <c r="CE55">
        <f>IF('1STGR'!BR63=0,"",'1STGR'!BS63)</f>
        <v>55</v>
      </c>
      <c r="CF55">
        <f>IF('1STGR'!BR63=0,"",'1STGR'!BT63)</f>
        <v>2.5</v>
      </c>
      <c r="CG55" t="str">
        <f>IF('1STGR'!BR63=0,"",'1STGR'!BU63)</f>
        <v>OG</v>
      </c>
      <c r="CH55" t="str">
        <f>IF('1STGR'!BR63=0,"",'1STGR'!BV63)</f>
        <v>OG</v>
      </c>
      <c r="CI55">
        <f>IF('1STGR'!BW63=0, "", '1STGR'!BW63)</f>
        <v>300</v>
      </c>
      <c r="CJ55" t="str">
        <f>IF('1STGR'!BW63=0, "", '1STGR'!BZ63)</f>
        <v>OG</v>
      </c>
      <c r="CK55" t="str">
        <f>IF('1STGR'!BW63=0, "", '1STGR'!CA63)</f>
        <v>OG</v>
      </c>
      <c r="CL55" t="str">
        <f t="shared" si="46"/>
        <v/>
      </c>
      <c r="CM55">
        <f t="shared" si="14"/>
        <v>208125</v>
      </c>
      <c r="CN55" t="str">
        <f t="shared" si="47"/>
        <v>GK</v>
      </c>
      <c r="CO55">
        <f>IF('1STGR'!CB63=0,0,'1STGR'!CB63)</f>
        <v>25</v>
      </c>
      <c r="CP55">
        <f>IF('1STGR'!CB63=0, "", '1STGR'!CC63)</f>
        <v>120</v>
      </c>
      <c r="CQ55">
        <f>IF('1STGR'!CB63=0, "", '1STGR'!CD63)</f>
        <v>2</v>
      </c>
      <c r="CR55" t="str">
        <f>IF('1STGR'!CB63=0, "", '1STGR'!CE63)</f>
        <v>OG</v>
      </c>
      <c r="CS55" t="str">
        <f>IF('1STGR'!CB63=0, "", '1STGR'!CF63)</f>
        <v>OG</v>
      </c>
      <c r="CT55">
        <f>IF('1STGR'!CG63=0, 0, '1STGR'!CG63)</f>
        <v>25</v>
      </c>
      <c r="CU55">
        <f>IF('1STGR'!CG63=0, "", '1STGR'!CH63)</f>
        <v>30</v>
      </c>
      <c r="CV55">
        <f>IF('1STGR'!CG63=0, "", '1STGR'!CI63)</f>
        <v>2</v>
      </c>
      <c r="CW55" t="str">
        <f>IF('1STGR'!CG63=0, "", '1STGR'!CJ63)</f>
        <v>OG</v>
      </c>
      <c r="CX55" t="str">
        <f>IF('1STGR'!CG63=0, "", '1STGR'!CK63)</f>
        <v>OG</v>
      </c>
      <c r="CY55">
        <f>IF('1STGR'!CL63=0, "", '1STGR'!CL63)</f>
        <v>150</v>
      </c>
      <c r="CZ55" t="str">
        <f>IF('1STGR'!CL63=0, "", '1STGR'!CO63)</f>
        <v>OG</v>
      </c>
      <c r="DA55" t="str">
        <f>IF('1STGR'!CL63=0, "", '1STGR'!CP63)</f>
        <v>OG</v>
      </c>
      <c r="DB55" t="str">
        <f t="shared" si="48"/>
        <v/>
      </c>
      <c r="DC55">
        <f t="shared" si="17"/>
        <v>208130</v>
      </c>
      <c r="DD55" t="str">
        <f t="shared" si="49"/>
        <v>ORAL</v>
      </c>
      <c r="DE55">
        <f>IF('1STGR'!CQ63=0,0,'1STGR'!CQ63)</f>
        <v>25</v>
      </c>
      <c r="DF55">
        <f>IF('1STGR'!CQ63=0,"", '1STGR'!CR63)</f>
        <v>125</v>
      </c>
      <c r="DG55">
        <f>IF('1STGR'!CQ63=0,"", '1STGR'!CS63)</f>
        <v>2</v>
      </c>
      <c r="DH55" t="str">
        <f>IF('1STGR'!CQ63=0,"", '1STGR'!CT63)</f>
        <v>OG</v>
      </c>
      <c r="DI55" t="str">
        <f>IF('1STGR'!CQ63=0,"", '1STGR'!CU63)</f>
        <v>OG</v>
      </c>
      <c r="DJ55">
        <f>IF('1STGR'!CV63=0,0, '1STGR'!CV63)</f>
        <v>25</v>
      </c>
      <c r="DK55">
        <f>IF('1STGR'!CV63=0, "", '1STGR'!CW63)</f>
        <v>30</v>
      </c>
      <c r="DL55">
        <f>IF('1STGR'!CV63=0, "", '1STGR'!CX63)</f>
        <v>2</v>
      </c>
      <c r="DM55" t="str">
        <f>IF('1STGR'!CV63=0, "", '1STGR'!CY63)</f>
        <v>OG</v>
      </c>
      <c r="DN55" t="str">
        <f>IF('1STGR'!CV63=0, "", '1STGR'!CZ63)</f>
        <v>OG</v>
      </c>
      <c r="DO55">
        <f>IF('1STGR'!DA63=0,"", '1STGR'!DA63)</f>
        <v>155</v>
      </c>
      <c r="DP55" t="str">
        <f>IF('1STGR'!DA63=0,"", '1STGR'!DD63)</f>
        <v>OG</v>
      </c>
      <c r="DQ55" t="str">
        <f>IF('1STGR'!DA63=0,"", '1STGR'!DE63)</f>
        <v>OG</v>
      </c>
      <c r="DR55" t="str">
        <f t="shared" si="50"/>
        <v/>
      </c>
      <c r="DS55">
        <f t="shared" si="20"/>
        <v>208135</v>
      </c>
      <c r="DT55" t="str">
        <f t="shared" si="51"/>
        <v>WORKSHEET</v>
      </c>
      <c r="DU55">
        <f>IF('1STGR'!DF63=0,0, '1STGR'!DF63)</f>
        <v>25</v>
      </c>
      <c r="DV55">
        <f>IF('1STGR'!DF63=0,"", '1STGR'!DG63)</f>
        <v>120</v>
      </c>
      <c r="DW55">
        <f>IF('1STGR'!DF63=0,"",'1STGR'!DH63)</f>
        <v>2</v>
      </c>
      <c r="DX55" t="str">
        <f>IF('1STGR'!DF63=0,"",'1STGR'!DI63)</f>
        <v>OG</v>
      </c>
      <c r="DY55" t="str">
        <f>IF('1STGR'!DF63=0,"",'1STGR'!DJ63)</f>
        <v>OG</v>
      </c>
      <c r="DZ55">
        <f>IF('1STGR'!DK63=0,0, '1STGR'!DK63)</f>
        <v>25</v>
      </c>
      <c r="EA55">
        <f>IF('1STGR'!DK63=0,"", '1STGR'!DL63)</f>
        <v>30</v>
      </c>
      <c r="EB55">
        <f>IF('1STGR'!DK63=0,"", '1STGR'!DM63)</f>
        <v>2</v>
      </c>
      <c r="EC55" t="str">
        <f>IF('1STGR'!DK63=0,"", '1STGR'!DN63)</f>
        <v>OG</v>
      </c>
      <c r="ED55" t="str">
        <f>IF('1STGR'!DK63=0,"", '1STGR'!DO63)</f>
        <v>OG</v>
      </c>
      <c r="EE55">
        <f>IF('1STGR'!DP63=0,"", '1STGR'!DP63)</f>
        <v>150</v>
      </c>
      <c r="EF55" t="str">
        <f>IF('1STGR'!DP63=0,"", '1STGR'!DS63)</f>
        <v>OG</v>
      </c>
      <c r="EG55" t="str">
        <f>IF('1STGR'!DP63=0,"", '1STGR'!DT63)</f>
        <v>OG</v>
      </c>
      <c r="EH55" t="str">
        <f t="shared" si="52"/>
        <v/>
      </c>
      <c r="EI55" s="17">
        <f>'1STML'!AK63</f>
        <v>1913</v>
      </c>
      <c r="EJ55" s="17">
        <f>'1STML'!AL63</f>
        <v>294.31</v>
      </c>
      <c r="EK55" s="17" t="str">
        <f>'1STML'!AM63</f>
        <v>PASS</v>
      </c>
      <c r="EL55">
        <f>'1STML'!AN63</f>
        <v>2</v>
      </c>
      <c r="EM55" s="17">
        <f>'1STGR'!DY63</f>
        <v>0</v>
      </c>
      <c r="EN55">
        <f>'1STGR'!EA63</f>
        <v>1</v>
      </c>
      <c r="EO55">
        <f>'1STGR'!EB63</f>
        <v>53</v>
      </c>
      <c r="EP55" t="str">
        <f t="shared" si="27"/>
        <v>NOT GRADED</v>
      </c>
      <c r="EQ55" t="str">
        <f t="shared" si="28"/>
        <v>0-35</v>
      </c>
      <c r="ER55">
        <v>8</v>
      </c>
    </row>
    <row r="56" spans="1:148">
      <c r="A56">
        <f>'1ST'!A65</f>
        <v>55</v>
      </c>
      <c r="B56" t="str">
        <f>'1ST'!B65</f>
        <v>ST0790117</v>
      </c>
      <c r="C56">
        <f>'1ST'!C65</f>
        <v>200326</v>
      </c>
      <c r="D56" t="str">
        <f>'1ST'!D65</f>
        <v>SRISHTI MAGAR</v>
      </c>
      <c r="E56">
        <f>SUB!$B$4</f>
        <v>35</v>
      </c>
      <c r="F56" t="str">
        <f>SUB!$B$5</f>
        <v>KG</v>
      </c>
      <c r="G56" s="24" t="str">
        <f t="shared" si="0"/>
        <v>SAGARMATHA</v>
      </c>
      <c r="H56" t="str">
        <f>SUB!$B$3</f>
        <v>FIRST TERMINAL EXAMINATION 2080</v>
      </c>
      <c r="I56" t="str">
        <f>STD!F57</f>
        <v>ENGLISH MEDIUM</v>
      </c>
      <c r="J56" s="7">
        <f>STD!R57</f>
        <v>0</v>
      </c>
      <c r="K56">
        <f t="shared" si="24"/>
        <v>208101</v>
      </c>
      <c r="L56" t="str">
        <f t="shared" si="37"/>
        <v>COMP. ENGLISH</v>
      </c>
      <c r="M56">
        <f>IF('1STGR'!E64=0,0,'1STGR'!E64)</f>
        <v>50</v>
      </c>
      <c r="N56">
        <f>IF('1STGR'!E64=0,"",'1STGR'!F64)</f>
        <v>230</v>
      </c>
      <c r="O56">
        <f>IF('1STGR'!E64=0,"",'1STGR'!G64)</f>
        <v>2.5</v>
      </c>
      <c r="P56" t="str">
        <f>IF('1STGR'!E64=0,"",'1STGR'!H64)</f>
        <v>OG</v>
      </c>
      <c r="Q56" t="str">
        <f>IF('1STGR'!E64=0,"",'1STGR'!I64)</f>
        <v>OG</v>
      </c>
      <c r="R56">
        <f>IF('1STGR'!J64=0,0,'1STGR'!J64)</f>
        <v>50</v>
      </c>
      <c r="S56">
        <f>IF('1STGR'!J64=0,"",'1STGR'!K64)</f>
        <v>57</v>
      </c>
      <c r="T56">
        <f>IF('1STGR'!J64=0,"",'1STGR'!L64)</f>
        <v>2.5</v>
      </c>
      <c r="U56" t="str">
        <f>IF('1STGR'!J64=0,"",'1STGR'!M64)</f>
        <v>OG</v>
      </c>
      <c r="V56" t="str">
        <f>IF('1STGR'!J64=0,"",'1STGR'!N64)</f>
        <v>OG</v>
      </c>
      <c r="W56">
        <f>IF('1STGR'!O64=0,"",'1STGR'!O64)</f>
        <v>287</v>
      </c>
      <c r="X56" t="str">
        <f>IF('1STGR'!O64=0,"",'1STGR'!R64)</f>
        <v>OG</v>
      </c>
      <c r="Y56" t="str">
        <f>IF('1STGR'!O64=0,"",'1STGR'!S64)</f>
        <v>OG</v>
      </c>
      <c r="Z56" t="str">
        <f t="shared" si="38"/>
        <v/>
      </c>
      <c r="AA56">
        <f t="shared" si="2"/>
        <v>208105</v>
      </c>
      <c r="AB56" t="str">
        <f t="shared" si="39"/>
        <v>COMP. NEPALI</v>
      </c>
      <c r="AC56">
        <f>IF('1STGR'!T64=0,0,'1STGR'!T64)</f>
        <v>50</v>
      </c>
      <c r="AD56">
        <f>IF('1STGR'!T64=0,"",'1STGR'!U64)</f>
        <v>235</v>
      </c>
      <c r="AE56">
        <f>IF('1STGR'!T64=0,"",'1STGR'!V64)</f>
        <v>2.5</v>
      </c>
      <c r="AF56" t="str">
        <f>IF('1STGR'!T64=0,"",'1STGR'!W64)</f>
        <v>OG</v>
      </c>
      <c r="AG56" t="str">
        <f>IF('1STGR'!T64=0,"",'1STGR'!X64)</f>
        <v>OG</v>
      </c>
      <c r="AH56">
        <f>IF('1STGR'!Y64=0,0,'1STGR'!Y64)</f>
        <v>50</v>
      </c>
      <c r="AI56">
        <f>IF('1STGR'!Y64=0,"",'1STGR'!Z64)</f>
        <v>54</v>
      </c>
      <c r="AJ56">
        <f>IF('1STGR'!Y64=0,"",'1STGR'!AA64)</f>
        <v>2.5</v>
      </c>
      <c r="AK56" t="str">
        <f>IF('1STGR'!Y64=0,"",'1STGR'!AB64)</f>
        <v>OG</v>
      </c>
      <c r="AL56" t="str">
        <f>IF('1STGR'!Y64=0,"",'1STGR'!AC64)</f>
        <v>OG</v>
      </c>
      <c r="AM56">
        <f>IF('1STGR'!AD64=0,"",'1STGR'!AD64)</f>
        <v>289</v>
      </c>
      <c r="AN56" t="str">
        <f>IF('1STGR'!AD64=0,"",'1STGR'!AG64)</f>
        <v>OG</v>
      </c>
      <c r="AO56" t="str">
        <f>IF('1STGR'!AD64=0,"",'1STGR'!AH64)</f>
        <v>OG</v>
      </c>
      <c r="AP56" t="str">
        <f t="shared" si="40"/>
        <v/>
      </c>
      <c r="AQ56">
        <f t="shared" si="5"/>
        <v>208110</v>
      </c>
      <c r="AR56" t="str">
        <f t="shared" si="41"/>
        <v>COMP. MATHEMATICS</v>
      </c>
      <c r="AS56">
        <f>IF('1STGR'!AI64=0,0,'1STGR'!AI64)</f>
        <v>50</v>
      </c>
      <c r="AT56">
        <f>IF('1STGR'!AI64=0,"",'1STGR'!AJ64)</f>
        <v>210</v>
      </c>
      <c r="AU56">
        <f>IF('1STGR'!AI64=0,"",'1STGR'!AK64)</f>
        <v>2.5</v>
      </c>
      <c r="AV56" t="str">
        <f>IF('1STGR'!AI64=0,"",'1STGR'!AL64)</f>
        <v>OG</v>
      </c>
      <c r="AW56" t="str">
        <f>IF('1STGR'!AI64=0,"",'1STGR'!AM64)</f>
        <v>OG</v>
      </c>
      <c r="AX56">
        <f>IF('1STGR'!AN64=0,0,'1STGR'!AN64)</f>
        <v>50</v>
      </c>
      <c r="AY56">
        <f>IF('1STGR'!AN64=0,"",'1STGR'!AO64)</f>
        <v>57</v>
      </c>
      <c r="AZ56">
        <f>IF('1STGR'!AN64=0,"",'1STGR'!AP64)</f>
        <v>2.5</v>
      </c>
      <c r="BA56" t="str">
        <f>IF('1STGR'!AN64=0,"",'1STGR'!AQ64)</f>
        <v>OG</v>
      </c>
      <c r="BB56" t="str">
        <f>IF('1STGR'!AN64=0,"",'1STGR'!AR64)</f>
        <v>OG</v>
      </c>
      <c r="BC56">
        <f>IF('1STGR'!AS64=0,"",'1STGR'!AS64)</f>
        <v>267</v>
      </c>
      <c r="BD56" t="str">
        <f>IF('1STGR'!AS64=0,"",'1STGR'!AV64)</f>
        <v>OG</v>
      </c>
      <c r="BE56" t="str">
        <f>IF('1STGR'!AS64=0,"",'1STGR'!AW64)</f>
        <v>OG</v>
      </c>
      <c r="BF56" t="str">
        <f t="shared" si="42"/>
        <v/>
      </c>
      <c r="BG56">
        <f t="shared" si="8"/>
        <v>208115</v>
      </c>
      <c r="BH56" t="str">
        <f t="shared" si="43"/>
        <v>SCIENCE AND TECHNOLOGY</v>
      </c>
      <c r="BI56">
        <f>IF('1STGR'!AX64=0,0,'1STGR'!AX64)</f>
        <v>50</v>
      </c>
      <c r="BJ56">
        <f>IF('1STGR'!AX64=0,"",'1STGR'!AY64)</f>
        <v>195</v>
      </c>
      <c r="BK56">
        <f>IF('1STGR'!AX64=0,"",'1STGR'!AZ64)</f>
        <v>2.5</v>
      </c>
      <c r="BL56" t="str">
        <f>IF('1STGR'!AX64=0,"",'1STGR'!BA64)</f>
        <v>OG</v>
      </c>
      <c r="BM56" t="str">
        <f>IF('1STGR'!AX64=0,"",'1STGR'!BB64)</f>
        <v>OG</v>
      </c>
      <c r="BN56">
        <f>IF('1STGR'!BC64=0,0,'1STGR'!BC64)</f>
        <v>50</v>
      </c>
      <c r="BO56">
        <f>IF('1STGR'!BC64=0,"",'1STGR'!BD64)</f>
        <v>54</v>
      </c>
      <c r="BP56">
        <f>IF('1STGR'!BC64=0,"",'1STGR'!BE64)</f>
        <v>2.5</v>
      </c>
      <c r="BQ56" t="str">
        <f>IF('1STGR'!BC64=0,"",'1STGR'!BF64)</f>
        <v>OG</v>
      </c>
      <c r="BR56" t="str">
        <f>IF('1STGR'!BC64=0,"",'1STGR'!BG64)</f>
        <v>OG</v>
      </c>
      <c r="BS56">
        <f>IF('1STGR'!BH64=0,"",'1STGR'!BH64)</f>
        <v>249</v>
      </c>
      <c r="BT56" t="str">
        <f>IF('1STGR'!BH64=0,"",'1STGR'!BK64)</f>
        <v>OG</v>
      </c>
      <c r="BU56" t="str">
        <f>IF('1STGR'!BH64=0,"",'1STGR'!BL64)</f>
        <v>OG</v>
      </c>
      <c r="BV56" t="str">
        <f t="shared" si="44"/>
        <v/>
      </c>
      <c r="BW56">
        <f t="shared" si="11"/>
        <v>208120</v>
      </c>
      <c r="BX56" t="str">
        <f t="shared" si="45"/>
        <v>SOCIAL STUDIES</v>
      </c>
      <c r="BY56">
        <f>IF('1STGR'!BM64=0,0,'1STGR'!BM64)</f>
        <v>50</v>
      </c>
      <c r="BZ56">
        <f>IF('1STGR'!BM64=0,"",'1STGR'!BN64)</f>
        <v>195</v>
      </c>
      <c r="CA56">
        <f>IF('1STGR'!BM64=0,"",'1STGR'!BO64)</f>
        <v>2.5</v>
      </c>
      <c r="CB56" t="str">
        <f>IF('1STGR'!BM64=0,"",'1STGR'!BP64)</f>
        <v>OG</v>
      </c>
      <c r="CC56" t="str">
        <f>IF('1STGR'!BM64=0,"",'1STGR'!BQ64)</f>
        <v>OG</v>
      </c>
      <c r="CD56">
        <f>IF('1STGR'!BR64=0,0,'1STGR'!BR64)</f>
        <v>50</v>
      </c>
      <c r="CE56">
        <f>IF('1STGR'!BR64=0,"",'1STGR'!BS64)</f>
        <v>54</v>
      </c>
      <c r="CF56">
        <f>IF('1STGR'!BR64=0,"",'1STGR'!BT64)</f>
        <v>2.5</v>
      </c>
      <c r="CG56" t="str">
        <f>IF('1STGR'!BR64=0,"",'1STGR'!BU64)</f>
        <v>OG</v>
      </c>
      <c r="CH56" t="str">
        <f>IF('1STGR'!BR64=0,"",'1STGR'!BV64)</f>
        <v>OG</v>
      </c>
      <c r="CI56">
        <f>IF('1STGR'!BW64=0, "", '1STGR'!BW64)</f>
        <v>249</v>
      </c>
      <c r="CJ56" t="str">
        <f>IF('1STGR'!BW64=0, "", '1STGR'!BZ64)</f>
        <v>OG</v>
      </c>
      <c r="CK56" t="str">
        <f>IF('1STGR'!BW64=0, "", '1STGR'!CA64)</f>
        <v>OG</v>
      </c>
      <c r="CL56" t="str">
        <f t="shared" si="46"/>
        <v/>
      </c>
      <c r="CM56">
        <f t="shared" si="14"/>
        <v>208125</v>
      </c>
      <c r="CN56" t="str">
        <f t="shared" si="47"/>
        <v>GK</v>
      </c>
      <c r="CO56">
        <f>IF('1STGR'!CB64=0,0,'1STGR'!CB64)</f>
        <v>25</v>
      </c>
      <c r="CP56">
        <f>IF('1STGR'!CB64=0, "", '1STGR'!CC64)</f>
        <v>120</v>
      </c>
      <c r="CQ56">
        <f>IF('1STGR'!CB64=0, "", '1STGR'!CD64)</f>
        <v>2</v>
      </c>
      <c r="CR56" t="str">
        <f>IF('1STGR'!CB64=0, "", '1STGR'!CE64)</f>
        <v>OG</v>
      </c>
      <c r="CS56" t="str">
        <f>IF('1STGR'!CB64=0, "", '1STGR'!CF64)</f>
        <v>OG</v>
      </c>
      <c r="CT56">
        <f>IF('1STGR'!CG64=0, 0, '1STGR'!CG64)</f>
        <v>25</v>
      </c>
      <c r="CU56">
        <f>IF('1STGR'!CG64=0, "", '1STGR'!CH64)</f>
        <v>28</v>
      </c>
      <c r="CV56">
        <f>IF('1STGR'!CG64=0, "", '1STGR'!CI64)</f>
        <v>2</v>
      </c>
      <c r="CW56" t="str">
        <f>IF('1STGR'!CG64=0, "", '1STGR'!CJ64)</f>
        <v>OG</v>
      </c>
      <c r="CX56" t="str">
        <f>IF('1STGR'!CG64=0, "", '1STGR'!CK64)</f>
        <v>OG</v>
      </c>
      <c r="CY56">
        <f>IF('1STGR'!CL64=0, "", '1STGR'!CL64)</f>
        <v>148</v>
      </c>
      <c r="CZ56" t="str">
        <f>IF('1STGR'!CL64=0, "", '1STGR'!CO64)</f>
        <v>OG</v>
      </c>
      <c r="DA56" t="str">
        <f>IF('1STGR'!CL64=0, "", '1STGR'!CP64)</f>
        <v>OG</v>
      </c>
      <c r="DB56" t="str">
        <f t="shared" si="48"/>
        <v/>
      </c>
      <c r="DC56">
        <f t="shared" si="17"/>
        <v>208130</v>
      </c>
      <c r="DD56" t="str">
        <f t="shared" si="49"/>
        <v>ORAL</v>
      </c>
      <c r="DE56">
        <f>IF('1STGR'!CQ64=0,0,'1STGR'!CQ64)</f>
        <v>25</v>
      </c>
      <c r="DF56">
        <f>IF('1STGR'!CQ64=0,"", '1STGR'!CR64)</f>
        <v>105</v>
      </c>
      <c r="DG56">
        <f>IF('1STGR'!CQ64=0,"", '1STGR'!CS64)</f>
        <v>2</v>
      </c>
      <c r="DH56" t="str">
        <f>IF('1STGR'!CQ64=0,"", '1STGR'!CT64)</f>
        <v>OG</v>
      </c>
      <c r="DI56" t="str">
        <f>IF('1STGR'!CQ64=0,"", '1STGR'!CU64)</f>
        <v>OG</v>
      </c>
      <c r="DJ56">
        <f>IF('1STGR'!CV64=0,0, '1STGR'!CV64)</f>
        <v>25</v>
      </c>
      <c r="DK56">
        <f>IF('1STGR'!CV64=0, "", '1STGR'!CW64)</f>
        <v>27</v>
      </c>
      <c r="DL56">
        <f>IF('1STGR'!CV64=0, "", '1STGR'!CX64)</f>
        <v>2</v>
      </c>
      <c r="DM56" t="str">
        <f>IF('1STGR'!CV64=0, "", '1STGR'!CY64)</f>
        <v>OG</v>
      </c>
      <c r="DN56" t="str">
        <f>IF('1STGR'!CV64=0, "", '1STGR'!CZ64)</f>
        <v>OG</v>
      </c>
      <c r="DO56">
        <f>IF('1STGR'!DA64=0,"", '1STGR'!DA64)</f>
        <v>132</v>
      </c>
      <c r="DP56" t="str">
        <f>IF('1STGR'!DA64=0,"", '1STGR'!DD64)</f>
        <v>OG</v>
      </c>
      <c r="DQ56" t="str">
        <f>IF('1STGR'!DA64=0,"", '1STGR'!DE64)</f>
        <v>OG</v>
      </c>
      <c r="DR56" t="str">
        <f t="shared" si="50"/>
        <v/>
      </c>
      <c r="DS56">
        <f t="shared" si="20"/>
        <v>208135</v>
      </c>
      <c r="DT56" t="str">
        <f t="shared" si="51"/>
        <v>WORKSHEET</v>
      </c>
      <c r="DU56">
        <f>IF('1STGR'!DF64=0,0, '1STGR'!DF64)</f>
        <v>25</v>
      </c>
      <c r="DV56">
        <f>IF('1STGR'!DF64=0,"", '1STGR'!DG64)</f>
        <v>125</v>
      </c>
      <c r="DW56">
        <f>IF('1STGR'!DF64=0,"",'1STGR'!DH64)</f>
        <v>2</v>
      </c>
      <c r="DX56" t="str">
        <f>IF('1STGR'!DF64=0,"",'1STGR'!DI64)</f>
        <v>OG</v>
      </c>
      <c r="DY56" t="str">
        <f>IF('1STGR'!DF64=0,"",'1STGR'!DJ64)</f>
        <v>OG</v>
      </c>
      <c r="DZ56">
        <f>IF('1STGR'!DK64=0,0, '1STGR'!DK64)</f>
        <v>25</v>
      </c>
      <c r="EA56">
        <f>IF('1STGR'!DK64=0,"", '1STGR'!DL64)</f>
        <v>28</v>
      </c>
      <c r="EB56">
        <f>IF('1STGR'!DK64=0,"", '1STGR'!DM64)</f>
        <v>2</v>
      </c>
      <c r="EC56" t="str">
        <f>IF('1STGR'!DK64=0,"", '1STGR'!DN64)</f>
        <v>OG</v>
      </c>
      <c r="ED56" t="str">
        <f>IF('1STGR'!DK64=0,"", '1STGR'!DO64)</f>
        <v>OG</v>
      </c>
      <c r="EE56">
        <f>IF('1STGR'!DP64=0,"", '1STGR'!DP64)</f>
        <v>153</v>
      </c>
      <c r="EF56" t="str">
        <f>IF('1STGR'!DP64=0,"", '1STGR'!DS64)</f>
        <v>OG</v>
      </c>
      <c r="EG56" t="str">
        <f>IF('1STGR'!DP64=0,"", '1STGR'!DT64)</f>
        <v>OG</v>
      </c>
      <c r="EH56" t="str">
        <f t="shared" si="52"/>
        <v/>
      </c>
      <c r="EI56" s="17">
        <f>'1STML'!AK64</f>
        <v>1774</v>
      </c>
      <c r="EJ56" s="17">
        <f>'1STML'!AL64</f>
        <v>272.92</v>
      </c>
      <c r="EK56" s="17" t="str">
        <f>'1STML'!AM64</f>
        <v>PASS</v>
      </c>
      <c r="EL56">
        <f>'1STML'!AN64</f>
        <v>10</v>
      </c>
      <c r="EM56" s="17">
        <f>'1STGR'!DY64</f>
        <v>0</v>
      </c>
      <c r="EN56">
        <f>'1STGR'!EA64</f>
        <v>1</v>
      </c>
      <c r="EO56">
        <f>'1STGR'!EB64</f>
        <v>55</v>
      </c>
      <c r="EP56" t="str">
        <f t="shared" si="27"/>
        <v>NOT GRADED</v>
      </c>
      <c r="EQ56" t="str">
        <f t="shared" si="28"/>
        <v>0-35</v>
      </c>
      <c r="ER56">
        <v>8</v>
      </c>
    </row>
    <row r="57" spans="1:148">
      <c r="A57">
        <f>'1ST'!A66</f>
        <v>56</v>
      </c>
      <c r="B57" t="str">
        <f>'1ST'!B66</f>
        <v>ST0800026</v>
      </c>
      <c r="C57">
        <f>'1ST'!C66</f>
        <v>200327</v>
      </c>
      <c r="D57" t="str">
        <f>'1ST'!D66</f>
        <v>UPENDRA BK</v>
      </c>
      <c r="E57">
        <f>SUB!$B$4</f>
        <v>35</v>
      </c>
      <c r="F57" t="str">
        <f>SUB!$B$5</f>
        <v>KG</v>
      </c>
      <c r="G57" s="24" t="str">
        <f t="shared" si="0"/>
        <v>SAGARMATHA</v>
      </c>
      <c r="H57" t="str">
        <f>SUB!$B$3</f>
        <v>FIRST TERMINAL EXAMINATION 2080</v>
      </c>
      <c r="I57" t="str">
        <f>STD!F58</f>
        <v>ENGLISH MEDIUM</v>
      </c>
      <c r="J57" s="7">
        <f>STD!R58</f>
        <v>0</v>
      </c>
      <c r="K57">
        <f t="shared" si="24"/>
        <v>208101</v>
      </c>
      <c r="L57" t="str">
        <f t="shared" si="37"/>
        <v>COMP. ENGLISH</v>
      </c>
      <c r="M57">
        <f>IF('1STGR'!E65=0,0,'1STGR'!E65)</f>
        <v>50</v>
      </c>
      <c r="N57">
        <f>IF('1STGR'!E65=0,"",'1STGR'!F65)</f>
        <v>225</v>
      </c>
      <c r="O57">
        <f>IF('1STGR'!E65=0,"",'1STGR'!G65)</f>
        <v>2.5</v>
      </c>
      <c r="P57" t="str">
        <f>IF('1STGR'!E65=0,"",'1STGR'!H65)</f>
        <v>OG</v>
      </c>
      <c r="Q57" t="str">
        <f>IF('1STGR'!E65=0,"",'1STGR'!I65)</f>
        <v>OG</v>
      </c>
      <c r="R57">
        <f>IF('1STGR'!J65=0,0,'1STGR'!J65)</f>
        <v>50</v>
      </c>
      <c r="S57">
        <f>IF('1STGR'!J65=0,"",'1STGR'!K65)</f>
        <v>59</v>
      </c>
      <c r="T57">
        <f>IF('1STGR'!J65=0,"",'1STGR'!L65)</f>
        <v>2.5</v>
      </c>
      <c r="U57" t="str">
        <f>IF('1STGR'!J65=0,"",'1STGR'!M65)</f>
        <v>OG</v>
      </c>
      <c r="V57" t="str">
        <f>IF('1STGR'!J65=0,"",'1STGR'!N65)</f>
        <v>OG</v>
      </c>
      <c r="W57">
        <f>IF('1STGR'!O65=0,"",'1STGR'!O65)</f>
        <v>284</v>
      </c>
      <c r="X57" t="str">
        <f>IF('1STGR'!O65=0,"",'1STGR'!R65)</f>
        <v>OG</v>
      </c>
      <c r="Y57" t="str">
        <f>IF('1STGR'!O65=0,"",'1STGR'!S65)</f>
        <v>OG</v>
      </c>
      <c r="Z57" t="str">
        <f t="shared" si="38"/>
        <v/>
      </c>
      <c r="AA57">
        <f t="shared" si="2"/>
        <v>208105</v>
      </c>
      <c r="AB57" t="str">
        <f t="shared" si="39"/>
        <v>COMP. NEPALI</v>
      </c>
      <c r="AC57">
        <f>IF('1STGR'!T65=0,0,'1STGR'!T65)</f>
        <v>50</v>
      </c>
      <c r="AD57">
        <f>IF('1STGR'!T65=0,"",'1STGR'!U65)</f>
        <v>215</v>
      </c>
      <c r="AE57">
        <f>IF('1STGR'!T65=0,"",'1STGR'!V65)</f>
        <v>2.5</v>
      </c>
      <c r="AF57" t="str">
        <f>IF('1STGR'!T65=0,"",'1STGR'!W65)</f>
        <v>OG</v>
      </c>
      <c r="AG57" t="str">
        <f>IF('1STGR'!T65=0,"",'1STGR'!X65)</f>
        <v>OG</v>
      </c>
      <c r="AH57">
        <f>IF('1STGR'!Y65=0,0,'1STGR'!Y65)</f>
        <v>50</v>
      </c>
      <c r="AI57">
        <f>IF('1STGR'!Y65=0,"",'1STGR'!Z65)</f>
        <v>59</v>
      </c>
      <c r="AJ57">
        <f>IF('1STGR'!Y65=0,"",'1STGR'!AA65)</f>
        <v>2.5</v>
      </c>
      <c r="AK57" t="str">
        <f>IF('1STGR'!Y65=0,"",'1STGR'!AB65)</f>
        <v>OG</v>
      </c>
      <c r="AL57" t="str">
        <f>IF('1STGR'!Y65=0,"",'1STGR'!AC65)</f>
        <v>OG</v>
      </c>
      <c r="AM57">
        <f>IF('1STGR'!AD65=0,"",'1STGR'!AD65)</f>
        <v>274</v>
      </c>
      <c r="AN57" t="str">
        <f>IF('1STGR'!AD65=0,"",'1STGR'!AG65)</f>
        <v>OG</v>
      </c>
      <c r="AO57" t="str">
        <f>IF('1STGR'!AD65=0,"",'1STGR'!AH65)</f>
        <v>OG</v>
      </c>
      <c r="AP57" t="str">
        <f t="shared" si="40"/>
        <v/>
      </c>
      <c r="AQ57">
        <f t="shared" si="5"/>
        <v>208110</v>
      </c>
      <c r="AR57" t="str">
        <f t="shared" si="41"/>
        <v>COMP. MATHEMATICS</v>
      </c>
      <c r="AS57">
        <f>IF('1STGR'!AI65=0,0,'1STGR'!AI65)</f>
        <v>50</v>
      </c>
      <c r="AT57">
        <f>IF('1STGR'!AI65=0,"",'1STGR'!AJ65)</f>
        <v>230</v>
      </c>
      <c r="AU57">
        <f>IF('1STGR'!AI65=0,"",'1STGR'!AK65)</f>
        <v>2.5</v>
      </c>
      <c r="AV57" t="str">
        <f>IF('1STGR'!AI65=0,"",'1STGR'!AL65)</f>
        <v>OG</v>
      </c>
      <c r="AW57" t="str">
        <f>IF('1STGR'!AI65=0,"",'1STGR'!AM65)</f>
        <v>OG</v>
      </c>
      <c r="AX57">
        <f>IF('1STGR'!AN65=0,0,'1STGR'!AN65)</f>
        <v>50</v>
      </c>
      <c r="AY57">
        <f>IF('1STGR'!AN65=0,"",'1STGR'!AO65)</f>
        <v>59</v>
      </c>
      <c r="AZ57">
        <f>IF('1STGR'!AN65=0,"",'1STGR'!AP65)</f>
        <v>2.5</v>
      </c>
      <c r="BA57" t="str">
        <f>IF('1STGR'!AN65=0,"",'1STGR'!AQ65)</f>
        <v>OG</v>
      </c>
      <c r="BB57" t="str">
        <f>IF('1STGR'!AN65=0,"",'1STGR'!AR65)</f>
        <v>OG</v>
      </c>
      <c r="BC57">
        <f>IF('1STGR'!AS65=0,"",'1STGR'!AS65)</f>
        <v>289</v>
      </c>
      <c r="BD57" t="str">
        <f>IF('1STGR'!AS65=0,"",'1STGR'!AV65)</f>
        <v>OG</v>
      </c>
      <c r="BE57" t="str">
        <f>IF('1STGR'!AS65=0,"",'1STGR'!AW65)</f>
        <v>OG</v>
      </c>
      <c r="BF57" t="str">
        <f t="shared" si="42"/>
        <v/>
      </c>
      <c r="BG57">
        <f t="shared" si="8"/>
        <v>208115</v>
      </c>
      <c r="BH57" t="str">
        <f t="shared" si="43"/>
        <v>SCIENCE AND TECHNOLOGY</v>
      </c>
      <c r="BI57">
        <f>IF('1STGR'!AX65=0,0,'1STGR'!AX65)</f>
        <v>50</v>
      </c>
      <c r="BJ57">
        <f>IF('1STGR'!AX65=0,"",'1STGR'!AY65)</f>
        <v>220</v>
      </c>
      <c r="BK57">
        <f>IF('1STGR'!AX65=0,"",'1STGR'!AZ65)</f>
        <v>2.5</v>
      </c>
      <c r="BL57" t="str">
        <f>IF('1STGR'!AX65=0,"",'1STGR'!BA65)</f>
        <v>OG</v>
      </c>
      <c r="BM57" t="str">
        <f>IF('1STGR'!AX65=0,"",'1STGR'!BB65)</f>
        <v>OG</v>
      </c>
      <c r="BN57">
        <f>IF('1STGR'!BC65=0,0,'1STGR'!BC65)</f>
        <v>50</v>
      </c>
      <c r="BO57">
        <f>IF('1STGR'!BC65=0,"",'1STGR'!BD65)</f>
        <v>59</v>
      </c>
      <c r="BP57">
        <f>IF('1STGR'!BC65=0,"",'1STGR'!BE65)</f>
        <v>2.5</v>
      </c>
      <c r="BQ57" t="str">
        <f>IF('1STGR'!BC65=0,"",'1STGR'!BF65)</f>
        <v>OG</v>
      </c>
      <c r="BR57" t="str">
        <f>IF('1STGR'!BC65=0,"",'1STGR'!BG65)</f>
        <v>OG</v>
      </c>
      <c r="BS57">
        <f>IF('1STGR'!BH65=0,"",'1STGR'!BH65)</f>
        <v>279</v>
      </c>
      <c r="BT57" t="str">
        <f>IF('1STGR'!BH65=0,"",'1STGR'!BK65)</f>
        <v>OG</v>
      </c>
      <c r="BU57" t="str">
        <f>IF('1STGR'!BH65=0,"",'1STGR'!BL65)</f>
        <v>OG</v>
      </c>
      <c r="BV57" t="str">
        <f t="shared" si="44"/>
        <v/>
      </c>
      <c r="BW57">
        <f t="shared" si="11"/>
        <v>208120</v>
      </c>
      <c r="BX57" t="str">
        <f t="shared" si="45"/>
        <v>SOCIAL STUDIES</v>
      </c>
      <c r="BY57">
        <f>IF('1STGR'!BM65=0,0,'1STGR'!BM65)</f>
        <v>50</v>
      </c>
      <c r="BZ57">
        <f>IF('1STGR'!BM65=0,"",'1STGR'!BN65)</f>
        <v>145</v>
      </c>
      <c r="CA57">
        <f>IF('1STGR'!BM65=0,"",'1STGR'!BO65)</f>
        <v>2.5</v>
      </c>
      <c r="CB57" t="str">
        <f>IF('1STGR'!BM65=0,"",'1STGR'!BP65)</f>
        <v>OG</v>
      </c>
      <c r="CC57" t="str">
        <f>IF('1STGR'!BM65=0,"",'1STGR'!BQ65)</f>
        <v>OG</v>
      </c>
      <c r="CD57">
        <f>IF('1STGR'!BR65=0,0,'1STGR'!BR65)</f>
        <v>50</v>
      </c>
      <c r="CE57">
        <f>IF('1STGR'!BR65=0,"",'1STGR'!BS65)</f>
        <v>58</v>
      </c>
      <c r="CF57">
        <f>IF('1STGR'!BR65=0,"",'1STGR'!BT65)</f>
        <v>2.5</v>
      </c>
      <c r="CG57" t="str">
        <f>IF('1STGR'!BR65=0,"",'1STGR'!BU65)</f>
        <v>OG</v>
      </c>
      <c r="CH57" t="str">
        <f>IF('1STGR'!BR65=0,"",'1STGR'!BV65)</f>
        <v>OG</v>
      </c>
      <c r="CI57">
        <f>IF('1STGR'!BW65=0, "", '1STGR'!BW65)</f>
        <v>203</v>
      </c>
      <c r="CJ57" t="str">
        <f>IF('1STGR'!BW65=0, "", '1STGR'!BZ65)</f>
        <v>OG</v>
      </c>
      <c r="CK57" t="str">
        <f>IF('1STGR'!BW65=0, "", '1STGR'!CA65)</f>
        <v>OG</v>
      </c>
      <c r="CL57" t="str">
        <f t="shared" si="46"/>
        <v/>
      </c>
      <c r="CM57">
        <f t="shared" si="14"/>
        <v>208125</v>
      </c>
      <c r="CN57" t="str">
        <f t="shared" si="47"/>
        <v>GK</v>
      </c>
      <c r="CO57">
        <f>IF('1STGR'!CB65=0,0,'1STGR'!CB65)</f>
        <v>25</v>
      </c>
      <c r="CP57">
        <f>IF('1STGR'!CB65=0, "", '1STGR'!CC65)</f>
        <v>120</v>
      </c>
      <c r="CQ57">
        <f>IF('1STGR'!CB65=0, "", '1STGR'!CD65)</f>
        <v>2</v>
      </c>
      <c r="CR57" t="str">
        <f>IF('1STGR'!CB65=0, "", '1STGR'!CE65)</f>
        <v>OG</v>
      </c>
      <c r="CS57" t="str">
        <f>IF('1STGR'!CB65=0, "", '1STGR'!CF65)</f>
        <v>OG</v>
      </c>
      <c r="CT57">
        <f>IF('1STGR'!CG65=0, 0, '1STGR'!CG65)</f>
        <v>25</v>
      </c>
      <c r="CU57">
        <f>IF('1STGR'!CG65=0, "", '1STGR'!CH65)</f>
        <v>29</v>
      </c>
      <c r="CV57">
        <f>IF('1STGR'!CG65=0, "", '1STGR'!CI65)</f>
        <v>2</v>
      </c>
      <c r="CW57" t="str">
        <f>IF('1STGR'!CG65=0, "", '1STGR'!CJ65)</f>
        <v>OG</v>
      </c>
      <c r="CX57" t="str">
        <f>IF('1STGR'!CG65=0, "", '1STGR'!CK65)</f>
        <v>OG</v>
      </c>
      <c r="CY57">
        <f>IF('1STGR'!CL65=0, "", '1STGR'!CL65)</f>
        <v>149</v>
      </c>
      <c r="CZ57" t="str">
        <f>IF('1STGR'!CL65=0, "", '1STGR'!CO65)</f>
        <v>OG</v>
      </c>
      <c r="DA57" t="str">
        <f>IF('1STGR'!CL65=0, "", '1STGR'!CP65)</f>
        <v>OG</v>
      </c>
      <c r="DB57" t="str">
        <f t="shared" si="48"/>
        <v/>
      </c>
      <c r="DC57">
        <f t="shared" si="17"/>
        <v>208130</v>
      </c>
      <c r="DD57" t="str">
        <f t="shared" si="49"/>
        <v>ORAL</v>
      </c>
      <c r="DE57">
        <f>IF('1STGR'!CQ65=0,0,'1STGR'!CQ65)</f>
        <v>25</v>
      </c>
      <c r="DF57">
        <f>IF('1STGR'!CQ65=0,"", '1STGR'!CR65)</f>
        <v>110</v>
      </c>
      <c r="DG57">
        <f>IF('1STGR'!CQ65=0,"", '1STGR'!CS65)</f>
        <v>2</v>
      </c>
      <c r="DH57" t="str">
        <f>IF('1STGR'!CQ65=0,"", '1STGR'!CT65)</f>
        <v>OG</v>
      </c>
      <c r="DI57" t="str">
        <f>IF('1STGR'!CQ65=0,"", '1STGR'!CU65)</f>
        <v>OG</v>
      </c>
      <c r="DJ57">
        <f>IF('1STGR'!CV65=0,0, '1STGR'!CV65)</f>
        <v>25</v>
      </c>
      <c r="DK57">
        <f>IF('1STGR'!CV65=0, "", '1STGR'!CW65)</f>
        <v>28</v>
      </c>
      <c r="DL57">
        <f>IF('1STGR'!CV65=0, "", '1STGR'!CX65)</f>
        <v>2</v>
      </c>
      <c r="DM57" t="str">
        <f>IF('1STGR'!CV65=0, "", '1STGR'!CY65)</f>
        <v>OG</v>
      </c>
      <c r="DN57" t="str">
        <f>IF('1STGR'!CV65=0, "", '1STGR'!CZ65)</f>
        <v>OG</v>
      </c>
      <c r="DO57">
        <f>IF('1STGR'!DA65=0,"", '1STGR'!DA65)</f>
        <v>138</v>
      </c>
      <c r="DP57" t="str">
        <f>IF('1STGR'!DA65=0,"", '1STGR'!DD65)</f>
        <v>OG</v>
      </c>
      <c r="DQ57" t="str">
        <f>IF('1STGR'!DA65=0,"", '1STGR'!DE65)</f>
        <v>OG</v>
      </c>
      <c r="DR57" t="str">
        <f t="shared" si="50"/>
        <v/>
      </c>
      <c r="DS57">
        <f t="shared" si="20"/>
        <v>208135</v>
      </c>
      <c r="DT57" t="str">
        <f t="shared" si="51"/>
        <v>WORKSHEET</v>
      </c>
      <c r="DU57">
        <f>IF('1STGR'!DF65=0,0, '1STGR'!DF65)</f>
        <v>25</v>
      </c>
      <c r="DV57">
        <f>IF('1STGR'!DF65=0,"", '1STGR'!DG65)</f>
        <v>110</v>
      </c>
      <c r="DW57">
        <f>IF('1STGR'!DF65=0,"",'1STGR'!DH65)</f>
        <v>2</v>
      </c>
      <c r="DX57" t="str">
        <f>IF('1STGR'!DF65=0,"",'1STGR'!DI65)</f>
        <v>OG</v>
      </c>
      <c r="DY57" t="str">
        <f>IF('1STGR'!DF65=0,"",'1STGR'!DJ65)</f>
        <v>OG</v>
      </c>
      <c r="DZ57">
        <f>IF('1STGR'!DK65=0,0, '1STGR'!DK65)</f>
        <v>25</v>
      </c>
      <c r="EA57">
        <f>IF('1STGR'!DK65=0,"", '1STGR'!DL65)</f>
        <v>29</v>
      </c>
      <c r="EB57">
        <f>IF('1STGR'!DK65=0,"", '1STGR'!DM65)</f>
        <v>2</v>
      </c>
      <c r="EC57" t="str">
        <f>IF('1STGR'!DK65=0,"", '1STGR'!DN65)</f>
        <v>OG</v>
      </c>
      <c r="ED57" t="str">
        <f>IF('1STGR'!DK65=0,"", '1STGR'!DO65)</f>
        <v>OG</v>
      </c>
      <c r="EE57">
        <f>IF('1STGR'!DP65=0,"", '1STGR'!DP65)</f>
        <v>139</v>
      </c>
      <c r="EF57" t="str">
        <f>IF('1STGR'!DP65=0,"", '1STGR'!DS65)</f>
        <v>OG</v>
      </c>
      <c r="EG57" t="str">
        <f>IF('1STGR'!DP65=0,"", '1STGR'!DT65)</f>
        <v>OG</v>
      </c>
      <c r="EH57" t="str">
        <f t="shared" si="52"/>
        <v/>
      </c>
      <c r="EI57" s="17">
        <f>'1STML'!AK65</f>
        <v>1755</v>
      </c>
      <c r="EJ57" s="17">
        <f>'1STML'!AL65</f>
        <v>270</v>
      </c>
      <c r="EK57" s="17" t="str">
        <f>'1STML'!AM65</f>
        <v>PASS</v>
      </c>
      <c r="EL57">
        <f>'1STML'!AN65</f>
        <v>11</v>
      </c>
      <c r="EM57" s="17">
        <f>'1STGR'!DY65</f>
        <v>0</v>
      </c>
      <c r="EN57">
        <f>'1STGR'!EA65</f>
        <v>1</v>
      </c>
      <c r="EO57">
        <f>'1STGR'!EB65</f>
        <v>58</v>
      </c>
      <c r="EP57" t="str">
        <f t="shared" si="27"/>
        <v>NOT GRADED</v>
      </c>
      <c r="EQ57" t="str">
        <f t="shared" si="28"/>
        <v>0-35</v>
      </c>
      <c r="ER57">
        <v>8</v>
      </c>
    </row>
    <row r="58" spans="1:148">
      <c r="G58" s="24"/>
      <c r="J58" s="7"/>
      <c r="EI58" s="17"/>
      <c r="EJ58" s="17"/>
      <c r="EK58" s="17"/>
      <c r="EM58" s="17"/>
    </row>
    <row r="59" spans="1:148">
      <c r="G59" s="24"/>
      <c r="J59" s="7"/>
      <c r="EI59" s="17"/>
      <c r="EJ59" s="17"/>
      <c r="EK59" s="17"/>
      <c r="EM59" s="17"/>
    </row>
    <row r="60" spans="1:148">
      <c r="G60" s="24"/>
      <c r="J60" s="7"/>
      <c r="EI60" s="17"/>
      <c r="EJ60" s="17"/>
      <c r="EK60" s="17"/>
      <c r="EM60" s="17"/>
    </row>
    <row r="61" spans="1:148">
      <c r="G61" s="24"/>
      <c r="J61" s="7"/>
      <c r="EI61" s="17"/>
      <c r="EJ61" s="17"/>
      <c r="EK61" s="17"/>
      <c r="EM61" s="17"/>
    </row>
    <row r="62" spans="1:148">
      <c r="G62" s="24"/>
      <c r="J62" s="7"/>
      <c r="EI62" s="17"/>
      <c r="EJ62" s="17"/>
      <c r="EK62" s="17"/>
      <c r="EM62" s="17"/>
    </row>
    <row r="63" spans="1:148">
      <c r="G63" s="24"/>
      <c r="J63" s="7"/>
      <c r="EI63" s="17"/>
      <c r="EJ63" s="17"/>
      <c r="EK63" s="17"/>
      <c r="EM63" s="17"/>
    </row>
    <row r="64" spans="1:148">
      <c r="G64" s="24"/>
      <c r="J64" s="7"/>
      <c r="EI64" s="17"/>
      <c r="EJ64" s="17"/>
      <c r="EK64" s="17"/>
      <c r="EM64" s="17"/>
    </row>
    <row r="65" spans="7:143">
      <c r="G65" s="24"/>
      <c r="J65" s="7"/>
      <c r="EI65" s="17"/>
      <c r="EJ65" s="17"/>
      <c r="EK65" s="17"/>
      <c r="EM65" s="17"/>
    </row>
    <row r="66" spans="7:143">
      <c r="G66" s="24"/>
      <c r="J66" s="7"/>
      <c r="EI66" s="17"/>
      <c r="EJ66" s="17"/>
      <c r="EK66" s="17"/>
      <c r="EM66" s="17"/>
    </row>
    <row r="67" spans="7:143">
      <c r="G67" s="24"/>
      <c r="J67" s="7"/>
      <c r="EI67" s="17"/>
      <c r="EJ67" s="17"/>
      <c r="EK67" s="17"/>
      <c r="EM67" s="17"/>
    </row>
    <row r="68" spans="7:143">
      <c r="G68" s="24"/>
      <c r="J68" s="7"/>
      <c r="EI68" s="17"/>
      <c r="EJ68" s="17"/>
      <c r="EK68" s="17"/>
      <c r="EM68" s="17"/>
    </row>
    <row r="69" spans="7:143">
      <c r="G69" s="24"/>
      <c r="J69" s="7"/>
      <c r="EI69" s="17"/>
      <c r="EJ69" s="17"/>
      <c r="EK69" s="17"/>
      <c r="EM69" s="17"/>
    </row>
    <row r="70" spans="7:143">
      <c r="G70" s="24"/>
      <c r="J70" s="7"/>
      <c r="EI70" s="17"/>
      <c r="EJ70" s="17"/>
      <c r="EK70" s="17"/>
      <c r="EM70" s="17"/>
    </row>
    <row r="71" spans="7:143">
      <c r="G71" s="24"/>
      <c r="J71" s="7"/>
      <c r="EI71" s="17"/>
      <c r="EJ71" s="17"/>
      <c r="EK71" s="17"/>
      <c r="EM71" s="17"/>
    </row>
    <row r="72" spans="7:143">
      <c r="G72" s="24"/>
      <c r="J72" s="7"/>
      <c r="EI72" s="17"/>
      <c r="EJ72" s="17"/>
      <c r="EK72" s="17"/>
      <c r="EM72" s="17"/>
    </row>
    <row r="73" spans="7:143">
      <c r="G73" s="24"/>
      <c r="J73" s="7"/>
      <c r="EI73" s="17"/>
      <c r="EJ73" s="17"/>
      <c r="EK73" s="17"/>
      <c r="EM73" s="17"/>
    </row>
    <row r="74" spans="7:143">
      <c r="G74" s="24"/>
      <c r="J74" s="7"/>
      <c r="EI74" s="17"/>
      <c r="EJ74" s="17"/>
      <c r="EK74" s="17"/>
      <c r="EM74" s="17"/>
    </row>
    <row r="75" spans="7:143">
      <c r="G75" s="24"/>
      <c r="J75" s="7"/>
      <c r="EI75" s="17"/>
      <c r="EJ75" s="17"/>
      <c r="EK75" s="17"/>
      <c r="EM75" s="17"/>
    </row>
    <row r="76" spans="7:143">
      <c r="G76" s="24"/>
      <c r="J76" s="7"/>
      <c r="EI76" s="17"/>
      <c r="EJ76" s="17"/>
      <c r="EK76" s="17"/>
      <c r="EM76" s="17"/>
    </row>
    <row r="77" spans="7:143">
      <c r="G77" s="24"/>
      <c r="J77" s="7"/>
      <c r="EI77" s="17"/>
      <c r="EJ77" s="17"/>
      <c r="EK77" s="17"/>
      <c r="EM77" s="17"/>
    </row>
    <row r="78" spans="7:143">
      <c r="G78" s="24"/>
      <c r="J78" s="7"/>
      <c r="EI78" s="17"/>
      <c r="EJ78" s="17"/>
      <c r="EK78" s="17"/>
      <c r="EM78" s="17"/>
    </row>
    <row r="79" spans="7:143">
      <c r="G79" s="24"/>
      <c r="J79" s="7"/>
      <c r="EI79" s="17"/>
      <c r="EJ79" s="17"/>
      <c r="EK79" s="17"/>
      <c r="EM79" s="17"/>
    </row>
    <row r="80" spans="7:143">
      <c r="G80" s="24"/>
      <c r="J80" s="7"/>
      <c r="EI80" s="17"/>
      <c r="EJ80" s="17"/>
      <c r="EK80" s="17"/>
      <c r="EM80" s="17"/>
    </row>
    <row r="81" spans="7:143">
      <c r="G81" s="24"/>
      <c r="J81" s="7"/>
      <c r="EI81" s="17"/>
      <c r="EJ81" s="17"/>
      <c r="EK81" s="17"/>
      <c r="EM81" s="17"/>
    </row>
    <row r="82" spans="7:143">
      <c r="G82" s="24"/>
      <c r="J82" s="7"/>
      <c r="EI82" s="17"/>
      <c r="EJ82" s="17"/>
      <c r="EK82" s="17"/>
      <c r="EM82" s="17"/>
    </row>
    <row r="83" spans="7:143">
      <c r="G83" s="24"/>
      <c r="J83" s="7"/>
      <c r="EI83" s="17"/>
      <c r="EJ83" s="17"/>
      <c r="EK83" s="17"/>
      <c r="EM83" s="17"/>
    </row>
    <row r="84" spans="7:143">
      <c r="G84" s="24"/>
      <c r="J84" s="7"/>
      <c r="EI84" s="17"/>
      <c r="EJ84" s="17"/>
      <c r="EK84" s="17"/>
      <c r="EM84" s="17"/>
    </row>
    <row r="85" spans="7:143">
      <c r="G85" s="24"/>
      <c r="J85" s="7"/>
      <c r="EI85" s="17"/>
      <c r="EJ85" s="17"/>
      <c r="EK85" s="17"/>
      <c r="EM85" s="17"/>
    </row>
    <row r="86" spans="7:143">
      <c r="G86" s="24"/>
      <c r="J86" s="7"/>
      <c r="EI86" s="17"/>
      <c r="EJ86" s="17"/>
      <c r="EK86" s="17"/>
      <c r="EM86" s="17"/>
    </row>
    <row r="87" spans="7:143">
      <c r="G87" s="24"/>
      <c r="J87" s="7"/>
      <c r="EI87" s="17"/>
      <c r="EJ87" s="17"/>
      <c r="EK87" s="17"/>
      <c r="EM87" s="17"/>
    </row>
    <row r="88" spans="7:143">
      <c r="G88" s="24"/>
      <c r="J88" s="7"/>
      <c r="EI88" s="17"/>
      <c r="EJ88" s="17"/>
      <c r="EK88" s="17"/>
      <c r="EM88" s="17"/>
    </row>
    <row r="89" spans="7:143">
      <c r="G89" s="24"/>
      <c r="J89" s="7"/>
      <c r="EI89" s="17"/>
      <c r="EJ89" s="17"/>
      <c r="EK89" s="17"/>
      <c r="EM89" s="17"/>
    </row>
    <row r="90" spans="7:143">
      <c r="G90" s="24"/>
      <c r="J90" s="7"/>
      <c r="EI90" s="17"/>
      <c r="EJ90" s="17"/>
      <c r="EK90" s="17"/>
      <c r="EM90" s="17"/>
    </row>
    <row r="91" spans="7:143">
      <c r="G91" s="24"/>
      <c r="J91" s="7"/>
      <c r="EI91" s="17"/>
      <c r="EJ91" s="17"/>
      <c r="EK91" s="17"/>
      <c r="EM91" s="17"/>
    </row>
    <row r="92" spans="7:143">
      <c r="G92" s="24"/>
      <c r="J92" s="7"/>
      <c r="EI92" s="17"/>
      <c r="EJ92" s="17"/>
      <c r="EK92" s="17"/>
      <c r="EM92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N62"/>
  <sheetViews>
    <sheetView workbookViewId="0">
      <selection activeCell="DQ10" sqref="DQ10:DR65"/>
    </sheetView>
  </sheetViews>
  <sheetFormatPr defaultColWidth="9.1796875" defaultRowHeight="13.5"/>
  <cols>
    <col min="1" max="1" width="4.1796875" style="2" bestFit="1" customWidth="1"/>
    <col min="2" max="2" width="2.453125" style="2" customWidth="1"/>
    <col min="3" max="3" width="9" style="2" bestFit="1" customWidth="1"/>
    <col min="4" max="4" width="28.81640625" style="2" customWidth="1"/>
    <col min="5" max="5" width="14.81640625" style="2" bestFit="1" customWidth="1"/>
    <col min="6" max="6" width="3" style="2" bestFit="1" customWidth="1"/>
    <col min="7" max="13" width="4.26953125" style="2" bestFit="1" customWidth="1"/>
    <col min="14" max="14" width="5.81640625" style="2" bestFit="1" customWidth="1"/>
    <col min="15" max="17" width="4.26953125" style="2" bestFit="1" customWidth="1"/>
    <col min="18" max="18" width="3.54296875" style="2" bestFit="1" customWidth="1"/>
    <col min="19" max="21" width="4.26953125" style="2" bestFit="1" customWidth="1"/>
    <col min="22" max="22" width="4.1796875" style="2" bestFit="1" customWidth="1"/>
    <col min="23" max="25" width="4.26953125" style="2" bestFit="1" customWidth="1"/>
    <col min="26" max="26" width="3.54296875" style="2" bestFit="1" customWidth="1"/>
    <col min="27" max="29" width="4.26953125" style="2" bestFit="1" customWidth="1"/>
    <col min="30" max="30" width="4.7265625" style="2" bestFit="1" customWidth="1"/>
    <col min="31" max="33" width="4.26953125" style="2" bestFit="1" customWidth="1"/>
    <col min="34" max="34" width="3.453125" style="2" bestFit="1" customWidth="1"/>
    <col min="35" max="37" width="4.26953125" style="2" bestFit="1" customWidth="1"/>
    <col min="38" max="38" width="5.54296875" style="2" bestFit="1" customWidth="1"/>
    <col min="39" max="40" width="9.1796875" style="2"/>
    <col min="41" max="41" width="16.54296875" style="2" customWidth="1"/>
    <col min="42" max="16384" width="9.1796875" style="2"/>
  </cols>
  <sheetData>
    <row r="1" spans="1:66" ht="22">
      <c r="A1" s="117" t="str">
        <f>SUB!B3</f>
        <v>FIRST TERMINAL EXAMINATION 2080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</row>
    <row r="2" spans="1:66" ht="34.5">
      <c r="A2" s="118" t="str">
        <f>SUB!B1</f>
        <v>SHREE SHANTI BHAGAWATI SECONDARY SCHOOL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</row>
    <row r="3" spans="1:66" ht="22">
      <c r="A3" s="117" t="str">
        <f>"CLASS : "&amp;" "&amp;SUB!B5&amp;"  [  "&amp;SUB!B3&amp;" ]"</f>
        <v>CLASS :  KG  [  FIRST TERMINAL EXAMINATION 2080 ]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</row>
    <row r="4" spans="1:66" ht="34.5">
      <c r="A4" s="119" t="s">
        <v>82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</row>
    <row r="5" spans="1:66" ht="19.5">
      <c r="A5" s="76" t="s">
        <v>5</v>
      </c>
      <c r="B5" s="120" t="s">
        <v>33</v>
      </c>
      <c r="C5" s="76" t="s">
        <v>28</v>
      </c>
      <c r="D5" s="107" t="s">
        <v>6</v>
      </c>
      <c r="E5" s="112" t="s">
        <v>96</v>
      </c>
      <c r="F5" s="123" t="s">
        <v>97</v>
      </c>
      <c r="G5" s="116"/>
      <c r="H5" s="116"/>
      <c r="I5" s="116"/>
      <c r="J5" s="124" t="s">
        <v>98</v>
      </c>
      <c r="K5" s="124"/>
      <c r="L5" s="124"/>
      <c r="M5" s="124"/>
      <c r="N5" s="116" t="s">
        <v>99</v>
      </c>
      <c r="O5" s="116"/>
      <c r="P5" s="116"/>
      <c r="Q5" s="116"/>
      <c r="R5" s="124" t="s">
        <v>100</v>
      </c>
      <c r="S5" s="124"/>
      <c r="T5" s="124"/>
      <c r="U5" s="124"/>
      <c r="V5" s="116" t="s">
        <v>101</v>
      </c>
      <c r="W5" s="116"/>
      <c r="X5" s="116"/>
      <c r="Y5" s="116"/>
      <c r="Z5" s="116" t="s">
        <v>102</v>
      </c>
      <c r="AA5" s="116"/>
      <c r="AB5" s="116"/>
      <c r="AC5" s="116"/>
      <c r="AD5" s="116" t="s">
        <v>103</v>
      </c>
      <c r="AE5" s="116"/>
      <c r="AF5" s="116"/>
      <c r="AG5" s="116"/>
      <c r="AH5" s="116" t="s">
        <v>104</v>
      </c>
      <c r="AI5" s="116"/>
      <c r="AJ5" s="116"/>
      <c r="AK5" s="122"/>
      <c r="AL5" s="105" t="s">
        <v>81</v>
      </c>
    </row>
    <row r="6" spans="1:66" ht="18" customHeight="1">
      <c r="A6" s="76"/>
      <c r="B6" s="121"/>
      <c r="C6" s="76"/>
      <c r="D6" s="107"/>
      <c r="E6" s="114"/>
      <c r="F6" s="44"/>
      <c r="G6" s="44" t="s">
        <v>116</v>
      </c>
      <c r="H6" s="44" t="s">
        <v>142</v>
      </c>
      <c r="I6" s="1" t="s">
        <v>146</v>
      </c>
      <c r="J6" s="1"/>
      <c r="K6" s="44" t="s">
        <v>116</v>
      </c>
      <c r="L6" s="44" t="s">
        <v>142</v>
      </c>
      <c r="M6" s="1" t="s">
        <v>146</v>
      </c>
      <c r="N6" s="1"/>
      <c r="O6" s="44" t="s">
        <v>116</v>
      </c>
      <c r="P6" s="44" t="s">
        <v>142</v>
      </c>
      <c r="Q6" s="1" t="s">
        <v>146</v>
      </c>
      <c r="R6" s="1"/>
      <c r="S6" s="44" t="s">
        <v>116</v>
      </c>
      <c r="T6" s="44" t="s">
        <v>142</v>
      </c>
      <c r="U6" s="1" t="s">
        <v>146</v>
      </c>
      <c r="V6" s="1"/>
      <c r="W6" s="44" t="s">
        <v>116</v>
      </c>
      <c r="X6" s="44" t="s">
        <v>142</v>
      </c>
      <c r="Y6" s="1" t="s">
        <v>146</v>
      </c>
      <c r="Z6" s="1"/>
      <c r="AA6" s="44" t="s">
        <v>116</v>
      </c>
      <c r="AB6" s="44" t="s">
        <v>142</v>
      </c>
      <c r="AC6" s="1" t="s">
        <v>146</v>
      </c>
      <c r="AD6" s="1"/>
      <c r="AE6" s="44" t="s">
        <v>116</v>
      </c>
      <c r="AF6" s="44" t="s">
        <v>142</v>
      </c>
      <c r="AG6" s="1" t="s">
        <v>146</v>
      </c>
      <c r="AH6" s="1"/>
      <c r="AI6" s="44" t="s">
        <v>116</v>
      </c>
      <c r="AJ6" s="44" t="s">
        <v>142</v>
      </c>
      <c r="AK6" s="1" t="s">
        <v>146</v>
      </c>
      <c r="AL6" s="106"/>
    </row>
    <row r="7" spans="1:66" ht="17.5">
      <c r="A7" s="18">
        <f>'1STGR'!A10</f>
        <v>1</v>
      </c>
      <c r="B7" s="18" t="str">
        <f>'1STGR'!B10</f>
        <v>ST0800323</v>
      </c>
      <c r="C7" s="18">
        <f>'1STGR'!C10</f>
        <v>200201</v>
      </c>
      <c r="D7" s="18" t="str">
        <f>'1STGR'!D10</f>
        <v>ANJEL CHAUHAN</v>
      </c>
      <c r="E7" s="18" t="str">
        <f t="shared" ref="E7:E46" si="0">(_xlfn.XLOOKUP($C7,SYM,SEC,"ERROR",0,1))</f>
        <v>ANNAPURNA</v>
      </c>
      <c r="F7" s="60" t="str">
        <f>_xlfn.XLOOKUP((_xlfn.XLOOKUP($C7,SYM,S1S,"ERROR",0,1)),SCODE,SHCD,"ERROR",0,1)</f>
        <v>EN</v>
      </c>
      <c r="G7" s="15" t="str">
        <f>'1STGR'!H10</f>
        <v>OG</v>
      </c>
      <c r="H7" s="15" t="str">
        <f>'1STGR'!M10</f>
        <v>A+</v>
      </c>
      <c r="I7" s="15" t="str">
        <f>'1STGR'!P10</f>
        <v>OG</v>
      </c>
      <c r="J7" s="60" t="str">
        <f t="shared" ref="J7:J38" si="1">_xlfn.XLOOKUP((_xlfn.XLOOKUP($C7,SYM,S2S,"ERROR",0,1)),SCODE,SHCD,"ERROR",0,1)</f>
        <v>NEP</v>
      </c>
      <c r="K7" s="15" t="str">
        <f>'1STGR'!W10</f>
        <v>OG</v>
      </c>
      <c r="L7" s="15" t="str">
        <f>'1STGR'!AB10</f>
        <v>OG</v>
      </c>
      <c r="M7" s="15" t="str">
        <f>'1STGR'!AB10</f>
        <v>OG</v>
      </c>
      <c r="N7" s="60" t="str">
        <f t="shared" ref="N7:N38" si="2">_xlfn.XLOOKUP((_xlfn.XLOOKUP($C7,SYM,S3S,"ERROR",0,1)),SCODE,SHCD,"ERROR",0,1)</f>
        <v>MATH</v>
      </c>
      <c r="O7" s="15" t="str">
        <f>'1STGR'!AL10</f>
        <v>OG</v>
      </c>
      <c r="P7" s="15" t="str">
        <f>'1STGR'!AQ10</f>
        <v>A+</v>
      </c>
      <c r="Q7" s="15" t="str">
        <f>'1STGR'!AT10</f>
        <v>OG</v>
      </c>
      <c r="R7" s="60" t="str">
        <f t="shared" ref="R7:R38" si="3">_xlfn.XLOOKUP((_xlfn.XLOOKUP($C7,SYM,S4S,"ERROR",0,1)),SCODE,SHCD,"ERROR",0,1)</f>
        <v>SCI</v>
      </c>
      <c r="S7" s="15" t="str">
        <f>'1STGR'!BA10</f>
        <v>OG</v>
      </c>
      <c r="T7" s="15" t="str">
        <f>'1STGR'!BF10</f>
        <v>A</v>
      </c>
      <c r="U7" s="15" t="str">
        <f>'1STGR'!BI10</f>
        <v>OG</v>
      </c>
      <c r="V7" s="60" t="str">
        <f t="shared" ref="V7:V38" si="4">_xlfn.XLOOKUP((_xlfn.XLOOKUP($C7,SYM,S5S,"ERROR",0,1)),SCODE,SHCD,"ERROR",0,1)</f>
        <v>SOC</v>
      </c>
      <c r="W7" s="15" t="str">
        <f>'1STGR'!BP10</f>
        <v>OG</v>
      </c>
      <c r="X7" s="15" t="str">
        <f>'1STGR'!BU10</f>
        <v>OG</v>
      </c>
      <c r="Y7" s="15" t="str">
        <f>'1STGR'!BX10</f>
        <v>OG</v>
      </c>
      <c r="Z7" s="60" t="str">
        <f t="shared" ref="Z7:Z38" si="5">_xlfn.XLOOKUP((_xlfn.XLOOKUP($C7,SYM,S6S,"ERROR",0,1)),SCODE,SHCD,"ERROR",0,1)</f>
        <v>GK</v>
      </c>
      <c r="AA7" s="15" t="str">
        <f>'1STGR'!CE10</f>
        <v>OG</v>
      </c>
      <c r="AB7" s="15" t="str">
        <f>'1STGR'!CJ10</f>
        <v>A+</v>
      </c>
      <c r="AC7" s="15" t="str">
        <f>'1STGR'!CM10</f>
        <v>OG</v>
      </c>
      <c r="AD7" s="60" t="str">
        <f t="shared" ref="AD7:AD38" si="6">_xlfn.XLOOKUP((_xlfn.XLOOKUP($C7,SYM,S7S,"ERROR",0,1)),SCODE,SHCD,"ERROR",0,1)</f>
        <v>ORA</v>
      </c>
      <c r="AE7" s="15" t="str">
        <f>'1STGR'!CT10</f>
        <v>OG</v>
      </c>
      <c r="AF7" s="15" t="str">
        <f>'1STGR'!CY10</f>
        <v>A</v>
      </c>
      <c r="AG7" s="15" t="str">
        <f>'1STGR'!DB10</f>
        <v>OG</v>
      </c>
      <c r="AH7" s="60" t="str">
        <f t="shared" ref="AH7:AH62" si="7">_xlfn.XLOOKUP((_xlfn.XLOOKUP($C7,SYM,S8S,"ERROR",0,1)),SCODE,SHCD,"ERROR",0,1)</f>
        <v>WS</v>
      </c>
      <c r="AI7" s="15" t="str">
        <f>'1STGR'!DI10</f>
        <v>OG</v>
      </c>
      <c r="AJ7" s="15" t="str">
        <f>'1STGR'!DN10</f>
        <v>A+</v>
      </c>
      <c r="AK7" s="15" t="str">
        <f>'1STGR'!DQ10</f>
        <v>OG</v>
      </c>
      <c r="AL7" s="14">
        <f>'1STGR'!DY10</f>
        <v>0</v>
      </c>
    </row>
    <row r="8" spans="1:66" ht="17.5">
      <c r="A8" s="18">
        <f>'1STGR'!A11</f>
        <v>2</v>
      </c>
      <c r="B8" s="18" t="str">
        <f>'1STGR'!B11</f>
        <v>ST0800298</v>
      </c>
      <c r="C8" s="18">
        <f>'1STGR'!C11</f>
        <v>200202</v>
      </c>
      <c r="D8" s="18" t="str">
        <f>'1STGR'!D11</f>
        <v>ANJEL SHAH  ROUNIYAR</v>
      </c>
      <c r="E8" s="18" t="str">
        <f t="shared" si="0"/>
        <v>ANNAPURNA</v>
      </c>
      <c r="F8" s="60" t="str">
        <f t="shared" ref="F8:F38" si="8">_xlfn.XLOOKUP((_xlfn.XLOOKUP($C8,SYM,S1S,"ERROR",0,1)),SCODE,SHCD,"ERROR",0,1)</f>
        <v>EN</v>
      </c>
      <c r="G8" s="15" t="str">
        <f>'1STGR'!H11</f>
        <v>OG</v>
      </c>
      <c r="H8" s="15" t="str">
        <f>'1STGR'!M11</f>
        <v>OG</v>
      </c>
      <c r="I8" s="15" t="str">
        <f>'1STGR'!P11</f>
        <v>OG</v>
      </c>
      <c r="J8" s="60" t="str">
        <f t="shared" si="1"/>
        <v>NEP</v>
      </c>
      <c r="K8" s="15" t="str">
        <f>'1STGR'!W11</f>
        <v>OG</v>
      </c>
      <c r="L8" s="15" t="str">
        <f>'1STGR'!AB11</f>
        <v>OG</v>
      </c>
      <c r="M8" s="15" t="str">
        <f>'1STGR'!AB11</f>
        <v>OG</v>
      </c>
      <c r="N8" s="60" t="str">
        <f t="shared" si="2"/>
        <v>MATH</v>
      </c>
      <c r="O8" s="15" t="str">
        <f>'1STGR'!AL11</f>
        <v>OG</v>
      </c>
      <c r="P8" s="15" t="str">
        <f>'1STGR'!AQ11</f>
        <v>OG</v>
      </c>
      <c r="Q8" s="15" t="str">
        <f>'1STGR'!AT11</f>
        <v>OG</v>
      </c>
      <c r="R8" s="60" t="str">
        <f t="shared" si="3"/>
        <v>SCI</v>
      </c>
      <c r="S8" s="15" t="str">
        <f>'1STGR'!BA11</f>
        <v>OG</v>
      </c>
      <c r="T8" s="15" t="str">
        <f>'1STGR'!BF11</f>
        <v>OG</v>
      </c>
      <c r="U8" s="15" t="str">
        <f>'1STGR'!BI11</f>
        <v>OG</v>
      </c>
      <c r="V8" s="60" t="str">
        <f t="shared" si="4"/>
        <v>SOC</v>
      </c>
      <c r="W8" s="15" t="str">
        <f>'1STGR'!BP11</f>
        <v>OG</v>
      </c>
      <c r="X8" s="15" t="str">
        <f>'1STGR'!BU11</f>
        <v>OG</v>
      </c>
      <c r="Y8" s="15" t="str">
        <f>'1STGR'!BX11</f>
        <v>OG</v>
      </c>
      <c r="Z8" s="60" t="str">
        <f t="shared" si="5"/>
        <v>GK</v>
      </c>
      <c r="AA8" s="15" t="str">
        <f>'1STGR'!CE11</f>
        <v>OG</v>
      </c>
      <c r="AB8" s="15" t="str">
        <f>'1STGR'!CJ11</f>
        <v>A+</v>
      </c>
      <c r="AC8" s="15" t="str">
        <f>'1STGR'!CM11</f>
        <v>OG</v>
      </c>
      <c r="AD8" s="60" t="str">
        <f t="shared" si="6"/>
        <v>ORA</v>
      </c>
      <c r="AE8" s="15" t="str">
        <f>'1STGR'!CT11</f>
        <v>OG</v>
      </c>
      <c r="AF8" s="15" t="str">
        <f>'1STGR'!CY11</f>
        <v>A+</v>
      </c>
      <c r="AG8" s="15" t="str">
        <f>'1STGR'!DB11</f>
        <v>OG</v>
      </c>
      <c r="AH8" s="60" t="str">
        <f t="shared" si="7"/>
        <v>WS</v>
      </c>
      <c r="AI8" s="15" t="str">
        <f>'1STGR'!DI11</f>
        <v>OG</v>
      </c>
      <c r="AJ8" s="15" t="str">
        <f>'1STGR'!DN11</f>
        <v>OG</v>
      </c>
      <c r="AK8" s="15" t="str">
        <f>'1STGR'!DQ11</f>
        <v>OG</v>
      </c>
      <c r="AL8" s="14">
        <f>'1STGR'!DY11</f>
        <v>0</v>
      </c>
    </row>
    <row r="9" spans="1:66" ht="17.5">
      <c r="A9" s="18">
        <f>'1STGR'!A12</f>
        <v>3</v>
      </c>
      <c r="B9" s="18" t="str">
        <f>'1STGR'!B12</f>
        <v>ST0800035</v>
      </c>
      <c r="C9" s="18">
        <f>'1STGR'!C12</f>
        <v>200203</v>
      </c>
      <c r="D9" s="18" t="str">
        <f>'1STGR'!D12</f>
        <v>ANJOLINA LIMBU</v>
      </c>
      <c r="E9" s="18" t="str">
        <f t="shared" si="0"/>
        <v>ANNAPURNA</v>
      </c>
      <c r="F9" s="60" t="str">
        <f t="shared" si="8"/>
        <v>EN</v>
      </c>
      <c r="G9" s="15" t="str">
        <f>'1STGR'!H12</f>
        <v>OG</v>
      </c>
      <c r="H9" s="15" t="str">
        <f>'1STGR'!M12</f>
        <v>OG</v>
      </c>
      <c r="I9" s="15" t="str">
        <f>'1STGR'!P12</f>
        <v>OG</v>
      </c>
      <c r="J9" s="60" t="str">
        <f t="shared" si="1"/>
        <v>NEP</v>
      </c>
      <c r="K9" s="15" t="str">
        <f>'1STGR'!W12</f>
        <v>OG</v>
      </c>
      <c r="L9" s="15" t="str">
        <f>'1STGR'!AB12</f>
        <v>OG</v>
      </c>
      <c r="M9" s="15" t="str">
        <f>'1STGR'!AB12</f>
        <v>OG</v>
      </c>
      <c r="N9" s="60" t="str">
        <f t="shared" si="2"/>
        <v>MATH</v>
      </c>
      <c r="O9" s="15" t="str">
        <f>'1STGR'!AL12</f>
        <v>OG</v>
      </c>
      <c r="P9" s="15" t="str">
        <f>'1STGR'!AQ12</f>
        <v>OG</v>
      </c>
      <c r="Q9" s="15" t="str">
        <f>'1STGR'!AT12</f>
        <v>OG</v>
      </c>
      <c r="R9" s="60" t="str">
        <f t="shared" si="3"/>
        <v>SCI</v>
      </c>
      <c r="S9" s="15" t="str">
        <f>'1STGR'!BA12</f>
        <v>OG</v>
      </c>
      <c r="T9" s="15" t="str">
        <f>'1STGR'!BF12</f>
        <v>OG</v>
      </c>
      <c r="U9" s="15" t="str">
        <f>'1STGR'!BI12</f>
        <v>OG</v>
      </c>
      <c r="V9" s="60" t="str">
        <f t="shared" si="4"/>
        <v>SOC</v>
      </c>
      <c r="W9" s="15" t="str">
        <f>'1STGR'!BP12</f>
        <v>OG</v>
      </c>
      <c r="X9" s="15" t="str">
        <f>'1STGR'!BU12</f>
        <v>OG</v>
      </c>
      <c r="Y9" s="15" t="str">
        <f>'1STGR'!BX12</f>
        <v>OG</v>
      </c>
      <c r="Z9" s="60" t="str">
        <f t="shared" si="5"/>
        <v>GK</v>
      </c>
      <c r="AA9" s="15" t="str">
        <f>'1STGR'!CE12</f>
        <v>OG</v>
      </c>
      <c r="AB9" s="15" t="str">
        <f>'1STGR'!CJ12</f>
        <v>OG</v>
      </c>
      <c r="AC9" s="15" t="str">
        <f>'1STGR'!CM12</f>
        <v>OG</v>
      </c>
      <c r="AD9" s="60" t="str">
        <f t="shared" si="6"/>
        <v>ORA</v>
      </c>
      <c r="AE9" s="15" t="str">
        <f>'1STGR'!CT12</f>
        <v>OG</v>
      </c>
      <c r="AF9" s="15" t="str">
        <f>'1STGR'!CY12</f>
        <v>OG</v>
      </c>
      <c r="AG9" s="15" t="str">
        <f>'1STGR'!DB12</f>
        <v>OG</v>
      </c>
      <c r="AH9" s="60" t="str">
        <f t="shared" si="7"/>
        <v>WS</v>
      </c>
      <c r="AI9" s="15" t="str">
        <f>'1STGR'!DI12</f>
        <v>OG</v>
      </c>
      <c r="AJ9" s="15" t="str">
        <f>'1STGR'!DN12</f>
        <v>OG</v>
      </c>
      <c r="AK9" s="15" t="str">
        <f>'1STGR'!DQ12</f>
        <v>OG</v>
      </c>
      <c r="AL9" s="14">
        <f>'1STGR'!DY12</f>
        <v>0</v>
      </c>
    </row>
    <row r="10" spans="1:66" ht="17.5">
      <c r="A10" s="18">
        <f>'1STGR'!A13</f>
        <v>4</v>
      </c>
      <c r="B10" s="18" t="str">
        <f>'1STGR'!B13</f>
        <v>ST0790109</v>
      </c>
      <c r="C10" s="18">
        <f>'1STGR'!C13</f>
        <v>200204</v>
      </c>
      <c r="D10" s="18" t="str">
        <f>'1STGR'!D13</f>
        <v>ANNAMERY RAI</v>
      </c>
      <c r="E10" s="18" t="str">
        <f t="shared" si="0"/>
        <v>ANNAPURNA</v>
      </c>
      <c r="F10" s="60" t="str">
        <f t="shared" si="8"/>
        <v>EN</v>
      </c>
      <c r="G10" s="15" t="str">
        <f>'1STGR'!H13</f>
        <v>OG</v>
      </c>
      <c r="H10" s="15" t="str">
        <f>'1STGR'!M13</f>
        <v>OG</v>
      </c>
      <c r="I10" s="15" t="str">
        <f>'1STGR'!P13</f>
        <v>OG</v>
      </c>
      <c r="J10" s="60" t="str">
        <f t="shared" si="1"/>
        <v>NEP</v>
      </c>
      <c r="K10" s="15" t="str">
        <f>'1STGR'!W13</f>
        <v>OG</v>
      </c>
      <c r="L10" s="15" t="str">
        <f>'1STGR'!AB13</f>
        <v>OG</v>
      </c>
      <c r="M10" s="15" t="str">
        <f>'1STGR'!AB13</f>
        <v>OG</v>
      </c>
      <c r="N10" s="60" t="str">
        <f t="shared" si="2"/>
        <v>MATH</v>
      </c>
      <c r="O10" s="15" t="str">
        <f>'1STGR'!AL13</f>
        <v>OG</v>
      </c>
      <c r="P10" s="15" t="str">
        <f>'1STGR'!AQ13</f>
        <v>OG</v>
      </c>
      <c r="Q10" s="15" t="str">
        <f>'1STGR'!AT13</f>
        <v>OG</v>
      </c>
      <c r="R10" s="60" t="str">
        <f t="shared" si="3"/>
        <v>SCI</v>
      </c>
      <c r="S10" s="15" t="str">
        <f>'1STGR'!BA13</f>
        <v>OG</v>
      </c>
      <c r="T10" s="15" t="str">
        <f>'1STGR'!BF13</f>
        <v>OG</v>
      </c>
      <c r="U10" s="15" t="str">
        <f>'1STGR'!BI13</f>
        <v>OG</v>
      </c>
      <c r="V10" s="60" t="str">
        <f t="shared" si="4"/>
        <v>SOC</v>
      </c>
      <c r="W10" s="15" t="str">
        <f>'1STGR'!BP13</f>
        <v>OG</v>
      </c>
      <c r="X10" s="15" t="str">
        <f>'1STGR'!BU13</f>
        <v>OG</v>
      </c>
      <c r="Y10" s="15" t="str">
        <f>'1STGR'!BX13</f>
        <v>OG</v>
      </c>
      <c r="Z10" s="60" t="str">
        <f t="shared" si="5"/>
        <v>GK</v>
      </c>
      <c r="AA10" s="15" t="str">
        <f>'1STGR'!CE13</f>
        <v>OG</v>
      </c>
      <c r="AB10" s="15" t="str">
        <f>'1STGR'!CJ13</f>
        <v>OG</v>
      </c>
      <c r="AC10" s="15" t="str">
        <f>'1STGR'!CM13</f>
        <v>OG</v>
      </c>
      <c r="AD10" s="60" t="str">
        <f t="shared" si="6"/>
        <v>ORA</v>
      </c>
      <c r="AE10" s="15" t="str">
        <f>'1STGR'!CT13</f>
        <v>OG</v>
      </c>
      <c r="AF10" s="15" t="str">
        <f>'1STGR'!CY13</f>
        <v>OG</v>
      </c>
      <c r="AG10" s="15" t="str">
        <f>'1STGR'!DB13</f>
        <v>OG</v>
      </c>
      <c r="AH10" s="60" t="str">
        <f t="shared" si="7"/>
        <v>WS</v>
      </c>
      <c r="AI10" s="15" t="str">
        <f>'1STGR'!DI13</f>
        <v>OG</v>
      </c>
      <c r="AJ10" s="15" t="str">
        <f>'1STGR'!DN13</f>
        <v>A+</v>
      </c>
      <c r="AK10" s="15" t="str">
        <f>'1STGR'!DQ13</f>
        <v>OG</v>
      </c>
      <c r="AL10" s="14">
        <f>'1STGR'!DY13</f>
        <v>0</v>
      </c>
    </row>
    <row r="11" spans="1:66" ht="17.5">
      <c r="A11" s="18">
        <f>'1STGR'!A14</f>
        <v>5</v>
      </c>
      <c r="B11" s="18" t="str">
        <f>'1STGR'!B14</f>
        <v>ST0790119</v>
      </c>
      <c r="C11" s="18">
        <f>'1STGR'!C14</f>
        <v>200205</v>
      </c>
      <c r="D11" s="18" t="str">
        <f>'1STGR'!D14</f>
        <v>BHUMIKA SHRESTHA</v>
      </c>
      <c r="E11" s="18" t="str">
        <f t="shared" si="0"/>
        <v>ANNAPURNA</v>
      </c>
      <c r="F11" s="60" t="str">
        <f t="shared" si="8"/>
        <v>EN</v>
      </c>
      <c r="G11" s="15" t="str">
        <f>'1STGR'!H14</f>
        <v>OG</v>
      </c>
      <c r="H11" s="15" t="str">
        <f>'1STGR'!M14</f>
        <v>OG</v>
      </c>
      <c r="I11" s="15" t="str">
        <f>'1STGR'!P14</f>
        <v>OG</v>
      </c>
      <c r="J11" s="60" t="str">
        <f t="shared" si="1"/>
        <v>NEP</v>
      </c>
      <c r="K11" s="15" t="str">
        <f>'1STGR'!W14</f>
        <v>OG</v>
      </c>
      <c r="L11" s="15" t="str">
        <f>'1STGR'!AB14</f>
        <v>OG</v>
      </c>
      <c r="M11" s="15" t="str">
        <f>'1STGR'!AB14</f>
        <v>OG</v>
      </c>
      <c r="N11" s="60" t="str">
        <f t="shared" si="2"/>
        <v>MATH</v>
      </c>
      <c r="O11" s="15" t="str">
        <f>'1STGR'!AL14</f>
        <v>OG</v>
      </c>
      <c r="P11" s="15" t="str">
        <f>'1STGR'!AQ14</f>
        <v>OG</v>
      </c>
      <c r="Q11" s="15" t="str">
        <f>'1STGR'!AT14</f>
        <v>OG</v>
      </c>
      <c r="R11" s="60" t="str">
        <f t="shared" si="3"/>
        <v>SCI</v>
      </c>
      <c r="S11" s="15" t="str">
        <f>'1STGR'!BA14</f>
        <v>OG</v>
      </c>
      <c r="T11" s="15" t="str">
        <f>'1STGR'!BF14</f>
        <v>OG</v>
      </c>
      <c r="U11" s="15" t="str">
        <f>'1STGR'!BI14</f>
        <v>OG</v>
      </c>
      <c r="V11" s="60" t="str">
        <f t="shared" si="4"/>
        <v>SOC</v>
      </c>
      <c r="W11" s="15" t="str">
        <f>'1STGR'!BP14</f>
        <v>OG</v>
      </c>
      <c r="X11" s="15" t="str">
        <f>'1STGR'!BU14</f>
        <v>OG</v>
      </c>
      <c r="Y11" s="15" t="str">
        <f>'1STGR'!BX14</f>
        <v>OG</v>
      </c>
      <c r="Z11" s="60" t="str">
        <f t="shared" si="5"/>
        <v>GK</v>
      </c>
      <c r="AA11" s="15" t="str">
        <f>'1STGR'!CE14</f>
        <v>OG</v>
      </c>
      <c r="AB11" s="15" t="str">
        <f>'1STGR'!CJ14</f>
        <v>OG</v>
      </c>
      <c r="AC11" s="15" t="str">
        <f>'1STGR'!CM14</f>
        <v>OG</v>
      </c>
      <c r="AD11" s="60" t="str">
        <f t="shared" si="6"/>
        <v>ORA</v>
      </c>
      <c r="AE11" s="15" t="str">
        <f>'1STGR'!CT14</f>
        <v>OG</v>
      </c>
      <c r="AF11" s="15" t="str">
        <f>'1STGR'!CY14</f>
        <v>A+</v>
      </c>
      <c r="AG11" s="15" t="str">
        <f>'1STGR'!DB14</f>
        <v>OG</v>
      </c>
      <c r="AH11" s="60" t="str">
        <f t="shared" si="7"/>
        <v>WS</v>
      </c>
      <c r="AI11" s="15" t="str">
        <f>'1STGR'!DI14</f>
        <v>OG</v>
      </c>
      <c r="AJ11" s="15" t="str">
        <f>'1STGR'!DN14</f>
        <v>A+</v>
      </c>
      <c r="AK11" s="15" t="str">
        <f>'1STGR'!DQ14</f>
        <v>OG</v>
      </c>
      <c r="AL11" s="14">
        <f>'1STGR'!DY14</f>
        <v>0</v>
      </c>
    </row>
    <row r="12" spans="1:66" ht="17.5">
      <c r="A12" s="18">
        <f>'1STGR'!A15</f>
        <v>6</v>
      </c>
      <c r="B12" s="18" t="str">
        <f>'1STGR'!B15</f>
        <v>ST0790104</v>
      </c>
      <c r="C12" s="18">
        <f>'1STGR'!C15</f>
        <v>200206</v>
      </c>
      <c r="D12" s="18" t="str">
        <f>'1STGR'!D15</f>
        <v>BIHANI LIMBU</v>
      </c>
      <c r="E12" s="18" t="str">
        <f t="shared" si="0"/>
        <v>ANNAPURNA</v>
      </c>
      <c r="F12" s="60" t="str">
        <f t="shared" si="8"/>
        <v>EN</v>
      </c>
      <c r="G12" s="15" t="str">
        <f>'1STGR'!H15</f>
        <v>OG</v>
      </c>
      <c r="H12" s="15" t="str">
        <f>'1STGR'!M15</f>
        <v>OG</v>
      </c>
      <c r="I12" s="15" t="str">
        <f>'1STGR'!P15</f>
        <v>OG</v>
      </c>
      <c r="J12" s="60" t="str">
        <f t="shared" si="1"/>
        <v>NEP</v>
      </c>
      <c r="K12" s="15" t="str">
        <f>'1STGR'!W15</f>
        <v>OG</v>
      </c>
      <c r="L12" s="15" t="str">
        <f>'1STGR'!AB15</f>
        <v>OG</v>
      </c>
      <c r="M12" s="15" t="str">
        <f>'1STGR'!AB15</f>
        <v>OG</v>
      </c>
      <c r="N12" s="60" t="str">
        <f t="shared" si="2"/>
        <v>MATH</v>
      </c>
      <c r="O12" s="15" t="str">
        <f>'1STGR'!AL15</f>
        <v>OG</v>
      </c>
      <c r="P12" s="15" t="str">
        <f>'1STGR'!AQ15</f>
        <v>OG</v>
      </c>
      <c r="Q12" s="15" t="str">
        <f>'1STGR'!AT15</f>
        <v>OG</v>
      </c>
      <c r="R12" s="60" t="str">
        <f t="shared" si="3"/>
        <v>SCI</v>
      </c>
      <c r="S12" s="15" t="str">
        <f>'1STGR'!BA15</f>
        <v>OG</v>
      </c>
      <c r="T12" s="15" t="str">
        <f>'1STGR'!BF15</f>
        <v>OG</v>
      </c>
      <c r="U12" s="15" t="str">
        <f>'1STGR'!BI15</f>
        <v>OG</v>
      </c>
      <c r="V12" s="60" t="str">
        <f t="shared" si="4"/>
        <v>SOC</v>
      </c>
      <c r="W12" s="15" t="str">
        <f>'1STGR'!BP15</f>
        <v>OG</v>
      </c>
      <c r="X12" s="15" t="str">
        <f>'1STGR'!BU15</f>
        <v>OG</v>
      </c>
      <c r="Y12" s="15" t="str">
        <f>'1STGR'!BX15</f>
        <v>OG</v>
      </c>
      <c r="Z12" s="60" t="str">
        <f t="shared" si="5"/>
        <v>GK</v>
      </c>
      <c r="AA12" s="15" t="str">
        <f>'1STGR'!CE15</f>
        <v>OG</v>
      </c>
      <c r="AB12" s="15" t="str">
        <f>'1STGR'!CJ15</f>
        <v>A+</v>
      </c>
      <c r="AC12" s="15" t="str">
        <f>'1STGR'!CM15</f>
        <v>OG</v>
      </c>
      <c r="AD12" s="60" t="str">
        <f t="shared" si="6"/>
        <v>ORA</v>
      </c>
      <c r="AE12" s="15" t="str">
        <f>'1STGR'!CT15</f>
        <v>OG</v>
      </c>
      <c r="AF12" s="15" t="str">
        <f>'1STGR'!CY15</f>
        <v>A+</v>
      </c>
      <c r="AG12" s="15" t="str">
        <f>'1STGR'!DB15</f>
        <v>OG</v>
      </c>
      <c r="AH12" s="60" t="str">
        <f t="shared" si="7"/>
        <v>WS</v>
      </c>
      <c r="AI12" s="15" t="str">
        <f>'1STGR'!DI15</f>
        <v>OG</v>
      </c>
      <c r="AJ12" s="15" t="str">
        <f>'1STGR'!DN15</f>
        <v>A+</v>
      </c>
      <c r="AK12" s="15" t="str">
        <f>'1STGR'!DQ15</f>
        <v>OG</v>
      </c>
      <c r="AL12" s="14">
        <f>'1STGR'!DY15</f>
        <v>0</v>
      </c>
    </row>
    <row r="13" spans="1:66" ht="17.5">
      <c r="A13" s="18">
        <f>'1STGR'!A16</f>
        <v>7</v>
      </c>
      <c r="B13" s="18" t="str">
        <f>'1STGR'!B16</f>
        <v>ST0800301</v>
      </c>
      <c r="C13" s="18">
        <f>'1STGR'!C16</f>
        <v>200207</v>
      </c>
      <c r="D13" s="18" t="str">
        <f>'1STGR'!D16</f>
        <v>DAINEL RAI</v>
      </c>
      <c r="E13" s="18" t="str">
        <f t="shared" si="0"/>
        <v>ANNAPURNA</v>
      </c>
      <c r="F13" s="60" t="str">
        <f t="shared" si="8"/>
        <v>EN</v>
      </c>
      <c r="G13" s="15" t="str">
        <f>'1STGR'!H16</f>
        <v>OG</v>
      </c>
      <c r="H13" s="15" t="str">
        <f>'1STGR'!M16</f>
        <v>OG</v>
      </c>
      <c r="I13" s="15" t="str">
        <f>'1STGR'!P16</f>
        <v>OG</v>
      </c>
      <c r="J13" s="60" t="str">
        <f t="shared" si="1"/>
        <v>NEP</v>
      </c>
      <c r="K13" s="15" t="str">
        <f>'1STGR'!W16</f>
        <v>OG</v>
      </c>
      <c r="L13" s="15" t="str">
        <f>'1STGR'!AB16</f>
        <v>OG</v>
      </c>
      <c r="M13" s="15" t="str">
        <f>'1STGR'!AB16</f>
        <v>OG</v>
      </c>
      <c r="N13" s="60" t="str">
        <f t="shared" si="2"/>
        <v>MATH</v>
      </c>
      <c r="O13" s="15" t="str">
        <f>'1STGR'!AL16</f>
        <v>OG</v>
      </c>
      <c r="P13" s="15" t="str">
        <f>'1STGR'!AQ16</f>
        <v>OG</v>
      </c>
      <c r="Q13" s="15" t="str">
        <f>'1STGR'!AT16</f>
        <v>OG</v>
      </c>
      <c r="R13" s="60" t="str">
        <f t="shared" si="3"/>
        <v>SCI</v>
      </c>
      <c r="S13" s="15" t="str">
        <f>'1STGR'!BA16</f>
        <v>OG</v>
      </c>
      <c r="T13" s="15" t="str">
        <f>'1STGR'!BF16</f>
        <v>OG</v>
      </c>
      <c r="U13" s="15" t="str">
        <f>'1STGR'!BI16</f>
        <v>OG</v>
      </c>
      <c r="V13" s="60" t="str">
        <f t="shared" si="4"/>
        <v>SOC</v>
      </c>
      <c r="W13" s="15" t="str">
        <f>'1STGR'!BP16</f>
        <v>OG</v>
      </c>
      <c r="X13" s="15" t="str">
        <f>'1STGR'!BU16</f>
        <v>OG</v>
      </c>
      <c r="Y13" s="15" t="str">
        <f>'1STGR'!BX16</f>
        <v>OG</v>
      </c>
      <c r="Z13" s="60" t="str">
        <f t="shared" si="5"/>
        <v>GK</v>
      </c>
      <c r="AA13" s="15" t="str">
        <f>'1STGR'!CE16</f>
        <v>OG</v>
      </c>
      <c r="AB13" s="15" t="str">
        <f>'1STGR'!CJ16</f>
        <v>OG</v>
      </c>
      <c r="AC13" s="15" t="str">
        <f>'1STGR'!CM16</f>
        <v>OG</v>
      </c>
      <c r="AD13" s="60" t="str">
        <f t="shared" si="6"/>
        <v>ORA</v>
      </c>
      <c r="AE13" s="15" t="str">
        <f>'1STGR'!CT16</f>
        <v>OG</v>
      </c>
      <c r="AF13" s="15" t="str">
        <f>'1STGR'!CY16</f>
        <v>A+</v>
      </c>
      <c r="AG13" s="15" t="str">
        <f>'1STGR'!DB16</f>
        <v>OG</v>
      </c>
      <c r="AH13" s="60" t="str">
        <f t="shared" si="7"/>
        <v>WS</v>
      </c>
      <c r="AI13" s="15" t="str">
        <f>'1STGR'!DI16</f>
        <v>OG</v>
      </c>
      <c r="AJ13" s="15" t="str">
        <f>'1STGR'!DN16</f>
        <v>A+</v>
      </c>
      <c r="AK13" s="15" t="str">
        <f>'1STGR'!DQ16</f>
        <v>OG</v>
      </c>
      <c r="AL13" s="14">
        <f>'1STGR'!DY16</f>
        <v>0</v>
      </c>
    </row>
    <row r="14" spans="1:66" ht="17.5">
      <c r="A14" s="18">
        <f>'1STGR'!A17</f>
        <v>8</v>
      </c>
      <c r="B14" s="18" t="str">
        <f>'1STGR'!B17</f>
        <v>ST0790202</v>
      </c>
      <c r="C14" s="18">
        <f>'1STGR'!C17</f>
        <v>200208</v>
      </c>
      <c r="D14" s="18" t="str">
        <f>'1STGR'!D17</f>
        <v>ENJU LIMBU</v>
      </c>
      <c r="E14" s="18" t="str">
        <f t="shared" si="0"/>
        <v>ANNAPURNA</v>
      </c>
      <c r="F14" s="60" t="str">
        <f t="shared" si="8"/>
        <v>EN</v>
      </c>
      <c r="G14" s="15" t="str">
        <f>'1STGR'!H17</f>
        <v>OG</v>
      </c>
      <c r="H14" s="15" t="str">
        <f>'1STGR'!M17</f>
        <v>OG</v>
      </c>
      <c r="I14" s="15" t="str">
        <f>'1STGR'!P17</f>
        <v>OG</v>
      </c>
      <c r="J14" s="60" t="str">
        <f t="shared" si="1"/>
        <v>NEP</v>
      </c>
      <c r="K14" s="15" t="str">
        <f>'1STGR'!W17</f>
        <v>OG</v>
      </c>
      <c r="L14" s="15" t="str">
        <f>'1STGR'!AB17</f>
        <v>OG</v>
      </c>
      <c r="M14" s="15" t="str">
        <f>'1STGR'!AB17</f>
        <v>OG</v>
      </c>
      <c r="N14" s="60" t="str">
        <f t="shared" si="2"/>
        <v>MATH</v>
      </c>
      <c r="O14" s="15" t="str">
        <f>'1STGR'!AL17</f>
        <v>OG</v>
      </c>
      <c r="P14" s="15" t="str">
        <f>'1STGR'!AQ17</f>
        <v>OG</v>
      </c>
      <c r="Q14" s="15" t="str">
        <f>'1STGR'!AT17</f>
        <v>OG</v>
      </c>
      <c r="R14" s="60" t="str">
        <f t="shared" si="3"/>
        <v>SCI</v>
      </c>
      <c r="S14" s="15" t="str">
        <f>'1STGR'!BA17</f>
        <v>OG</v>
      </c>
      <c r="T14" s="15" t="str">
        <f>'1STGR'!BF17</f>
        <v>OG</v>
      </c>
      <c r="U14" s="15" t="str">
        <f>'1STGR'!BI17</f>
        <v>OG</v>
      </c>
      <c r="V14" s="60" t="str">
        <f t="shared" si="4"/>
        <v>SOC</v>
      </c>
      <c r="W14" s="15" t="str">
        <f>'1STGR'!BP17</f>
        <v>OG</v>
      </c>
      <c r="X14" s="15" t="str">
        <f>'1STGR'!BU17</f>
        <v>OG</v>
      </c>
      <c r="Y14" s="15" t="str">
        <f>'1STGR'!BX17</f>
        <v>OG</v>
      </c>
      <c r="Z14" s="60" t="str">
        <f t="shared" si="5"/>
        <v>GK</v>
      </c>
      <c r="AA14" s="15" t="str">
        <f>'1STGR'!CE17</f>
        <v>OG</v>
      </c>
      <c r="AB14" s="15" t="str">
        <f>'1STGR'!CJ17</f>
        <v>A+</v>
      </c>
      <c r="AC14" s="15" t="str">
        <f>'1STGR'!CM17</f>
        <v>OG</v>
      </c>
      <c r="AD14" s="60" t="str">
        <f t="shared" si="6"/>
        <v>ORA</v>
      </c>
      <c r="AE14" s="15" t="str">
        <f>'1STGR'!CT17</f>
        <v>OG</v>
      </c>
      <c r="AF14" s="15" t="str">
        <f>'1STGR'!CY17</f>
        <v>A+</v>
      </c>
      <c r="AG14" s="15" t="str">
        <f>'1STGR'!DB17</f>
        <v>OG</v>
      </c>
      <c r="AH14" s="60" t="str">
        <f t="shared" si="7"/>
        <v>WS</v>
      </c>
      <c r="AI14" s="15" t="str">
        <f>'1STGR'!DI17</f>
        <v>OG</v>
      </c>
      <c r="AJ14" s="15" t="str">
        <f>'1STGR'!DN17</f>
        <v>A+</v>
      </c>
      <c r="AK14" s="15" t="str">
        <f>'1STGR'!DQ17</f>
        <v>OG</v>
      </c>
      <c r="AL14" s="14">
        <f>'1STGR'!DY17</f>
        <v>0</v>
      </c>
    </row>
    <row r="15" spans="1:66" ht="17.5">
      <c r="A15" s="18">
        <f>'1STGR'!A18</f>
        <v>9</v>
      </c>
      <c r="B15" s="18" t="str">
        <f>'1STGR'!B18</f>
        <v>ST0790097</v>
      </c>
      <c r="C15" s="18">
        <f>'1STGR'!C18</f>
        <v>200209</v>
      </c>
      <c r="D15" s="18" t="str">
        <f>'1STGR'!D18</f>
        <v>KRITAN KARKI</v>
      </c>
      <c r="E15" s="18" t="str">
        <f t="shared" si="0"/>
        <v>ANNAPURNA</v>
      </c>
      <c r="F15" s="60" t="str">
        <f t="shared" si="8"/>
        <v>EN</v>
      </c>
      <c r="G15" s="15" t="str">
        <f>'1STGR'!H18</f>
        <v>OG</v>
      </c>
      <c r="H15" s="15" t="str">
        <f>'1STGR'!M18</f>
        <v>OG</v>
      </c>
      <c r="I15" s="15" t="str">
        <f>'1STGR'!P18</f>
        <v>OG</v>
      </c>
      <c r="J15" s="60" t="str">
        <f t="shared" si="1"/>
        <v>NEP</v>
      </c>
      <c r="K15" s="15" t="str">
        <f>'1STGR'!W18</f>
        <v>OG</v>
      </c>
      <c r="L15" s="15" t="str">
        <f>'1STGR'!AB18</f>
        <v>OG</v>
      </c>
      <c r="M15" s="15" t="str">
        <f>'1STGR'!AB18</f>
        <v>OG</v>
      </c>
      <c r="N15" s="60" t="str">
        <f t="shared" si="2"/>
        <v>MATH</v>
      </c>
      <c r="O15" s="15" t="str">
        <f>'1STGR'!AL18</f>
        <v>OG</v>
      </c>
      <c r="P15" s="15" t="str">
        <f>'1STGR'!AQ18</f>
        <v>OG</v>
      </c>
      <c r="Q15" s="15" t="str">
        <f>'1STGR'!AT18</f>
        <v>OG</v>
      </c>
      <c r="R15" s="60" t="str">
        <f t="shared" si="3"/>
        <v>SCI</v>
      </c>
      <c r="S15" s="15" t="str">
        <f>'1STGR'!BA18</f>
        <v>OG</v>
      </c>
      <c r="T15" s="15" t="str">
        <f>'1STGR'!BF18</f>
        <v>OG</v>
      </c>
      <c r="U15" s="15" t="str">
        <f>'1STGR'!BI18</f>
        <v>OG</v>
      </c>
      <c r="V15" s="60" t="str">
        <f t="shared" si="4"/>
        <v>SOC</v>
      </c>
      <c r="W15" s="15" t="str">
        <f>'1STGR'!BP18</f>
        <v>OG</v>
      </c>
      <c r="X15" s="15" t="str">
        <f>'1STGR'!BU18</f>
        <v>OG</v>
      </c>
      <c r="Y15" s="15" t="str">
        <f>'1STGR'!BX18</f>
        <v>OG</v>
      </c>
      <c r="Z15" s="60" t="str">
        <f t="shared" si="5"/>
        <v>GK</v>
      </c>
      <c r="AA15" s="15" t="str">
        <f>'1STGR'!CE18</f>
        <v>OG</v>
      </c>
      <c r="AB15" s="15" t="str">
        <f>'1STGR'!CJ18</f>
        <v>A+</v>
      </c>
      <c r="AC15" s="15" t="str">
        <f>'1STGR'!CM18</f>
        <v>OG</v>
      </c>
      <c r="AD15" s="60" t="str">
        <f t="shared" si="6"/>
        <v>ORA</v>
      </c>
      <c r="AE15" s="15" t="str">
        <f>'1STGR'!CT18</f>
        <v>OG</v>
      </c>
      <c r="AF15" s="15" t="str">
        <f>'1STGR'!CY18</f>
        <v>A+</v>
      </c>
      <c r="AG15" s="15" t="str">
        <f>'1STGR'!DB18</f>
        <v>OG</v>
      </c>
      <c r="AH15" s="60" t="str">
        <f t="shared" si="7"/>
        <v>WS</v>
      </c>
      <c r="AI15" s="15" t="str">
        <f>'1STGR'!DI18</f>
        <v>OG</v>
      </c>
      <c r="AJ15" s="15" t="str">
        <f>'1STGR'!DN18</f>
        <v>A+</v>
      </c>
      <c r="AK15" s="15" t="str">
        <f>'1STGR'!DQ18</f>
        <v>OG</v>
      </c>
      <c r="AL15" s="14">
        <f>'1STGR'!DY18</f>
        <v>0</v>
      </c>
    </row>
    <row r="16" spans="1:66" ht="17.5">
      <c r="A16" s="18">
        <f>'1STGR'!A19</f>
        <v>10</v>
      </c>
      <c r="B16" s="18" t="str">
        <f>'1STGR'!B19</f>
        <v>ST0790100</v>
      </c>
      <c r="C16" s="18">
        <f>'1STGR'!C19</f>
        <v>200210</v>
      </c>
      <c r="D16" s="18" t="str">
        <f>'1STGR'!D19</f>
        <v>LIJA SHAH</v>
      </c>
      <c r="E16" s="18" t="str">
        <f t="shared" si="0"/>
        <v>ANNAPURNA</v>
      </c>
      <c r="F16" s="60" t="str">
        <f t="shared" si="8"/>
        <v>EN</v>
      </c>
      <c r="G16" s="15" t="str">
        <f>'1STGR'!H19</f>
        <v>OG</v>
      </c>
      <c r="H16" s="15" t="str">
        <f>'1STGR'!M19</f>
        <v>OG</v>
      </c>
      <c r="I16" s="15" t="str">
        <f>'1STGR'!P19</f>
        <v>OG</v>
      </c>
      <c r="J16" s="60" t="str">
        <f t="shared" si="1"/>
        <v>NEP</v>
      </c>
      <c r="K16" s="15" t="str">
        <f>'1STGR'!W19</f>
        <v>OG</v>
      </c>
      <c r="L16" s="15" t="str">
        <f>'1STGR'!AB19</f>
        <v>OG</v>
      </c>
      <c r="M16" s="15" t="str">
        <f>'1STGR'!AB19</f>
        <v>OG</v>
      </c>
      <c r="N16" s="60" t="str">
        <f t="shared" si="2"/>
        <v>MATH</v>
      </c>
      <c r="O16" s="15" t="str">
        <f>'1STGR'!AL19</f>
        <v>OG</v>
      </c>
      <c r="P16" s="15" t="str">
        <f>'1STGR'!AQ19</f>
        <v>OG</v>
      </c>
      <c r="Q16" s="15" t="str">
        <f>'1STGR'!AT19</f>
        <v>OG</v>
      </c>
      <c r="R16" s="60" t="str">
        <f t="shared" si="3"/>
        <v>SCI</v>
      </c>
      <c r="S16" s="15" t="str">
        <f>'1STGR'!BA19</f>
        <v>OG</v>
      </c>
      <c r="T16" s="15" t="str">
        <f>'1STGR'!BF19</f>
        <v>OG</v>
      </c>
      <c r="U16" s="15" t="str">
        <f>'1STGR'!BI19</f>
        <v>OG</v>
      </c>
      <c r="V16" s="60" t="str">
        <f t="shared" si="4"/>
        <v>SOC</v>
      </c>
      <c r="W16" s="15" t="str">
        <f>'1STGR'!BP19</f>
        <v>OG</v>
      </c>
      <c r="X16" s="15" t="str">
        <f>'1STGR'!BU19</f>
        <v>OG</v>
      </c>
      <c r="Y16" s="15" t="str">
        <f>'1STGR'!BX19</f>
        <v>OG</v>
      </c>
      <c r="Z16" s="60" t="str">
        <f t="shared" si="5"/>
        <v>GK</v>
      </c>
      <c r="AA16" s="15" t="str">
        <f>'1STGR'!CE19</f>
        <v>OG</v>
      </c>
      <c r="AB16" s="15" t="str">
        <f>'1STGR'!CJ19</f>
        <v>OG</v>
      </c>
      <c r="AC16" s="15" t="str">
        <f>'1STGR'!CM19</f>
        <v>OG</v>
      </c>
      <c r="AD16" s="60" t="str">
        <f t="shared" si="6"/>
        <v>ORA</v>
      </c>
      <c r="AE16" s="15" t="str">
        <f>'1STGR'!CT19</f>
        <v>OG</v>
      </c>
      <c r="AF16" s="15" t="str">
        <f>'1STGR'!CY19</f>
        <v>OG</v>
      </c>
      <c r="AG16" s="15" t="str">
        <f>'1STGR'!DB19</f>
        <v>OG</v>
      </c>
      <c r="AH16" s="60" t="str">
        <f t="shared" si="7"/>
        <v>WS</v>
      </c>
      <c r="AI16" s="15" t="str">
        <f>'1STGR'!DI19</f>
        <v>OG</v>
      </c>
      <c r="AJ16" s="15" t="str">
        <f>'1STGR'!DN19</f>
        <v>A+</v>
      </c>
      <c r="AK16" s="15" t="str">
        <f>'1STGR'!DQ19</f>
        <v>OG</v>
      </c>
      <c r="AL16" s="14">
        <f>'1STGR'!DY19</f>
        <v>0</v>
      </c>
    </row>
    <row r="17" spans="1:38" ht="17.5">
      <c r="A17" s="18">
        <f>'1STGR'!A20</f>
        <v>11</v>
      </c>
      <c r="B17" s="18" t="str">
        <f>'1STGR'!B20</f>
        <v>ST0790302</v>
      </c>
      <c r="C17" s="18">
        <f>'1STGR'!C20</f>
        <v>200211</v>
      </c>
      <c r="D17" s="18" t="str">
        <f>'1STGR'!D20</f>
        <v>LINA BASNET</v>
      </c>
      <c r="E17" s="18" t="str">
        <f t="shared" si="0"/>
        <v>ANNAPURNA</v>
      </c>
      <c r="F17" s="60" t="str">
        <f t="shared" si="8"/>
        <v>EN</v>
      </c>
      <c r="G17" s="15" t="str">
        <f>'1STGR'!H20</f>
        <v>OG</v>
      </c>
      <c r="H17" s="15" t="str">
        <f>'1STGR'!M20</f>
        <v>OG</v>
      </c>
      <c r="I17" s="15" t="str">
        <f>'1STGR'!P20</f>
        <v>OG</v>
      </c>
      <c r="J17" s="60" t="str">
        <f t="shared" si="1"/>
        <v>NEP</v>
      </c>
      <c r="K17" s="15" t="str">
        <f>'1STGR'!W20</f>
        <v>OG</v>
      </c>
      <c r="L17" s="15" t="str">
        <f>'1STGR'!AB20</f>
        <v>OG</v>
      </c>
      <c r="M17" s="15" t="str">
        <f>'1STGR'!AB20</f>
        <v>OG</v>
      </c>
      <c r="N17" s="60" t="str">
        <f t="shared" si="2"/>
        <v>MATH</v>
      </c>
      <c r="O17" s="15" t="str">
        <f>'1STGR'!AL20</f>
        <v>OG</v>
      </c>
      <c r="P17" s="15" t="str">
        <f>'1STGR'!AQ20</f>
        <v>B+</v>
      </c>
      <c r="Q17" s="15" t="str">
        <f>'1STGR'!AT20</f>
        <v>OG</v>
      </c>
      <c r="R17" s="60" t="str">
        <f t="shared" si="3"/>
        <v>SCI</v>
      </c>
      <c r="S17" s="15" t="str">
        <f>'1STGR'!BA20</f>
        <v>OG</v>
      </c>
      <c r="T17" s="15" t="str">
        <f>'1STGR'!BF20</f>
        <v>OG</v>
      </c>
      <c r="U17" s="15" t="str">
        <f>'1STGR'!BI20</f>
        <v>OG</v>
      </c>
      <c r="V17" s="60" t="str">
        <f t="shared" si="4"/>
        <v>SOC</v>
      </c>
      <c r="W17" s="15" t="str">
        <f>'1STGR'!BP20</f>
        <v>OG</v>
      </c>
      <c r="X17" s="15" t="str">
        <f>'1STGR'!BU20</f>
        <v>OG</v>
      </c>
      <c r="Y17" s="15" t="str">
        <f>'1STGR'!BX20</f>
        <v>OG</v>
      </c>
      <c r="Z17" s="60" t="str">
        <f t="shared" si="5"/>
        <v>GK</v>
      </c>
      <c r="AA17" s="15" t="str">
        <f>'1STGR'!CE20</f>
        <v>OG</v>
      </c>
      <c r="AB17" s="15" t="str">
        <f>'1STGR'!CJ20</f>
        <v>OG</v>
      </c>
      <c r="AC17" s="15" t="str">
        <f>'1STGR'!CM20</f>
        <v>OG</v>
      </c>
      <c r="AD17" s="60" t="str">
        <f t="shared" si="6"/>
        <v>ORA</v>
      </c>
      <c r="AE17" s="15" t="str">
        <f>'1STGR'!CT20</f>
        <v>OG</v>
      </c>
      <c r="AF17" s="15" t="str">
        <f>'1STGR'!CY20</f>
        <v>OG</v>
      </c>
      <c r="AG17" s="15" t="str">
        <f>'1STGR'!DB20</f>
        <v>OG</v>
      </c>
      <c r="AH17" s="60" t="str">
        <f t="shared" si="7"/>
        <v>WS</v>
      </c>
      <c r="AI17" s="15" t="str">
        <f>'1STGR'!DI20</f>
        <v>OG</v>
      </c>
      <c r="AJ17" s="15" t="str">
        <f>'1STGR'!DN20</f>
        <v>OG</v>
      </c>
      <c r="AK17" s="15" t="str">
        <f>'1STGR'!DQ20</f>
        <v>OG</v>
      </c>
      <c r="AL17" s="14">
        <f>'1STGR'!DY20</f>
        <v>0</v>
      </c>
    </row>
    <row r="18" spans="1:38" ht="17.5">
      <c r="A18" s="18">
        <f>'1STGR'!A21</f>
        <v>12</v>
      </c>
      <c r="B18" s="18" t="str">
        <f>'1STGR'!B21</f>
        <v>ST0790115</v>
      </c>
      <c r="C18" s="18">
        <f>'1STGR'!C21</f>
        <v>200212</v>
      </c>
      <c r="D18" s="18" t="str">
        <f>'1STGR'!D21</f>
        <v>NISUM LAWATI</v>
      </c>
      <c r="E18" s="18" t="str">
        <f t="shared" si="0"/>
        <v>ANNAPURNA</v>
      </c>
      <c r="F18" s="60" t="str">
        <f t="shared" si="8"/>
        <v>EN</v>
      </c>
      <c r="G18" s="15" t="str">
        <f>'1STGR'!H21</f>
        <v>OG</v>
      </c>
      <c r="H18" s="15" t="str">
        <f>'1STGR'!M21</f>
        <v>OG</v>
      </c>
      <c r="I18" s="15" t="str">
        <f>'1STGR'!P21</f>
        <v>OG</v>
      </c>
      <c r="J18" s="60" t="str">
        <f t="shared" si="1"/>
        <v>NEP</v>
      </c>
      <c r="K18" s="15" t="str">
        <f>'1STGR'!W21</f>
        <v>OG</v>
      </c>
      <c r="L18" s="15" t="str">
        <f>'1STGR'!AB21</f>
        <v>OG</v>
      </c>
      <c r="M18" s="15" t="str">
        <f>'1STGR'!AB21</f>
        <v>OG</v>
      </c>
      <c r="N18" s="60" t="str">
        <f t="shared" si="2"/>
        <v>MATH</v>
      </c>
      <c r="O18" s="15" t="str">
        <f>'1STGR'!AL21</f>
        <v>OG</v>
      </c>
      <c r="P18" s="15" t="str">
        <f>'1STGR'!AQ21</f>
        <v>OG</v>
      </c>
      <c r="Q18" s="15" t="str">
        <f>'1STGR'!AT21</f>
        <v>OG</v>
      </c>
      <c r="R18" s="60" t="str">
        <f t="shared" si="3"/>
        <v>SCI</v>
      </c>
      <c r="S18" s="15" t="str">
        <f>'1STGR'!BA21</f>
        <v>OG</v>
      </c>
      <c r="T18" s="15" t="str">
        <f>'1STGR'!BF21</f>
        <v>OG</v>
      </c>
      <c r="U18" s="15" t="str">
        <f>'1STGR'!BI21</f>
        <v>OG</v>
      </c>
      <c r="V18" s="60" t="str">
        <f t="shared" si="4"/>
        <v>SOC</v>
      </c>
      <c r="W18" s="15" t="str">
        <f>'1STGR'!BP21</f>
        <v>OG</v>
      </c>
      <c r="X18" s="15" t="str">
        <f>'1STGR'!BU21</f>
        <v>OG</v>
      </c>
      <c r="Y18" s="15" t="str">
        <f>'1STGR'!BX21</f>
        <v>OG</v>
      </c>
      <c r="Z18" s="60" t="str">
        <f t="shared" si="5"/>
        <v>GK</v>
      </c>
      <c r="AA18" s="15" t="str">
        <f>'1STGR'!CE21</f>
        <v>OG</v>
      </c>
      <c r="AB18" s="15" t="str">
        <f>'1STGR'!CJ21</f>
        <v>OG</v>
      </c>
      <c r="AC18" s="15" t="str">
        <f>'1STGR'!CM21</f>
        <v>OG</v>
      </c>
      <c r="AD18" s="60" t="str">
        <f t="shared" si="6"/>
        <v>ORA</v>
      </c>
      <c r="AE18" s="15" t="str">
        <f>'1STGR'!CT21</f>
        <v>OG</v>
      </c>
      <c r="AF18" s="15" t="str">
        <f>'1STGR'!CY21</f>
        <v>A+</v>
      </c>
      <c r="AG18" s="15" t="str">
        <f>'1STGR'!DB21</f>
        <v>OG</v>
      </c>
      <c r="AH18" s="60" t="str">
        <f t="shared" si="7"/>
        <v>WS</v>
      </c>
      <c r="AI18" s="15" t="str">
        <f>'1STGR'!DI21</f>
        <v>OG</v>
      </c>
      <c r="AJ18" s="15" t="str">
        <f>'1STGR'!DN21</f>
        <v>OG</v>
      </c>
      <c r="AK18" s="15" t="str">
        <f>'1STGR'!DQ21</f>
        <v>OG</v>
      </c>
      <c r="AL18" s="14">
        <f>'1STGR'!DY21</f>
        <v>0</v>
      </c>
    </row>
    <row r="19" spans="1:38" ht="17.5">
      <c r="A19" s="18">
        <f>'1STGR'!A22</f>
        <v>13</v>
      </c>
      <c r="B19" s="18" t="str">
        <f>'1STGR'!B22</f>
        <v>ST0790186</v>
      </c>
      <c r="C19" s="18">
        <f>'1STGR'!C22</f>
        <v>200213</v>
      </c>
      <c r="D19" s="18" t="str">
        <f>'1STGR'!D22</f>
        <v>PARISA NAKARMI</v>
      </c>
      <c r="E19" s="18" t="str">
        <f t="shared" si="0"/>
        <v>ANNAPURNA</v>
      </c>
      <c r="F19" s="60" t="str">
        <f t="shared" si="8"/>
        <v>EN</v>
      </c>
      <c r="G19" s="15" t="str">
        <f>'1STGR'!H22</f>
        <v>OG</v>
      </c>
      <c r="H19" s="15" t="str">
        <f>'1STGR'!M22</f>
        <v>OG</v>
      </c>
      <c r="I19" s="15" t="str">
        <f>'1STGR'!P22</f>
        <v>OG</v>
      </c>
      <c r="J19" s="60" t="str">
        <f t="shared" si="1"/>
        <v>NEP</v>
      </c>
      <c r="K19" s="15" t="str">
        <f>'1STGR'!W22</f>
        <v>OG</v>
      </c>
      <c r="L19" s="15" t="str">
        <f>'1STGR'!AB22</f>
        <v>OG</v>
      </c>
      <c r="M19" s="15" t="str">
        <f>'1STGR'!AB22</f>
        <v>OG</v>
      </c>
      <c r="N19" s="60" t="str">
        <f t="shared" si="2"/>
        <v>MATH</v>
      </c>
      <c r="O19" s="15" t="str">
        <f>'1STGR'!AL22</f>
        <v>OG</v>
      </c>
      <c r="P19" s="15" t="str">
        <f>'1STGR'!AQ22</f>
        <v>OG</v>
      </c>
      <c r="Q19" s="15" t="str">
        <f>'1STGR'!AT22</f>
        <v>OG</v>
      </c>
      <c r="R19" s="60" t="str">
        <f t="shared" si="3"/>
        <v>SCI</v>
      </c>
      <c r="S19" s="15" t="str">
        <f>'1STGR'!BA22</f>
        <v>OG</v>
      </c>
      <c r="T19" s="15" t="str">
        <f>'1STGR'!BF22</f>
        <v>OG</v>
      </c>
      <c r="U19" s="15" t="str">
        <f>'1STGR'!BI22</f>
        <v>OG</v>
      </c>
      <c r="V19" s="60" t="str">
        <f t="shared" si="4"/>
        <v>SOC</v>
      </c>
      <c r="W19" s="15" t="str">
        <f>'1STGR'!BP22</f>
        <v>OG</v>
      </c>
      <c r="X19" s="15" t="str">
        <f>'1STGR'!BU22</f>
        <v>OG</v>
      </c>
      <c r="Y19" s="15" t="str">
        <f>'1STGR'!BX22</f>
        <v>OG</v>
      </c>
      <c r="Z19" s="60" t="str">
        <f t="shared" si="5"/>
        <v>GK</v>
      </c>
      <c r="AA19" s="15" t="str">
        <f>'1STGR'!CE22</f>
        <v>OG</v>
      </c>
      <c r="AB19" s="15" t="str">
        <f>'1STGR'!CJ22</f>
        <v>OG</v>
      </c>
      <c r="AC19" s="15" t="str">
        <f>'1STGR'!CM22</f>
        <v>OG</v>
      </c>
      <c r="AD19" s="60" t="str">
        <f t="shared" si="6"/>
        <v>ORA</v>
      </c>
      <c r="AE19" s="15" t="str">
        <f>'1STGR'!CT22</f>
        <v>OG</v>
      </c>
      <c r="AF19" s="15" t="str">
        <f>'1STGR'!CY22</f>
        <v>OG</v>
      </c>
      <c r="AG19" s="15" t="str">
        <f>'1STGR'!DB22</f>
        <v>OG</v>
      </c>
      <c r="AH19" s="60" t="str">
        <f t="shared" si="7"/>
        <v>WS</v>
      </c>
      <c r="AI19" s="15" t="str">
        <f>'1STGR'!DI22</f>
        <v>OG</v>
      </c>
      <c r="AJ19" s="15" t="str">
        <f>'1STGR'!DN22</f>
        <v>OG</v>
      </c>
      <c r="AK19" s="15" t="str">
        <f>'1STGR'!DQ22</f>
        <v>OG</v>
      </c>
      <c r="AL19" s="14">
        <f>'1STGR'!DY22</f>
        <v>0</v>
      </c>
    </row>
    <row r="20" spans="1:38" ht="17.5">
      <c r="A20" s="18">
        <f>'1STGR'!A23</f>
        <v>14</v>
      </c>
      <c r="B20" s="18" t="str">
        <f>'1STGR'!B23</f>
        <v>ST0800463</v>
      </c>
      <c r="C20" s="18">
        <f>'1STGR'!C23</f>
        <v>200214</v>
      </c>
      <c r="D20" s="18" t="str">
        <f>'1STGR'!D23</f>
        <v>PRAJWAL TAMANG</v>
      </c>
      <c r="E20" s="18" t="str">
        <f t="shared" si="0"/>
        <v>ANNAPURNA</v>
      </c>
      <c r="F20" s="60" t="str">
        <f t="shared" si="8"/>
        <v>EN</v>
      </c>
      <c r="G20" s="15" t="str">
        <f>'1STGR'!H23</f>
        <v>OG</v>
      </c>
      <c r="H20" s="15" t="str">
        <f>'1STGR'!M23</f>
        <v>OG</v>
      </c>
      <c r="I20" s="15" t="str">
        <f>'1STGR'!P23</f>
        <v>OG</v>
      </c>
      <c r="J20" s="60" t="str">
        <f t="shared" si="1"/>
        <v>NEP</v>
      </c>
      <c r="K20" s="15" t="str">
        <f>'1STGR'!W23</f>
        <v>OG</v>
      </c>
      <c r="L20" s="15" t="str">
        <f>'1STGR'!AB23</f>
        <v>OG</v>
      </c>
      <c r="M20" s="15" t="str">
        <f>'1STGR'!AB23</f>
        <v>OG</v>
      </c>
      <c r="N20" s="60" t="str">
        <f t="shared" si="2"/>
        <v>MATH</v>
      </c>
      <c r="O20" s="15" t="str">
        <f>'1STGR'!AL23</f>
        <v>OG</v>
      </c>
      <c r="P20" s="15" t="str">
        <f>'1STGR'!AQ23</f>
        <v>OG</v>
      </c>
      <c r="Q20" s="15" t="str">
        <f>'1STGR'!AT23</f>
        <v>OG</v>
      </c>
      <c r="R20" s="60" t="str">
        <f t="shared" si="3"/>
        <v>SCI</v>
      </c>
      <c r="S20" s="15" t="str">
        <f>'1STGR'!BA23</f>
        <v>OG</v>
      </c>
      <c r="T20" s="15" t="str">
        <f>'1STGR'!BF23</f>
        <v>OG</v>
      </c>
      <c r="U20" s="15" t="str">
        <f>'1STGR'!BI23</f>
        <v>OG</v>
      </c>
      <c r="V20" s="60" t="str">
        <f t="shared" si="4"/>
        <v>SOC</v>
      </c>
      <c r="W20" s="15" t="str">
        <f>'1STGR'!BP23</f>
        <v>OG</v>
      </c>
      <c r="X20" s="15" t="str">
        <f>'1STGR'!BU23</f>
        <v>OG</v>
      </c>
      <c r="Y20" s="15" t="str">
        <f>'1STGR'!BX23</f>
        <v>OG</v>
      </c>
      <c r="Z20" s="60" t="str">
        <f t="shared" si="5"/>
        <v>GK</v>
      </c>
      <c r="AA20" s="15" t="str">
        <f>'1STGR'!CE23</f>
        <v>OG</v>
      </c>
      <c r="AB20" s="15" t="str">
        <f>'1STGR'!CJ23</f>
        <v>A+</v>
      </c>
      <c r="AC20" s="15" t="str">
        <f>'1STGR'!CM23</f>
        <v>OG</v>
      </c>
      <c r="AD20" s="60" t="str">
        <f t="shared" si="6"/>
        <v>ORA</v>
      </c>
      <c r="AE20" s="15" t="str">
        <f>'1STGR'!CT23</f>
        <v>OG</v>
      </c>
      <c r="AF20" s="15" t="str">
        <f>'1STGR'!CY23</f>
        <v>A+</v>
      </c>
      <c r="AG20" s="15" t="str">
        <f>'1STGR'!DB23</f>
        <v>OG</v>
      </c>
      <c r="AH20" s="60" t="str">
        <f t="shared" si="7"/>
        <v>WS</v>
      </c>
      <c r="AI20" s="15" t="str">
        <f>'1STGR'!DI23</f>
        <v>OG</v>
      </c>
      <c r="AJ20" s="15" t="str">
        <f>'1STGR'!DN23</f>
        <v>A+</v>
      </c>
      <c r="AK20" s="15" t="str">
        <f>'1STGR'!DQ23</f>
        <v>OG</v>
      </c>
      <c r="AL20" s="14">
        <f>'1STGR'!DY23</f>
        <v>0</v>
      </c>
    </row>
    <row r="21" spans="1:38" ht="17.5">
      <c r="A21" s="18">
        <f>'1STGR'!A24</f>
        <v>15</v>
      </c>
      <c r="B21" s="18" t="str">
        <f>'1STGR'!B24</f>
        <v>ST0790101</v>
      </c>
      <c r="C21" s="18">
        <f>'1STGR'!C24</f>
        <v>200215</v>
      </c>
      <c r="D21" s="18" t="str">
        <f>'1STGR'!D24</f>
        <v>PRAYUM JUNG GADTAULA</v>
      </c>
      <c r="E21" s="18" t="str">
        <f t="shared" si="0"/>
        <v>ANNAPURNA</v>
      </c>
      <c r="F21" s="60" t="str">
        <f t="shared" si="8"/>
        <v>EN</v>
      </c>
      <c r="G21" s="15" t="str">
        <f>'1STGR'!H24</f>
        <v>OG</v>
      </c>
      <c r="H21" s="15" t="str">
        <f>'1STGR'!M24</f>
        <v>OG</v>
      </c>
      <c r="I21" s="15" t="str">
        <f>'1STGR'!P24</f>
        <v>OG</v>
      </c>
      <c r="J21" s="60" t="str">
        <f t="shared" si="1"/>
        <v>NEP</v>
      </c>
      <c r="K21" s="15" t="str">
        <f>'1STGR'!W24</f>
        <v>OG</v>
      </c>
      <c r="L21" s="15" t="str">
        <f>'1STGR'!AB24</f>
        <v>OG</v>
      </c>
      <c r="M21" s="15" t="str">
        <f>'1STGR'!AB24</f>
        <v>OG</v>
      </c>
      <c r="N21" s="60" t="str">
        <f t="shared" si="2"/>
        <v>MATH</v>
      </c>
      <c r="O21" s="15" t="str">
        <f>'1STGR'!AL24</f>
        <v>OG</v>
      </c>
      <c r="P21" s="15" t="str">
        <f>'1STGR'!AQ24</f>
        <v>OG</v>
      </c>
      <c r="Q21" s="15" t="str">
        <f>'1STGR'!AT24</f>
        <v>OG</v>
      </c>
      <c r="R21" s="60" t="str">
        <f t="shared" si="3"/>
        <v>SCI</v>
      </c>
      <c r="S21" s="15" t="str">
        <f>'1STGR'!BA24</f>
        <v>OG</v>
      </c>
      <c r="T21" s="15" t="str">
        <f>'1STGR'!BF24</f>
        <v>OG</v>
      </c>
      <c r="U21" s="15" t="str">
        <f>'1STGR'!BI24</f>
        <v>OG</v>
      </c>
      <c r="V21" s="60" t="str">
        <f t="shared" si="4"/>
        <v>SOC</v>
      </c>
      <c r="W21" s="15" t="str">
        <f>'1STGR'!BP24</f>
        <v>OG</v>
      </c>
      <c r="X21" s="15" t="str">
        <f>'1STGR'!BU24</f>
        <v>OG</v>
      </c>
      <c r="Y21" s="15" t="str">
        <f>'1STGR'!BX24</f>
        <v>OG</v>
      </c>
      <c r="Z21" s="60" t="str">
        <f t="shared" si="5"/>
        <v>GK</v>
      </c>
      <c r="AA21" s="15" t="str">
        <f>'1STGR'!CE24</f>
        <v>OG</v>
      </c>
      <c r="AB21" s="15" t="str">
        <f>'1STGR'!CJ24</f>
        <v>OG</v>
      </c>
      <c r="AC21" s="15" t="str">
        <f>'1STGR'!CM24</f>
        <v>OG</v>
      </c>
      <c r="AD21" s="60" t="str">
        <f t="shared" si="6"/>
        <v>ORA</v>
      </c>
      <c r="AE21" s="15" t="str">
        <f>'1STGR'!CT24</f>
        <v>OG</v>
      </c>
      <c r="AF21" s="15" t="str">
        <f>'1STGR'!CY24</f>
        <v>OG</v>
      </c>
      <c r="AG21" s="15" t="str">
        <f>'1STGR'!DB24</f>
        <v>OG</v>
      </c>
      <c r="AH21" s="60" t="str">
        <f t="shared" si="7"/>
        <v>WS</v>
      </c>
      <c r="AI21" s="15" t="str">
        <f>'1STGR'!DI24</f>
        <v>OG</v>
      </c>
      <c r="AJ21" s="15" t="str">
        <f>'1STGR'!DN24</f>
        <v>OG</v>
      </c>
      <c r="AK21" s="15" t="str">
        <f>'1STGR'!DQ24</f>
        <v>OG</v>
      </c>
      <c r="AL21" s="14">
        <f>'1STGR'!DY24</f>
        <v>0</v>
      </c>
    </row>
    <row r="22" spans="1:38" ht="17.5">
      <c r="A22" s="18">
        <f>'1STGR'!A25</f>
        <v>16</v>
      </c>
      <c r="B22" s="18" t="str">
        <f>'1STGR'!B25</f>
        <v>ST0790114</v>
      </c>
      <c r="C22" s="18">
        <f>'1STGR'!C25</f>
        <v>200216</v>
      </c>
      <c r="D22" s="18" t="str">
        <f>'1STGR'!D25</f>
        <v>PRINSEK LIMBU</v>
      </c>
      <c r="E22" s="18" t="str">
        <f t="shared" si="0"/>
        <v>ANNAPURNA</v>
      </c>
      <c r="F22" s="60" t="str">
        <f t="shared" si="8"/>
        <v>EN</v>
      </c>
      <c r="G22" s="15" t="str">
        <f>'1STGR'!H25</f>
        <v>OG</v>
      </c>
      <c r="H22" s="15" t="str">
        <f>'1STGR'!M25</f>
        <v>OG</v>
      </c>
      <c r="I22" s="15" t="str">
        <f>'1STGR'!P25</f>
        <v>OG</v>
      </c>
      <c r="J22" s="60" t="str">
        <f t="shared" si="1"/>
        <v>NEP</v>
      </c>
      <c r="K22" s="15" t="str">
        <f>'1STGR'!W25</f>
        <v>OG</v>
      </c>
      <c r="L22" s="15" t="str">
        <f>'1STGR'!AB25</f>
        <v>OG</v>
      </c>
      <c r="M22" s="15" t="str">
        <f>'1STGR'!AB25</f>
        <v>OG</v>
      </c>
      <c r="N22" s="60" t="str">
        <f t="shared" si="2"/>
        <v>MATH</v>
      </c>
      <c r="O22" s="15" t="str">
        <f>'1STGR'!AL25</f>
        <v>OG</v>
      </c>
      <c r="P22" s="15" t="str">
        <f>'1STGR'!AQ25</f>
        <v>OG</v>
      </c>
      <c r="Q22" s="15" t="str">
        <f>'1STGR'!AT25</f>
        <v>OG</v>
      </c>
      <c r="R22" s="60" t="str">
        <f t="shared" si="3"/>
        <v>SCI</v>
      </c>
      <c r="S22" s="15" t="str">
        <f>'1STGR'!BA25</f>
        <v>OG</v>
      </c>
      <c r="T22" s="15" t="str">
        <f>'1STGR'!BF25</f>
        <v>OG</v>
      </c>
      <c r="U22" s="15" t="str">
        <f>'1STGR'!BI25</f>
        <v>OG</v>
      </c>
      <c r="V22" s="60" t="str">
        <f t="shared" si="4"/>
        <v>SOC</v>
      </c>
      <c r="W22" s="15" t="str">
        <f>'1STGR'!BP25</f>
        <v>OG</v>
      </c>
      <c r="X22" s="15" t="str">
        <f>'1STGR'!BU25</f>
        <v>OG</v>
      </c>
      <c r="Y22" s="15" t="str">
        <f>'1STGR'!BX25</f>
        <v>OG</v>
      </c>
      <c r="Z22" s="60" t="str">
        <f t="shared" si="5"/>
        <v>GK</v>
      </c>
      <c r="AA22" s="15" t="str">
        <f>'1STGR'!CE25</f>
        <v>OG</v>
      </c>
      <c r="AB22" s="15" t="str">
        <f>'1STGR'!CJ25</f>
        <v>OG</v>
      </c>
      <c r="AC22" s="15" t="str">
        <f>'1STGR'!CM25</f>
        <v>OG</v>
      </c>
      <c r="AD22" s="60" t="str">
        <f t="shared" si="6"/>
        <v>ORA</v>
      </c>
      <c r="AE22" s="15" t="str">
        <f>'1STGR'!CT25</f>
        <v>OG</v>
      </c>
      <c r="AF22" s="15" t="str">
        <f>'1STGR'!CY25</f>
        <v>A+</v>
      </c>
      <c r="AG22" s="15" t="str">
        <f>'1STGR'!DB25</f>
        <v>OG</v>
      </c>
      <c r="AH22" s="60" t="str">
        <f t="shared" si="7"/>
        <v>WS</v>
      </c>
      <c r="AI22" s="15" t="str">
        <f>'1STGR'!DI25</f>
        <v>OG</v>
      </c>
      <c r="AJ22" s="15" t="str">
        <f>'1STGR'!DN25</f>
        <v>OG</v>
      </c>
      <c r="AK22" s="15" t="str">
        <f>'1STGR'!DQ25</f>
        <v>OG</v>
      </c>
      <c r="AL22" s="14">
        <f>'1STGR'!DY25</f>
        <v>0</v>
      </c>
    </row>
    <row r="23" spans="1:38" ht="17.5">
      <c r="A23" s="18">
        <f>'1STGR'!A26</f>
        <v>17</v>
      </c>
      <c r="B23" s="18" t="str">
        <f>'1STGR'!B26</f>
        <v>ST0800219</v>
      </c>
      <c r="C23" s="18">
        <f>'1STGR'!C26</f>
        <v>200217</v>
      </c>
      <c r="D23" s="18" t="str">
        <f>'1STGR'!D26</f>
        <v>PRITISAN RAI</v>
      </c>
      <c r="E23" s="18" t="str">
        <f t="shared" si="0"/>
        <v>ANNAPURNA</v>
      </c>
      <c r="F23" s="60" t="str">
        <f t="shared" si="8"/>
        <v>EN</v>
      </c>
      <c r="G23" s="15" t="str">
        <f>'1STGR'!H26</f>
        <v>OG</v>
      </c>
      <c r="H23" s="15" t="str">
        <f>'1STGR'!M26</f>
        <v>OG</v>
      </c>
      <c r="I23" s="15" t="str">
        <f>'1STGR'!P26</f>
        <v>OG</v>
      </c>
      <c r="J23" s="60" t="str">
        <f t="shared" si="1"/>
        <v>NEP</v>
      </c>
      <c r="K23" s="15" t="str">
        <f>'1STGR'!W26</f>
        <v>OG</v>
      </c>
      <c r="L23" s="15" t="str">
        <f>'1STGR'!AB26</f>
        <v>OG</v>
      </c>
      <c r="M23" s="15" t="str">
        <f>'1STGR'!AB26</f>
        <v>OG</v>
      </c>
      <c r="N23" s="60" t="str">
        <f t="shared" si="2"/>
        <v>MATH</v>
      </c>
      <c r="O23" s="15" t="str">
        <f>'1STGR'!AL26</f>
        <v>OG</v>
      </c>
      <c r="P23" s="15" t="str">
        <f>'1STGR'!AQ26</f>
        <v>OG</v>
      </c>
      <c r="Q23" s="15" t="str">
        <f>'1STGR'!AT26</f>
        <v>OG</v>
      </c>
      <c r="R23" s="60" t="str">
        <f t="shared" si="3"/>
        <v>SCI</v>
      </c>
      <c r="S23" s="15" t="str">
        <f>'1STGR'!BA26</f>
        <v>OG</v>
      </c>
      <c r="T23" s="15" t="str">
        <f>'1STGR'!BF26</f>
        <v>OG</v>
      </c>
      <c r="U23" s="15" t="str">
        <f>'1STGR'!BI26</f>
        <v>OG</v>
      </c>
      <c r="V23" s="60" t="str">
        <f t="shared" si="4"/>
        <v>SOC</v>
      </c>
      <c r="W23" s="15" t="str">
        <f>'1STGR'!BP26</f>
        <v>OG</v>
      </c>
      <c r="X23" s="15" t="str">
        <f>'1STGR'!BU26</f>
        <v>OG</v>
      </c>
      <c r="Y23" s="15" t="str">
        <f>'1STGR'!BX26</f>
        <v>OG</v>
      </c>
      <c r="Z23" s="60" t="str">
        <f t="shared" si="5"/>
        <v>GK</v>
      </c>
      <c r="AA23" s="15" t="str">
        <f>'1STGR'!CE26</f>
        <v>OG</v>
      </c>
      <c r="AB23" s="15" t="str">
        <f>'1STGR'!CJ26</f>
        <v>OG</v>
      </c>
      <c r="AC23" s="15" t="str">
        <f>'1STGR'!CM26</f>
        <v>OG</v>
      </c>
      <c r="AD23" s="60" t="str">
        <f t="shared" si="6"/>
        <v>ORA</v>
      </c>
      <c r="AE23" s="15" t="str">
        <f>'1STGR'!CT26</f>
        <v>OG</v>
      </c>
      <c r="AF23" s="15" t="str">
        <f>'1STGR'!CY26</f>
        <v>A+</v>
      </c>
      <c r="AG23" s="15" t="str">
        <f>'1STGR'!DB26</f>
        <v>OG</v>
      </c>
      <c r="AH23" s="60" t="str">
        <f t="shared" si="7"/>
        <v>WS</v>
      </c>
      <c r="AI23" s="15" t="str">
        <f>'1STGR'!DI26</f>
        <v>OG</v>
      </c>
      <c r="AJ23" s="15" t="str">
        <f>'1STGR'!DN26</f>
        <v>OG</v>
      </c>
      <c r="AK23" s="15" t="str">
        <f>'1STGR'!DQ26</f>
        <v>OG</v>
      </c>
      <c r="AL23" s="14">
        <f>'1STGR'!DY26</f>
        <v>0</v>
      </c>
    </row>
    <row r="24" spans="1:38" ht="17.5">
      <c r="A24" s="18">
        <f>'1STGR'!A27</f>
        <v>18</v>
      </c>
      <c r="B24" s="18" t="str">
        <f>'1STGR'!B27</f>
        <v>ST0790182</v>
      </c>
      <c r="C24" s="18">
        <f>'1STGR'!C27</f>
        <v>200218</v>
      </c>
      <c r="D24" s="18" t="str">
        <f>'1STGR'!D27</f>
        <v>PURNIMA JAIRU</v>
      </c>
      <c r="E24" s="18" t="str">
        <f t="shared" si="0"/>
        <v>ANNAPURNA</v>
      </c>
      <c r="F24" s="60" t="str">
        <f t="shared" si="8"/>
        <v>EN</v>
      </c>
      <c r="G24" s="15" t="str">
        <f>'1STGR'!H27</f>
        <v>OG</v>
      </c>
      <c r="H24" s="15" t="str">
        <f>'1STGR'!M27</f>
        <v>OG</v>
      </c>
      <c r="I24" s="15" t="str">
        <f>'1STGR'!P27</f>
        <v>OG</v>
      </c>
      <c r="J24" s="60" t="str">
        <f t="shared" si="1"/>
        <v>NEP</v>
      </c>
      <c r="K24" s="15" t="str">
        <f>'1STGR'!W27</f>
        <v>OG</v>
      </c>
      <c r="L24" s="15" t="str">
        <f>'1STGR'!AB27</f>
        <v>OG</v>
      </c>
      <c r="M24" s="15" t="str">
        <f>'1STGR'!AB27</f>
        <v>OG</v>
      </c>
      <c r="N24" s="60" t="str">
        <f t="shared" si="2"/>
        <v>MATH</v>
      </c>
      <c r="O24" s="15" t="str">
        <f>'1STGR'!AL27</f>
        <v>OG</v>
      </c>
      <c r="P24" s="15" t="str">
        <f>'1STGR'!AQ27</f>
        <v>OG</v>
      </c>
      <c r="Q24" s="15" t="str">
        <f>'1STGR'!AT27</f>
        <v>OG</v>
      </c>
      <c r="R24" s="60" t="str">
        <f t="shared" si="3"/>
        <v>SCI</v>
      </c>
      <c r="S24" s="15" t="str">
        <f>'1STGR'!BA27</f>
        <v>OG</v>
      </c>
      <c r="T24" s="15" t="str">
        <f>'1STGR'!BF27</f>
        <v>OG</v>
      </c>
      <c r="U24" s="15" t="str">
        <f>'1STGR'!BI27</f>
        <v>OG</v>
      </c>
      <c r="V24" s="60" t="str">
        <f t="shared" si="4"/>
        <v>SOC</v>
      </c>
      <c r="W24" s="15" t="str">
        <f>'1STGR'!BP27</f>
        <v>OG</v>
      </c>
      <c r="X24" s="15" t="str">
        <f>'1STGR'!BU27</f>
        <v>OG</v>
      </c>
      <c r="Y24" s="15" t="str">
        <f>'1STGR'!BX27</f>
        <v>OG</v>
      </c>
      <c r="Z24" s="60" t="str">
        <f t="shared" si="5"/>
        <v>GK</v>
      </c>
      <c r="AA24" s="15" t="str">
        <f>'1STGR'!CE27</f>
        <v>OG</v>
      </c>
      <c r="AB24" s="15" t="str">
        <f>'1STGR'!CJ27</f>
        <v>OG</v>
      </c>
      <c r="AC24" s="15" t="str">
        <f>'1STGR'!CM27</f>
        <v>OG</v>
      </c>
      <c r="AD24" s="60" t="str">
        <f t="shared" si="6"/>
        <v>ORA</v>
      </c>
      <c r="AE24" s="15" t="str">
        <f>'1STGR'!CT27</f>
        <v>OG</v>
      </c>
      <c r="AF24" s="15" t="str">
        <f>'1STGR'!CY27</f>
        <v>OG</v>
      </c>
      <c r="AG24" s="15" t="str">
        <f>'1STGR'!DB27</f>
        <v>OG</v>
      </c>
      <c r="AH24" s="60" t="str">
        <f t="shared" si="7"/>
        <v>WS</v>
      </c>
      <c r="AI24" s="15" t="str">
        <f>'1STGR'!DI27</f>
        <v>OG</v>
      </c>
      <c r="AJ24" s="15" t="str">
        <f>'1STGR'!DN27</f>
        <v>OG</v>
      </c>
      <c r="AK24" s="15" t="str">
        <f>'1STGR'!DQ27</f>
        <v>OG</v>
      </c>
      <c r="AL24" s="14">
        <f>'1STGR'!DY27</f>
        <v>0</v>
      </c>
    </row>
    <row r="25" spans="1:38" ht="17.5">
      <c r="A25" s="18">
        <f>'1STGR'!A28</f>
        <v>19</v>
      </c>
      <c r="B25" s="18" t="str">
        <f>'1STGR'!B28</f>
        <v>ST0790113</v>
      </c>
      <c r="C25" s="18">
        <f>'1STGR'!C28</f>
        <v>200219</v>
      </c>
      <c r="D25" s="18" t="str">
        <f>'1STGR'!D28</f>
        <v>ROYAL TAMANG</v>
      </c>
      <c r="E25" s="18" t="str">
        <f t="shared" si="0"/>
        <v>ANNAPURNA</v>
      </c>
      <c r="F25" s="60" t="str">
        <f t="shared" si="8"/>
        <v>EN</v>
      </c>
      <c r="G25" s="15" t="str">
        <f>'1STGR'!H28</f>
        <v>OG</v>
      </c>
      <c r="H25" s="15" t="str">
        <f>'1STGR'!M28</f>
        <v>OG</v>
      </c>
      <c r="I25" s="15" t="str">
        <f>'1STGR'!P28</f>
        <v>OG</v>
      </c>
      <c r="J25" s="60" t="str">
        <f t="shared" si="1"/>
        <v>NEP</v>
      </c>
      <c r="K25" s="15" t="str">
        <f>'1STGR'!W28</f>
        <v>OG</v>
      </c>
      <c r="L25" s="15" t="str">
        <f>'1STGR'!AB28</f>
        <v>OG</v>
      </c>
      <c r="M25" s="15" t="str">
        <f>'1STGR'!AB28</f>
        <v>OG</v>
      </c>
      <c r="N25" s="60" t="str">
        <f t="shared" si="2"/>
        <v>MATH</v>
      </c>
      <c r="O25" s="15" t="str">
        <f>'1STGR'!AL28</f>
        <v>OG</v>
      </c>
      <c r="P25" s="15" t="str">
        <f>'1STGR'!AQ28</f>
        <v>OG</v>
      </c>
      <c r="Q25" s="15" t="str">
        <f>'1STGR'!AT28</f>
        <v>OG</v>
      </c>
      <c r="R25" s="60" t="str">
        <f t="shared" si="3"/>
        <v>SCI</v>
      </c>
      <c r="S25" s="15" t="str">
        <f>'1STGR'!BA28</f>
        <v>OG</v>
      </c>
      <c r="T25" s="15" t="str">
        <f>'1STGR'!BF28</f>
        <v>OG</v>
      </c>
      <c r="U25" s="15" t="str">
        <f>'1STGR'!BI28</f>
        <v>OG</v>
      </c>
      <c r="V25" s="60" t="str">
        <f t="shared" si="4"/>
        <v>SOC</v>
      </c>
      <c r="W25" s="15" t="str">
        <f>'1STGR'!BP28</f>
        <v>OG</v>
      </c>
      <c r="X25" s="15" t="str">
        <f>'1STGR'!BU28</f>
        <v>OG</v>
      </c>
      <c r="Y25" s="15" t="str">
        <f>'1STGR'!BX28</f>
        <v>OG</v>
      </c>
      <c r="Z25" s="60" t="str">
        <f t="shared" si="5"/>
        <v>GK</v>
      </c>
      <c r="AA25" s="15" t="str">
        <f>'1STGR'!CE28</f>
        <v>OG</v>
      </c>
      <c r="AB25" s="15" t="str">
        <f>'1STGR'!CJ28</f>
        <v>OG</v>
      </c>
      <c r="AC25" s="15" t="str">
        <f>'1STGR'!CM28</f>
        <v>OG</v>
      </c>
      <c r="AD25" s="60" t="str">
        <f t="shared" si="6"/>
        <v>ORA</v>
      </c>
      <c r="AE25" s="15" t="str">
        <f>'1STGR'!CT28</f>
        <v>OG</v>
      </c>
      <c r="AF25" s="15" t="str">
        <f>'1STGR'!CY28</f>
        <v>A+</v>
      </c>
      <c r="AG25" s="15" t="str">
        <f>'1STGR'!DB28</f>
        <v>OG</v>
      </c>
      <c r="AH25" s="60" t="str">
        <f t="shared" si="7"/>
        <v>WS</v>
      </c>
      <c r="AI25" s="15" t="str">
        <f>'1STGR'!DI28</f>
        <v>OG</v>
      </c>
      <c r="AJ25" s="15" t="str">
        <f>'1STGR'!DN28</f>
        <v>A+</v>
      </c>
      <c r="AK25" s="15" t="str">
        <f>'1STGR'!DQ28</f>
        <v>OG</v>
      </c>
      <c r="AL25" s="14">
        <f>'1STGR'!DY28</f>
        <v>0</v>
      </c>
    </row>
    <row r="26" spans="1:38" ht="17.5">
      <c r="A26" s="18">
        <f>'1STGR'!A29</f>
        <v>20</v>
      </c>
      <c r="B26" s="18" t="str">
        <f>'1STGR'!B29</f>
        <v>ST0790211</v>
      </c>
      <c r="C26" s="18">
        <f>'1STGR'!C29</f>
        <v>200220</v>
      </c>
      <c r="D26" s="18" t="str">
        <f>'1STGR'!D29</f>
        <v>SALUM BISHWAKARMA</v>
      </c>
      <c r="E26" s="18" t="str">
        <f t="shared" si="0"/>
        <v>ANNAPURNA</v>
      </c>
      <c r="F26" s="60" t="str">
        <f t="shared" si="8"/>
        <v>EN</v>
      </c>
      <c r="G26" s="15" t="str">
        <f>'1STGR'!H29</f>
        <v>OG</v>
      </c>
      <c r="H26" s="15" t="str">
        <f>'1STGR'!M29</f>
        <v>OG</v>
      </c>
      <c r="I26" s="15" t="str">
        <f>'1STGR'!P29</f>
        <v>OG</v>
      </c>
      <c r="J26" s="60" t="str">
        <f t="shared" si="1"/>
        <v>NEP</v>
      </c>
      <c r="K26" s="15" t="str">
        <f>'1STGR'!W29</f>
        <v>OG</v>
      </c>
      <c r="L26" s="15" t="str">
        <f>'1STGR'!AB29</f>
        <v>OG</v>
      </c>
      <c r="M26" s="15" t="str">
        <f>'1STGR'!AB29</f>
        <v>OG</v>
      </c>
      <c r="N26" s="60" t="str">
        <f t="shared" si="2"/>
        <v>MATH</v>
      </c>
      <c r="O26" s="15" t="str">
        <f>'1STGR'!AL29</f>
        <v>OG</v>
      </c>
      <c r="P26" s="15" t="str">
        <f>'1STGR'!AQ29</f>
        <v>OG</v>
      </c>
      <c r="Q26" s="15" t="str">
        <f>'1STGR'!AT29</f>
        <v>OG</v>
      </c>
      <c r="R26" s="60" t="str">
        <f t="shared" si="3"/>
        <v>SCI</v>
      </c>
      <c r="S26" s="15" t="str">
        <f>'1STGR'!BA29</f>
        <v>OG</v>
      </c>
      <c r="T26" s="15" t="str">
        <f>'1STGR'!BF29</f>
        <v>OG</v>
      </c>
      <c r="U26" s="15" t="str">
        <f>'1STGR'!BI29</f>
        <v>OG</v>
      </c>
      <c r="V26" s="60" t="str">
        <f t="shared" si="4"/>
        <v>SOC</v>
      </c>
      <c r="W26" s="15" t="str">
        <f>'1STGR'!BP29</f>
        <v>OG</v>
      </c>
      <c r="X26" s="15" t="str">
        <f>'1STGR'!BU29</f>
        <v>OG</v>
      </c>
      <c r="Y26" s="15" t="str">
        <f>'1STGR'!BX29</f>
        <v>OG</v>
      </c>
      <c r="Z26" s="60" t="str">
        <f t="shared" si="5"/>
        <v>GK</v>
      </c>
      <c r="AA26" s="15" t="str">
        <f>'1STGR'!CE29</f>
        <v>OG</v>
      </c>
      <c r="AB26" s="15" t="str">
        <f>'1STGR'!CJ29</f>
        <v>OG</v>
      </c>
      <c r="AC26" s="15" t="str">
        <f>'1STGR'!CM29</f>
        <v>OG</v>
      </c>
      <c r="AD26" s="60" t="str">
        <f t="shared" si="6"/>
        <v>ORA</v>
      </c>
      <c r="AE26" s="15" t="str">
        <f>'1STGR'!CT29</f>
        <v>OG</v>
      </c>
      <c r="AF26" s="15" t="str">
        <f>'1STGR'!CY29</f>
        <v>A</v>
      </c>
      <c r="AG26" s="15" t="str">
        <f>'1STGR'!DB29</f>
        <v>OG</v>
      </c>
      <c r="AH26" s="60" t="str">
        <f t="shared" si="7"/>
        <v>WS</v>
      </c>
      <c r="AI26" s="15" t="str">
        <f>'1STGR'!DI29</f>
        <v>OG</v>
      </c>
      <c r="AJ26" s="15" t="str">
        <f>'1STGR'!DN29</f>
        <v>A+</v>
      </c>
      <c r="AK26" s="15" t="str">
        <f>'1STGR'!DQ29</f>
        <v>OG</v>
      </c>
      <c r="AL26" s="14">
        <f>'1STGR'!DY29</f>
        <v>0</v>
      </c>
    </row>
    <row r="27" spans="1:38" ht="17.5">
      <c r="A27" s="18">
        <f>'1STGR'!A30</f>
        <v>21</v>
      </c>
      <c r="B27" s="18" t="str">
        <f>'1STGR'!B30</f>
        <v>ST0800300</v>
      </c>
      <c r="C27" s="18">
        <f>'1STGR'!C30</f>
        <v>200221</v>
      </c>
      <c r="D27" s="18" t="str">
        <f>'1STGR'!D30</f>
        <v>SAMIKSHYA LAWATI</v>
      </c>
      <c r="E27" s="18" t="str">
        <f t="shared" si="0"/>
        <v>ANNAPURNA</v>
      </c>
      <c r="F27" s="60" t="str">
        <f t="shared" si="8"/>
        <v>EN</v>
      </c>
      <c r="G27" s="15" t="str">
        <f>'1STGR'!H30</f>
        <v>OG</v>
      </c>
      <c r="H27" s="15" t="str">
        <f>'1STGR'!M30</f>
        <v>OG</v>
      </c>
      <c r="I27" s="15" t="str">
        <f>'1STGR'!P30</f>
        <v>OG</v>
      </c>
      <c r="J27" s="60" t="str">
        <f t="shared" si="1"/>
        <v>NEP</v>
      </c>
      <c r="K27" s="15" t="str">
        <f>'1STGR'!W30</f>
        <v>OG</v>
      </c>
      <c r="L27" s="15" t="str">
        <f>'1STGR'!AB30</f>
        <v>OG</v>
      </c>
      <c r="M27" s="15" t="str">
        <f>'1STGR'!AB30</f>
        <v>OG</v>
      </c>
      <c r="N27" s="60" t="str">
        <f t="shared" si="2"/>
        <v>MATH</v>
      </c>
      <c r="O27" s="15" t="str">
        <f>'1STGR'!AL30</f>
        <v>OG</v>
      </c>
      <c r="P27" s="15" t="str">
        <f>'1STGR'!AQ30</f>
        <v>OG</v>
      </c>
      <c r="Q27" s="15" t="str">
        <f>'1STGR'!AT30</f>
        <v>OG</v>
      </c>
      <c r="R27" s="60" t="str">
        <f t="shared" si="3"/>
        <v>SCI</v>
      </c>
      <c r="S27" s="15" t="str">
        <f>'1STGR'!BA30</f>
        <v>OG</v>
      </c>
      <c r="T27" s="15" t="str">
        <f>'1STGR'!BF30</f>
        <v>OG</v>
      </c>
      <c r="U27" s="15" t="str">
        <f>'1STGR'!BI30</f>
        <v>OG</v>
      </c>
      <c r="V27" s="60" t="str">
        <f t="shared" si="4"/>
        <v>SOC</v>
      </c>
      <c r="W27" s="15" t="str">
        <f>'1STGR'!BP30</f>
        <v>OG</v>
      </c>
      <c r="X27" s="15" t="str">
        <f>'1STGR'!BU30</f>
        <v>OG</v>
      </c>
      <c r="Y27" s="15" t="str">
        <f>'1STGR'!BX30</f>
        <v>OG</v>
      </c>
      <c r="Z27" s="60" t="str">
        <f t="shared" si="5"/>
        <v>GK</v>
      </c>
      <c r="AA27" s="15" t="str">
        <f>'1STGR'!CE30</f>
        <v>OG</v>
      </c>
      <c r="AB27" s="15" t="str">
        <f>'1STGR'!CJ30</f>
        <v>A+</v>
      </c>
      <c r="AC27" s="15" t="str">
        <f>'1STGR'!CM30</f>
        <v>OG</v>
      </c>
      <c r="AD27" s="60" t="str">
        <f t="shared" si="6"/>
        <v>ORA</v>
      </c>
      <c r="AE27" s="15" t="str">
        <f>'1STGR'!CT30</f>
        <v>OG</v>
      </c>
      <c r="AF27" s="15" t="str">
        <f>'1STGR'!CY30</f>
        <v>A</v>
      </c>
      <c r="AG27" s="15" t="str">
        <f>'1STGR'!DB30</f>
        <v>OG</v>
      </c>
      <c r="AH27" s="60" t="str">
        <f t="shared" si="7"/>
        <v>WS</v>
      </c>
      <c r="AI27" s="15" t="str">
        <f>'1STGR'!DI30</f>
        <v>OG</v>
      </c>
      <c r="AJ27" s="15" t="str">
        <f>'1STGR'!DN30</f>
        <v>A+</v>
      </c>
      <c r="AK27" s="15" t="str">
        <f>'1STGR'!DQ30</f>
        <v>OG</v>
      </c>
      <c r="AL27" s="14">
        <f>'1STGR'!DY30</f>
        <v>0</v>
      </c>
    </row>
    <row r="28" spans="1:38" ht="17.5">
      <c r="A28" s="18">
        <f>'1STGR'!A31</f>
        <v>22</v>
      </c>
      <c r="B28" s="18" t="str">
        <f>'1STGR'!B31</f>
        <v>ST0790111</v>
      </c>
      <c r="C28" s="18">
        <f>'1STGR'!C31</f>
        <v>200222</v>
      </c>
      <c r="D28" s="18" t="str">
        <f>'1STGR'!D31</f>
        <v>SHARAYAN BISHWAKARMA</v>
      </c>
      <c r="E28" s="18" t="str">
        <f t="shared" si="0"/>
        <v>ANNAPURNA</v>
      </c>
      <c r="F28" s="60" t="str">
        <f t="shared" si="8"/>
        <v>EN</v>
      </c>
      <c r="G28" s="15" t="str">
        <f>'1STGR'!H31</f>
        <v>OG</v>
      </c>
      <c r="H28" s="15" t="str">
        <f>'1STGR'!M31</f>
        <v>OG</v>
      </c>
      <c r="I28" s="15" t="str">
        <f>'1STGR'!P31</f>
        <v>OG</v>
      </c>
      <c r="J28" s="60" t="str">
        <f t="shared" si="1"/>
        <v>NEP</v>
      </c>
      <c r="K28" s="15" t="str">
        <f>'1STGR'!W31</f>
        <v>OG</v>
      </c>
      <c r="L28" s="15" t="str">
        <f>'1STGR'!AB31</f>
        <v>OG</v>
      </c>
      <c r="M28" s="15" t="str">
        <f>'1STGR'!AB31</f>
        <v>OG</v>
      </c>
      <c r="N28" s="60" t="str">
        <f t="shared" si="2"/>
        <v>MATH</v>
      </c>
      <c r="O28" s="15" t="str">
        <f>'1STGR'!AL31</f>
        <v>OG</v>
      </c>
      <c r="P28" s="15" t="str">
        <f>'1STGR'!AQ31</f>
        <v>OG</v>
      </c>
      <c r="Q28" s="15" t="str">
        <f>'1STGR'!AT31</f>
        <v>OG</v>
      </c>
      <c r="R28" s="60" t="str">
        <f t="shared" si="3"/>
        <v>SCI</v>
      </c>
      <c r="S28" s="15" t="str">
        <f>'1STGR'!BA31</f>
        <v>OG</v>
      </c>
      <c r="T28" s="15" t="str">
        <f>'1STGR'!BF31</f>
        <v>OG</v>
      </c>
      <c r="U28" s="15" t="str">
        <f>'1STGR'!BI31</f>
        <v>OG</v>
      </c>
      <c r="V28" s="60" t="str">
        <f t="shared" si="4"/>
        <v>SOC</v>
      </c>
      <c r="W28" s="15" t="str">
        <f>'1STGR'!BP31</f>
        <v>OG</v>
      </c>
      <c r="X28" s="15" t="str">
        <f>'1STGR'!BU31</f>
        <v>OG</v>
      </c>
      <c r="Y28" s="15" t="str">
        <f>'1STGR'!BX31</f>
        <v>OG</v>
      </c>
      <c r="Z28" s="60" t="str">
        <f t="shared" si="5"/>
        <v>GK</v>
      </c>
      <c r="AA28" s="15" t="str">
        <f>'1STGR'!CE31</f>
        <v>OG</v>
      </c>
      <c r="AB28" s="15" t="str">
        <f>'1STGR'!CJ31</f>
        <v>OG</v>
      </c>
      <c r="AC28" s="15" t="str">
        <f>'1STGR'!CM31</f>
        <v>OG</v>
      </c>
      <c r="AD28" s="60" t="str">
        <f t="shared" si="6"/>
        <v>ORA</v>
      </c>
      <c r="AE28" s="15" t="str">
        <f>'1STGR'!CT31</f>
        <v>OG</v>
      </c>
      <c r="AF28" s="15" t="str">
        <f>'1STGR'!CY31</f>
        <v>A+</v>
      </c>
      <c r="AG28" s="15" t="str">
        <f>'1STGR'!DB31</f>
        <v>OG</v>
      </c>
      <c r="AH28" s="60" t="str">
        <f t="shared" si="7"/>
        <v>WS</v>
      </c>
      <c r="AI28" s="15" t="str">
        <f>'1STGR'!DI31</f>
        <v>OG</v>
      </c>
      <c r="AJ28" s="15" t="str">
        <f>'1STGR'!DN31</f>
        <v>OG</v>
      </c>
      <c r="AK28" s="15" t="str">
        <f>'1STGR'!DQ31</f>
        <v>OG</v>
      </c>
      <c r="AL28" s="14">
        <f>'1STGR'!DY31</f>
        <v>0</v>
      </c>
    </row>
    <row r="29" spans="1:38" ht="17.5">
      <c r="A29" s="18">
        <f>'1STGR'!A32</f>
        <v>23</v>
      </c>
      <c r="B29" s="18" t="str">
        <f>'1STGR'!B32</f>
        <v>ST0790192</v>
      </c>
      <c r="C29" s="18">
        <f>'1STGR'!C32</f>
        <v>200223</v>
      </c>
      <c r="D29" s="18" t="str">
        <f>'1STGR'!D32</f>
        <v>SOING THAPA MAGAR</v>
      </c>
      <c r="E29" s="18" t="str">
        <f t="shared" si="0"/>
        <v>ANNAPURNA</v>
      </c>
      <c r="F29" s="60" t="str">
        <f t="shared" si="8"/>
        <v>EN</v>
      </c>
      <c r="G29" s="15" t="str">
        <f>'1STGR'!H32</f>
        <v>OG</v>
      </c>
      <c r="H29" s="15" t="str">
        <f>'1STGR'!M32</f>
        <v>OG</v>
      </c>
      <c r="I29" s="15" t="str">
        <f>'1STGR'!P32</f>
        <v>OG</v>
      </c>
      <c r="J29" s="60" t="str">
        <f t="shared" si="1"/>
        <v>NEP</v>
      </c>
      <c r="K29" s="15" t="str">
        <f>'1STGR'!W32</f>
        <v>OG</v>
      </c>
      <c r="L29" s="15" t="str">
        <f>'1STGR'!AB32</f>
        <v>OG</v>
      </c>
      <c r="M29" s="15" t="str">
        <f>'1STGR'!AB32</f>
        <v>OG</v>
      </c>
      <c r="N29" s="60" t="str">
        <f t="shared" si="2"/>
        <v>MATH</v>
      </c>
      <c r="O29" s="15" t="str">
        <f>'1STGR'!AL32</f>
        <v>OG</v>
      </c>
      <c r="P29" s="15" t="str">
        <f>'1STGR'!AQ32</f>
        <v>OG</v>
      </c>
      <c r="Q29" s="15" t="str">
        <f>'1STGR'!AT32</f>
        <v>OG</v>
      </c>
      <c r="R29" s="60" t="str">
        <f t="shared" si="3"/>
        <v>SCI</v>
      </c>
      <c r="S29" s="15" t="str">
        <f>'1STGR'!BA32</f>
        <v>OG</v>
      </c>
      <c r="T29" s="15" t="str">
        <f>'1STGR'!BF32</f>
        <v>OG</v>
      </c>
      <c r="U29" s="15" t="str">
        <f>'1STGR'!BI32</f>
        <v>OG</v>
      </c>
      <c r="V29" s="60" t="str">
        <f t="shared" si="4"/>
        <v>SOC</v>
      </c>
      <c r="W29" s="15" t="str">
        <f>'1STGR'!BP32</f>
        <v>OG</v>
      </c>
      <c r="X29" s="15" t="str">
        <f>'1STGR'!BU32</f>
        <v>OG</v>
      </c>
      <c r="Y29" s="15" t="str">
        <f>'1STGR'!BX32</f>
        <v>OG</v>
      </c>
      <c r="Z29" s="60" t="str">
        <f t="shared" si="5"/>
        <v>GK</v>
      </c>
      <c r="AA29" s="15" t="str">
        <f>'1STGR'!CE32</f>
        <v>OG</v>
      </c>
      <c r="AB29" s="15" t="str">
        <f>'1STGR'!CJ32</f>
        <v>OG</v>
      </c>
      <c r="AC29" s="15" t="str">
        <f>'1STGR'!CM32</f>
        <v>OG</v>
      </c>
      <c r="AD29" s="60" t="str">
        <f t="shared" si="6"/>
        <v>ORA</v>
      </c>
      <c r="AE29" s="15" t="str">
        <f>'1STGR'!CT32</f>
        <v>OG</v>
      </c>
      <c r="AF29" s="15" t="str">
        <f>'1STGR'!CY32</f>
        <v>A+</v>
      </c>
      <c r="AG29" s="15" t="str">
        <f>'1STGR'!DB32</f>
        <v>OG</v>
      </c>
      <c r="AH29" s="60" t="str">
        <f t="shared" si="7"/>
        <v>WS</v>
      </c>
      <c r="AI29" s="15" t="str">
        <f>'1STGR'!DI32</f>
        <v>OG</v>
      </c>
      <c r="AJ29" s="15" t="str">
        <f>'1STGR'!DN32</f>
        <v>OG</v>
      </c>
      <c r="AK29" s="15" t="str">
        <f>'1STGR'!DQ32</f>
        <v>OG</v>
      </c>
      <c r="AL29" s="14">
        <f>'1STGR'!DY32</f>
        <v>0</v>
      </c>
    </row>
    <row r="30" spans="1:38" ht="17.5">
      <c r="A30" s="18">
        <f>'1STGR'!A33</f>
        <v>24</v>
      </c>
      <c r="B30" s="18" t="str">
        <f>'1STGR'!B33</f>
        <v>ST0790125</v>
      </c>
      <c r="C30" s="18">
        <f>'1STGR'!C33</f>
        <v>200224</v>
      </c>
      <c r="D30" s="18" t="str">
        <f>'1STGR'!D33</f>
        <v>SUHANG LIMBU</v>
      </c>
      <c r="E30" s="18" t="str">
        <f t="shared" si="0"/>
        <v>ANNAPURNA</v>
      </c>
      <c r="F30" s="60" t="str">
        <f t="shared" si="8"/>
        <v>EN</v>
      </c>
      <c r="G30" s="15" t="str">
        <f>'1STGR'!H33</f>
        <v>OG</v>
      </c>
      <c r="H30" s="15" t="str">
        <f>'1STGR'!M33</f>
        <v>OG</v>
      </c>
      <c r="I30" s="15" t="str">
        <f>'1STGR'!P33</f>
        <v>OG</v>
      </c>
      <c r="J30" s="60" t="str">
        <f t="shared" si="1"/>
        <v>NEP</v>
      </c>
      <c r="K30" s="15" t="str">
        <f>'1STGR'!W33</f>
        <v>OG</v>
      </c>
      <c r="L30" s="15" t="str">
        <f>'1STGR'!AB33</f>
        <v>OG</v>
      </c>
      <c r="M30" s="15" t="str">
        <f>'1STGR'!AB33</f>
        <v>OG</v>
      </c>
      <c r="N30" s="60" t="str">
        <f t="shared" si="2"/>
        <v>MATH</v>
      </c>
      <c r="O30" s="15" t="str">
        <f>'1STGR'!AL33</f>
        <v>OG</v>
      </c>
      <c r="P30" s="15" t="str">
        <f>'1STGR'!AQ33</f>
        <v>OG</v>
      </c>
      <c r="Q30" s="15" t="str">
        <f>'1STGR'!AT33</f>
        <v>OG</v>
      </c>
      <c r="R30" s="60" t="str">
        <f t="shared" si="3"/>
        <v>SCI</v>
      </c>
      <c r="S30" s="15" t="str">
        <f>'1STGR'!BA33</f>
        <v>OG</v>
      </c>
      <c r="T30" s="15" t="str">
        <f>'1STGR'!BF33</f>
        <v>OG</v>
      </c>
      <c r="U30" s="15" t="str">
        <f>'1STGR'!BI33</f>
        <v>OG</v>
      </c>
      <c r="V30" s="60" t="str">
        <f t="shared" si="4"/>
        <v>SOC</v>
      </c>
      <c r="W30" s="15" t="str">
        <f>'1STGR'!BP33</f>
        <v>OG</v>
      </c>
      <c r="X30" s="15" t="str">
        <f>'1STGR'!BU33</f>
        <v>OG</v>
      </c>
      <c r="Y30" s="15" t="str">
        <f>'1STGR'!BX33</f>
        <v>OG</v>
      </c>
      <c r="Z30" s="60" t="str">
        <f t="shared" si="5"/>
        <v>GK</v>
      </c>
      <c r="AA30" s="15" t="str">
        <f>'1STGR'!CE33</f>
        <v>OG</v>
      </c>
      <c r="AB30" s="15" t="str">
        <f>'1STGR'!CJ33</f>
        <v>A+</v>
      </c>
      <c r="AC30" s="15" t="str">
        <f>'1STGR'!CM33</f>
        <v>OG</v>
      </c>
      <c r="AD30" s="60" t="str">
        <f t="shared" si="6"/>
        <v>ORA</v>
      </c>
      <c r="AE30" s="15" t="str">
        <f>'1STGR'!CT33</f>
        <v>OG</v>
      </c>
      <c r="AF30" s="15" t="str">
        <f>'1STGR'!CY33</f>
        <v>A</v>
      </c>
      <c r="AG30" s="15" t="str">
        <f>'1STGR'!DB33</f>
        <v>OG</v>
      </c>
      <c r="AH30" s="60" t="str">
        <f t="shared" si="7"/>
        <v>WS</v>
      </c>
      <c r="AI30" s="15" t="str">
        <f>'1STGR'!DI33</f>
        <v>OG</v>
      </c>
      <c r="AJ30" s="15" t="str">
        <f>'1STGR'!DN33</f>
        <v>OG</v>
      </c>
      <c r="AK30" s="15" t="str">
        <f>'1STGR'!DQ33</f>
        <v>OG</v>
      </c>
      <c r="AL30" s="14">
        <f>'1STGR'!DY33</f>
        <v>0</v>
      </c>
    </row>
    <row r="31" spans="1:38" ht="17.5">
      <c r="A31" s="18">
        <f>'1STGR'!A34</f>
        <v>25</v>
      </c>
      <c r="B31" s="18" t="str">
        <f>'1STGR'!B34</f>
        <v>ST0790184</v>
      </c>
      <c r="C31" s="18">
        <f>'1STGR'!C34</f>
        <v>200225</v>
      </c>
      <c r="D31" s="18" t="str">
        <f>'1STGR'!D34</f>
        <v>SULAP DARJI</v>
      </c>
      <c r="E31" s="18" t="str">
        <f t="shared" si="0"/>
        <v>ANNAPURNA</v>
      </c>
      <c r="F31" s="60" t="str">
        <f t="shared" si="8"/>
        <v>EN</v>
      </c>
      <c r="G31" s="15" t="str">
        <f>'1STGR'!H34</f>
        <v>OG</v>
      </c>
      <c r="H31" s="15" t="str">
        <f>'1STGR'!M34</f>
        <v>OG</v>
      </c>
      <c r="I31" s="15" t="str">
        <f>'1STGR'!P34</f>
        <v>OG</v>
      </c>
      <c r="J31" s="60" t="str">
        <f t="shared" si="1"/>
        <v>NEP</v>
      </c>
      <c r="K31" s="15" t="str">
        <f>'1STGR'!W34</f>
        <v>OG</v>
      </c>
      <c r="L31" s="15" t="str">
        <f>'1STGR'!AB34</f>
        <v>OG</v>
      </c>
      <c r="M31" s="15" t="str">
        <f>'1STGR'!AB34</f>
        <v>OG</v>
      </c>
      <c r="N31" s="60" t="str">
        <f t="shared" si="2"/>
        <v>MATH</v>
      </c>
      <c r="O31" s="15" t="str">
        <f>'1STGR'!AL34</f>
        <v>OG</v>
      </c>
      <c r="P31" s="15" t="str">
        <f>'1STGR'!AQ34</f>
        <v>OG</v>
      </c>
      <c r="Q31" s="15" t="str">
        <f>'1STGR'!AT34</f>
        <v>OG</v>
      </c>
      <c r="R31" s="60" t="str">
        <f t="shared" si="3"/>
        <v>SCI</v>
      </c>
      <c r="S31" s="15" t="str">
        <f>'1STGR'!BA34</f>
        <v>OG</v>
      </c>
      <c r="T31" s="15" t="str">
        <f>'1STGR'!BF34</f>
        <v>OG</v>
      </c>
      <c r="U31" s="15" t="str">
        <f>'1STGR'!BI34</f>
        <v>OG</v>
      </c>
      <c r="V31" s="60" t="str">
        <f t="shared" si="4"/>
        <v>SOC</v>
      </c>
      <c r="W31" s="15" t="str">
        <f>'1STGR'!BP34</f>
        <v>OG</v>
      </c>
      <c r="X31" s="15" t="str">
        <f>'1STGR'!BU34</f>
        <v>OG</v>
      </c>
      <c r="Y31" s="15" t="str">
        <f>'1STGR'!BX34</f>
        <v>OG</v>
      </c>
      <c r="Z31" s="60" t="str">
        <f t="shared" si="5"/>
        <v>GK</v>
      </c>
      <c r="AA31" s="15" t="str">
        <f>'1STGR'!CE34</f>
        <v>OG</v>
      </c>
      <c r="AB31" s="15" t="str">
        <f>'1STGR'!CJ34</f>
        <v>OG</v>
      </c>
      <c r="AC31" s="15" t="str">
        <f>'1STGR'!CM34</f>
        <v>OG</v>
      </c>
      <c r="AD31" s="60" t="str">
        <f t="shared" si="6"/>
        <v>ORA</v>
      </c>
      <c r="AE31" s="15" t="str">
        <f>'1STGR'!CT34</f>
        <v>OG</v>
      </c>
      <c r="AF31" s="15" t="str">
        <f>'1STGR'!CY34</f>
        <v>OG</v>
      </c>
      <c r="AG31" s="15" t="str">
        <f>'1STGR'!DB34</f>
        <v>OG</v>
      </c>
      <c r="AH31" s="60" t="str">
        <f t="shared" si="7"/>
        <v>WS</v>
      </c>
      <c r="AI31" s="15" t="str">
        <f>'1STGR'!DI34</f>
        <v>OG</v>
      </c>
      <c r="AJ31" s="15" t="str">
        <f>'1STGR'!DN34</f>
        <v>OG</v>
      </c>
      <c r="AK31" s="15" t="str">
        <f>'1STGR'!DQ34</f>
        <v>OG</v>
      </c>
      <c r="AL31" s="14">
        <f>'1STGR'!DY34</f>
        <v>0</v>
      </c>
    </row>
    <row r="32" spans="1:38" ht="17.5">
      <c r="A32" s="18">
        <f>'1STGR'!A35</f>
        <v>26</v>
      </c>
      <c r="B32" s="18" t="str">
        <f>'1STGR'!B35</f>
        <v>ST0790180</v>
      </c>
      <c r="C32" s="18">
        <f>'1STGR'!C35</f>
        <v>200226</v>
      </c>
      <c r="D32" s="18" t="str">
        <f>'1STGR'!D35</f>
        <v>SWARNIM HANG RAI</v>
      </c>
      <c r="E32" s="18" t="str">
        <f t="shared" si="0"/>
        <v>ANNAPURNA</v>
      </c>
      <c r="F32" s="60" t="str">
        <f t="shared" si="8"/>
        <v>EN</v>
      </c>
      <c r="G32" s="15" t="str">
        <f>'1STGR'!H35</f>
        <v>OG</v>
      </c>
      <c r="H32" s="15" t="str">
        <f>'1STGR'!M35</f>
        <v>OG</v>
      </c>
      <c r="I32" s="15" t="str">
        <f>'1STGR'!P35</f>
        <v>OG</v>
      </c>
      <c r="J32" s="60" t="str">
        <f t="shared" si="1"/>
        <v>NEP</v>
      </c>
      <c r="K32" s="15" t="str">
        <f>'1STGR'!W35</f>
        <v>OG</v>
      </c>
      <c r="L32" s="15" t="str">
        <f>'1STGR'!AB35</f>
        <v>OG</v>
      </c>
      <c r="M32" s="15" t="str">
        <f>'1STGR'!AB35</f>
        <v>OG</v>
      </c>
      <c r="N32" s="60" t="str">
        <f t="shared" si="2"/>
        <v>MATH</v>
      </c>
      <c r="O32" s="15" t="str">
        <f>'1STGR'!AL35</f>
        <v>OG</v>
      </c>
      <c r="P32" s="15" t="str">
        <f>'1STGR'!AQ35</f>
        <v>OG</v>
      </c>
      <c r="Q32" s="15" t="str">
        <f>'1STGR'!AT35</f>
        <v>OG</v>
      </c>
      <c r="R32" s="60" t="str">
        <f t="shared" si="3"/>
        <v>SCI</v>
      </c>
      <c r="S32" s="15" t="str">
        <f>'1STGR'!BA35</f>
        <v>OG</v>
      </c>
      <c r="T32" s="15" t="str">
        <f>'1STGR'!BF35</f>
        <v>OG</v>
      </c>
      <c r="U32" s="15" t="str">
        <f>'1STGR'!BI35</f>
        <v>OG</v>
      </c>
      <c r="V32" s="60" t="str">
        <f t="shared" si="4"/>
        <v>SOC</v>
      </c>
      <c r="W32" s="15" t="str">
        <f>'1STGR'!BP35</f>
        <v>OG</v>
      </c>
      <c r="X32" s="15" t="str">
        <f>'1STGR'!BU35</f>
        <v>OG</v>
      </c>
      <c r="Y32" s="15" t="str">
        <f>'1STGR'!BX35</f>
        <v>OG</v>
      </c>
      <c r="Z32" s="60" t="str">
        <f t="shared" si="5"/>
        <v>GK</v>
      </c>
      <c r="AA32" s="15" t="str">
        <f>'1STGR'!CE35</f>
        <v>OG</v>
      </c>
      <c r="AB32" s="15" t="str">
        <f>'1STGR'!CJ35</f>
        <v>A+</v>
      </c>
      <c r="AC32" s="15" t="str">
        <f>'1STGR'!CM35</f>
        <v>OG</v>
      </c>
      <c r="AD32" s="60" t="str">
        <f t="shared" si="6"/>
        <v>ORA</v>
      </c>
      <c r="AE32" s="15" t="str">
        <f>'1STGR'!CT35</f>
        <v>OG</v>
      </c>
      <c r="AF32" s="15" t="str">
        <f>'1STGR'!CY35</f>
        <v>A</v>
      </c>
      <c r="AG32" s="15" t="str">
        <f>'1STGR'!DB35</f>
        <v>OG</v>
      </c>
      <c r="AH32" s="60" t="str">
        <f t="shared" si="7"/>
        <v>WS</v>
      </c>
      <c r="AI32" s="15" t="str">
        <f>'1STGR'!DI35</f>
        <v>OG</v>
      </c>
      <c r="AJ32" s="15" t="str">
        <f>'1STGR'!DN35</f>
        <v>A+</v>
      </c>
      <c r="AK32" s="15" t="str">
        <f>'1STGR'!DQ35</f>
        <v>OG</v>
      </c>
      <c r="AL32" s="14">
        <f>'1STGR'!DY35</f>
        <v>0</v>
      </c>
    </row>
    <row r="33" spans="1:38" ht="17.5">
      <c r="A33" s="18">
        <f>'1STGR'!A36</f>
        <v>27</v>
      </c>
      <c r="B33" s="18" t="str">
        <f>'1STGR'!B36</f>
        <v>ST0800299</v>
      </c>
      <c r="C33" s="18">
        <f>'1STGR'!C36</f>
        <v>200227</v>
      </c>
      <c r="D33" s="18" t="str">
        <f>'1STGR'!D36</f>
        <v>TILAK LAWATI</v>
      </c>
      <c r="E33" s="18" t="str">
        <f t="shared" si="0"/>
        <v>ANNAPURNA</v>
      </c>
      <c r="F33" s="60" t="str">
        <f t="shared" si="8"/>
        <v>EN</v>
      </c>
      <c r="G33" s="15" t="str">
        <f>'1STGR'!H36</f>
        <v>OG</v>
      </c>
      <c r="H33" s="15" t="str">
        <f>'1STGR'!M36</f>
        <v>OG</v>
      </c>
      <c r="I33" s="15" t="str">
        <f>'1STGR'!P36</f>
        <v>OG</v>
      </c>
      <c r="J33" s="60" t="str">
        <f t="shared" si="1"/>
        <v>NEP</v>
      </c>
      <c r="K33" s="15" t="str">
        <f>'1STGR'!W36</f>
        <v>OG</v>
      </c>
      <c r="L33" s="15" t="str">
        <f>'1STGR'!AB36</f>
        <v>OG</v>
      </c>
      <c r="M33" s="15" t="str">
        <f>'1STGR'!AB36</f>
        <v>OG</v>
      </c>
      <c r="N33" s="60" t="str">
        <f t="shared" si="2"/>
        <v>MATH</v>
      </c>
      <c r="O33" s="15" t="str">
        <f>'1STGR'!AL36</f>
        <v>OG</v>
      </c>
      <c r="P33" s="15" t="str">
        <f>'1STGR'!AQ36</f>
        <v>OG</v>
      </c>
      <c r="Q33" s="15" t="str">
        <f>'1STGR'!AT36</f>
        <v>OG</v>
      </c>
      <c r="R33" s="60" t="str">
        <f t="shared" si="3"/>
        <v>SCI</v>
      </c>
      <c r="S33" s="15" t="str">
        <f>'1STGR'!BA36</f>
        <v>OG</v>
      </c>
      <c r="T33" s="15" t="str">
        <f>'1STGR'!BF36</f>
        <v>OG</v>
      </c>
      <c r="U33" s="15" t="str">
        <f>'1STGR'!BI36</f>
        <v>OG</v>
      </c>
      <c r="V33" s="60" t="str">
        <f t="shared" si="4"/>
        <v>SOC</v>
      </c>
      <c r="W33" s="15" t="str">
        <f>'1STGR'!BP36</f>
        <v>OG</v>
      </c>
      <c r="X33" s="15" t="str">
        <f>'1STGR'!BU36</f>
        <v>OG</v>
      </c>
      <c r="Y33" s="15" t="str">
        <f>'1STGR'!BX36</f>
        <v>OG</v>
      </c>
      <c r="Z33" s="60" t="str">
        <f t="shared" si="5"/>
        <v>GK</v>
      </c>
      <c r="AA33" s="15" t="str">
        <f>'1STGR'!CE36</f>
        <v>OG</v>
      </c>
      <c r="AB33" s="15" t="str">
        <f>'1STGR'!CJ36</f>
        <v>OG</v>
      </c>
      <c r="AC33" s="15" t="str">
        <f>'1STGR'!CM36</f>
        <v>OG</v>
      </c>
      <c r="AD33" s="60" t="str">
        <f t="shared" si="6"/>
        <v>ORA</v>
      </c>
      <c r="AE33" s="15" t="str">
        <f>'1STGR'!CT36</f>
        <v>OG</v>
      </c>
      <c r="AF33" s="15" t="str">
        <f>'1STGR'!CY36</f>
        <v>A+</v>
      </c>
      <c r="AG33" s="15" t="str">
        <f>'1STGR'!DB36</f>
        <v>OG</v>
      </c>
      <c r="AH33" s="60" t="str">
        <f t="shared" si="7"/>
        <v>WS</v>
      </c>
      <c r="AI33" s="15" t="str">
        <f>'1STGR'!DI36</f>
        <v>OG</v>
      </c>
      <c r="AJ33" s="15" t="str">
        <f>'1STGR'!DN36</f>
        <v>OG</v>
      </c>
      <c r="AK33" s="15" t="str">
        <f>'1STGR'!DQ36</f>
        <v>OG</v>
      </c>
      <c r="AL33" s="14">
        <f>'1STGR'!DY36</f>
        <v>0</v>
      </c>
    </row>
    <row r="34" spans="1:38" ht="17.5">
      <c r="A34" s="18"/>
      <c r="B34" s="18"/>
      <c r="C34" s="18"/>
      <c r="D34" s="18"/>
      <c r="E34" s="18"/>
      <c r="F34" s="60"/>
      <c r="G34" s="15"/>
      <c r="H34" s="15"/>
      <c r="I34" s="15"/>
      <c r="J34" s="60"/>
      <c r="K34" s="15"/>
      <c r="L34" s="15"/>
      <c r="M34" s="15"/>
      <c r="N34" s="60"/>
      <c r="O34" s="15"/>
      <c r="P34" s="15"/>
      <c r="Q34" s="15"/>
      <c r="R34" s="60"/>
      <c r="S34" s="15"/>
      <c r="T34" s="15"/>
      <c r="U34" s="15"/>
      <c r="V34" s="60"/>
      <c r="W34" s="15"/>
      <c r="X34" s="15"/>
      <c r="Y34" s="15"/>
      <c r="Z34" s="60"/>
      <c r="AA34" s="15"/>
      <c r="AB34" s="15"/>
      <c r="AC34" s="15"/>
      <c r="AD34" s="60"/>
      <c r="AE34" s="15"/>
      <c r="AF34" s="15"/>
      <c r="AG34" s="15"/>
      <c r="AH34" s="60"/>
      <c r="AI34" s="15"/>
      <c r="AJ34" s="15"/>
      <c r="AK34" s="15"/>
      <c r="AL34" s="14"/>
    </row>
    <row r="35" spans="1:38" ht="17.5">
      <c r="A35" s="18"/>
      <c r="B35" s="18"/>
      <c r="C35" s="18"/>
      <c r="D35" s="18"/>
      <c r="E35" s="18"/>
      <c r="F35" s="60"/>
      <c r="G35" s="15"/>
      <c r="H35" s="15"/>
      <c r="I35" s="15"/>
      <c r="J35" s="60"/>
      <c r="K35" s="15"/>
      <c r="L35" s="15"/>
      <c r="M35" s="15"/>
      <c r="N35" s="60"/>
      <c r="O35" s="15"/>
      <c r="P35" s="15"/>
      <c r="Q35" s="15"/>
      <c r="R35" s="60"/>
      <c r="S35" s="15"/>
      <c r="T35" s="15"/>
      <c r="U35" s="15"/>
      <c r="V35" s="60"/>
      <c r="W35" s="15"/>
      <c r="X35" s="15"/>
      <c r="Y35" s="15"/>
      <c r="Z35" s="60"/>
      <c r="AA35" s="15"/>
      <c r="AB35" s="15"/>
      <c r="AC35" s="15"/>
      <c r="AD35" s="60"/>
      <c r="AE35" s="15"/>
      <c r="AF35" s="15"/>
      <c r="AG35" s="15"/>
      <c r="AH35" s="60"/>
      <c r="AI35" s="15"/>
      <c r="AJ35" s="15"/>
      <c r="AK35" s="15"/>
      <c r="AL35" s="14"/>
    </row>
    <row r="36" spans="1:38" ht="17.5">
      <c r="A36" s="18">
        <f>'1STGR'!A39</f>
        <v>30</v>
      </c>
      <c r="B36" s="18" t="str">
        <f>'1STGR'!B39</f>
        <v>ST0800034</v>
      </c>
      <c r="C36" s="18">
        <f>'1STGR'!C39</f>
        <v>200301</v>
      </c>
      <c r="D36" s="18" t="str">
        <f>'1STGR'!D39</f>
        <v>AALIYA LIMBU</v>
      </c>
      <c r="E36" s="18" t="str">
        <f t="shared" si="0"/>
        <v>SAGARMATHA</v>
      </c>
      <c r="F36" s="60" t="str">
        <f t="shared" si="8"/>
        <v>EN</v>
      </c>
      <c r="G36" s="15" t="str">
        <f>'1STGR'!H39</f>
        <v>OG</v>
      </c>
      <c r="H36" s="15" t="str">
        <f>'1STGR'!M39</f>
        <v>OG</v>
      </c>
      <c r="I36" s="15" t="str">
        <f>'1STGR'!P39</f>
        <v>OG</v>
      </c>
      <c r="J36" s="60" t="str">
        <f t="shared" si="1"/>
        <v>NEP</v>
      </c>
      <c r="K36" s="15" t="str">
        <f>'1STGR'!W39</f>
        <v>OG</v>
      </c>
      <c r="L36" s="15" t="str">
        <f>'1STGR'!AB39</f>
        <v>OG</v>
      </c>
      <c r="M36" s="15" t="str">
        <f>'1STGR'!AB39</f>
        <v>OG</v>
      </c>
      <c r="N36" s="60" t="str">
        <f t="shared" si="2"/>
        <v>MATH</v>
      </c>
      <c r="O36" s="15" t="str">
        <f>'1STGR'!AL39</f>
        <v>OG</v>
      </c>
      <c r="P36" s="15" t="str">
        <f>'1STGR'!AQ39</f>
        <v>OG</v>
      </c>
      <c r="Q36" s="15" t="str">
        <f>'1STGR'!AT39</f>
        <v>OG</v>
      </c>
      <c r="R36" s="60" t="str">
        <f t="shared" si="3"/>
        <v>SCI</v>
      </c>
      <c r="S36" s="15" t="str">
        <f>'1STGR'!BA39</f>
        <v>OG</v>
      </c>
      <c r="T36" s="15" t="str">
        <f>'1STGR'!BF39</f>
        <v>OG</v>
      </c>
      <c r="U36" s="15" t="str">
        <f>'1STGR'!BI39</f>
        <v>OG</v>
      </c>
      <c r="V36" s="60" t="str">
        <f t="shared" si="4"/>
        <v>SOC</v>
      </c>
      <c r="W36" s="15" t="str">
        <f>'1STGR'!BP39</f>
        <v>OG</v>
      </c>
      <c r="X36" s="15" t="str">
        <f>'1STGR'!BU39</f>
        <v>OG</v>
      </c>
      <c r="Y36" s="15" t="str">
        <f>'1STGR'!BX39</f>
        <v>OG</v>
      </c>
      <c r="Z36" s="60" t="str">
        <f t="shared" si="5"/>
        <v>GK</v>
      </c>
      <c r="AA36" s="15" t="str">
        <f>'1STGR'!CE39</f>
        <v>OG</v>
      </c>
      <c r="AB36" s="15" t="str">
        <f>'1STGR'!CJ39</f>
        <v>OG</v>
      </c>
      <c r="AC36" s="15" t="str">
        <f>'1STGR'!CM39</f>
        <v>OG</v>
      </c>
      <c r="AD36" s="60" t="str">
        <f t="shared" si="6"/>
        <v>ORA</v>
      </c>
      <c r="AE36" s="15" t="str">
        <f>'1STGR'!CT39</f>
        <v>OG</v>
      </c>
      <c r="AF36" s="15" t="str">
        <f>'1STGR'!CY39</f>
        <v>OG</v>
      </c>
      <c r="AG36" s="15" t="str">
        <f>'1STGR'!DB39</f>
        <v>OG</v>
      </c>
      <c r="AH36" s="60" t="str">
        <f t="shared" si="7"/>
        <v>WS</v>
      </c>
      <c r="AI36" s="15" t="str">
        <f>'1STGR'!DI39</f>
        <v>OG</v>
      </c>
      <c r="AJ36" s="15" t="str">
        <f>'1STGR'!DN39</f>
        <v>OG</v>
      </c>
      <c r="AK36" s="15" t="str">
        <f>'1STGR'!DQ39</f>
        <v>OG</v>
      </c>
      <c r="AL36" s="14">
        <f>'1STGR'!DY39</f>
        <v>0</v>
      </c>
    </row>
    <row r="37" spans="1:38" ht="17.5">
      <c r="A37" s="18">
        <f>'1STGR'!A40</f>
        <v>31</v>
      </c>
      <c r="B37" s="18" t="str">
        <f>'1STGR'!B40</f>
        <v>ST0790099</v>
      </c>
      <c r="C37" s="18">
        <f>'1STGR'!C40</f>
        <v>200302</v>
      </c>
      <c r="D37" s="18" t="str">
        <f>'1STGR'!D40</f>
        <v>AAYUB B.K.</v>
      </c>
      <c r="E37" s="18" t="str">
        <f t="shared" si="0"/>
        <v>SAGARMATHA</v>
      </c>
      <c r="F37" s="60" t="str">
        <f t="shared" si="8"/>
        <v>EN</v>
      </c>
      <c r="G37" s="15" t="str">
        <f>'1STGR'!H40</f>
        <v>OG</v>
      </c>
      <c r="H37" s="15" t="str">
        <f>'1STGR'!M40</f>
        <v>OG</v>
      </c>
      <c r="I37" s="15" t="str">
        <f>'1STGR'!P40</f>
        <v>OG</v>
      </c>
      <c r="J37" s="60" t="str">
        <f t="shared" si="1"/>
        <v>NEP</v>
      </c>
      <c r="K37" s="15" t="str">
        <f>'1STGR'!W40</f>
        <v>OG</v>
      </c>
      <c r="L37" s="15" t="str">
        <f>'1STGR'!AB40</f>
        <v>OG</v>
      </c>
      <c r="M37" s="15" t="str">
        <f>'1STGR'!AB40</f>
        <v>OG</v>
      </c>
      <c r="N37" s="60" t="str">
        <f t="shared" si="2"/>
        <v>MATH</v>
      </c>
      <c r="O37" s="15" t="str">
        <f>'1STGR'!AL40</f>
        <v>OG</v>
      </c>
      <c r="P37" s="15" t="str">
        <f>'1STGR'!AQ40</f>
        <v>OG</v>
      </c>
      <c r="Q37" s="15" t="str">
        <f>'1STGR'!AT40</f>
        <v>OG</v>
      </c>
      <c r="R37" s="60" t="str">
        <f t="shared" si="3"/>
        <v>SCI</v>
      </c>
      <c r="S37" s="15" t="str">
        <f>'1STGR'!BA40</f>
        <v>OG</v>
      </c>
      <c r="T37" s="15" t="str">
        <f>'1STGR'!BF40</f>
        <v>OG</v>
      </c>
      <c r="U37" s="15" t="str">
        <f>'1STGR'!BI40</f>
        <v>OG</v>
      </c>
      <c r="V37" s="60" t="str">
        <f t="shared" si="4"/>
        <v>SOC</v>
      </c>
      <c r="W37" s="15" t="str">
        <f>'1STGR'!BP40</f>
        <v>OG</v>
      </c>
      <c r="X37" s="15" t="str">
        <f>'1STGR'!BU40</f>
        <v>OG</v>
      </c>
      <c r="Y37" s="15" t="str">
        <f>'1STGR'!BX40</f>
        <v>OG</v>
      </c>
      <c r="Z37" s="60" t="str">
        <f t="shared" si="5"/>
        <v>GK</v>
      </c>
      <c r="AA37" s="15" t="str">
        <f>'1STGR'!CE40</f>
        <v>OG</v>
      </c>
      <c r="AB37" s="15" t="str">
        <f>'1STGR'!CJ40</f>
        <v>OG</v>
      </c>
      <c r="AC37" s="15" t="str">
        <f>'1STGR'!CM40</f>
        <v>OG</v>
      </c>
      <c r="AD37" s="60" t="str">
        <f t="shared" si="6"/>
        <v>ORA</v>
      </c>
      <c r="AE37" s="15" t="str">
        <f>'1STGR'!CT40</f>
        <v>OG</v>
      </c>
      <c r="AF37" s="15" t="str">
        <f>'1STGR'!CY40</f>
        <v>A+</v>
      </c>
      <c r="AG37" s="15" t="str">
        <f>'1STGR'!DB40</f>
        <v>OG</v>
      </c>
      <c r="AH37" s="60" t="str">
        <f t="shared" si="7"/>
        <v>WS</v>
      </c>
      <c r="AI37" s="15" t="str">
        <f>'1STGR'!DI40</f>
        <v>OG</v>
      </c>
      <c r="AJ37" s="15" t="str">
        <f>'1STGR'!DN40</f>
        <v>OG</v>
      </c>
      <c r="AK37" s="15" t="str">
        <f>'1STGR'!DQ40</f>
        <v>OG</v>
      </c>
      <c r="AL37" s="14">
        <f>'1STGR'!DY40</f>
        <v>0</v>
      </c>
    </row>
    <row r="38" spans="1:38" ht="17.5">
      <c r="A38" s="18">
        <f>'1STGR'!A41</f>
        <v>32</v>
      </c>
      <c r="B38" s="18" t="str">
        <f>'1STGR'!B41</f>
        <v>ST0800303</v>
      </c>
      <c r="C38" s="18">
        <f>'1STGR'!C41</f>
        <v>200303</v>
      </c>
      <c r="D38" s="18" t="str">
        <f>'1STGR'!D41</f>
        <v>ALIYA LIMBU</v>
      </c>
      <c r="E38" s="18" t="str">
        <f t="shared" si="0"/>
        <v>SAGARMATHA</v>
      </c>
      <c r="F38" s="60" t="str">
        <f t="shared" si="8"/>
        <v>EN</v>
      </c>
      <c r="G38" s="15" t="str">
        <f>'1STGR'!H41</f>
        <v>OG</v>
      </c>
      <c r="H38" s="15" t="str">
        <f>'1STGR'!M41</f>
        <v>A</v>
      </c>
      <c r="I38" s="15" t="str">
        <f>'1STGR'!P41</f>
        <v>OG</v>
      </c>
      <c r="J38" s="60" t="str">
        <f t="shared" si="1"/>
        <v>NEP</v>
      </c>
      <c r="K38" s="15" t="str">
        <f>'1STGR'!W41</f>
        <v>OG</v>
      </c>
      <c r="L38" s="15" t="str">
        <f>'1STGR'!AB41</f>
        <v>OG</v>
      </c>
      <c r="M38" s="15" t="str">
        <f>'1STGR'!AB41</f>
        <v>OG</v>
      </c>
      <c r="N38" s="60" t="str">
        <f t="shared" si="2"/>
        <v>MATH</v>
      </c>
      <c r="O38" s="15" t="str">
        <f>'1STGR'!AL41</f>
        <v>OG</v>
      </c>
      <c r="P38" s="15" t="str">
        <f>'1STGR'!AQ41</f>
        <v>A</v>
      </c>
      <c r="Q38" s="15" t="str">
        <f>'1STGR'!AT41</f>
        <v>OG</v>
      </c>
      <c r="R38" s="60" t="str">
        <f t="shared" si="3"/>
        <v>SCI</v>
      </c>
      <c r="S38" s="15" t="str">
        <f>'1STGR'!BA41</f>
        <v>OG</v>
      </c>
      <c r="T38" s="15" t="str">
        <f>'1STGR'!BF41</f>
        <v>OG</v>
      </c>
      <c r="U38" s="15" t="str">
        <f>'1STGR'!BI41</f>
        <v>OG</v>
      </c>
      <c r="V38" s="60" t="str">
        <f t="shared" si="4"/>
        <v>SOC</v>
      </c>
      <c r="W38" s="15" t="str">
        <f>'1STGR'!BP41</f>
        <v>OG</v>
      </c>
      <c r="X38" s="15" t="str">
        <f>'1STGR'!BU41</f>
        <v>B+</v>
      </c>
      <c r="Y38" s="15" t="str">
        <f>'1STGR'!BX41</f>
        <v>OG</v>
      </c>
      <c r="Z38" s="60" t="str">
        <f t="shared" si="5"/>
        <v>GK</v>
      </c>
      <c r="AA38" s="15" t="str">
        <f>'1STGR'!CE41</f>
        <v>OG</v>
      </c>
      <c r="AB38" s="15" t="str">
        <f>'1STGR'!CJ41</f>
        <v>A+</v>
      </c>
      <c r="AC38" s="15" t="str">
        <f>'1STGR'!CM41</f>
        <v>OG</v>
      </c>
      <c r="AD38" s="60" t="str">
        <f t="shared" si="6"/>
        <v>ORA</v>
      </c>
      <c r="AE38" s="15" t="str">
        <f>'1STGR'!CT41</f>
        <v>OG</v>
      </c>
      <c r="AF38" s="15" t="str">
        <f>'1STGR'!CY41</f>
        <v>A+</v>
      </c>
      <c r="AG38" s="15" t="str">
        <f>'1STGR'!DB41</f>
        <v>OG</v>
      </c>
      <c r="AH38" s="60" t="str">
        <f t="shared" si="7"/>
        <v>WS</v>
      </c>
      <c r="AI38" s="15" t="str">
        <f>'1STGR'!DI41</f>
        <v>OG</v>
      </c>
      <c r="AJ38" s="15" t="str">
        <f>'1STGR'!DN41</f>
        <v>A+</v>
      </c>
      <c r="AK38" s="15" t="str">
        <f>'1STGR'!DQ41</f>
        <v>OG</v>
      </c>
      <c r="AL38" s="14">
        <f>'1STGR'!DY41</f>
        <v>0</v>
      </c>
    </row>
    <row r="39" spans="1:38" ht="17.5">
      <c r="A39" s="18">
        <f>'1STGR'!A42</f>
        <v>33</v>
      </c>
      <c r="B39" s="18" t="str">
        <f>'1STGR'!B42</f>
        <v>ST0790116</v>
      </c>
      <c r="C39" s="18">
        <f>'1STGR'!C42</f>
        <v>200304</v>
      </c>
      <c r="D39" s="18" t="str">
        <f>'1STGR'!D42</f>
        <v>ANUSHKA BHUJEL</v>
      </c>
      <c r="E39" s="18" t="str">
        <f t="shared" si="0"/>
        <v>SAGARMATHA</v>
      </c>
      <c r="F39" s="60" t="str">
        <f t="shared" ref="F39:F62" si="9">_xlfn.XLOOKUP((_xlfn.XLOOKUP($C39,SYM,S1S,"ERROR",0,1)),SCODE,SHCD,"ERROR",0,1)</f>
        <v>EN</v>
      </c>
      <c r="G39" s="15" t="str">
        <f>'1STGR'!H42</f>
        <v>OG</v>
      </c>
      <c r="H39" s="15" t="str">
        <f>'1STGR'!M42</f>
        <v>OG</v>
      </c>
      <c r="I39" s="15" t="str">
        <f>'1STGR'!P42</f>
        <v>OG</v>
      </c>
      <c r="J39" s="60" t="str">
        <f t="shared" ref="J39:J62" si="10">_xlfn.XLOOKUP((_xlfn.XLOOKUP($C39,SYM,S2S,"ERROR",0,1)),SCODE,SHCD,"ERROR",0,1)</f>
        <v>NEP</v>
      </c>
      <c r="K39" s="15" t="str">
        <f>'1STGR'!W42</f>
        <v>OG</v>
      </c>
      <c r="L39" s="15" t="str">
        <f>'1STGR'!AB42</f>
        <v>OG</v>
      </c>
      <c r="M39" s="15" t="str">
        <f>'1STGR'!AB42</f>
        <v>OG</v>
      </c>
      <c r="N39" s="60" t="str">
        <f t="shared" ref="N39:N62" si="11">_xlfn.XLOOKUP((_xlfn.XLOOKUP($C39,SYM,S3S,"ERROR",0,1)),SCODE,SHCD,"ERROR",0,1)</f>
        <v>MATH</v>
      </c>
      <c r="O39" s="15" t="str">
        <f>'1STGR'!AL42</f>
        <v>OG</v>
      </c>
      <c r="P39" s="15" t="str">
        <f>'1STGR'!AQ42</f>
        <v>OG</v>
      </c>
      <c r="Q39" s="15" t="str">
        <f>'1STGR'!AT42</f>
        <v>OG</v>
      </c>
      <c r="R39" s="60" t="str">
        <f t="shared" ref="R39:R62" si="12">_xlfn.XLOOKUP((_xlfn.XLOOKUP($C39,SYM,S4S,"ERROR",0,1)),SCODE,SHCD,"ERROR",0,1)</f>
        <v>SCI</v>
      </c>
      <c r="S39" s="15" t="str">
        <f>'1STGR'!BA42</f>
        <v>OG</v>
      </c>
      <c r="T39" s="15" t="str">
        <f>'1STGR'!BF42</f>
        <v>OG</v>
      </c>
      <c r="U39" s="15" t="str">
        <f>'1STGR'!BI42</f>
        <v>OG</v>
      </c>
      <c r="V39" s="60" t="str">
        <f t="shared" ref="V39:V62" si="13">_xlfn.XLOOKUP((_xlfn.XLOOKUP($C39,SYM,S5S,"ERROR",0,1)),SCODE,SHCD,"ERROR",0,1)</f>
        <v>SOC</v>
      </c>
      <c r="W39" s="15" t="str">
        <f>'1STGR'!BP42</f>
        <v>OG</v>
      </c>
      <c r="X39" s="15" t="str">
        <f>'1STGR'!BU42</f>
        <v>OG</v>
      </c>
      <c r="Y39" s="15" t="str">
        <f>'1STGR'!BX42</f>
        <v>OG</v>
      </c>
      <c r="Z39" s="60" t="str">
        <f t="shared" ref="Z39:Z62" si="14">_xlfn.XLOOKUP((_xlfn.XLOOKUP($C39,SYM,S6S,"ERROR",0,1)),SCODE,SHCD,"ERROR",0,1)</f>
        <v>GK</v>
      </c>
      <c r="AA39" s="15" t="str">
        <f>'1STGR'!CE42</f>
        <v>OG</v>
      </c>
      <c r="AB39" s="15" t="str">
        <f>'1STGR'!CJ42</f>
        <v>OG</v>
      </c>
      <c r="AC39" s="15" t="str">
        <f>'1STGR'!CM42</f>
        <v>OG</v>
      </c>
      <c r="AD39" s="60" t="str">
        <f t="shared" ref="AD39:AD62" si="15">_xlfn.XLOOKUP((_xlfn.XLOOKUP($C39,SYM,S7S,"ERROR",0,1)),SCODE,SHCD,"ERROR",0,1)</f>
        <v>ORA</v>
      </c>
      <c r="AE39" s="15" t="str">
        <f>'1STGR'!CT42</f>
        <v>OG</v>
      </c>
      <c r="AF39" s="15" t="str">
        <f>'1STGR'!CY42</f>
        <v>OG</v>
      </c>
      <c r="AG39" s="15" t="str">
        <f>'1STGR'!DB42</f>
        <v>OG</v>
      </c>
      <c r="AH39" s="60" t="str">
        <f t="shared" si="7"/>
        <v>WS</v>
      </c>
      <c r="AI39" s="15" t="str">
        <f>'1STGR'!DI42</f>
        <v>OG</v>
      </c>
      <c r="AJ39" s="15" t="str">
        <f>'1STGR'!DN42</f>
        <v>OG</v>
      </c>
      <c r="AK39" s="15" t="str">
        <f>'1STGR'!DQ42</f>
        <v>OG</v>
      </c>
      <c r="AL39" s="14">
        <f>'1STGR'!DY42</f>
        <v>0</v>
      </c>
    </row>
    <row r="40" spans="1:38" ht="17.5">
      <c r="A40" s="18">
        <f>'1STGR'!A43</f>
        <v>34</v>
      </c>
      <c r="B40" s="18" t="str">
        <f>'1STGR'!B43</f>
        <v>ST0800033</v>
      </c>
      <c r="C40" s="18">
        <f>'1STGR'!C43</f>
        <v>200305</v>
      </c>
      <c r="D40" s="18" t="str">
        <f>'1STGR'!D43</f>
        <v>ANUSKA RAI</v>
      </c>
      <c r="E40" s="18" t="str">
        <f t="shared" si="0"/>
        <v>SAGARMATHA</v>
      </c>
      <c r="F40" s="60" t="str">
        <f t="shared" si="9"/>
        <v>EN</v>
      </c>
      <c r="G40" s="15" t="str">
        <f>'1STGR'!H43</f>
        <v>OG</v>
      </c>
      <c r="H40" s="15" t="str">
        <f>'1STGR'!M43</f>
        <v>OG</v>
      </c>
      <c r="I40" s="15" t="str">
        <f>'1STGR'!P43</f>
        <v>OG</v>
      </c>
      <c r="J40" s="60" t="str">
        <f t="shared" si="10"/>
        <v>NEP</v>
      </c>
      <c r="K40" s="15" t="str">
        <f>'1STGR'!W43</f>
        <v>OG</v>
      </c>
      <c r="L40" s="15" t="str">
        <f>'1STGR'!AB43</f>
        <v>OG</v>
      </c>
      <c r="M40" s="15" t="str">
        <f>'1STGR'!AB43</f>
        <v>OG</v>
      </c>
      <c r="N40" s="60" t="str">
        <f t="shared" si="11"/>
        <v>MATH</v>
      </c>
      <c r="O40" s="15" t="str">
        <f>'1STGR'!AL43</f>
        <v>OG</v>
      </c>
      <c r="P40" s="15" t="str">
        <f>'1STGR'!AQ43</f>
        <v>OG</v>
      </c>
      <c r="Q40" s="15" t="str">
        <f>'1STGR'!AT43</f>
        <v>OG</v>
      </c>
      <c r="R40" s="60" t="str">
        <f t="shared" si="12"/>
        <v>SCI</v>
      </c>
      <c r="S40" s="15" t="str">
        <f>'1STGR'!BA43</f>
        <v>OG</v>
      </c>
      <c r="T40" s="15" t="str">
        <f>'1STGR'!BF43</f>
        <v>OG</v>
      </c>
      <c r="U40" s="15" t="str">
        <f>'1STGR'!BI43</f>
        <v>OG</v>
      </c>
      <c r="V40" s="60" t="str">
        <f t="shared" si="13"/>
        <v>SOC</v>
      </c>
      <c r="W40" s="15" t="str">
        <f>'1STGR'!BP43</f>
        <v>OG</v>
      </c>
      <c r="X40" s="15" t="str">
        <f>'1STGR'!BU43</f>
        <v>OG</v>
      </c>
      <c r="Y40" s="15" t="str">
        <f>'1STGR'!BX43</f>
        <v>OG</v>
      </c>
      <c r="Z40" s="60" t="str">
        <f t="shared" si="14"/>
        <v>GK</v>
      </c>
      <c r="AA40" s="15" t="str">
        <f>'1STGR'!CE43</f>
        <v>OG</v>
      </c>
      <c r="AB40" s="15" t="str">
        <f>'1STGR'!CJ43</f>
        <v>OG</v>
      </c>
      <c r="AC40" s="15" t="str">
        <f>'1STGR'!CM43</f>
        <v>OG</v>
      </c>
      <c r="AD40" s="60" t="str">
        <f t="shared" si="15"/>
        <v>ORA</v>
      </c>
      <c r="AE40" s="15" t="str">
        <f>'1STGR'!CT43</f>
        <v>OG</v>
      </c>
      <c r="AF40" s="15" t="str">
        <f>'1STGR'!CY43</f>
        <v>OG</v>
      </c>
      <c r="AG40" s="15" t="str">
        <f>'1STGR'!DB43</f>
        <v>OG</v>
      </c>
      <c r="AH40" s="60" t="str">
        <f t="shared" si="7"/>
        <v>WS</v>
      </c>
      <c r="AI40" s="15" t="str">
        <f>'1STGR'!DI43</f>
        <v>OG</v>
      </c>
      <c r="AJ40" s="15" t="str">
        <f>'1STGR'!DN43</f>
        <v>OG</v>
      </c>
      <c r="AK40" s="15" t="str">
        <f>'1STGR'!DQ43</f>
        <v>OG</v>
      </c>
      <c r="AL40" s="14">
        <f>'1STGR'!DY43</f>
        <v>0</v>
      </c>
    </row>
    <row r="41" spans="1:38" ht="17.5">
      <c r="A41" s="18">
        <f>'1STGR'!A44</f>
        <v>35</v>
      </c>
      <c r="B41" s="18" t="str">
        <f>'1STGR'!B44</f>
        <v>ST0790123</v>
      </c>
      <c r="C41" s="18">
        <f>'1STGR'!C44</f>
        <v>200306</v>
      </c>
      <c r="D41" s="18" t="str">
        <f>'1STGR'!D44</f>
        <v>BHASKAR KATWAL</v>
      </c>
      <c r="E41" s="18" t="str">
        <f t="shared" si="0"/>
        <v>SAGARMATHA</v>
      </c>
      <c r="F41" s="60" t="str">
        <f t="shared" si="9"/>
        <v>EN</v>
      </c>
      <c r="G41" s="15" t="str">
        <f>'1STGR'!H44</f>
        <v>OG</v>
      </c>
      <c r="H41" s="15" t="str">
        <f>'1STGR'!M44</f>
        <v>OG</v>
      </c>
      <c r="I41" s="15" t="str">
        <f>'1STGR'!P44</f>
        <v>OG</v>
      </c>
      <c r="J41" s="60" t="str">
        <f t="shared" si="10"/>
        <v>NEP</v>
      </c>
      <c r="K41" s="15" t="str">
        <f>'1STGR'!W44</f>
        <v>OG</v>
      </c>
      <c r="L41" s="15" t="str">
        <f>'1STGR'!AB44</f>
        <v>OG</v>
      </c>
      <c r="M41" s="15" t="str">
        <f>'1STGR'!AB44</f>
        <v>OG</v>
      </c>
      <c r="N41" s="60" t="str">
        <f t="shared" si="11"/>
        <v>MATH</v>
      </c>
      <c r="O41" s="15" t="str">
        <f>'1STGR'!AL44</f>
        <v>OG</v>
      </c>
      <c r="P41" s="15" t="str">
        <f>'1STGR'!AQ44</f>
        <v>OG</v>
      </c>
      <c r="Q41" s="15" t="str">
        <f>'1STGR'!AT44</f>
        <v>OG</v>
      </c>
      <c r="R41" s="60" t="str">
        <f t="shared" si="12"/>
        <v>SCI</v>
      </c>
      <c r="S41" s="15" t="str">
        <f>'1STGR'!BA44</f>
        <v>OG</v>
      </c>
      <c r="T41" s="15" t="str">
        <f>'1STGR'!BF44</f>
        <v>OG</v>
      </c>
      <c r="U41" s="15" t="str">
        <f>'1STGR'!BI44</f>
        <v>OG</v>
      </c>
      <c r="V41" s="60" t="str">
        <f t="shared" si="13"/>
        <v>SOC</v>
      </c>
      <c r="W41" s="15" t="str">
        <f>'1STGR'!BP44</f>
        <v>OG</v>
      </c>
      <c r="X41" s="15" t="str">
        <f>'1STGR'!BU44</f>
        <v>B+</v>
      </c>
      <c r="Y41" s="15" t="str">
        <f>'1STGR'!BX44</f>
        <v>OG</v>
      </c>
      <c r="Z41" s="60" t="str">
        <f t="shared" si="14"/>
        <v>GK</v>
      </c>
      <c r="AA41" s="15" t="str">
        <f>'1STGR'!CE44</f>
        <v>OG</v>
      </c>
      <c r="AB41" s="15" t="str">
        <f>'1STGR'!CJ44</f>
        <v>A+</v>
      </c>
      <c r="AC41" s="15" t="str">
        <f>'1STGR'!CM44</f>
        <v>OG</v>
      </c>
      <c r="AD41" s="60" t="str">
        <f t="shared" si="15"/>
        <v>ORA</v>
      </c>
      <c r="AE41" s="15" t="str">
        <f>'1STGR'!CT44</f>
        <v>OG</v>
      </c>
      <c r="AF41" s="15" t="str">
        <f>'1STGR'!CY44</f>
        <v>A+</v>
      </c>
      <c r="AG41" s="15" t="str">
        <f>'1STGR'!DB44</f>
        <v>OG</v>
      </c>
      <c r="AH41" s="60" t="str">
        <f t="shared" si="7"/>
        <v>WS</v>
      </c>
      <c r="AI41" s="15" t="str">
        <f>'1STGR'!DI44</f>
        <v>OG</v>
      </c>
      <c r="AJ41" s="15" t="str">
        <f>'1STGR'!DN44</f>
        <v>A+</v>
      </c>
      <c r="AK41" s="15" t="str">
        <f>'1STGR'!DQ44</f>
        <v>OG</v>
      </c>
      <c r="AL41" s="14">
        <f>'1STGR'!DY44</f>
        <v>0</v>
      </c>
    </row>
    <row r="42" spans="1:38" ht="17.5">
      <c r="A42" s="18">
        <f>'1STGR'!A45</f>
        <v>36</v>
      </c>
      <c r="B42" s="18" t="str">
        <f>'1STGR'!B45</f>
        <v>ST0800446</v>
      </c>
      <c r="C42" s="18">
        <f>'1STGR'!C45</f>
        <v>200307</v>
      </c>
      <c r="D42" s="18" t="str">
        <f>'1STGR'!D45</f>
        <v>DESAN RAI</v>
      </c>
      <c r="E42" s="18" t="str">
        <f t="shared" si="0"/>
        <v>SAGARMATHA</v>
      </c>
      <c r="F42" s="60" t="str">
        <f t="shared" si="9"/>
        <v>EN</v>
      </c>
      <c r="G42" s="15" t="str">
        <f>'1STGR'!H45</f>
        <v>ABS</v>
      </c>
      <c r="H42" s="15" t="str">
        <f>'1STGR'!M45</f>
        <v>ABS</v>
      </c>
      <c r="I42" s="15" t="str">
        <f>'1STGR'!P45</f>
        <v>ABS</v>
      </c>
      <c r="J42" s="60" t="str">
        <f t="shared" si="10"/>
        <v>NEP</v>
      </c>
      <c r="K42" s="15" t="str">
        <f>'1STGR'!W45</f>
        <v>ABS</v>
      </c>
      <c r="L42" s="15" t="str">
        <f>'1STGR'!AB45</f>
        <v>ABS</v>
      </c>
      <c r="M42" s="15" t="str">
        <f>'1STGR'!AB45</f>
        <v>ABS</v>
      </c>
      <c r="N42" s="60" t="str">
        <f t="shared" si="11"/>
        <v>MATH</v>
      </c>
      <c r="O42" s="15" t="str">
        <f>'1STGR'!AL45</f>
        <v>ABS</v>
      </c>
      <c r="P42" s="15" t="str">
        <f>'1STGR'!AQ45</f>
        <v>ABS</v>
      </c>
      <c r="Q42" s="15" t="str">
        <f>'1STGR'!AT45</f>
        <v>ABS</v>
      </c>
      <c r="R42" s="60" t="str">
        <f t="shared" si="12"/>
        <v>SCI</v>
      </c>
      <c r="S42" s="15" t="str">
        <f>'1STGR'!BA45</f>
        <v>ABS</v>
      </c>
      <c r="T42" s="15" t="str">
        <f>'1STGR'!BF45</f>
        <v>ABS</v>
      </c>
      <c r="U42" s="15" t="str">
        <f>'1STGR'!BI45</f>
        <v>ABS</v>
      </c>
      <c r="V42" s="60" t="str">
        <f t="shared" si="13"/>
        <v>SOC</v>
      </c>
      <c r="W42" s="15" t="str">
        <f>'1STGR'!BP45</f>
        <v>ABS</v>
      </c>
      <c r="X42" s="15" t="str">
        <f>'1STGR'!BU45</f>
        <v>ABS</v>
      </c>
      <c r="Y42" s="15" t="str">
        <f>'1STGR'!BX45</f>
        <v>ABS</v>
      </c>
      <c r="Z42" s="60" t="str">
        <f t="shared" si="14"/>
        <v>GK</v>
      </c>
      <c r="AA42" s="15" t="str">
        <f>'1STGR'!CE45</f>
        <v>ABS</v>
      </c>
      <c r="AB42" s="15" t="str">
        <f>'1STGR'!CJ45</f>
        <v>ABS</v>
      </c>
      <c r="AC42" s="15" t="str">
        <f>'1STGR'!CM45</f>
        <v>ABS</v>
      </c>
      <c r="AD42" s="60" t="str">
        <f t="shared" si="15"/>
        <v>ORA</v>
      </c>
      <c r="AE42" s="15" t="str">
        <f>'1STGR'!CT45</f>
        <v>ABS</v>
      </c>
      <c r="AF42" s="15" t="str">
        <f>'1STGR'!CY45</f>
        <v>ABS</v>
      </c>
      <c r="AG42" s="15" t="str">
        <f>'1STGR'!DB45</f>
        <v>ABS</v>
      </c>
      <c r="AH42" s="60" t="str">
        <f t="shared" si="7"/>
        <v>WS</v>
      </c>
      <c r="AI42" s="15" t="str">
        <f>'1STGR'!DI45</f>
        <v>ABS</v>
      </c>
      <c r="AJ42" s="15" t="str">
        <f>'1STGR'!DN45</f>
        <v>ABS</v>
      </c>
      <c r="AK42" s="15" t="str">
        <f>'1STGR'!DQ45</f>
        <v>ABS</v>
      </c>
      <c r="AL42" s="14">
        <f>'1STGR'!DY45</f>
        <v>0</v>
      </c>
    </row>
    <row r="43" spans="1:38" ht="17.5">
      <c r="A43" s="18">
        <f>'1STGR'!A46</f>
        <v>37</v>
      </c>
      <c r="B43" s="18" t="str">
        <f>'1STGR'!B46</f>
        <v>ST0790102</v>
      </c>
      <c r="C43" s="18">
        <f>'1STGR'!C46</f>
        <v>200308</v>
      </c>
      <c r="D43" s="18" t="str">
        <f>'1STGR'!D46</f>
        <v>DIPESH LIMBU</v>
      </c>
      <c r="E43" s="18" t="str">
        <f t="shared" si="0"/>
        <v>SAGARMATHA</v>
      </c>
      <c r="F43" s="60" t="str">
        <f t="shared" si="9"/>
        <v>EN</v>
      </c>
      <c r="G43" s="15" t="str">
        <f>'1STGR'!H46</f>
        <v>OG</v>
      </c>
      <c r="H43" s="15" t="str">
        <f>'1STGR'!M46</f>
        <v>OG</v>
      </c>
      <c r="I43" s="15" t="str">
        <f>'1STGR'!P46</f>
        <v>OG</v>
      </c>
      <c r="J43" s="60" t="str">
        <f t="shared" si="10"/>
        <v>NEP</v>
      </c>
      <c r="K43" s="15" t="str">
        <f>'1STGR'!W46</f>
        <v>OG</v>
      </c>
      <c r="L43" s="15" t="str">
        <f>'1STGR'!AB46</f>
        <v>OG</v>
      </c>
      <c r="M43" s="15" t="str">
        <f>'1STGR'!AB46</f>
        <v>OG</v>
      </c>
      <c r="N43" s="60" t="str">
        <f t="shared" si="11"/>
        <v>MATH</v>
      </c>
      <c r="O43" s="15" t="str">
        <f>'1STGR'!AL46</f>
        <v>OG</v>
      </c>
      <c r="P43" s="15" t="str">
        <f>'1STGR'!AQ46</f>
        <v>OG</v>
      </c>
      <c r="Q43" s="15" t="str">
        <f>'1STGR'!AT46</f>
        <v>OG</v>
      </c>
      <c r="R43" s="60" t="str">
        <f t="shared" si="12"/>
        <v>SCI</v>
      </c>
      <c r="S43" s="15" t="str">
        <f>'1STGR'!BA46</f>
        <v>OG</v>
      </c>
      <c r="T43" s="15" t="str">
        <f>'1STGR'!BF46</f>
        <v>OG</v>
      </c>
      <c r="U43" s="15" t="str">
        <f>'1STGR'!BI46</f>
        <v>OG</v>
      </c>
      <c r="V43" s="60" t="str">
        <f t="shared" si="13"/>
        <v>SOC</v>
      </c>
      <c r="W43" s="15" t="str">
        <f>'1STGR'!BP46</f>
        <v>OG</v>
      </c>
      <c r="X43" s="15" t="str">
        <f>'1STGR'!BU46</f>
        <v>OG</v>
      </c>
      <c r="Y43" s="15" t="str">
        <f>'1STGR'!BX46</f>
        <v>OG</v>
      </c>
      <c r="Z43" s="60" t="str">
        <f t="shared" si="14"/>
        <v>GK</v>
      </c>
      <c r="AA43" s="15" t="str">
        <f>'1STGR'!CE46</f>
        <v>OG</v>
      </c>
      <c r="AB43" s="15" t="str">
        <f>'1STGR'!CJ46</f>
        <v>OG</v>
      </c>
      <c r="AC43" s="15" t="str">
        <f>'1STGR'!CM46</f>
        <v>OG</v>
      </c>
      <c r="AD43" s="60" t="str">
        <f t="shared" si="15"/>
        <v>ORA</v>
      </c>
      <c r="AE43" s="15" t="str">
        <f>'1STGR'!CT46</f>
        <v>OG</v>
      </c>
      <c r="AF43" s="15" t="str">
        <f>'1STGR'!CY46</f>
        <v>OG</v>
      </c>
      <c r="AG43" s="15" t="str">
        <f>'1STGR'!DB46</f>
        <v>OG</v>
      </c>
      <c r="AH43" s="60" t="str">
        <f t="shared" si="7"/>
        <v>WS</v>
      </c>
      <c r="AI43" s="15" t="str">
        <f>'1STGR'!DI46</f>
        <v>OG</v>
      </c>
      <c r="AJ43" s="15" t="str">
        <f>'1STGR'!DN46</f>
        <v>OG</v>
      </c>
      <c r="AK43" s="15" t="str">
        <f>'1STGR'!DQ46</f>
        <v>OG</v>
      </c>
      <c r="AL43" s="14">
        <f>'1STGR'!DY46</f>
        <v>0</v>
      </c>
    </row>
    <row r="44" spans="1:38" ht="17.5">
      <c r="A44" s="18">
        <f>'1STGR'!A47</f>
        <v>38</v>
      </c>
      <c r="B44" s="18" t="str">
        <f>'1STGR'!B47</f>
        <v>ST0790197</v>
      </c>
      <c r="C44" s="18">
        <f>'1STGR'!C47</f>
        <v>200309</v>
      </c>
      <c r="D44" s="18" t="str">
        <f>'1STGR'!D47</f>
        <v>DONISH TAMANG</v>
      </c>
      <c r="E44" s="18" t="str">
        <f t="shared" si="0"/>
        <v>SAGARMATHA</v>
      </c>
      <c r="F44" s="60" t="str">
        <f t="shared" si="9"/>
        <v>EN</v>
      </c>
      <c r="G44" s="15" t="str">
        <f>'1STGR'!H47</f>
        <v>OG</v>
      </c>
      <c r="H44" s="15" t="str">
        <f>'1STGR'!M47</f>
        <v>OG</v>
      </c>
      <c r="I44" s="15" t="str">
        <f>'1STGR'!P47</f>
        <v>OG</v>
      </c>
      <c r="J44" s="60" t="str">
        <f t="shared" si="10"/>
        <v>NEP</v>
      </c>
      <c r="K44" s="15" t="str">
        <f>'1STGR'!W47</f>
        <v>OG</v>
      </c>
      <c r="L44" s="15" t="str">
        <f>'1STGR'!AB47</f>
        <v>OG</v>
      </c>
      <c r="M44" s="15" t="str">
        <f>'1STGR'!AB47</f>
        <v>OG</v>
      </c>
      <c r="N44" s="60" t="str">
        <f t="shared" si="11"/>
        <v>MATH</v>
      </c>
      <c r="O44" s="15" t="str">
        <f>'1STGR'!AL47</f>
        <v>OG</v>
      </c>
      <c r="P44" s="15" t="str">
        <f>'1STGR'!AQ47</f>
        <v>OG</v>
      </c>
      <c r="Q44" s="15" t="str">
        <f>'1STGR'!AT47</f>
        <v>OG</v>
      </c>
      <c r="R44" s="60" t="str">
        <f t="shared" si="12"/>
        <v>SCI</v>
      </c>
      <c r="S44" s="15" t="str">
        <f>'1STGR'!BA47</f>
        <v>OG</v>
      </c>
      <c r="T44" s="15" t="str">
        <f>'1STGR'!BF47</f>
        <v>OG</v>
      </c>
      <c r="U44" s="15" t="str">
        <f>'1STGR'!BI47</f>
        <v>OG</v>
      </c>
      <c r="V44" s="60" t="str">
        <f t="shared" si="13"/>
        <v>SOC</v>
      </c>
      <c r="W44" s="15" t="str">
        <f>'1STGR'!BP47</f>
        <v>OG</v>
      </c>
      <c r="X44" s="15" t="str">
        <f>'1STGR'!BU47</f>
        <v>OG</v>
      </c>
      <c r="Y44" s="15" t="str">
        <f>'1STGR'!BX47</f>
        <v>OG</v>
      </c>
      <c r="Z44" s="60" t="str">
        <f t="shared" si="14"/>
        <v>GK</v>
      </c>
      <c r="AA44" s="15" t="str">
        <f>'1STGR'!CE47</f>
        <v>OG</v>
      </c>
      <c r="AB44" s="15" t="str">
        <f>'1STGR'!CJ47</f>
        <v>OG</v>
      </c>
      <c r="AC44" s="15" t="str">
        <f>'1STGR'!CM47</f>
        <v>OG</v>
      </c>
      <c r="AD44" s="60" t="str">
        <f t="shared" si="15"/>
        <v>ORA</v>
      </c>
      <c r="AE44" s="15" t="str">
        <f>'1STGR'!CT47</f>
        <v>OG</v>
      </c>
      <c r="AF44" s="15" t="str">
        <f>'1STGR'!CY47</f>
        <v>OG</v>
      </c>
      <c r="AG44" s="15" t="str">
        <f>'1STGR'!DB47</f>
        <v>OG</v>
      </c>
      <c r="AH44" s="60" t="str">
        <f t="shared" si="7"/>
        <v>WS</v>
      </c>
      <c r="AI44" s="15" t="str">
        <f>'1STGR'!DI47</f>
        <v>OG</v>
      </c>
      <c r="AJ44" s="15" t="str">
        <f>'1STGR'!DN47</f>
        <v>OG</v>
      </c>
      <c r="AK44" s="15" t="str">
        <f>'1STGR'!DQ47</f>
        <v>OG</v>
      </c>
      <c r="AL44" s="14">
        <f>'1STGR'!DY47</f>
        <v>0</v>
      </c>
    </row>
    <row r="45" spans="1:38" ht="17.5">
      <c r="A45" s="18">
        <f>'1STGR'!A48</f>
        <v>39</v>
      </c>
      <c r="B45" s="18" t="str">
        <f>'1STGR'!B48</f>
        <v>ST0790098</v>
      </c>
      <c r="C45" s="18">
        <f>'1STGR'!C48</f>
        <v>200310</v>
      </c>
      <c r="D45" s="18" t="str">
        <f>'1STGR'!D48</f>
        <v>DORKASH LIMBU</v>
      </c>
      <c r="E45" s="18" t="str">
        <f t="shared" si="0"/>
        <v>SAGARMATHA</v>
      </c>
      <c r="F45" s="60" t="str">
        <f t="shared" si="9"/>
        <v>EN</v>
      </c>
      <c r="G45" s="15" t="str">
        <f>'1STGR'!H48</f>
        <v>OG</v>
      </c>
      <c r="H45" s="15" t="str">
        <f>'1STGR'!M48</f>
        <v>OG</v>
      </c>
      <c r="I45" s="15" t="str">
        <f>'1STGR'!P48</f>
        <v>OG</v>
      </c>
      <c r="J45" s="60" t="str">
        <f t="shared" si="10"/>
        <v>NEP</v>
      </c>
      <c r="K45" s="15" t="str">
        <f>'1STGR'!W48</f>
        <v>OG</v>
      </c>
      <c r="L45" s="15" t="str">
        <f>'1STGR'!AB48</f>
        <v>A+</v>
      </c>
      <c r="M45" s="15" t="str">
        <f>'1STGR'!AB48</f>
        <v>A+</v>
      </c>
      <c r="N45" s="60" t="str">
        <f t="shared" si="11"/>
        <v>MATH</v>
      </c>
      <c r="O45" s="15" t="str">
        <f>'1STGR'!AL48</f>
        <v>OG</v>
      </c>
      <c r="P45" s="15" t="str">
        <f>'1STGR'!AQ48</f>
        <v>OG</v>
      </c>
      <c r="Q45" s="15" t="str">
        <f>'1STGR'!AT48</f>
        <v>OG</v>
      </c>
      <c r="R45" s="60" t="str">
        <f t="shared" si="12"/>
        <v>SCI</v>
      </c>
      <c r="S45" s="15" t="str">
        <f>'1STGR'!BA48</f>
        <v>OG</v>
      </c>
      <c r="T45" s="15" t="str">
        <f>'1STGR'!BF48</f>
        <v>A+</v>
      </c>
      <c r="U45" s="15" t="str">
        <f>'1STGR'!BI48</f>
        <v>OG</v>
      </c>
      <c r="V45" s="60" t="str">
        <f t="shared" si="13"/>
        <v>SOC</v>
      </c>
      <c r="W45" s="15" t="str">
        <f>'1STGR'!BP48</f>
        <v>OG</v>
      </c>
      <c r="X45" s="15" t="str">
        <f>'1STGR'!BU48</f>
        <v>B+</v>
      </c>
      <c r="Y45" s="15" t="str">
        <f>'1STGR'!BX48</f>
        <v>OG</v>
      </c>
      <c r="Z45" s="60" t="str">
        <f t="shared" si="14"/>
        <v>GK</v>
      </c>
      <c r="AA45" s="15" t="str">
        <f>'1STGR'!CE48</f>
        <v>OG</v>
      </c>
      <c r="AB45" s="15" t="str">
        <f>'1STGR'!CJ48</f>
        <v>A+</v>
      </c>
      <c r="AC45" s="15" t="str">
        <f>'1STGR'!CM48</f>
        <v>OG</v>
      </c>
      <c r="AD45" s="60" t="str">
        <f t="shared" si="15"/>
        <v>ORA</v>
      </c>
      <c r="AE45" s="15" t="str">
        <f>'1STGR'!CT48</f>
        <v>OG</v>
      </c>
      <c r="AF45" s="15" t="str">
        <f>'1STGR'!CY48</f>
        <v>A+</v>
      </c>
      <c r="AG45" s="15" t="str">
        <f>'1STGR'!DB48</f>
        <v>OG</v>
      </c>
      <c r="AH45" s="60" t="str">
        <f t="shared" si="7"/>
        <v>WS</v>
      </c>
      <c r="AI45" s="15" t="str">
        <f>'1STGR'!DI48</f>
        <v>OG</v>
      </c>
      <c r="AJ45" s="15" t="str">
        <f>'1STGR'!DN48</f>
        <v>A+</v>
      </c>
      <c r="AK45" s="15" t="str">
        <f>'1STGR'!DQ48</f>
        <v>OG</v>
      </c>
      <c r="AL45" s="14">
        <f>'1STGR'!DY48</f>
        <v>0</v>
      </c>
    </row>
    <row r="46" spans="1:38" ht="17.5">
      <c r="A46" s="18">
        <f>'1STGR'!A49</f>
        <v>40</v>
      </c>
      <c r="B46" s="18" t="str">
        <f>'1STGR'!B49</f>
        <v>ST0800304</v>
      </c>
      <c r="C46" s="18">
        <f>'1STGR'!C49</f>
        <v>200311</v>
      </c>
      <c r="D46" s="18" t="str">
        <f>'1STGR'!D49</f>
        <v>HINA RAI</v>
      </c>
      <c r="E46" s="18" t="str">
        <f t="shared" si="0"/>
        <v>SAGARMATHA</v>
      </c>
      <c r="F46" s="60" t="str">
        <f t="shared" si="9"/>
        <v>EN</v>
      </c>
      <c r="G46" s="15" t="str">
        <f>'1STGR'!H49</f>
        <v>OG</v>
      </c>
      <c r="H46" s="15" t="str">
        <f>'1STGR'!M49</f>
        <v>OG</v>
      </c>
      <c r="I46" s="15" t="str">
        <f>'1STGR'!P49</f>
        <v>OG</v>
      </c>
      <c r="J46" s="60" t="str">
        <f t="shared" si="10"/>
        <v>NEP</v>
      </c>
      <c r="K46" s="15" t="str">
        <f>'1STGR'!W49</f>
        <v>OG</v>
      </c>
      <c r="L46" s="15" t="str">
        <f>'1STGR'!AB49</f>
        <v>OG</v>
      </c>
      <c r="M46" s="15" t="str">
        <f>'1STGR'!AB49</f>
        <v>OG</v>
      </c>
      <c r="N46" s="60" t="str">
        <f t="shared" si="11"/>
        <v>MATH</v>
      </c>
      <c r="O46" s="15" t="str">
        <f>'1STGR'!AL49</f>
        <v>OG</v>
      </c>
      <c r="P46" s="15" t="str">
        <f>'1STGR'!AQ49</f>
        <v>OG</v>
      </c>
      <c r="Q46" s="15" t="str">
        <f>'1STGR'!AT49</f>
        <v>OG</v>
      </c>
      <c r="R46" s="60" t="str">
        <f t="shared" si="12"/>
        <v>SCI</v>
      </c>
      <c r="S46" s="15" t="str">
        <f>'1STGR'!BA49</f>
        <v>OG</v>
      </c>
      <c r="T46" s="15" t="str">
        <f>'1STGR'!BF49</f>
        <v>OG</v>
      </c>
      <c r="U46" s="15" t="str">
        <f>'1STGR'!BI49</f>
        <v>OG</v>
      </c>
      <c r="V46" s="60" t="str">
        <f t="shared" si="13"/>
        <v>SOC</v>
      </c>
      <c r="W46" s="15" t="str">
        <f>'1STGR'!BP49</f>
        <v>OG</v>
      </c>
      <c r="X46" s="15" t="str">
        <f>'1STGR'!BU49</f>
        <v>OG</v>
      </c>
      <c r="Y46" s="15" t="str">
        <f>'1STGR'!BX49</f>
        <v>OG</v>
      </c>
      <c r="Z46" s="60" t="str">
        <f t="shared" si="14"/>
        <v>GK</v>
      </c>
      <c r="AA46" s="15" t="str">
        <f>'1STGR'!CE49</f>
        <v>OG</v>
      </c>
      <c r="AB46" s="15" t="str">
        <f>'1STGR'!CJ49</f>
        <v>OG</v>
      </c>
      <c r="AC46" s="15" t="str">
        <f>'1STGR'!CM49</f>
        <v>OG</v>
      </c>
      <c r="AD46" s="60" t="str">
        <f t="shared" si="15"/>
        <v>ORA</v>
      </c>
      <c r="AE46" s="15" t="str">
        <f>'1STGR'!CT49</f>
        <v>OG</v>
      </c>
      <c r="AF46" s="15" t="str">
        <f>'1STGR'!CY49</f>
        <v>OG</v>
      </c>
      <c r="AG46" s="15" t="str">
        <f>'1STGR'!DB49</f>
        <v>OG</v>
      </c>
      <c r="AH46" s="60" t="str">
        <f t="shared" si="7"/>
        <v>WS</v>
      </c>
      <c r="AI46" s="15" t="str">
        <f>'1STGR'!DI49</f>
        <v>OG</v>
      </c>
      <c r="AJ46" s="15" t="str">
        <f>'1STGR'!DN49</f>
        <v>OG</v>
      </c>
      <c r="AK46" s="15" t="str">
        <f>'1STGR'!DQ49</f>
        <v>OG</v>
      </c>
      <c r="AL46" s="14">
        <f>'1STGR'!DY49</f>
        <v>0</v>
      </c>
    </row>
    <row r="47" spans="1:38" ht="17.5">
      <c r="A47" s="18">
        <f>'1STGR'!A50</f>
        <v>41</v>
      </c>
      <c r="B47" s="18" t="str">
        <f>'1STGR'!B50</f>
        <v>ST0790124</v>
      </c>
      <c r="C47" s="18">
        <f>'1STGR'!C50</f>
        <v>200312</v>
      </c>
      <c r="D47" s="18" t="str">
        <f>'1STGR'!D50</f>
        <v>JENSON THAPA MAGAR</v>
      </c>
      <c r="E47" s="18" t="str">
        <f t="shared" ref="E47:E62" si="16">(_xlfn.XLOOKUP($C47,SYM,SEC,"ERROR",0,1))</f>
        <v>SAGARMATHA</v>
      </c>
      <c r="F47" s="60" t="str">
        <f t="shared" si="9"/>
        <v>EN</v>
      </c>
      <c r="G47" s="15" t="str">
        <f>'1STGR'!H50</f>
        <v>OG</v>
      </c>
      <c r="H47" s="15" t="str">
        <f>'1STGR'!M50</f>
        <v>OG</v>
      </c>
      <c r="I47" s="15" t="str">
        <f>'1STGR'!P50</f>
        <v>OG</v>
      </c>
      <c r="J47" s="60" t="str">
        <f t="shared" si="10"/>
        <v>NEP</v>
      </c>
      <c r="K47" s="15" t="str">
        <f>'1STGR'!W50</f>
        <v>OG</v>
      </c>
      <c r="L47" s="15" t="str">
        <f>'1STGR'!AB50</f>
        <v>OG</v>
      </c>
      <c r="M47" s="15" t="str">
        <f>'1STGR'!AB50</f>
        <v>OG</v>
      </c>
      <c r="N47" s="60" t="str">
        <f t="shared" si="11"/>
        <v>MATH</v>
      </c>
      <c r="O47" s="15" t="str">
        <f>'1STGR'!AL50</f>
        <v>OG</v>
      </c>
      <c r="P47" s="15" t="str">
        <f>'1STGR'!AQ50</f>
        <v>OG</v>
      </c>
      <c r="Q47" s="15" t="str">
        <f>'1STGR'!AT50</f>
        <v>OG</v>
      </c>
      <c r="R47" s="60" t="str">
        <f t="shared" si="12"/>
        <v>SCI</v>
      </c>
      <c r="S47" s="15" t="str">
        <f>'1STGR'!BA50</f>
        <v>OG</v>
      </c>
      <c r="T47" s="15" t="str">
        <f>'1STGR'!BF50</f>
        <v>OG</v>
      </c>
      <c r="U47" s="15" t="str">
        <f>'1STGR'!BI50</f>
        <v>OG</v>
      </c>
      <c r="V47" s="60" t="str">
        <f t="shared" si="13"/>
        <v>SOC</v>
      </c>
      <c r="W47" s="15" t="str">
        <f>'1STGR'!BP50</f>
        <v>OG</v>
      </c>
      <c r="X47" s="15" t="str">
        <f>'1STGR'!BU50</f>
        <v>OG</v>
      </c>
      <c r="Y47" s="15" t="str">
        <f>'1STGR'!BX50</f>
        <v>OG</v>
      </c>
      <c r="Z47" s="60" t="str">
        <f t="shared" si="14"/>
        <v>GK</v>
      </c>
      <c r="AA47" s="15" t="str">
        <f>'1STGR'!CE50</f>
        <v>OG</v>
      </c>
      <c r="AB47" s="15" t="str">
        <f>'1STGR'!CJ50</f>
        <v>A+</v>
      </c>
      <c r="AC47" s="15" t="str">
        <f>'1STGR'!CM50</f>
        <v>OG</v>
      </c>
      <c r="AD47" s="60" t="str">
        <f t="shared" si="15"/>
        <v>ORA</v>
      </c>
      <c r="AE47" s="15" t="str">
        <f>'1STGR'!CT50</f>
        <v>OG</v>
      </c>
      <c r="AF47" s="15" t="str">
        <f>'1STGR'!CY50</f>
        <v>A+</v>
      </c>
      <c r="AG47" s="15" t="str">
        <f>'1STGR'!DB50</f>
        <v>OG</v>
      </c>
      <c r="AH47" s="60" t="str">
        <f t="shared" si="7"/>
        <v>WS</v>
      </c>
      <c r="AI47" s="15" t="str">
        <f>'1STGR'!DI50</f>
        <v>OG</v>
      </c>
      <c r="AJ47" s="15" t="str">
        <f>'1STGR'!DN50</f>
        <v>A+</v>
      </c>
      <c r="AK47" s="15" t="str">
        <f>'1STGR'!DQ50</f>
        <v>OG</v>
      </c>
      <c r="AL47" s="14">
        <f>'1STGR'!DY50</f>
        <v>0</v>
      </c>
    </row>
    <row r="48" spans="1:38" ht="17.5">
      <c r="A48" s="18">
        <f>'1STGR'!A51</f>
        <v>42</v>
      </c>
      <c r="B48" s="18" t="str">
        <f>'1STGR'!B51</f>
        <v>ST0790193</v>
      </c>
      <c r="C48" s="18">
        <f>'1STGR'!C51</f>
        <v>200313</v>
      </c>
      <c r="D48" s="18" t="str">
        <f>'1STGR'!D51</f>
        <v>JERMIYA RAI</v>
      </c>
      <c r="E48" s="18" t="str">
        <f t="shared" si="16"/>
        <v>SAGARMATHA</v>
      </c>
      <c r="F48" s="60" t="str">
        <f t="shared" si="9"/>
        <v>EN</v>
      </c>
      <c r="G48" s="15" t="str">
        <f>'1STGR'!H51</f>
        <v>OG</v>
      </c>
      <c r="H48" s="15" t="str">
        <f>'1STGR'!M51</f>
        <v>OG</v>
      </c>
      <c r="I48" s="15" t="str">
        <f>'1STGR'!P51</f>
        <v>OG</v>
      </c>
      <c r="J48" s="60" t="str">
        <f t="shared" si="10"/>
        <v>NEP</v>
      </c>
      <c r="K48" s="15" t="str">
        <f>'1STGR'!W51</f>
        <v>OG</v>
      </c>
      <c r="L48" s="15" t="str">
        <f>'1STGR'!AB51</f>
        <v>OG</v>
      </c>
      <c r="M48" s="15" t="str">
        <f>'1STGR'!AB51</f>
        <v>OG</v>
      </c>
      <c r="N48" s="60" t="str">
        <f t="shared" si="11"/>
        <v>MATH</v>
      </c>
      <c r="O48" s="15" t="str">
        <f>'1STGR'!AL51</f>
        <v>OG</v>
      </c>
      <c r="P48" s="15" t="str">
        <f>'1STGR'!AQ51</f>
        <v>OG</v>
      </c>
      <c r="Q48" s="15" t="str">
        <f>'1STGR'!AT51</f>
        <v>OG</v>
      </c>
      <c r="R48" s="60" t="str">
        <f t="shared" si="12"/>
        <v>SCI</v>
      </c>
      <c r="S48" s="15" t="str">
        <f>'1STGR'!BA51</f>
        <v>OG</v>
      </c>
      <c r="T48" s="15" t="str">
        <f>'1STGR'!BF51</f>
        <v>OG</v>
      </c>
      <c r="U48" s="15" t="str">
        <f>'1STGR'!BI51</f>
        <v>OG</v>
      </c>
      <c r="V48" s="60" t="str">
        <f t="shared" si="13"/>
        <v>SOC</v>
      </c>
      <c r="W48" s="15" t="str">
        <f>'1STGR'!BP51</f>
        <v>OG</v>
      </c>
      <c r="X48" s="15" t="str">
        <f>'1STGR'!BU51</f>
        <v>OG</v>
      </c>
      <c r="Y48" s="15" t="str">
        <f>'1STGR'!BX51</f>
        <v>OG</v>
      </c>
      <c r="Z48" s="60" t="str">
        <f t="shared" si="14"/>
        <v>GK</v>
      </c>
      <c r="AA48" s="15" t="str">
        <f>'1STGR'!CE51</f>
        <v>OG</v>
      </c>
      <c r="AB48" s="15" t="str">
        <f>'1STGR'!CJ51</f>
        <v>OG</v>
      </c>
      <c r="AC48" s="15" t="str">
        <f>'1STGR'!CM51</f>
        <v>OG</v>
      </c>
      <c r="AD48" s="60" t="str">
        <f t="shared" si="15"/>
        <v>ORA</v>
      </c>
      <c r="AE48" s="15" t="str">
        <f>'1STGR'!CT51</f>
        <v>OG</v>
      </c>
      <c r="AF48" s="15" t="str">
        <f>'1STGR'!CY51</f>
        <v>OG</v>
      </c>
      <c r="AG48" s="15" t="str">
        <f>'1STGR'!DB51</f>
        <v>OG</v>
      </c>
      <c r="AH48" s="60" t="str">
        <f t="shared" si="7"/>
        <v>WS</v>
      </c>
      <c r="AI48" s="15" t="str">
        <f>'1STGR'!DI51</f>
        <v>OG</v>
      </c>
      <c r="AJ48" s="15" t="str">
        <f>'1STGR'!DN51</f>
        <v>OG</v>
      </c>
      <c r="AK48" s="15" t="str">
        <f>'1STGR'!DQ51</f>
        <v>OG</v>
      </c>
      <c r="AL48" s="14">
        <f>'1STGR'!DY51</f>
        <v>0</v>
      </c>
    </row>
    <row r="49" spans="1:38" ht="17.5">
      <c r="A49" s="18">
        <f>'1STGR'!A52</f>
        <v>43</v>
      </c>
      <c r="B49" s="18" t="str">
        <f>'1STGR'!B52</f>
        <v>ST0790185</v>
      </c>
      <c r="C49" s="18">
        <f>'1STGR'!C52</f>
        <v>200314</v>
      </c>
      <c r="D49" s="18" t="str">
        <f>'1STGR'!D52</f>
        <v>JESHAB RAI</v>
      </c>
      <c r="E49" s="18" t="str">
        <f t="shared" si="16"/>
        <v>SAGARMATHA</v>
      </c>
      <c r="F49" s="60" t="str">
        <f t="shared" si="9"/>
        <v>EN</v>
      </c>
      <c r="G49" s="15" t="str">
        <f>'1STGR'!H52</f>
        <v>OG</v>
      </c>
      <c r="H49" s="15" t="str">
        <f>'1STGR'!M52</f>
        <v>OG</v>
      </c>
      <c r="I49" s="15" t="str">
        <f>'1STGR'!P52</f>
        <v>OG</v>
      </c>
      <c r="J49" s="60" t="str">
        <f t="shared" si="10"/>
        <v>NEP</v>
      </c>
      <c r="K49" s="15" t="str">
        <f>'1STGR'!W52</f>
        <v>OG</v>
      </c>
      <c r="L49" s="15" t="str">
        <f>'1STGR'!AB52</f>
        <v>OG</v>
      </c>
      <c r="M49" s="15" t="str">
        <f>'1STGR'!AB52</f>
        <v>OG</v>
      </c>
      <c r="N49" s="60" t="str">
        <f t="shared" si="11"/>
        <v>MATH</v>
      </c>
      <c r="O49" s="15" t="str">
        <f>'1STGR'!AL52</f>
        <v>OG</v>
      </c>
      <c r="P49" s="15" t="str">
        <f>'1STGR'!AQ52</f>
        <v>OG</v>
      </c>
      <c r="Q49" s="15" t="str">
        <f>'1STGR'!AT52</f>
        <v>OG</v>
      </c>
      <c r="R49" s="60" t="str">
        <f t="shared" si="12"/>
        <v>SCI</v>
      </c>
      <c r="S49" s="15" t="str">
        <f>'1STGR'!BA52</f>
        <v>OG</v>
      </c>
      <c r="T49" s="15" t="str">
        <f>'1STGR'!BF52</f>
        <v>OG</v>
      </c>
      <c r="U49" s="15" t="str">
        <f>'1STGR'!BI52</f>
        <v>OG</v>
      </c>
      <c r="V49" s="60" t="str">
        <f t="shared" si="13"/>
        <v>SOC</v>
      </c>
      <c r="W49" s="15" t="str">
        <f>'1STGR'!BP52</f>
        <v>OG</v>
      </c>
      <c r="X49" s="15" t="str">
        <f>'1STGR'!BU52</f>
        <v>A+</v>
      </c>
      <c r="Y49" s="15" t="str">
        <f>'1STGR'!BX52</f>
        <v>OG</v>
      </c>
      <c r="Z49" s="60" t="str">
        <f t="shared" si="14"/>
        <v>GK</v>
      </c>
      <c r="AA49" s="15" t="str">
        <f>'1STGR'!CE52</f>
        <v>OG</v>
      </c>
      <c r="AB49" s="15" t="str">
        <f>'1STGR'!CJ52</f>
        <v>A+</v>
      </c>
      <c r="AC49" s="15" t="str">
        <f>'1STGR'!CM52</f>
        <v>OG</v>
      </c>
      <c r="AD49" s="60" t="str">
        <f t="shared" si="15"/>
        <v>ORA</v>
      </c>
      <c r="AE49" s="15" t="str">
        <f>'1STGR'!CT52</f>
        <v>OG</v>
      </c>
      <c r="AF49" s="15" t="str">
        <f>'1STGR'!CY52</f>
        <v>A+</v>
      </c>
      <c r="AG49" s="15" t="str">
        <f>'1STGR'!DB52</f>
        <v>OG</v>
      </c>
      <c r="AH49" s="60" t="str">
        <f t="shared" si="7"/>
        <v>WS</v>
      </c>
      <c r="AI49" s="15" t="str">
        <f>'1STGR'!DI52</f>
        <v>OG</v>
      </c>
      <c r="AJ49" s="15" t="str">
        <f>'1STGR'!DN52</f>
        <v>A+</v>
      </c>
      <c r="AK49" s="15" t="str">
        <f>'1STGR'!DQ52</f>
        <v>OG</v>
      </c>
      <c r="AL49" s="14">
        <f>'1STGR'!DY52</f>
        <v>0</v>
      </c>
    </row>
    <row r="50" spans="1:38" ht="17.5">
      <c r="A50" s="18">
        <f>'1STGR'!A53</f>
        <v>44</v>
      </c>
      <c r="B50" s="18" t="str">
        <f>'1STGR'!B53</f>
        <v>ST0800199</v>
      </c>
      <c r="C50" s="18">
        <f>'1STGR'!C53</f>
        <v>200315</v>
      </c>
      <c r="D50" s="18" t="str">
        <f>'1STGR'!D53</f>
        <v>LIJA RANA MAGAR</v>
      </c>
      <c r="E50" s="18" t="str">
        <f t="shared" si="16"/>
        <v>SAGARMATHA</v>
      </c>
      <c r="F50" s="60" t="str">
        <f t="shared" si="9"/>
        <v>EN</v>
      </c>
      <c r="G50" s="15" t="str">
        <f>'1STGR'!H53</f>
        <v>OG</v>
      </c>
      <c r="H50" s="15" t="str">
        <f>'1STGR'!M53</f>
        <v>OG</v>
      </c>
      <c r="I50" s="15" t="str">
        <f>'1STGR'!P53</f>
        <v>OG</v>
      </c>
      <c r="J50" s="60" t="str">
        <f t="shared" si="10"/>
        <v>NEP</v>
      </c>
      <c r="K50" s="15" t="str">
        <f>'1STGR'!W53</f>
        <v>OG</v>
      </c>
      <c r="L50" s="15" t="str">
        <f>'1STGR'!AB53</f>
        <v>OG</v>
      </c>
      <c r="M50" s="15" t="str">
        <f>'1STGR'!AB53</f>
        <v>OG</v>
      </c>
      <c r="N50" s="60" t="str">
        <f t="shared" si="11"/>
        <v>MATH</v>
      </c>
      <c r="O50" s="15" t="str">
        <f>'1STGR'!AL53</f>
        <v>OG</v>
      </c>
      <c r="P50" s="15" t="str">
        <f>'1STGR'!AQ53</f>
        <v>OG</v>
      </c>
      <c r="Q50" s="15" t="str">
        <f>'1STGR'!AT53</f>
        <v>OG</v>
      </c>
      <c r="R50" s="60" t="str">
        <f t="shared" si="12"/>
        <v>SCI</v>
      </c>
      <c r="S50" s="15" t="str">
        <f>'1STGR'!BA53</f>
        <v>OG</v>
      </c>
      <c r="T50" s="15" t="str">
        <f>'1STGR'!BF53</f>
        <v>OG</v>
      </c>
      <c r="U50" s="15" t="str">
        <f>'1STGR'!BI53</f>
        <v>OG</v>
      </c>
      <c r="V50" s="60" t="str">
        <f t="shared" si="13"/>
        <v>SOC</v>
      </c>
      <c r="W50" s="15" t="str">
        <f>'1STGR'!BP53</f>
        <v>OG</v>
      </c>
      <c r="X50" s="15" t="str">
        <f>'1STGR'!BU53</f>
        <v>A+</v>
      </c>
      <c r="Y50" s="15" t="str">
        <f>'1STGR'!BX53</f>
        <v>OG</v>
      </c>
      <c r="Z50" s="60" t="str">
        <f t="shared" si="14"/>
        <v>GK</v>
      </c>
      <c r="AA50" s="15" t="str">
        <f>'1STGR'!CE53</f>
        <v>OG</v>
      </c>
      <c r="AB50" s="15" t="str">
        <f>'1STGR'!CJ53</f>
        <v>A+</v>
      </c>
      <c r="AC50" s="15" t="str">
        <f>'1STGR'!CM53</f>
        <v>OG</v>
      </c>
      <c r="AD50" s="60" t="str">
        <f t="shared" si="15"/>
        <v>ORA</v>
      </c>
      <c r="AE50" s="15" t="str">
        <f>'1STGR'!CT53</f>
        <v>OG</v>
      </c>
      <c r="AF50" s="15" t="str">
        <f>'1STGR'!CY53</f>
        <v>A+</v>
      </c>
      <c r="AG50" s="15" t="str">
        <f>'1STGR'!DB53</f>
        <v>OG</v>
      </c>
      <c r="AH50" s="60" t="str">
        <f t="shared" si="7"/>
        <v>WS</v>
      </c>
      <c r="AI50" s="15" t="str">
        <f>'1STGR'!DI53</f>
        <v>OG</v>
      </c>
      <c r="AJ50" s="15" t="str">
        <f>'1STGR'!DN53</f>
        <v>A+</v>
      </c>
      <c r="AK50" s="15" t="str">
        <f>'1STGR'!DQ53</f>
        <v>OG</v>
      </c>
      <c r="AL50" s="14">
        <f>'1STGR'!DY53</f>
        <v>0</v>
      </c>
    </row>
    <row r="51" spans="1:38" ht="17.5">
      <c r="A51" s="18">
        <f>'1STGR'!A54</f>
        <v>45</v>
      </c>
      <c r="B51" s="18" t="str">
        <f>'1STGR'!B54</f>
        <v>ST0790103</v>
      </c>
      <c r="C51" s="18">
        <f>'1STGR'!C54</f>
        <v>200316</v>
      </c>
      <c r="D51" s="18" t="str">
        <f>'1STGR'!D54</f>
        <v>NAYUNGMA LIMBU</v>
      </c>
      <c r="E51" s="18" t="str">
        <f t="shared" si="16"/>
        <v>SAGARMATHA</v>
      </c>
      <c r="F51" s="60" t="str">
        <f t="shared" si="9"/>
        <v>EN</v>
      </c>
      <c r="G51" s="15" t="str">
        <f>'1STGR'!H54</f>
        <v>OG</v>
      </c>
      <c r="H51" s="15" t="str">
        <f>'1STGR'!M54</f>
        <v>OG</v>
      </c>
      <c r="I51" s="15" t="str">
        <f>'1STGR'!P54</f>
        <v>OG</v>
      </c>
      <c r="J51" s="60" t="str">
        <f t="shared" si="10"/>
        <v>NEP</v>
      </c>
      <c r="K51" s="15" t="str">
        <f>'1STGR'!W54</f>
        <v>OG</v>
      </c>
      <c r="L51" s="15" t="str">
        <f>'1STGR'!AB54</f>
        <v>A+</v>
      </c>
      <c r="M51" s="15" t="str">
        <f>'1STGR'!AB54</f>
        <v>A+</v>
      </c>
      <c r="N51" s="60" t="str">
        <f t="shared" si="11"/>
        <v>MATH</v>
      </c>
      <c r="O51" s="15" t="str">
        <f>'1STGR'!AL54</f>
        <v>OG</v>
      </c>
      <c r="P51" s="15" t="str">
        <f>'1STGR'!AQ54</f>
        <v>OG</v>
      </c>
      <c r="Q51" s="15" t="str">
        <f>'1STGR'!AT54</f>
        <v>OG</v>
      </c>
      <c r="R51" s="60" t="str">
        <f t="shared" si="12"/>
        <v>SCI</v>
      </c>
      <c r="S51" s="15" t="str">
        <f>'1STGR'!BA54</f>
        <v>OG</v>
      </c>
      <c r="T51" s="15" t="str">
        <f>'1STGR'!BF54</f>
        <v>A+</v>
      </c>
      <c r="U51" s="15" t="str">
        <f>'1STGR'!BI54</f>
        <v>OG</v>
      </c>
      <c r="V51" s="60" t="str">
        <f t="shared" si="13"/>
        <v>SOC</v>
      </c>
      <c r="W51" s="15" t="str">
        <f>'1STGR'!BP54</f>
        <v>OG</v>
      </c>
      <c r="X51" s="15" t="str">
        <f>'1STGR'!BU54</f>
        <v>A+</v>
      </c>
      <c r="Y51" s="15" t="str">
        <f>'1STGR'!BX54</f>
        <v>OG</v>
      </c>
      <c r="Z51" s="60" t="str">
        <f t="shared" si="14"/>
        <v>GK</v>
      </c>
      <c r="AA51" s="15" t="str">
        <f>'1STGR'!CE54</f>
        <v>OG</v>
      </c>
      <c r="AB51" s="15" t="str">
        <f>'1STGR'!CJ54</f>
        <v>A+</v>
      </c>
      <c r="AC51" s="15" t="str">
        <f>'1STGR'!CM54</f>
        <v>OG</v>
      </c>
      <c r="AD51" s="60" t="str">
        <f t="shared" si="15"/>
        <v>ORA</v>
      </c>
      <c r="AE51" s="15" t="str">
        <f>'1STGR'!CT54</f>
        <v>OG</v>
      </c>
      <c r="AF51" s="15" t="str">
        <f>'1STGR'!CY54</f>
        <v>A+</v>
      </c>
      <c r="AG51" s="15" t="str">
        <f>'1STGR'!DB54</f>
        <v>OG</v>
      </c>
      <c r="AH51" s="60" t="str">
        <f t="shared" si="7"/>
        <v>WS</v>
      </c>
      <c r="AI51" s="15" t="str">
        <f>'1STGR'!DI54</f>
        <v>OG</v>
      </c>
      <c r="AJ51" s="15" t="str">
        <f>'1STGR'!DN54</f>
        <v>A+</v>
      </c>
      <c r="AK51" s="15" t="str">
        <f>'1STGR'!DQ54</f>
        <v>OG</v>
      </c>
      <c r="AL51" s="14">
        <f>'1STGR'!DY54</f>
        <v>0</v>
      </c>
    </row>
    <row r="52" spans="1:38" ht="17.5">
      <c r="A52" s="18">
        <f>'1STGR'!A55</f>
        <v>46</v>
      </c>
      <c r="B52" s="18" t="str">
        <f>'1STGR'!B55</f>
        <v>ST0790095</v>
      </c>
      <c r="C52" s="18">
        <f>'1STGR'!C55</f>
        <v>200317</v>
      </c>
      <c r="D52" s="18" t="str">
        <f>'1STGR'!D55</f>
        <v>PAYUJA RAI</v>
      </c>
      <c r="E52" s="18" t="str">
        <f t="shared" si="16"/>
        <v>SAGARMATHA</v>
      </c>
      <c r="F52" s="60" t="str">
        <f t="shared" si="9"/>
        <v>EN</v>
      </c>
      <c r="G52" s="15" t="str">
        <f>'1STGR'!H55</f>
        <v>OG</v>
      </c>
      <c r="H52" s="15" t="str">
        <f>'1STGR'!M55</f>
        <v>OG</v>
      </c>
      <c r="I52" s="15" t="str">
        <f>'1STGR'!P55</f>
        <v>OG</v>
      </c>
      <c r="J52" s="60" t="str">
        <f t="shared" si="10"/>
        <v>NEP</v>
      </c>
      <c r="K52" s="15" t="str">
        <f>'1STGR'!W55</f>
        <v>OG</v>
      </c>
      <c r="L52" s="15" t="str">
        <f>'1STGR'!AB55</f>
        <v>OG</v>
      </c>
      <c r="M52" s="15" t="str">
        <f>'1STGR'!AB55</f>
        <v>OG</v>
      </c>
      <c r="N52" s="60" t="str">
        <f t="shared" si="11"/>
        <v>MATH</v>
      </c>
      <c r="O52" s="15" t="str">
        <f>'1STGR'!AL55</f>
        <v>OG</v>
      </c>
      <c r="P52" s="15" t="str">
        <f>'1STGR'!AQ55</f>
        <v>OG</v>
      </c>
      <c r="Q52" s="15" t="str">
        <f>'1STGR'!AT55</f>
        <v>OG</v>
      </c>
      <c r="R52" s="60" t="str">
        <f t="shared" si="12"/>
        <v>SCI</v>
      </c>
      <c r="S52" s="15" t="str">
        <f>'1STGR'!BA55</f>
        <v>OG</v>
      </c>
      <c r="T52" s="15" t="str">
        <f>'1STGR'!BF55</f>
        <v>OG</v>
      </c>
      <c r="U52" s="15" t="str">
        <f>'1STGR'!BI55</f>
        <v>OG</v>
      </c>
      <c r="V52" s="60" t="str">
        <f t="shared" si="13"/>
        <v>SOC</v>
      </c>
      <c r="W52" s="15" t="str">
        <f>'1STGR'!BP55</f>
        <v>OG</v>
      </c>
      <c r="X52" s="15" t="str">
        <f>'1STGR'!BU55</f>
        <v>OG</v>
      </c>
      <c r="Y52" s="15" t="str">
        <f>'1STGR'!BX55</f>
        <v>OG</v>
      </c>
      <c r="Z52" s="60" t="str">
        <f t="shared" si="14"/>
        <v>GK</v>
      </c>
      <c r="AA52" s="15" t="str">
        <f>'1STGR'!CE55</f>
        <v>OG</v>
      </c>
      <c r="AB52" s="15" t="str">
        <f>'1STGR'!CJ55</f>
        <v>OG</v>
      </c>
      <c r="AC52" s="15" t="str">
        <f>'1STGR'!CM55</f>
        <v>OG</v>
      </c>
      <c r="AD52" s="60" t="str">
        <f t="shared" si="15"/>
        <v>ORA</v>
      </c>
      <c r="AE52" s="15" t="str">
        <f>'1STGR'!CT55</f>
        <v>OG</v>
      </c>
      <c r="AF52" s="15" t="str">
        <f>'1STGR'!CY55</f>
        <v>OG</v>
      </c>
      <c r="AG52" s="15" t="str">
        <f>'1STGR'!DB55</f>
        <v>OG</v>
      </c>
      <c r="AH52" s="60" t="str">
        <f t="shared" si="7"/>
        <v>WS</v>
      </c>
      <c r="AI52" s="15" t="str">
        <f>'1STGR'!DI55</f>
        <v>OG</v>
      </c>
      <c r="AJ52" s="15" t="str">
        <f>'1STGR'!DN55</f>
        <v>OG</v>
      </c>
      <c r="AK52" s="15" t="str">
        <f>'1STGR'!DQ55</f>
        <v>OG</v>
      </c>
      <c r="AL52" s="14">
        <f>'1STGR'!DY55</f>
        <v>0</v>
      </c>
    </row>
    <row r="53" spans="1:38" ht="17.5">
      <c r="A53" s="18">
        <f>'1STGR'!A56</f>
        <v>47</v>
      </c>
      <c r="B53" s="18" t="str">
        <f>'1STGR'!B56</f>
        <v>ST0790107</v>
      </c>
      <c r="C53" s="18">
        <f>'1STGR'!C56</f>
        <v>200318</v>
      </c>
      <c r="D53" s="18" t="str">
        <f>'1STGR'!D56</f>
        <v>REBIKA BISHWOKARMA</v>
      </c>
      <c r="E53" s="18" t="str">
        <f t="shared" si="16"/>
        <v>SAGARMATHA</v>
      </c>
      <c r="F53" s="60" t="str">
        <f t="shared" si="9"/>
        <v>EN</v>
      </c>
      <c r="G53" s="15" t="str">
        <f>'1STGR'!H56</f>
        <v>ABS</v>
      </c>
      <c r="H53" s="15" t="str">
        <f>'1STGR'!M56</f>
        <v>ABS</v>
      </c>
      <c r="I53" s="15" t="str">
        <f>'1STGR'!P56</f>
        <v>ABS</v>
      </c>
      <c r="J53" s="60" t="str">
        <f t="shared" si="10"/>
        <v>NEP</v>
      </c>
      <c r="K53" s="15" t="str">
        <f>'1STGR'!W56</f>
        <v>ABS</v>
      </c>
      <c r="L53" s="15" t="str">
        <f>'1STGR'!AB56</f>
        <v>ABS</v>
      </c>
      <c r="M53" s="15" t="str">
        <f>'1STGR'!AB56</f>
        <v>ABS</v>
      </c>
      <c r="N53" s="60" t="str">
        <f t="shared" si="11"/>
        <v>MATH</v>
      </c>
      <c r="O53" s="15" t="str">
        <f>'1STGR'!AL56</f>
        <v>ABS</v>
      </c>
      <c r="P53" s="15" t="str">
        <f>'1STGR'!AQ56</f>
        <v>ABS</v>
      </c>
      <c r="Q53" s="15" t="str">
        <f>'1STGR'!AT56</f>
        <v>ABS</v>
      </c>
      <c r="R53" s="60" t="str">
        <f t="shared" si="12"/>
        <v>SCI</v>
      </c>
      <c r="S53" s="15" t="str">
        <f>'1STGR'!BA56</f>
        <v>ABS</v>
      </c>
      <c r="T53" s="15" t="str">
        <f>'1STGR'!BF56</f>
        <v>ABS</v>
      </c>
      <c r="U53" s="15" t="str">
        <f>'1STGR'!BI56</f>
        <v>ABS</v>
      </c>
      <c r="V53" s="60" t="str">
        <f t="shared" si="13"/>
        <v>SOC</v>
      </c>
      <c r="W53" s="15" t="str">
        <f>'1STGR'!BP56</f>
        <v>ABS</v>
      </c>
      <c r="X53" s="15" t="str">
        <f>'1STGR'!BU56</f>
        <v>ABS</v>
      </c>
      <c r="Y53" s="15" t="str">
        <f>'1STGR'!BX56</f>
        <v>ABS</v>
      </c>
      <c r="Z53" s="60" t="str">
        <f t="shared" si="14"/>
        <v>GK</v>
      </c>
      <c r="AA53" s="15" t="str">
        <f>'1STGR'!CE56</f>
        <v>ABS</v>
      </c>
      <c r="AB53" s="15" t="str">
        <f>'1STGR'!CJ56</f>
        <v>ABS</v>
      </c>
      <c r="AC53" s="15" t="str">
        <f>'1STGR'!CM56</f>
        <v>ABS</v>
      </c>
      <c r="AD53" s="60" t="str">
        <f t="shared" si="15"/>
        <v>ORA</v>
      </c>
      <c r="AE53" s="15" t="str">
        <f>'1STGR'!CT56</f>
        <v>ABS</v>
      </c>
      <c r="AF53" s="15" t="str">
        <f>'1STGR'!CY56</f>
        <v>ABS</v>
      </c>
      <c r="AG53" s="15" t="str">
        <f>'1STGR'!DB56</f>
        <v>ABS</v>
      </c>
      <c r="AH53" s="60" t="str">
        <f t="shared" si="7"/>
        <v>WS</v>
      </c>
      <c r="AI53" s="15" t="str">
        <f>'1STGR'!DI56</f>
        <v>ABS</v>
      </c>
      <c r="AJ53" s="15" t="str">
        <f>'1STGR'!DN56</f>
        <v>ABS</v>
      </c>
      <c r="AK53" s="15" t="str">
        <f>'1STGR'!DQ56</f>
        <v>ABS</v>
      </c>
      <c r="AL53" s="14">
        <f>'1STGR'!DY56</f>
        <v>0</v>
      </c>
    </row>
    <row r="54" spans="1:38" ht="17.5">
      <c r="A54" s="18">
        <f>'1STGR'!A57</f>
        <v>48</v>
      </c>
      <c r="B54" s="18" t="str">
        <f>'1STGR'!B57</f>
        <v>ST0800305</v>
      </c>
      <c r="C54" s="18">
        <f>'1STGR'!C57</f>
        <v>200319</v>
      </c>
      <c r="D54" s="18" t="str">
        <f>'1STGR'!D57</f>
        <v>SAKSHAM RAI</v>
      </c>
      <c r="E54" s="18" t="str">
        <f t="shared" si="16"/>
        <v>SAGARMATHA</v>
      </c>
      <c r="F54" s="60" t="str">
        <f t="shared" si="9"/>
        <v>EN</v>
      </c>
      <c r="G54" s="15" t="str">
        <f>'1STGR'!H57</f>
        <v>OG</v>
      </c>
      <c r="H54" s="15" t="str">
        <f>'1STGR'!M57</f>
        <v>OG</v>
      </c>
      <c r="I54" s="15" t="str">
        <f>'1STGR'!P57</f>
        <v>OG</v>
      </c>
      <c r="J54" s="60" t="str">
        <f t="shared" si="10"/>
        <v>NEP</v>
      </c>
      <c r="K54" s="15" t="str">
        <f>'1STGR'!W57</f>
        <v>OG</v>
      </c>
      <c r="L54" s="15" t="str">
        <f>'1STGR'!AB57</f>
        <v>OG</v>
      </c>
      <c r="M54" s="15" t="str">
        <f>'1STGR'!AB57</f>
        <v>OG</v>
      </c>
      <c r="N54" s="60" t="str">
        <f t="shared" si="11"/>
        <v>MATH</v>
      </c>
      <c r="O54" s="15" t="str">
        <f>'1STGR'!AL57</f>
        <v>OG</v>
      </c>
      <c r="P54" s="15" t="str">
        <f>'1STGR'!AQ57</f>
        <v>OG</v>
      </c>
      <c r="Q54" s="15" t="str">
        <f>'1STGR'!AT57</f>
        <v>OG</v>
      </c>
      <c r="R54" s="60" t="str">
        <f t="shared" si="12"/>
        <v>SCI</v>
      </c>
      <c r="S54" s="15" t="str">
        <f>'1STGR'!BA57</f>
        <v>OG</v>
      </c>
      <c r="T54" s="15" t="str">
        <f>'1STGR'!BF57</f>
        <v>OG</v>
      </c>
      <c r="U54" s="15" t="str">
        <f>'1STGR'!BI57</f>
        <v>OG</v>
      </c>
      <c r="V54" s="60" t="str">
        <f t="shared" si="13"/>
        <v>SOC</v>
      </c>
      <c r="W54" s="15" t="str">
        <f>'1STGR'!BP57</f>
        <v>OG</v>
      </c>
      <c r="X54" s="15" t="str">
        <f>'1STGR'!BU57</f>
        <v>OG</v>
      </c>
      <c r="Y54" s="15" t="str">
        <f>'1STGR'!BX57</f>
        <v>OG</v>
      </c>
      <c r="Z54" s="60" t="str">
        <f t="shared" si="14"/>
        <v>GK</v>
      </c>
      <c r="AA54" s="15" t="str">
        <f>'1STGR'!CE57</f>
        <v>OG</v>
      </c>
      <c r="AB54" s="15" t="str">
        <f>'1STGR'!CJ57</f>
        <v>OG</v>
      </c>
      <c r="AC54" s="15" t="str">
        <f>'1STGR'!CM57</f>
        <v>OG</v>
      </c>
      <c r="AD54" s="60" t="str">
        <f t="shared" si="15"/>
        <v>ORA</v>
      </c>
      <c r="AE54" s="15" t="str">
        <f>'1STGR'!CT57</f>
        <v>OG</v>
      </c>
      <c r="AF54" s="15" t="str">
        <f>'1STGR'!CY57</f>
        <v>A+</v>
      </c>
      <c r="AG54" s="15" t="str">
        <f>'1STGR'!DB57</f>
        <v>OG</v>
      </c>
      <c r="AH54" s="60" t="str">
        <f t="shared" si="7"/>
        <v>WS</v>
      </c>
      <c r="AI54" s="15" t="str">
        <f>'1STGR'!DI57</f>
        <v>OG</v>
      </c>
      <c r="AJ54" s="15" t="str">
        <f>'1STGR'!DN57</f>
        <v>OG</v>
      </c>
      <c r="AK54" s="15" t="str">
        <f>'1STGR'!DQ57</f>
        <v>OG</v>
      </c>
      <c r="AL54" s="14">
        <f>'1STGR'!DY57</f>
        <v>0</v>
      </c>
    </row>
    <row r="55" spans="1:38" ht="17.5">
      <c r="A55" s="18">
        <f>'1STGR'!A58</f>
        <v>49</v>
      </c>
      <c r="B55" s="18" t="str">
        <f>'1STGR'!B58</f>
        <v>ST0790189</v>
      </c>
      <c r="C55" s="18">
        <f>'1STGR'!C58</f>
        <v>200320</v>
      </c>
      <c r="D55" s="18" t="str">
        <f>'1STGR'!D58</f>
        <v>SANDIP SUNDASH</v>
      </c>
      <c r="E55" s="18" t="str">
        <f t="shared" si="16"/>
        <v>SAGARMATHA</v>
      </c>
      <c r="F55" s="60" t="str">
        <f t="shared" si="9"/>
        <v>EN</v>
      </c>
      <c r="G55" s="15" t="str">
        <f>'1STGR'!H58</f>
        <v>OG</v>
      </c>
      <c r="H55" s="15" t="str">
        <f>'1STGR'!M58</f>
        <v>OG</v>
      </c>
      <c r="I55" s="15" t="str">
        <f>'1STGR'!P58</f>
        <v>OG</v>
      </c>
      <c r="J55" s="60" t="str">
        <f t="shared" si="10"/>
        <v>NEP</v>
      </c>
      <c r="K55" s="15" t="str">
        <f>'1STGR'!W58</f>
        <v>OG</v>
      </c>
      <c r="L55" s="15" t="str">
        <f>'1STGR'!AB58</f>
        <v>OG</v>
      </c>
      <c r="M55" s="15" t="str">
        <f>'1STGR'!AB58</f>
        <v>OG</v>
      </c>
      <c r="N55" s="60" t="str">
        <f t="shared" si="11"/>
        <v>MATH</v>
      </c>
      <c r="O55" s="15" t="str">
        <f>'1STGR'!AL58</f>
        <v>OG</v>
      </c>
      <c r="P55" s="15" t="str">
        <f>'1STGR'!AQ58</f>
        <v>OG</v>
      </c>
      <c r="Q55" s="15" t="str">
        <f>'1STGR'!AT58</f>
        <v>OG</v>
      </c>
      <c r="R55" s="60" t="str">
        <f t="shared" si="12"/>
        <v>SCI</v>
      </c>
      <c r="S55" s="15" t="str">
        <f>'1STGR'!BA58</f>
        <v>OG</v>
      </c>
      <c r="T55" s="15" t="str">
        <f>'1STGR'!BF58</f>
        <v>OG</v>
      </c>
      <c r="U55" s="15" t="str">
        <f>'1STGR'!BI58</f>
        <v>OG</v>
      </c>
      <c r="V55" s="60" t="str">
        <f t="shared" si="13"/>
        <v>SOC</v>
      </c>
      <c r="W55" s="15" t="str">
        <f>'1STGR'!BP58</f>
        <v>OG</v>
      </c>
      <c r="X55" s="15" t="str">
        <f>'1STGR'!BU58</f>
        <v>OG</v>
      </c>
      <c r="Y55" s="15" t="str">
        <f>'1STGR'!BX58</f>
        <v>OG</v>
      </c>
      <c r="Z55" s="60" t="str">
        <f t="shared" si="14"/>
        <v>GK</v>
      </c>
      <c r="AA55" s="15" t="str">
        <f>'1STGR'!CE58</f>
        <v>OG</v>
      </c>
      <c r="AB55" s="15" t="str">
        <f>'1STGR'!CJ58</f>
        <v>OG</v>
      </c>
      <c r="AC55" s="15" t="str">
        <f>'1STGR'!CM58</f>
        <v>OG</v>
      </c>
      <c r="AD55" s="60" t="str">
        <f t="shared" si="15"/>
        <v>ORA</v>
      </c>
      <c r="AE55" s="15" t="str">
        <f>'1STGR'!CT58</f>
        <v>OG</v>
      </c>
      <c r="AF55" s="15" t="str">
        <f>'1STGR'!CY58</f>
        <v>OG</v>
      </c>
      <c r="AG55" s="15" t="str">
        <f>'1STGR'!DB58</f>
        <v>OG</v>
      </c>
      <c r="AH55" s="60" t="str">
        <f t="shared" si="7"/>
        <v>WS</v>
      </c>
      <c r="AI55" s="15" t="str">
        <f>'1STGR'!DI58</f>
        <v>OG</v>
      </c>
      <c r="AJ55" s="15" t="str">
        <f>'1STGR'!DN58</f>
        <v>OG</v>
      </c>
      <c r="AK55" s="15" t="str">
        <f>'1STGR'!DQ58</f>
        <v>OG</v>
      </c>
      <c r="AL55" s="14">
        <f>'1STGR'!DY58</f>
        <v>0</v>
      </c>
    </row>
    <row r="56" spans="1:38" ht="17.5">
      <c r="A56" s="18">
        <f>'1STGR'!A59</f>
        <v>50</v>
      </c>
      <c r="B56" s="18" t="str">
        <f>'1STGR'!B59</f>
        <v>ST0790188</v>
      </c>
      <c r="C56" s="18">
        <f>'1STGR'!C59</f>
        <v>200321</v>
      </c>
      <c r="D56" s="18" t="str">
        <f>'1STGR'!D59</f>
        <v>SESEMA LIMBU</v>
      </c>
      <c r="E56" s="18" t="str">
        <f t="shared" si="16"/>
        <v>SAGARMATHA</v>
      </c>
      <c r="F56" s="60" t="str">
        <f t="shared" si="9"/>
        <v>EN</v>
      </c>
      <c r="G56" s="15" t="str">
        <f>'1STGR'!H59</f>
        <v>OG</v>
      </c>
      <c r="H56" s="15" t="str">
        <f>'1STGR'!M59</f>
        <v>OG</v>
      </c>
      <c r="I56" s="15" t="str">
        <f>'1STGR'!P59</f>
        <v>OG</v>
      </c>
      <c r="J56" s="60" t="str">
        <f t="shared" si="10"/>
        <v>NEP</v>
      </c>
      <c r="K56" s="15" t="str">
        <f>'1STGR'!W59</f>
        <v>OG</v>
      </c>
      <c r="L56" s="15" t="str">
        <f>'1STGR'!AB59</f>
        <v>OG</v>
      </c>
      <c r="M56" s="15" t="str">
        <f>'1STGR'!AB59</f>
        <v>OG</v>
      </c>
      <c r="N56" s="60" t="str">
        <f t="shared" si="11"/>
        <v>MATH</v>
      </c>
      <c r="O56" s="15" t="str">
        <f>'1STGR'!AL59</f>
        <v>OG</v>
      </c>
      <c r="P56" s="15" t="str">
        <f>'1STGR'!AQ59</f>
        <v>OG</v>
      </c>
      <c r="Q56" s="15" t="str">
        <f>'1STGR'!AT59</f>
        <v>OG</v>
      </c>
      <c r="R56" s="60" t="str">
        <f t="shared" si="12"/>
        <v>SCI</v>
      </c>
      <c r="S56" s="15" t="str">
        <f>'1STGR'!BA59</f>
        <v>OG</v>
      </c>
      <c r="T56" s="15" t="str">
        <f>'1STGR'!BF59</f>
        <v>OG</v>
      </c>
      <c r="U56" s="15" t="str">
        <f>'1STGR'!BI59</f>
        <v>OG</v>
      </c>
      <c r="V56" s="60" t="str">
        <f t="shared" si="13"/>
        <v>SOC</v>
      </c>
      <c r="W56" s="15" t="str">
        <f>'1STGR'!BP59</f>
        <v>OG</v>
      </c>
      <c r="X56" s="15" t="str">
        <f>'1STGR'!BU59</f>
        <v>A+</v>
      </c>
      <c r="Y56" s="15" t="str">
        <f>'1STGR'!BX59</f>
        <v>OG</v>
      </c>
      <c r="Z56" s="60" t="str">
        <f t="shared" si="14"/>
        <v>GK</v>
      </c>
      <c r="AA56" s="15" t="str">
        <f>'1STGR'!CE59</f>
        <v>OG</v>
      </c>
      <c r="AB56" s="15" t="str">
        <f>'1STGR'!CJ59</f>
        <v>OG</v>
      </c>
      <c r="AC56" s="15" t="str">
        <f>'1STGR'!CM59</f>
        <v>OG</v>
      </c>
      <c r="AD56" s="60" t="str">
        <f t="shared" si="15"/>
        <v>ORA</v>
      </c>
      <c r="AE56" s="15" t="str">
        <f>'1STGR'!CT59</f>
        <v>OG</v>
      </c>
      <c r="AF56" s="15" t="str">
        <f>'1STGR'!CY59</f>
        <v>C+</v>
      </c>
      <c r="AG56" s="15" t="str">
        <f>'1STGR'!DB59</f>
        <v>OG</v>
      </c>
      <c r="AH56" s="60" t="str">
        <f t="shared" si="7"/>
        <v>WS</v>
      </c>
      <c r="AI56" s="15" t="str">
        <f>'1STGR'!DI59</f>
        <v>OG</v>
      </c>
      <c r="AJ56" s="15" t="str">
        <f>'1STGR'!DN59</f>
        <v>OG</v>
      </c>
      <c r="AK56" s="15" t="str">
        <f>'1STGR'!DQ59</f>
        <v>OG</v>
      </c>
      <c r="AL56" s="14">
        <f>'1STGR'!DY59</f>
        <v>0</v>
      </c>
    </row>
    <row r="57" spans="1:38" ht="17.5">
      <c r="A57" s="18">
        <f>'1STGR'!A60</f>
        <v>51</v>
      </c>
      <c r="B57" s="18" t="str">
        <f>'1STGR'!B60</f>
        <v>ST0790195</v>
      </c>
      <c r="C57" s="18">
        <f>'1STGR'!C60</f>
        <v>200322</v>
      </c>
      <c r="D57" s="18" t="str">
        <f>'1STGR'!D60</f>
        <v>SHONI HANG LIMBU</v>
      </c>
      <c r="E57" s="18" t="str">
        <f t="shared" si="16"/>
        <v>SAGARMATHA</v>
      </c>
      <c r="F57" s="60" t="str">
        <f t="shared" si="9"/>
        <v>EN</v>
      </c>
      <c r="G57" s="15" t="str">
        <f>'1STGR'!H60</f>
        <v>OG</v>
      </c>
      <c r="H57" s="15" t="str">
        <f>'1STGR'!M60</f>
        <v>OG</v>
      </c>
      <c r="I57" s="15" t="str">
        <f>'1STGR'!P60</f>
        <v>OG</v>
      </c>
      <c r="J57" s="60" t="str">
        <f t="shared" si="10"/>
        <v>NEP</v>
      </c>
      <c r="K57" s="15" t="str">
        <f>'1STGR'!W60</f>
        <v>OG</v>
      </c>
      <c r="L57" s="15" t="str">
        <f>'1STGR'!AB60</f>
        <v>OG</v>
      </c>
      <c r="M57" s="15" t="str">
        <f>'1STGR'!AB60</f>
        <v>OG</v>
      </c>
      <c r="N57" s="60" t="str">
        <f t="shared" si="11"/>
        <v>MATH</v>
      </c>
      <c r="O57" s="15" t="str">
        <f>'1STGR'!AL60</f>
        <v>OG</v>
      </c>
      <c r="P57" s="15" t="str">
        <f>'1STGR'!AQ60</f>
        <v>OG</v>
      </c>
      <c r="Q57" s="15" t="str">
        <f>'1STGR'!AT60</f>
        <v>OG</v>
      </c>
      <c r="R57" s="60" t="str">
        <f t="shared" si="12"/>
        <v>SCI</v>
      </c>
      <c r="S57" s="15" t="str">
        <f>'1STGR'!BA60</f>
        <v>OG</v>
      </c>
      <c r="T57" s="15" t="str">
        <f>'1STGR'!BF60</f>
        <v>OG</v>
      </c>
      <c r="U57" s="15" t="str">
        <f>'1STGR'!BI60</f>
        <v>OG</v>
      </c>
      <c r="V57" s="60" t="str">
        <f t="shared" si="13"/>
        <v>SOC</v>
      </c>
      <c r="W57" s="15" t="str">
        <f>'1STGR'!BP60</f>
        <v>OG</v>
      </c>
      <c r="X57" s="15" t="str">
        <f>'1STGR'!BU60</f>
        <v>OG</v>
      </c>
      <c r="Y57" s="15" t="str">
        <f>'1STGR'!BX60</f>
        <v>OG</v>
      </c>
      <c r="Z57" s="60" t="str">
        <f t="shared" si="14"/>
        <v>GK</v>
      </c>
      <c r="AA57" s="15" t="str">
        <f>'1STGR'!CE60</f>
        <v>OG</v>
      </c>
      <c r="AB57" s="15" t="str">
        <f>'1STGR'!CJ60</f>
        <v>OG</v>
      </c>
      <c r="AC57" s="15" t="str">
        <f>'1STGR'!CM60</f>
        <v>OG</v>
      </c>
      <c r="AD57" s="60" t="str">
        <f t="shared" si="15"/>
        <v>ORA</v>
      </c>
      <c r="AE57" s="15" t="str">
        <f>'1STGR'!CT60</f>
        <v>OG</v>
      </c>
      <c r="AF57" s="15" t="str">
        <f>'1STGR'!CY60</f>
        <v>OG</v>
      </c>
      <c r="AG57" s="15" t="str">
        <f>'1STGR'!DB60</f>
        <v>OG</v>
      </c>
      <c r="AH57" s="60" t="str">
        <f t="shared" si="7"/>
        <v>WS</v>
      </c>
      <c r="AI57" s="15" t="str">
        <f>'1STGR'!DI60</f>
        <v>OG</v>
      </c>
      <c r="AJ57" s="15" t="str">
        <f>'1STGR'!DN60</f>
        <v>OG</v>
      </c>
      <c r="AK57" s="15" t="str">
        <f>'1STGR'!DQ60</f>
        <v>OG</v>
      </c>
      <c r="AL57" s="14">
        <f>'1STGR'!DY60</f>
        <v>0</v>
      </c>
    </row>
    <row r="58" spans="1:38" ht="17.5">
      <c r="A58" s="18">
        <f>'1STGR'!A61</f>
        <v>52</v>
      </c>
      <c r="B58" s="18" t="str">
        <f>'1STGR'!B61</f>
        <v>ST0800462</v>
      </c>
      <c r="C58" s="18">
        <f>'1STGR'!C61</f>
        <v>200323</v>
      </c>
      <c r="D58" s="18" t="str">
        <f>'1STGR'!D61</f>
        <v>SIMANYA KUMAL</v>
      </c>
      <c r="E58" s="18" t="str">
        <f t="shared" si="16"/>
        <v>SAGARMATHA</v>
      </c>
      <c r="F58" s="60" t="str">
        <f t="shared" si="9"/>
        <v>EN</v>
      </c>
      <c r="G58" s="15" t="str">
        <f>'1STGR'!H61</f>
        <v>OG</v>
      </c>
      <c r="H58" s="15" t="str">
        <f>'1STGR'!M61</f>
        <v>OG</v>
      </c>
      <c r="I58" s="15" t="str">
        <f>'1STGR'!P61</f>
        <v>OG</v>
      </c>
      <c r="J58" s="60" t="str">
        <f t="shared" si="10"/>
        <v>NEP</v>
      </c>
      <c r="K58" s="15" t="str">
        <f>'1STGR'!W61</f>
        <v>OG</v>
      </c>
      <c r="L58" s="15" t="str">
        <f>'1STGR'!AB61</f>
        <v>OG</v>
      </c>
      <c r="M58" s="15" t="str">
        <f>'1STGR'!AB61</f>
        <v>OG</v>
      </c>
      <c r="N58" s="60" t="str">
        <f t="shared" si="11"/>
        <v>MATH</v>
      </c>
      <c r="O58" s="15" t="str">
        <f>'1STGR'!AL61</f>
        <v>OG</v>
      </c>
      <c r="P58" s="15" t="str">
        <f>'1STGR'!AQ61</f>
        <v>OG</v>
      </c>
      <c r="Q58" s="15" t="str">
        <f>'1STGR'!AT61</f>
        <v>OG</v>
      </c>
      <c r="R58" s="60" t="str">
        <f t="shared" si="12"/>
        <v>SCI</v>
      </c>
      <c r="S58" s="15" t="str">
        <f>'1STGR'!BA61</f>
        <v>OG</v>
      </c>
      <c r="T58" s="15" t="str">
        <f>'1STGR'!BF61</f>
        <v>OG</v>
      </c>
      <c r="U58" s="15" t="str">
        <f>'1STGR'!BI61</f>
        <v>OG</v>
      </c>
      <c r="V58" s="60" t="str">
        <f t="shared" si="13"/>
        <v>SOC</v>
      </c>
      <c r="W58" s="15" t="str">
        <f>'1STGR'!BP61</f>
        <v>OG</v>
      </c>
      <c r="X58" s="15" t="str">
        <f>'1STGR'!BU61</f>
        <v>OG</v>
      </c>
      <c r="Y58" s="15" t="str">
        <f>'1STGR'!BX61</f>
        <v>OG</v>
      </c>
      <c r="Z58" s="60" t="str">
        <f t="shared" si="14"/>
        <v>GK</v>
      </c>
      <c r="AA58" s="15" t="str">
        <f>'1STGR'!CE61</f>
        <v>OG</v>
      </c>
      <c r="AB58" s="15" t="str">
        <f>'1STGR'!CJ61</f>
        <v>A+</v>
      </c>
      <c r="AC58" s="15" t="str">
        <f>'1STGR'!CM61</f>
        <v>OG</v>
      </c>
      <c r="AD58" s="60" t="str">
        <f t="shared" si="15"/>
        <v>ORA</v>
      </c>
      <c r="AE58" s="15" t="str">
        <f>'1STGR'!CT61</f>
        <v>OG</v>
      </c>
      <c r="AF58" s="15" t="str">
        <f>'1STGR'!CY61</f>
        <v>A+</v>
      </c>
      <c r="AG58" s="15" t="str">
        <f>'1STGR'!DB61</f>
        <v>OG</v>
      </c>
      <c r="AH58" s="60" t="str">
        <f t="shared" si="7"/>
        <v>WS</v>
      </c>
      <c r="AI58" s="15" t="str">
        <f>'1STGR'!DI61</f>
        <v>OG</v>
      </c>
      <c r="AJ58" s="15" t="str">
        <f>'1STGR'!DN61</f>
        <v>A+</v>
      </c>
      <c r="AK58" s="15" t="str">
        <f>'1STGR'!DQ61</f>
        <v>OG</v>
      </c>
      <c r="AL58" s="14">
        <f>'1STGR'!DY61</f>
        <v>0</v>
      </c>
    </row>
    <row r="59" spans="1:38" ht="17.5">
      <c r="A59" s="18">
        <f>'1STGR'!A62</f>
        <v>53</v>
      </c>
      <c r="B59" s="18" t="str">
        <f>'1STGR'!B62</f>
        <v>ST0790118</v>
      </c>
      <c r="C59" s="18">
        <f>'1STGR'!C62</f>
        <v>200324</v>
      </c>
      <c r="D59" s="18" t="str">
        <f>'1STGR'!D62</f>
        <v>SIMSON LIMBU</v>
      </c>
      <c r="E59" s="18" t="str">
        <f t="shared" si="16"/>
        <v>SAGARMATHA</v>
      </c>
      <c r="F59" s="60" t="str">
        <f t="shared" si="9"/>
        <v>EN</v>
      </c>
      <c r="G59" s="15" t="str">
        <f>'1STGR'!H62</f>
        <v>OG</v>
      </c>
      <c r="H59" s="15" t="str">
        <f>'1STGR'!M62</f>
        <v>OG</v>
      </c>
      <c r="I59" s="15" t="str">
        <f>'1STGR'!P62</f>
        <v>OG</v>
      </c>
      <c r="J59" s="60" t="str">
        <f t="shared" si="10"/>
        <v>NEP</v>
      </c>
      <c r="K59" s="15" t="str">
        <f>'1STGR'!W62</f>
        <v>OG</v>
      </c>
      <c r="L59" s="15" t="str">
        <f>'1STGR'!AB62</f>
        <v>OG</v>
      </c>
      <c r="M59" s="15" t="str">
        <f>'1STGR'!AB62</f>
        <v>OG</v>
      </c>
      <c r="N59" s="60" t="str">
        <f t="shared" si="11"/>
        <v>MATH</v>
      </c>
      <c r="O59" s="15" t="str">
        <f>'1STGR'!AL62</f>
        <v>OG</v>
      </c>
      <c r="P59" s="15" t="str">
        <f>'1STGR'!AQ62</f>
        <v>OG</v>
      </c>
      <c r="Q59" s="15" t="str">
        <f>'1STGR'!AT62</f>
        <v>OG</v>
      </c>
      <c r="R59" s="60" t="str">
        <f t="shared" si="12"/>
        <v>SCI</v>
      </c>
      <c r="S59" s="15" t="str">
        <f>'1STGR'!BA62</f>
        <v>OG</v>
      </c>
      <c r="T59" s="15" t="str">
        <f>'1STGR'!BF62</f>
        <v>OG</v>
      </c>
      <c r="U59" s="15" t="str">
        <f>'1STGR'!BI62</f>
        <v>OG</v>
      </c>
      <c r="V59" s="60" t="str">
        <f t="shared" si="13"/>
        <v>SOC</v>
      </c>
      <c r="W59" s="15" t="str">
        <f>'1STGR'!BP62</f>
        <v>OG</v>
      </c>
      <c r="X59" s="15" t="str">
        <f>'1STGR'!BU62</f>
        <v>OG</v>
      </c>
      <c r="Y59" s="15" t="str">
        <f>'1STGR'!BX62</f>
        <v>OG</v>
      </c>
      <c r="Z59" s="60" t="str">
        <f t="shared" si="14"/>
        <v>GK</v>
      </c>
      <c r="AA59" s="15" t="str">
        <f>'1STGR'!CE62</f>
        <v>OG</v>
      </c>
      <c r="AB59" s="15" t="str">
        <f>'1STGR'!CJ62</f>
        <v>OG</v>
      </c>
      <c r="AC59" s="15" t="str">
        <f>'1STGR'!CM62</f>
        <v>OG</v>
      </c>
      <c r="AD59" s="60" t="str">
        <f t="shared" si="15"/>
        <v>ORA</v>
      </c>
      <c r="AE59" s="15" t="str">
        <f>'1STGR'!CT62</f>
        <v>OG</v>
      </c>
      <c r="AF59" s="15" t="str">
        <f>'1STGR'!CY62</f>
        <v>A+</v>
      </c>
      <c r="AG59" s="15" t="str">
        <f>'1STGR'!DB62</f>
        <v>OG</v>
      </c>
      <c r="AH59" s="60" t="str">
        <f t="shared" si="7"/>
        <v>WS</v>
      </c>
      <c r="AI59" s="15" t="str">
        <f>'1STGR'!DI62</f>
        <v>OG</v>
      </c>
      <c r="AJ59" s="15" t="str">
        <f>'1STGR'!DN62</f>
        <v>OG</v>
      </c>
      <c r="AK59" s="15" t="str">
        <f>'1STGR'!DQ62</f>
        <v>OG</v>
      </c>
      <c r="AL59" s="14">
        <f>'1STGR'!DY62</f>
        <v>0</v>
      </c>
    </row>
    <row r="60" spans="1:38" ht="17.5">
      <c r="A60" s="18">
        <f>'1STGR'!A63</f>
        <v>54</v>
      </c>
      <c r="B60" s="18" t="str">
        <f>'1STGR'!B63</f>
        <v>ST0790106</v>
      </c>
      <c r="C60" s="18">
        <f>'1STGR'!C63</f>
        <v>200325</v>
      </c>
      <c r="D60" s="18" t="str">
        <f>'1STGR'!D63</f>
        <v>SOPHIYA SHRESTHA</v>
      </c>
      <c r="E60" s="18" t="str">
        <f t="shared" si="16"/>
        <v>SAGARMATHA</v>
      </c>
      <c r="F60" s="60" t="str">
        <f t="shared" si="9"/>
        <v>EN</v>
      </c>
      <c r="G60" s="15" t="str">
        <f>'1STGR'!H63</f>
        <v>OG</v>
      </c>
      <c r="H60" s="15" t="str">
        <f>'1STGR'!M63</f>
        <v>OG</v>
      </c>
      <c r="I60" s="15" t="str">
        <f>'1STGR'!P63</f>
        <v>OG</v>
      </c>
      <c r="J60" s="60" t="str">
        <f t="shared" si="10"/>
        <v>NEP</v>
      </c>
      <c r="K60" s="15" t="str">
        <f>'1STGR'!W63</f>
        <v>OG</v>
      </c>
      <c r="L60" s="15" t="str">
        <f>'1STGR'!AB63</f>
        <v>OG</v>
      </c>
      <c r="M60" s="15" t="str">
        <f>'1STGR'!AB63</f>
        <v>OG</v>
      </c>
      <c r="N60" s="60" t="str">
        <f t="shared" si="11"/>
        <v>MATH</v>
      </c>
      <c r="O60" s="15" t="str">
        <f>'1STGR'!AL63</f>
        <v>OG</v>
      </c>
      <c r="P60" s="15" t="str">
        <f>'1STGR'!AQ63</f>
        <v>OG</v>
      </c>
      <c r="Q60" s="15" t="str">
        <f>'1STGR'!AT63</f>
        <v>OG</v>
      </c>
      <c r="R60" s="60" t="str">
        <f t="shared" si="12"/>
        <v>SCI</v>
      </c>
      <c r="S60" s="15" t="str">
        <f>'1STGR'!BA63</f>
        <v>OG</v>
      </c>
      <c r="T60" s="15" t="str">
        <f>'1STGR'!BF63</f>
        <v>OG</v>
      </c>
      <c r="U60" s="15" t="str">
        <f>'1STGR'!BI63</f>
        <v>OG</v>
      </c>
      <c r="V60" s="60" t="str">
        <f t="shared" si="13"/>
        <v>SOC</v>
      </c>
      <c r="W60" s="15" t="str">
        <f>'1STGR'!BP63</f>
        <v>OG</v>
      </c>
      <c r="X60" s="15" t="str">
        <f>'1STGR'!BU63</f>
        <v>OG</v>
      </c>
      <c r="Y60" s="15" t="str">
        <f>'1STGR'!BX63</f>
        <v>OG</v>
      </c>
      <c r="Z60" s="60" t="str">
        <f t="shared" si="14"/>
        <v>GK</v>
      </c>
      <c r="AA60" s="15" t="str">
        <f>'1STGR'!CE63</f>
        <v>OG</v>
      </c>
      <c r="AB60" s="15" t="str">
        <f>'1STGR'!CJ63</f>
        <v>OG</v>
      </c>
      <c r="AC60" s="15" t="str">
        <f>'1STGR'!CM63</f>
        <v>OG</v>
      </c>
      <c r="AD60" s="60" t="str">
        <f t="shared" si="15"/>
        <v>ORA</v>
      </c>
      <c r="AE60" s="15" t="str">
        <f>'1STGR'!CT63</f>
        <v>OG</v>
      </c>
      <c r="AF60" s="15" t="str">
        <f>'1STGR'!CY63</f>
        <v>OG</v>
      </c>
      <c r="AG60" s="15" t="str">
        <f>'1STGR'!DB63</f>
        <v>OG</v>
      </c>
      <c r="AH60" s="60" t="str">
        <f t="shared" si="7"/>
        <v>WS</v>
      </c>
      <c r="AI60" s="15" t="str">
        <f>'1STGR'!DI63</f>
        <v>OG</v>
      </c>
      <c r="AJ60" s="15" t="str">
        <f>'1STGR'!DN63</f>
        <v>OG</v>
      </c>
      <c r="AK60" s="15" t="str">
        <f>'1STGR'!DQ63</f>
        <v>OG</v>
      </c>
      <c r="AL60" s="14">
        <f>'1STGR'!DY63</f>
        <v>0</v>
      </c>
    </row>
    <row r="61" spans="1:38" ht="17.5">
      <c r="A61" s="18">
        <f>'1STGR'!A64</f>
        <v>55</v>
      </c>
      <c r="B61" s="18" t="str">
        <f>'1STGR'!B64</f>
        <v>ST0790117</v>
      </c>
      <c r="C61" s="18">
        <f>'1STGR'!C64</f>
        <v>200326</v>
      </c>
      <c r="D61" s="18" t="str">
        <f>'1STGR'!D64</f>
        <v>SRISHTI MAGAR</v>
      </c>
      <c r="E61" s="18" t="str">
        <f t="shared" si="16"/>
        <v>SAGARMATHA</v>
      </c>
      <c r="F61" s="60" t="str">
        <f t="shared" si="9"/>
        <v>EN</v>
      </c>
      <c r="G61" s="15" t="str">
        <f>'1STGR'!H64</f>
        <v>OG</v>
      </c>
      <c r="H61" s="15" t="str">
        <f>'1STGR'!M64</f>
        <v>OG</v>
      </c>
      <c r="I61" s="15" t="str">
        <f>'1STGR'!P64</f>
        <v>OG</v>
      </c>
      <c r="J61" s="60" t="str">
        <f t="shared" si="10"/>
        <v>NEP</v>
      </c>
      <c r="K61" s="15" t="str">
        <f>'1STGR'!W64</f>
        <v>OG</v>
      </c>
      <c r="L61" s="15" t="str">
        <f>'1STGR'!AB64</f>
        <v>OG</v>
      </c>
      <c r="M61" s="15" t="str">
        <f>'1STGR'!AB64</f>
        <v>OG</v>
      </c>
      <c r="N61" s="60" t="str">
        <f t="shared" si="11"/>
        <v>MATH</v>
      </c>
      <c r="O61" s="15" t="str">
        <f>'1STGR'!AL64</f>
        <v>OG</v>
      </c>
      <c r="P61" s="15" t="str">
        <f>'1STGR'!AQ64</f>
        <v>OG</v>
      </c>
      <c r="Q61" s="15" t="str">
        <f>'1STGR'!AT64</f>
        <v>OG</v>
      </c>
      <c r="R61" s="60" t="str">
        <f t="shared" si="12"/>
        <v>SCI</v>
      </c>
      <c r="S61" s="15" t="str">
        <f>'1STGR'!BA64</f>
        <v>OG</v>
      </c>
      <c r="T61" s="15" t="str">
        <f>'1STGR'!BF64</f>
        <v>OG</v>
      </c>
      <c r="U61" s="15" t="str">
        <f>'1STGR'!BI64</f>
        <v>OG</v>
      </c>
      <c r="V61" s="60" t="str">
        <f t="shared" si="13"/>
        <v>SOC</v>
      </c>
      <c r="W61" s="15" t="str">
        <f>'1STGR'!BP64</f>
        <v>OG</v>
      </c>
      <c r="X61" s="15" t="str">
        <f>'1STGR'!BU64</f>
        <v>OG</v>
      </c>
      <c r="Y61" s="15" t="str">
        <f>'1STGR'!BX64</f>
        <v>OG</v>
      </c>
      <c r="Z61" s="60" t="str">
        <f t="shared" si="14"/>
        <v>GK</v>
      </c>
      <c r="AA61" s="15" t="str">
        <f>'1STGR'!CE64</f>
        <v>OG</v>
      </c>
      <c r="AB61" s="15" t="str">
        <f>'1STGR'!CJ64</f>
        <v>OG</v>
      </c>
      <c r="AC61" s="15" t="str">
        <f>'1STGR'!CM64</f>
        <v>OG</v>
      </c>
      <c r="AD61" s="60" t="str">
        <f t="shared" si="15"/>
        <v>ORA</v>
      </c>
      <c r="AE61" s="15" t="str">
        <f>'1STGR'!CT64</f>
        <v>OG</v>
      </c>
      <c r="AF61" s="15" t="str">
        <f>'1STGR'!CY64</f>
        <v>OG</v>
      </c>
      <c r="AG61" s="15" t="str">
        <f>'1STGR'!DB64</f>
        <v>OG</v>
      </c>
      <c r="AH61" s="60" t="str">
        <f t="shared" si="7"/>
        <v>WS</v>
      </c>
      <c r="AI61" s="15" t="str">
        <f>'1STGR'!DI64</f>
        <v>OG</v>
      </c>
      <c r="AJ61" s="15" t="str">
        <f>'1STGR'!DN64</f>
        <v>OG</v>
      </c>
      <c r="AK61" s="15" t="str">
        <f>'1STGR'!DQ64</f>
        <v>OG</v>
      </c>
      <c r="AL61" s="14">
        <f>'1STGR'!DY64</f>
        <v>0</v>
      </c>
    </row>
    <row r="62" spans="1:38" ht="17.5">
      <c r="A62" s="18">
        <f>'1STGR'!A65</f>
        <v>56</v>
      </c>
      <c r="B62" s="18" t="str">
        <f>'1STGR'!B65</f>
        <v>ST0800026</v>
      </c>
      <c r="C62" s="18">
        <f>'1STGR'!C65</f>
        <v>200327</v>
      </c>
      <c r="D62" s="18" t="str">
        <f>'1STGR'!D65</f>
        <v>UPENDRA BK</v>
      </c>
      <c r="E62" s="18" t="str">
        <f t="shared" si="16"/>
        <v>SAGARMATHA</v>
      </c>
      <c r="F62" s="60" t="str">
        <f t="shared" si="9"/>
        <v>EN</v>
      </c>
      <c r="G62" s="15" t="str">
        <f>'1STGR'!H65</f>
        <v>OG</v>
      </c>
      <c r="H62" s="15" t="str">
        <f>'1STGR'!M65</f>
        <v>OG</v>
      </c>
      <c r="I62" s="15" t="str">
        <f>'1STGR'!P65</f>
        <v>OG</v>
      </c>
      <c r="J62" s="60" t="str">
        <f t="shared" si="10"/>
        <v>NEP</v>
      </c>
      <c r="K62" s="15" t="str">
        <f>'1STGR'!W65</f>
        <v>OG</v>
      </c>
      <c r="L62" s="15" t="str">
        <f>'1STGR'!AB65</f>
        <v>OG</v>
      </c>
      <c r="M62" s="15" t="str">
        <f>'1STGR'!AB65</f>
        <v>OG</v>
      </c>
      <c r="N62" s="60" t="str">
        <f t="shared" si="11"/>
        <v>MATH</v>
      </c>
      <c r="O62" s="15" t="str">
        <f>'1STGR'!AL65</f>
        <v>OG</v>
      </c>
      <c r="P62" s="15" t="str">
        <f>'1STGR'!AQ65</f>
        <v>OG</v>
      </c>
      <c r="Q62" s="15" t="str">
        <f>'1STGR'!AT65</f>
        <v>OG</v>
      </c>
      <c r="R62" s="60" t="str">
        <f t="shared" si="12"/>
        <v>SCI</v>
      </c>
      <c r="S62" s="15" t="str">
        <f>'1STGR'!BA65</f>
        <v>OG</v>
      </c>
      <c r="T62" s="15" t="str">
        <f>'1STGR'!BF65</f>
        <v>OG</v>
      </c>
      <c r="U62" s="15" t="str">
        <f>'1STGR'!BI65</f>
        <v>OG</v>
      </c>
      <c r="V62" s="60" t="str">
        <f t="shared" si="13"/>
        <v>SOC</v>
      </c>
      <c r="W62" s="15" t="str">
        <f>'1STGR'!BP65</f>
        <v>OG</v>
      </c>
      <c r="X62" s="15" t="str">
        <f>'1STGR'!BU65</f>
        <v>OG</v>
      </c>
      <c r="Y62" s="15" t="str">
        <f>'1STGR'!BX65</f>
        <v>OG</v>
      </c>
      <c r="Z62" s="60" t="str">
        <f t="shared" si="14"/>
        <v>GK</v>
      </c>
      <c r="AA62" s="15" t="str">
        <f>'1STGR'!CE65</f>
        <v>OG</v>
      </c>
      <c r="AB62" s="15" t="str">
        <f>'1STGR'!CJ65</f>
        <v>OG</v>
      </c>
      <c r="AC62" s="15" t="str">
        <f>'1STGR'!CM65</f>
        <v>OG</v>
      </c>
      <c r="AD62" s="60" t="str">
        <f t="shared" si="15"/>
        <v>ORA</v>
      </c>
      <c r="AE62" s="15" t="str">
        <f>'1STGR'!CT65</f>
        <v>OG</v>
      </c>
      <c r="AF62" s="15" t="str">
        <f>'1STGR'!CY65</f>
        <v>OG</v>
      </c>
      <c r="AG62" s="15" t="str">
        <f>'1STGR'!DB65</f>
        <v>OG</v>
      </c>
      <c r="AH62" s="60" t="str">
        <f t="shared" si="7"/>
        <v>WS</v>
      </c>
      <c r="AI62" s="15" t="str">
        <f>'1STGR'!DI65</f>
        <v>OG</v>
      </c>
      <c r="AJ62" s="15" t="str">
        <f>'1STGR'!DN65</f>
        <v>OG</v>
      </c>
      <c r="AK62" s="15" t="str">
        <f>'1STGR'!DQ65</f>
        <v>OG</v>
      </c>
      <c r="AL62" s="14">
        <f>'1STGR'!DY65</f>
        <v>0</v>
      </c>
    </row>
  </sheetData>
  <mergeCells count="18">
    <mergeCell ref="R5:U5"/>
    <mergeCell ref="V5:Y5"/>
    <mergeCell ref="Z5:AC5"/>
    <mergeCell ref="AD5:AG5"/>
    <mergeCell ref="A1:AL1"/>
    <mergeCell ref="A2:AL2"/>
    <mergeCell ref="A3:AL3"/>
    <mergeCell ref="A4:AL4"/>
    <mergeCell ref="A5:A6"/>
    <mergeCell ref="B5:B6"/>
    <mergeCell ref="C5:C6"/>
    <mergeCell ref="D5:D6"/>
    <mergeCell ref="AL5:AL6"/>
    <mergeCell ref="E5:E6"/>
    <mergeCell ref="AH5:AK5"/>
    <mergeCell ref="F5:I5"/>
    <mergeCell ref="J5:M5"/>
    <mergeCell ref="N5:Q5"/>
  </mergeCells>
  <phoneticPr fontId="9" type="noConversion"/>
  <conditionalFormatting sqref="I7:I62 M7:M62 Q7:Q62 U7:U62 Y7:Y62 AC7:AC62 AG7:AG62 AK7:AL62">
    <cfRule type="containsText" dxfId="58" priority="1" operator="containsText" text="ABS">
      <formula>NOT(ISERROR(SEARCH("ABS",I7)))</formula>
    </cfRule>
  </conditionalFormatting>
  <pageMargins left="0.25" right="0.25" top="0.25" bottom="0.83333223972003501" header="0" footer="0"/>
  <pageSetup paperSize="9" scale="70" orientation="landscape" horizontalDpi="4294967294" verticalDpi="0" r:id="rId1"/>
  <rowBreaks count="1" manualBreakCount="1">
    <brk id="35" max="16383" man="1"/>
  </rowBreaks>
  <colBreaks count="1" manualBreakCount="1">
    <brk id="3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BH67"/>
  <sheetViews>
    <sheetView topLeftCell="A41" zoomScale="90" zoomScaleNormal="90" workbookViewId="0">
      <selection activeCell="A59" sqref="A59:AM66"/>
    </sheetView>
  </sheetViews>
  <sheetFormatPr defaultColWidth="9.1796875" defaultRowHeight="13.5"/>
  <cols>
    <col min="1" max="1" width="4.26953125" style="2" bestFit="1" customWidth="1"/>
    <col min="2" max="2" width="4.1796875" style="2" customWidth="1"/>
    <col min="3" max="3" width="9" style="2" bestFit="1" customWidth="1"/>
    <col min="4" max="4" width="26.7265625" style="2" customWidth="1"/>
    <col min="5" max="5" width="4.54296875" style="2" bestFit="1" customWidth="1"/>
    <col min="6" max="6" width="9.7265625" style="2" bestFit="1" customWidth="1"/>
    <col min="7" max="7" width="7.81640625" style="2" customWidth="1"/>
    <col min="8" max="9" width="6.7265625" style="2" customWidth="1"/>
    <col min="10" max="10" width="4.1796875" style="2" customWidth="1"/>
    <col min="11" max="11" width="7.81640625" style="2" bestFit="1" customWidth="1"/>
    <col min="12" max="13" width="6.7265625" style="2" customWidth="1"/>
    <col min="14" max="14" width="4.1796875" style="2" customWidth="1"/>
    <col min="15" max="15" width="7.81640625" style="2" bestFit="1" customWidth="1"/>
    <col min="16" max="17" width="6.7265625" style="2" customWidth="1"/>
    <col min="18" max="18" width="4.453125" style="2" customWidth="1"/>
    <col min="19" max="19" width="7.81640625" style="2" bestFit="1" customWidth="1"/>
    <col min="20" max="21" width="6.7265625" style="2" customWidth="1"/>
    <col min="22" max="22" width="4.1796875" style="2" customWidth="1"/>
    <col min="23" max="23" width="8.1796875" style="2" bestFit="1" customWidth="1"/>
    <col min="24" max="25" width="6.7265625" style="2" customWidth="1"/>
    <col min="26" max="26" width="4.1796875" style="2" customWidth="1"/>
    <col min="27" max="27" width="9.1796875" style="2" bestFit="1" customWidth="1"/>
    <col min="28" max="29" width="6.7265625" style="2" customWidth="1"/>
    <col min="30" max="30" width="4.1796875" style="2" customWidth="1"/>
    <col min="31" max="31" width="7.81640625" style="2" bestFit="1" customWidth="1"/>
    <col min="32" max="33" width="6.7265625" style="2" customWidth="1"/>
    <col min="34" max="34" width="4.1796875" style="2" customWidth="1"/>
    <col min="35" max="35" width="7.81640625" style="2" bestFit="1" customWidth="1"/>
    <col min="36" max="37" width="6.7265625" style="2" customWidth="1"/>
    <col min="38" max="38" width="4.1796875" style="2" customWidth="1"/>
    <col min="39" max="39" width="4.453125" style="2" bestFit="1" customWidth="1"/>
    <col min="40" max="40" width="9.1796875" style="2"/>
    <col min="41" max="42" width="9.26953125" style="2" bestFit="1" customWidth="1"/>
    <col min="43" max="16384" width="9.1796875" style="2"/>
  </cols>
  <sheetData>
    <row r="1" spans="1:60" ht="22">
      <c r="A1" s="117" t="str">
        <f>SUB!B3</f>
        <v>FIRST TERMINAL EXAMINATION 2080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29"/>
      <c r="AJ1" s="29"/>
      <c r="AK1" s="29"/>
      <c r="AL1" s="29"/>
    </row>
    <row r="2" spans="1:60" ht="34.5">
      <c r="A2" s="118" t="str">
        <f>SUB!B1</f>
        <v>SHREE SHANTI BHAGAWATI SECONDARY SCHOOL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30"/>
      <c r="AJ2" s="30"/>
      <c r="AK2" s="30"/>
      <c r="AL2" s="30"/>
    </row>
    <row r="3" spans="1:60" ht="22">
      <c r="A3" s="117" t="str">
        <f>SUB!B2</f>
        <v>LETANG-4, MORANG, KOSHI, NEPAL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29"/>
      <c r="AJ3" s="29"/>
      <c r="AK3" s="29"/>
      <c r="AL3" s="29"/>
    </row>
    <row r="4" spans="1:60" ht="34.5">
      <c r="A4" s="118" t="s">
        <v>4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29"/>
      <c r="AJ4" s="29"/>
      <c r="AK4" s="29"/>
      <c r="AL4" s="29"/>
    </row>
    <row r="5" spans="1:60" s="23" customFormat="1" ht="22.5" thickBot="1">
      <c r="C5" s="23" t="s">
        <v>95</v>
      </c>
      <c r="D5" s="23" t="str">
        <f>SUB!B5</f>
        <v>KG</v>
      </c>
      <c r="AI5" s="29"/>
      <c r="AJ5" s="29"/>
      <c r="AK5" s="29"/>
      <c r="AL5" s="29"/>
    </row>
    <row r="6" spans="1:60" ht="15.75" customHeight="1">
      <c r="A6" s="91" t="s">
        <v>5</v>
      </c>
      <c r="B6" s="16"/>
      <c r="C6" s="74" t="s">
        <v>28</v>
      </c>
      <c r="D6" s="94" t="s">
        <v>16</v>
      </c>
      <c r="E6" s="98" t="s">
        <v>96</v>
      </c>
      <c r="F6" s="97" t="s">
        <v>133</v>
      </c>
      <c r="G6" s="73" t="str">
        <f>_xlfn.XLOOKUP(G7,SCODE,SHCD,"ERROR",0,1)</f>
        <v>EN</v>
      </c>
      <c r="H6" s="73"/>
      <c r="I6" s="73"/>
      <c r="J6" s="85"/>
      <c r="K6" s="104" t="str">
        <f>_xlfn.XLOOKUP(K7,SCODE,SHCD,"ERROR",0,1)</f>
        <v>NEP</v>
      </c>
      <c r="L6" s="81"/>
      <c r="M6" s="81"/>
      <c r="N6" s="85"/>
      <c r="O6" s="81" t="str">
        <f>_xlfn.XLOOKUP(O7,SCODE,SHCD,"ERROR",0,1)</f>
        <v>MATH</v>
      </c>
      <c r="P6" s="81"/>
      <c r="Q6" s="81"/>
      <c r="R6" s="85"/>
      <c r="S6" s="81" t="str">
        <f>_xlfn.XLOOKUP(S7,SCODE,SHCD,"ERROR",0,1)</f>
        <v>SCI</v>
      </c>
      <c r="T6" s="81"/>
      <c r="U6" s="81"/>
      <c r="V6" s="85"/>
      <c r="W6" s="81" t="str">
        <f>_xlfn.XLOOKUP(W7,SCODE,SHCD,"ERROR",0,1)</f>
        <v>SOC</v>
      </c>
      <c r="X6" s="81"/>
      <c r="Y6" s="81"/>
      <c r="Z6" s="88"/>
      <c r="AA6" s="72" t="str">
        <f>_xlfn.XLOOKUP(AA7,SCODE,SHCD,"ERROR",0,1)</f>
        <v>GK</v>
      </c>
      <c r="AB6" s="72"/>
      <c r="AC6" s="72"/>
      <c r="AD6" s="72"/>
      <c r="AE6" s="72" t="str">
        <f>_xlfn.XLOOKUP(AE7,SCODE,SHCD,"ERROR",0,1)</f>
        <v>ORA</v>
      </c>
      <c r="AF6" s="72"/>
      <c r="AG6" s="72"/>
      <c r="AH6" s="72"/>
      <c r="AI6" s="72" t="str">
        <f>_xlfn.XLOOKUP(AI7,SCODE,SHCD,"ERROR",0,1)</f>
        <v>WS</v>
      </c>
      <c r="AJ6" s="72"/>
      <c r="AK6" s="72"/>
      <c r="AL6" s="82"/>
      <c r="AM6" s="74" t="s">
        <v>107</v>
      </c>
    </row>
    <row r="7" spans="1:60" ht="15.75" customHeight="1">
      <c r="A7" s="92"/>
      <c r="B7" s="19"/>
      <c r="C7" s="75"/>
      <c r="D7" s="95"/>
      <c r="E7" s="98"/>
      <c r="F7" s="97"/>
      <c r="G7" s="32">
        <f>STD!G2</f>
        <v>208101</v>
      </c>
      <c r="H7" s="32"/>
      <c r="I7" s="21" t="str">
        <f>_xlfn.XLOOKUP(G7,SCODE,CRNCR,"ERROR",0,1)</f>
        <v>C</v>
      </c>
      <c r="J7" s="86"/>
      <c r="K7" s="33">
        <f>STD!H2</f>
        <v>208105</v>
      </c>
      <c r="L7" s="1"/>
      <c r="M7" s="21" t="str">
        <f>_xlfn.XLOOKUP(K7,SCODE,CRNCR,"ERROR",0,1)</f>
        <v>C</v>
      </c>
      <c r="N7" s="86"/>
      <c r="O7" s="1">
        <f>STD!I2</f>
        <v>208110</v>
      </c>
      <c r="P7" s="1"/>
      <c r="Q7" s="21" t="str">
        <f>_xlfn.XLOOKUP(O7,SCODE,CRNCR,"ERROR",0,1)</f>
        <v>C</v>
      </c>
      <c r="R7" s="86"/>
      <c r="S7" s="1">
        <f>STD!J2</f>
        <v>208115</v>
      </c>
      <c r="T7" s="1"/>
      <c r="U7" s="21" t="str">
        <f>_xlfn.XLOOKUP(S7,SCODE,CRNCR,"ERROR",0,1)</f>
        <v>C</v>
      </c>
      <c r="V7" s="86"/>
      <c r="W7" s="1">
        <f>STD!K2</f>
        <v>208120</v>
      </c>
      <c r="X7" s="1"/>
      <c r="Y7" s="21" t="str">
        <f>_xlfn.XLOOKUP(W7,SCODE,CRNCR,"ERROR",0,1)</f>
        <v>C</v>
      </c>
      <c r="Z7" s="89"/>
      <c r="AA7" s="1">
        <f>STD!L2</f>
        <v>208125</v>
      </c>
      <c r="AB7" s="1"/>
      <c r="AC7" s="21" t="str">
        <f>_xlfn.XLOOKUP(AA7,SCODE,CRNCR,"ERROR",0,1)</f>
        <v>C</v>
      </c>
      <c r="AD7" s="72"/>
      <c r="AE7" s="1">
        <f>STD!M2</f>
        <v>208130</v>
      </c>
      <c r="AF7" s="1"/>
      <c r="AG7" s="21" t="str">
        <f>_xlfn.XLOOKUP(AE7,SCODE,CRNCR,"ERROR",0,1)</f>
        <v>C</v>
      </c>
      <c r="AH7" s="72"/>
      <c r="AI7" s="1">
        <f>STD!N2</f>
        <v>208135</v>
      </c>
      <c r="AJ7" s="1"/>
      <c r="AK7" s="21" t="str">
        <f>_xlfn.XLOOKUP(AI7,SCODE,CRNCR,"ERROR",0,1)</f>
        <v>C</v>
      </c>
      <c r="AL7" s="83"/>
      <c r="AM7" s="75"/>
    </row>
    <row r="8" spans="1:60" ht="18" customHeight="1">
      <c r="A8" s="93"/>
      <c r="B8" s="5"/>
      <c r="C8" s="76"/>
      <c r="D8" s="96"/>
      <c r="E8" s="98"/>
      <c r="F8" s="97"/>
      <c r="G8" s="99" t="s">
        <v>36</v>
      </c>
      <c r="H8" s="1" t="s">
        <v>8</v>
      </c>
      <c r="I8" s="10" t="s">
        <v>128</v>
      </c>
      <c r="J8" s="86"/>
      <c r="K8" s="99" t="s">
        <v>36</v>
      </c>
      <c r="L8" s="1" t="s">
        <v>8</v>
      </c>
      <c r="M8" s="10" t="s">
        <v>128</v>
      </c>
      <c r="N8" s="86"/>
      <c r="O8" s="78" t="s">
        <v>36</v>
      </c>
      <c r="P8" s="1" t="s">
        <v>8</v>
      </c>
      <c r="Q8" s="10" t="s">
        <v>128</v>
      </c>
      <c r="R8" s="86"/>
      <c r="S8" s="78" t="s">
        <v>36</v>
      </c>
      <c r="T8" s="1" t="s">
        <v>8</v>
      </c>
      <c r="U8" s="10" t="s">
        <v>128</v>
      </c>
      <c r="V8" s="86"/>
      <c r="W8" s="78" t="s">
        <v>36</v>
      </c>
      <c r="X8" s="1" t="s">
        <v>8</v>
      </c>
      <c r="Y8" s="10" t="s">
        <v>128</v>
      </c>
      <c r="Z8" s="89"/>
      <c r="AA8" s="77" t="s">
        <v>36</v>
      </c>
      <c r="AB8" s="1" t="s">
        <v>8</v>
      </c>
      <c r="AC8" s="1" t="s">
        <v>128</v>
      </c>
      <c r="AD8" s="72"/>
      <c r="AE8" s="77" t="s">
        <v>36</v>
      </c>
      <c r="AF8" s="1" t="s">
        <v>8</v>
      </c>
      <c r="AG8" s="1" t="s">
        <v>128</v>
      </c>
      <c r="AH8" s="72"/>
      <c r="AI8" s="77" t="s">
        <v>36</v>
      </c>
      <c r="AJ8" s="1" t="s">
        <v>8</v>
      </c>
      <c r="AK8" s="1" t="s">
        <v>128</v>
      </c>
      <c r="AL8" s="83"/>
      <c r="AM8" s="76"/>
    </row>
    <row r="9" spans="1:60" ht="17.5">
      <c r="A9" s="93"/>
      <c r="B9" s="5"/>
      <c r="C9" s="76"/>
      <c r="D9" s="22"/>
      <c r="E9" s="98"/>
      <c r="F9" s="51" t="s">
        <v>9</v>
      </c>
      <c r="G9" s="100"/>
      <c r="H9" s="10">
        <v>50</v>
      </c>
      <c r="I9" s="1">
        <v>40</v>
      </c>
      <c r="J9" s="86"/>
      <c r="K9" s="102"/>
      <c r="L9" s="10">
        <v>50</v>
      </c>
      <c r="M9" s="1">
        <v>40</v>
      </c>
      <c r="N9" s="86"/>
      <c r="O9" s="79"/>
      <c r="P9" s="10">
        <v>50</v>
      </c>
      <c r="Q9" s="1">
        <v>40</v>
      </c>
      <c r="R9" s="86"/>
      <c r="S9" s="79"/>
      <c r="T9" s="10">
        <v>50</v>
      </c>
      <c r="U9" s="1">
        <v>40</v>
      </c>
      <c r="V9" s="86"/>
      <c r="W9" s="79"/>
      <c r="X9" s="10">
        <v>50</v>
      </c>
      <c r="Y9" s="1">
        <v>40</v>
      </c>
      <c r="Z9" s="89"/>
      <c r="AA9" s="77"/>
      <c r="AB9" s="1">
        <v>25</v>
      </c>
      <c r="AC9" s="1">
        <v>20</v>
      </c>
      <c r="AD9" s="72"/>
      <c r="AE9" s="77"/>
      <c r="AF9" s="1">
        <v>25</v>
      </c>
      <c r="AG9" s="1">
        <v>20</v>
      </c>
      <c r="AH9" s="72"/>
      <c r="AI9" s="77"/>
      <c r="AJ9" s="1">
        <v>25</v>
      </c>
      <c r="AK9" s="1">
        <v>20</v>
      </c>
      <c r="AL9" s="83"/>
      <c r="AM9" s="76"/>
    </row>
    <row r="10" spans="1:60" ht="17.5">
      <c r="A10" s="93"/>
      <c r="B10" s="5"/>
      <c r="C10" s="76"/>
      <c r="D10" s="22"/>
      <c r="E10" s="98"/>
      <c r="F10" s="52" t="s">
        <v>10</v>
      </c>
      <c r="G10" s="101"/>
      <c r="H10" s="1">
        <f>H9*0.35</f>
        <v>17.5</v>
      </c>
      <c r="I10" s="1">
        <f>I9*0.35</f>
        <v>14</v>
      </c>
      <c r="J10" s="87"/>
      <c r="K10" s="103"/>
      <c r="L10" s="1">
        <f>L9*0.35</f>
        <v>17.5</v>
      </c>
      <c r="M10" s="1">
        <f>M9*0.35</f>
        <v>14</v>
      </c>
      <c r="N10" s="87"/>
      <c r="O10" s="80"/>
      <c r="P10" s="1">
        <f>P9*0.35</f>
        <v>17.5</v>
      </c>
      <c r="Q10" s="1">
        <f>Q9*0.35</f>
        <v>14</v>
      </c>
      <c r="R10" s="87"/>
      <c r="S10" s="80"/>
      <c r="T10" s="1">
        <f>T9*0.35</f>
        <v>17.5</v>
      </c>
      <c r="U10" s="1">
        <f>U9*0.35</f>
        <v>14</v>
      </c>
      <c r="V10" s="87"/>
      <c r="W10" s="80"/>
      <c r="X10" s="1">
        <f>X9*0.35</f>
        <v>17.5</v>
      </c>
      <c r="Y10" s="1">
        <f>Y9*0.35</f>
        <v>14</v>
      </c>
      <c r="Z10" s="90"/>
      <c r="AA10" s="77"/>
      <c r="AB10" s="1">
        <f>AB9*0.35</f>
        <v>8.75</v>
      </c>
      <c r="AC10" s="1">
        <f>AC9*0.35</f>
        <v>7</v>
      </c>
      <c r="AD10" s="72"/>
      <c r="AE10" s="77"/>
      <c r="AF10" s="1">
        <f>AF9*0.35</f>
        <v>8.75</v>
      </c>
      <c r="AG10" s="1">
        <f>AG9*0.35</f>
        <v>7</v>
      </c>
      <c r="AH10" s="72"/>
      <c r="AI10" s="77"/>
      <c r="AJ10" s="1">
        <f>AJ9*0.35</f>
        <v>8.75</v>
      </c>
      <c r="AK10" s="1">
        <f>AK9*0.35</f>
        <v>7</v>
      </c>
      <c r="AL10" s="84"/>
      <c r="AM10" s="76"/>
      <c r="AO10" s="2" t="s">
        <v>105</v>
      </c>
      <c r="AP10" s="2" t="s">
        <v>106</v>
      </c>
      <c r="AU10" s="2" t="str">
        <f>G6</f>
        <v>EN</v>
      </c>
      <c r="AW10" s="2" t="str">
        <f>K6</f>
        <v>NEP</v>
      </c>
      <c r="AY10" s="2" t="str">
        <f>O6</f>
        <v>MATH</v>
      </c>
      <c r="BA10" s="2" t="str">
        <f>S6</f>
        <v>SCI</v>
      </c>
      <c r="BC10" s="2" t="str">
        <f>W6</f>
        <v>SOC</v>
      </c>
      <c r="BE10" s="2" t="str">
        <f>AA6</f>
        <v>GK</v>
      </c>
      <c r="BG10" s="2" t="str">
        <f>AE6</f>
        <v>ORA</v>
      </c>
    </row>
    <row r="11" spans="1:60" ht="17.5">
      <c r="A11" s="53">
        <f>STD!A2</f>
        <v>1</v>
      </c>
      <c r="B11" s="53" t="str">
        <f>STD!B2</f>
        <v>ST0800323</v>
      </c>
      <c r="C11" s="53">
        <f>STD!C2</f>
        <v>200201</v>
      </c>
      <c r="D11" s="53" t="str">
        <f>STD!D2</f>
        <v>ANJEL CHAUHAN</v>
      </c>
      <c r="E11" s="53" t="str">
        <f>IF(STD!E2=0,"",STD!E2)</f>
        <v>ANNAPURNA</v>
      </c>
      <c r="F11" s="53" t="str">
        <f>STD!F2</f>
        <v>ENGLISH MEDIUM</v>
      </c>
      <c r="G11" s="53" t="str">
        <f t="shared" ref="G11:G66" si="0">_xlfn.XLOOKUP((_xlfn.XLOOKUP($C11,SYM,S1S,"ERROR",0,1)),SCODE,SHCD,"ERROR",0,1)</f>
        <v>EN</v>
      </c>
      <c r="H11" s="54">
        <v>18</v>
      </c>
      <c r="I11" s="54">
        <v>20</v>
      </c>
      <c r="J11" s="55"/>
      <c r="K11" s="53" t="str">
        <f t="shared" ref="K11:K66" si="1">_xlfn.XLOOKUP((_xlfn.XLOOKUP($C11,SYM,S2S,"ERROR",0,1)),SCODE,SHCD,"ERROR",0,1)</f>
        <v>NEP</v>
      </c>
      <c r="L11" s="54">
        <v>18</v>
      </c>
      <c r="M11" s="54">
        <v>23</v>
      </c>
      <c r="N11" s="55"/>
      <c r="O11" s="53" t="str">
        <f t="shared" ref="O11:O66" si="2">_xlfn.XLOOKUP((_xlfn.XLOOKUP($C11,SYM,S3S,"ERROR",0,1)),SCODE,SHCD,"ERROR",0,1)</f>
        <v>MATH</v>
      </c>
      <c r="P11" s="54">
        <v>22</v>
      </c>
      <c r="Q11" s="54">
        <v>22</v>
      </c>
      <c r="R11" s="55"/>
      <c r="S11" s="53" t="str">
        <f t="shared" ref="S11:S66" si="3">_xlfn.XLOOKUP((_xlfn.XLOOKUP($C11,SYM,S4S,"ERROR",0,1)),SCODE,SHCD,"ERROR",0,1)</f>
        <v>SCI</v>
      </c>
      <c r="T11" s="54">
        <v>18</v>
      </c>
      <c r="U11" s="54">
        <v>21</v>
      </c>
      <c r="V11" s="55"/>
      <c r="W11" s="53" t="str">
        <f t="shared" ref="W11:W66" si="4">_xlfn.XLOOKUP((_xlfn.XLOOKUP($C11,SYM,S5S,"ERROR",0,1)),SCODE,SHCD,"ERROR",0,1)</f>
        <v>SOC</v>
      </c>
      <c r="X11" s="54">
        <v>18</v>
      </c>
      <c r="Y11" s="54">
        <v>23</v>
      </c>
      <c r="Z11" s="55"/>
      <c r="AA11" s="53" t="str">
        <f t="shared" ref="AA11:AA66" si="5">_xlfn.XLOOKUP((_xlfn.XLOOKUP($C11,SYM,S6S,"ERROR",0,1)),SCODE,SHCD,"ERROR",0,1)</f>
        <v>GK</v>
      </c>
      <c r="AB11" s="54">
        <v>12</v>
      </c>
      <c r="AC11" s="54">
        <v>12</v>
      </c>
      <c r="AD11" s="55"/>
      <c r="AE11" s="53" t="str">
        <f t="shared" ref="AE11:AE66" si="6">_xlfn.XLOOKUP((_xlfn.XLOOKUP($C11,SYM,S7S,"ERROR",0,1)),SCODE,SHCD,"ERROR",0,1)</f>
        <v>ORA</v>
      </c>
      <c r="AF11" s="54">
        <v>12</v>
      </c>
      <c r="AG11" s="54">
        <v>12</v>
      </c>
      <c r="AH11" s="55"/>
      <c r="AI11" s="53" t="str">
        <f t="shared" ref="AI11:AI66" si="7">_xlfn.XLOOKUP((_xlfn.XLOOKUP($C11,SYM,S8S,"ERROR",0,1)),SCODE,SHCD,"ERROR",0,1)</f>
        <v>WS</v>
      </c>
      <c r="AJ11" s="54">
        <v>18</v>
      </c>
      <c r="AK11" s="54">
        <v>12</v>
      </c>
      <c r="AL11" s="56"/>
      <c r="AM11" s="18">
        <v>55</v>
      </c>
      <c r="AN11" s="42"/>
      <c r="AO11" s="42">
        <v>5</v>
      </c>
      <c r="AP11" s="42">
        <f>ROUNDUP(AO11*30/40,0)</f>
        <v>4</v>
      </c>
      <c r="AQ11" s="42"/>
      <c r="AU11" s="2">
        <f t="shared" ref="AU11:AU45" si="8">H11+I11</f>
        <v>38</v>
      </c>
      <c r="AV11" s="2">
        <f>ROUNDUP(AU11*3/50,0)</f>
        <v>3</v>
      </c>
      <c r="AW11" s="2">
        <f t="shared" ref="AW11:AW45" si="9">L11+M11</f>
        <v>41</v>
      </c>
      <c r="AX11" s="2">
        <f>ROUNDUP(AW11*3/50,0)</f>
        <v>3</v>
      </c>
      <c r="AY11" s="2">
        <f t="shared" ref="AY11:AY45" si="10">P11+Q11</f>
        <v>44</v>
      </c>
      <c r="AZ11" s="2">
        <f>ROUNDUP(AY11*3/50,0)</f>
        <v>3</v>
      </c>
      <c r="BA11" s="2">
        <f t="shared" ref="BA11:BA45" si="11">T11+U11</f>
        <v>39</v>
      </c>
      <c r="BB11" s="2">
        <f>ROUNDUP(BA11*3/50,0)</f>
        <v>3</v>
      </c>
      <c r="BC11" s="2">
        <f t="shared" ref="BC11:BC45" si="12">X11+Y11</f>
        <v>41</v>
      </c>
      <c r="BD11" s="2">
        <f>ROUNDUP(BC11*3/50,0)</f>
        <v>3</v>
      </c>
      <c r="BE11" s="2">
        <f t="shared" ref="BE11:BE45" si="13">AB11+AC11</f>
        <v>24</v>
      </c>
      <c r="BF11" s="2">
        <f>ROUNDUP(BE11*3/50,0)</f>
        <v>2</v>
      </c>
      <c r="BG11" s="2">
        <f t="shared" ref="BG11:BG45" si="14">AF11+AG11</f>
        <v>24</v>
      </c>
      <c r="BH11" s="2">
        <f>ROUNDUP(BG11*3/50,0)</f>
        <v>2</v>
      </c>
    </row>
    <row r="12" spans="1:60" ht="17.5">
      <c r="A12" s="53">
        <f>STD!A3</f>
        <v>2</v>
      </c>
      <c r="B12" s="53" t="str">
        <f>STD!B3</f>
        <v>ST0800298</v>
      </c>
      <c r="C12" s="53">
        <f>STD!C3</f>
        <v>200202</v>
      </c>
      <c r="D12" s="53" t="str">
        <f>STD!D3</f>
        <v>ANJEL SHAH  ROUNIYAR</v>
      </c>
      <c r="E12" s="53" t="str">
        <f>IF(STD!E3=0,"",STD!E3)</f>
        <v>ANNAPURNA</v>
      </c>
      <c r="F12" s="53" t="str">
        <f>STD!F3</f>
        <v>ENGLISH MEDIUM</v>
      </c>
      <c r="G12" s="53" t="str">
        <f t="shared" si="0"/>
        <v>EN</v>
      </c>
      <c r="H12" s="54">
        <v>29</v>
      </c>
      <c r="I12" s="54">
        <v>25</v>
      </c>
      <c r="J12" s="57"/>
      <c r="K12" s="53" t="str">
        <f t="shared" si="1"/>
        <v>NEP</v>
      </c>
      <c r="L12" s="54">
        <v>29</v>
      </c>
      <c r="M12" s="54">
        <v>24</v>
      </c>
      <c r="N12" s="57"/>
      <c r="O12" s="53" t="str">
        <f t="shared" si="2"/>
        <v>MATH</v>
      </c>
      <c r="P12" s="54">
        <v>30</v>
      </c>
      <c r="Q12" s="54">
        <v>23</v>
      </c>
      <c r="R12" s="57"/>
      <c r="S12" s="53" t="str">
        <f t="shared" si="3"/>
        <v>SCI</v>
      </c>
      <c r="T12" s="54">
        <v>26</v>
      </c>
      <c r="U12" s="54">
        <v>23</v>
      </c>
      <c r="V12" s="57"/>
      <c r="W12" s="53" t="str">
        <f t="shared" si="4"/>
        <v>SOC</v>
      </c>
      <c r="X12" s="54">
        <v>27</v>
      </c>
      <c r="Y12" s="54">
        <v>24</v>
      </c>
      <c r="Z12" s="57"/>
      <c r="AA12" s="53" t="str">
        <f t="shared" si="5"/>
        <v>GK</v>
      </c>
      <c r="AB12" s="54">
        <v>21</v>
      </c>
      <c r="AC12" s="54">
        <v>18</v>
      </c>
      <c r="AD12" s="57"/>
      <c r="AE12" s="53" t="str">
        <f t="shared" si="6"/>
        <v>ORA</v>
      </c>
      <c r="AF12" s="54">
        <v>23</v>
      </c>
      <c r="AG12" s="54">
        <v>18</v>
      </c>
      <c r="AH12" s="57"/>
      <c r="AI12" s="53" t="str">
        <f t="shared" si="7"/>
        <v>WS</v>
      </c>
      <c r="AJ12" s="54">
        <v>12</v>
      </c>
      <c r="AK12" s="54">
        <v>18</v>
      </c>
      <c r="AL12" s="58"/>
      <c r="AM12" s="18">
        <v>37</v>
      </c>
      <c r="AN12" s="42"/>
      <c r="AO12" s="42">
        <v>15</v>
      </c>
      <c r="AP12" s="42">
        <f t="shared" ref="AP12:AP44" si="15">ROUNDUP(AO12*30/40,0)</f>
        <v>12</v>
      </c>
      <c r="AQ12" s="42"/>
      <c r="AU12" s="2">
        <f t="shared" si="8"/>
        <v>54</v>
      </c>
      <c r="AV12" s="2">
        <f t="shared" ref="AV12:AV45" si="16">ROUNDUP(AU12*3/50,0)</f>
        <v>4</v>
      </c>
      <c r="AW12" s="2">
        <f t="shared" si="9"/>
        <v>53</v>
      </c>
      <c r="AX12" s="2">
        <f t="shared" ref="AX12:AX45" si="17">ROUNDUP(AW12*3/50,0)</f>
        <v>4</v>
      </c>
      <c r="AY12" s="2">
        <f t="shared" si="10"/>
        <v>53</v>
      </c>
      <c r="AZ12" s="2">
        <f t="shared" ref="AZ12:AZ45" si="18">ROUNDUP(AY12*3/50,0)</f>
        <v>4</v>
      </c>
      <c r="BA12" s="2">
        <f t="shared" si="11"/>
        <v>49</v>
      </c>
      <c r="BB12" s="2">
        <f t="shared" ref="BB12:BB45" si="19">ROUNDUP(BA12*3/50,0)</f>
        <v>3</v>
      </c>
      <c r="BC12" s="2">
        <f t="shared" si="12"/>
        <v>51</v>
      </c>
      <c r="BD12" s="2">
        <f t="shared" ref="BD12:BD45" si="20">ROUNDUP(BC12*3/50,0)</f>
        <v>4</v>
      </c>
      <c r="BE12" s="2">
        <f t="shared" si="13"/>
        <v>39</v>
      </c>
      <c r="BF12" s="2">
        <f t="shared" ref="BF12:BF45" si="21">ROUNDUP(BE12*3/50,0)</f>
        <v>3</v>
      </c>
      <c r="BG12" s="2">
        <f t="shared" si="14"/>
        <v>41</v>
      </c>
      <c r="BH12" s="2">
        <f t="shared" ref="BH12:BH45" si="22">ROUNDUP(BG12*3/50,0)</f>
        <v>3</v>
      </c>
    </row>
    <row r="13" spans="1:60" ht="17.5">
      <c r="A13" s="53">
        <f>STD!A4</f>
        <v>3</v>
      </c>
      <c r="B13" s="53" t="str">
        <f>STD!B4</f>
        <v>ST0800035</v>
      </c>
      <c r="C13" s="53">
        <f>STD!C4</f>
        <v>200203</v>
      </c>
      <c r="D13" s="53" t="str">
        <f>STD!D4</f>
        <v>ANJOLINA LIMBU</v>
      </c>
      <c r="E13" s="53" t="str">
        <f>IF(STD!E4=0,"",STD!E4)</f>
        <v>ANNAPURNA</v>
      </c>
      <c r="F13" s="53" t="str">
        <f>STD!F4</f>
        <v>ENGLISH MEDIUM</v>
      </c>
      <c r="G13" s="53" t="str">
        <f t="shared" si="0"/>
        <v>EN</v>
      </c>
      <c r="H13" s="54">
        <v>36</v>
      </c>
      <c r="I13" s="54">
        <v>25</v>
      </c>
      <c r="J13" s="57"/>
      <c r="K13" s="53" t="str">
        <f t="shared" si="1"/>
        <v>NEP</v>
      </c>
      <c r="L13" s="54">
        <v>38</v>
      </c>
      <c r="M13" s="54">
        <v>25</v>
      </c>
      <c r="N13" s="57"/>
      <c r="O13" s="53" t="str">
        <f t="shared" si="2"/>
        <v>MATH</v>
      </c>
      <c r="P13" s="54">
        <v>46</v>
      </c>
      <c r="Q13" s="54">
        <v>24</v>
      </c>
      <c r="R13" s="57"/>
      <c r="S13" s="53" t="str">
        <f t="shared" si="3"/>
        <v>SCI</v>
      </c>
      <c r="T13" s="54">
        <v>38</v>
      </c>
      <c r="U13" s="54">
        <v>23</v>
      </c>
      <c r="V13" s="57"/>
      <c r="W13" s="53" t="str">
        <f t="shared" si="4"/>
        <v>SOC</v>
      </c>
      <c r="X13" s="54">
        <v>36</v>
      </c>
      <c r="Y13" s="54">
        <v>25</v>
      </c>
      <c r="Z13" s="57"/>
      <c r="AA13" s="53" t="str">
        <f t="shared" si="5"/>
        <v>GK</v>
      </c>
      <c r="AB13" s="54">
        <v>23</v>
      </c>
      <c r="AC13" s="54">
        <v>18</v>
      </c>
      <c r="AD13" s="57"/>
      <c r="AE13" s="53" t="str">
        <f t="shared" si="6"/>
        <v>ORA</v>
      </c>
      <c r="AF13" s="54">
        <v>23</v>
      </c>
      <c r="AG13" s="54">
        <v>18</v>
      </c>
      <c r="AH13" s="57"/>
      <c r="AI13" s="53" t="str">
        <f t="shared" si="7"/>
        <v>WS</v>
      </c>
      <c r="AJ13" s="54">
        <v>15</v>
      </c>
      <c r="AK13" s="54">
        <v>18</v>
      </c>
      <c r="AL13" s="58"/>
      <c r="AM13" s="18">
        <v>56</v>
      </c>
      <c r="AN13" s="42"/>
      <c r="AO13" s="42">
        <v>11</v>
      </c>
      <c r="AP13" s="42">
        <f t="shared" si="15"/>
        <v>9</v>
      </c>
      <c r="AQ13" s="42"/>
      <c r="AU13" s="2">
        <f t="shared" si="8"/>
        <v>61</v>
      </c>
      <c r="AV13" s="2">
        <f t="shared" si="16"/>
        <v>4</v>
      </c>
      <c r="AW13" s="2">
        <f t="shared" si="9"/>
        <v>63</v>
      </c>
      <c r="AX13" s="2">
        <f t="shared" si="17"/>
        <v>4</v>
      </c>
      <c r="AY13" s="2">
        <f t="shared" si="10"/>
        <v>70</v>
      </c>
      <c r="AZ13" s="2">
        <f t="shared" si="18"/>
        <v>5</v>
      </c>
      <c r="BA13" s="2">
        <f t="shared" si="11"/>
        <v>61</v>
      </c>
      <c r="BB13" s="2">
        <f t="shared" si="19"/>
        <v>4</v>
      </c>
      <c r="BC13" s="2">
        <f t="shared" si="12"/>
        <v>61</v>
      </c>
      <c r="BD13" s="2">
        <f t="shared" si="20"/>
        <v>4</v>
      </c>
      <c r="BE13" s="2">
        <f t="shared" si="13"/>
        <v>41</v>
      </c>
      <c r="BF13" s="2">
        <f t="shared" si="21"/>
        <v>3</v>
      </c>
      <c r="BG13" s="2">
        <f t="shared" si="14"/>
        <v>41</v>
      </c>
      <c r="BH13" s="2">
        <f t="shared" si="22"/>
        <v>3</v>
      </c>
    </row>
    <row r="14" spans="1:60" ht="17.5">
      <c r="A14" s="53">
        <f>STD!A5</f>
        <v>4</v>
      </c>
      <c r="B14" s="53" t="str">
        <f>STD!B5</f>
        <v>ST0790109</v>
      </c>
      <c r="C14" s="53">
        <f>STD!C5</f>
        <v>200204</v>
      </c>
      <c r="D14" s="53" t="str">
        <f>STD!D5</f>
        <v>ANNAMERY RAI</v>
      </c>
      <c r="E14" s="53" t="str">
        <f>IF(STD!E5=0,"",STD!E5)</f>
        <v>ANNAPURNA</v>
      </c>
      <c r="F14" s="53" t="str">
        <f>STD!F5</f>
        <v>ENGLISH MEDIUM</v>
      </c>
      <c r="G14" s="53" t="str">
        <f t="shared" si="0"/>
        <v>EN</v>
      </c>
      <c r="H14" s="54">
        <v>32</v>
      </c>
      <c r="I14" s="54">
        <v>25</v>
      </c>
      <c r="J14" s="57"/>
      <c r="K14" s="53" t="str">
        <f t="shared" si="1"/>
        <v>NEP</v>
      </c>
      <c r="L14" s="54">
        <v>29</v>
      </c>
      <c r="M14" s="54">
        <v>24</v>
      </c>
      <c r="N14" s="57"/>
      <c r="O14" s="53" t="str">
        <f t="shared" si="2"/>
        <v>MATH</v>
      </c>
      <c r="P14" s="54">
        <v>43</v>
      </c>
      <c r="Q14" s="54">
        <v>24</v>
      </c>
      <c r="R14" s="57"/>
      <c r="S14" s="53" t="str">
        <f t="shared" si="3"/>
        <v>SCI</v>
      </c>
      <c r="T14" s="54">
        <v>30</v>
      </c>
      <c r="U14" s="54">
        <v>23</v>
      </c>
      <c r="V14" s="57"/>
      <c r="W14" s="53" t="str">
        <f t="shared" si="4"/>
        <v>SOC</v>
      </c>
      <c r="X14" s="54">
        <v>39</v>
      </c>
      <c r="Y14" s="54">
        <v>24</v>
      </c>
      <c r="Z14" s="57"/>
      <c r="AA14" s="53" t="str">
        <f t="shared" si="5"/>
        <v>GK</v>
      </c>
      <c r="AB14" s="54">
        <v>20</v>
      </c>
      <c r="AC14" s="54">
        <v>20</v>
      </c>
      <c r="AD14" s="57"/>
      <c r="AE14" s="53" t="str">
        <f t="shared" si="6"/>
        <v>ORA</v>
      </c>
      <c r="AF14" s="54">
        <v>21</v>
      </c>
      <c r="AG14" s="54">
        <v>20</v>
      </c>
      <c r="AH14" s="57"/>
      <c r="AI14" s="53" t="str">
        <f t="shared" si="7"/>
        <v>WS</v>
      </c>
      <c r="AJ14" s="54">
        <v>15</v>
      </c>
      <c r="AK14" s="54">
        <v>20</v>
      </c>
      <c r="AL14" s="58"/>
      <c r="AM14" s="18">
        <v>56</v>
      </c>
      <c r="AN14" s="42"/>
      <c r="AO14" s="42">
        <v>15</v>
      </c>
      <c r="AP14" s="42">
        <f t="shared" si="15"/>
        <v>12</v>
      </c>
      <c r="AQ14" s="42"/>
      <c r="AU14" s="2">
        <f t="shared" si="8"/>
        <v>57</v>
      </c>
      <c r="AV14" s="2">
        <f t="shared" si="16"/>
        <v>4</v>
      </c>
      <c r="AW14" s="2">
        <f t="shared" si="9"/>
        <v>53</v>
      </c>
      <c r="AX14" s="2">
        <f t="shared" si="17"/>
        <v>4</v>
      </c>
      <c r="AY14" s="2">
        <f t="shared" si="10"/>
        <v>67</v>
      </c>
      <c r="AZ14" s="2">
        <f t="shared" si="18"/>
        <v>5</v>
      </c>
      <c r="BA14" s="2">
        <f t="shared" si="11"/>
        <v>53</v>
      </c>
      <c r="BB14" s="2">
        <f t="shared" si="19"/>
        <v>4</v>
      </c>
      <c r="BC14" s="2">
        <f t="shared" si="12"/>
        <v>63</v>
      </c>
      <c r="BD14" s="2">
        <f t="shared" si="20"/>
        <v>4</v>
      </c>
      <c r="BE14" s="2">
        <f t="shared" si="13"/>
        <v>40</v>
      </c>
      <c r="BF14" s="2">
        <f t="shared" si="21"/>
        <v>3</v>
      </c>
      <c r="BG14" s="2">
        <f t="shared" si="14"/>
        <v>41</v>
      </c>
      <c r="BH14" s="2">
        <f t="shared" si="22"/>
        <v>3</v>
      </c>
    </row>
    <row r="15" spans="1:60" ht="17.5">
      <c r="A15" s="53">
        <f>STD!A6</f>
        <v>5</v>
      </c>
      <c r="B15" s="53" t="str">
        <f>STD!B6</f>
        <v>ST0790119</v>
      </c>
      <c r="C15" s="53">
        <f>STD!C6</f>
        <v>200205</v>
      </c>
      <c r="D15" s="53" t="str">
        <f>STD!D6</f>
        <v>BHUMIKA SHRESTHA</v>
      </c>
      <c r="E15" s="53" t="str">
        <f>IF(STD!E6=0,"",STD!E6)</f>
        <v>ANNAPURNA</v>
      </c>
      <c r="F15" s="53" t="str">
        <f>STD!F6</f>
        <v>ENGLISH MEDIUM</v>
      </c>
      <c r="G15" s="53" t="str">
        <f t="shared" si="0"/>
        <v>EN</v>
      </c>
      <c r="H15" s="54">
        <v>45</v>
      </c>
      <c r="I15" s="54">
        <v>25</v>
      </c>
      <c r="J15" s="57"/>
      <c r="K15" s="53" t="str">
        <f t="shared" si="1"/>
        <v>NEP</v>
      </c>
      <c r="L15" s="54">
        <v>47</v>
      </c>
      <c r="M15" s="54">
        <v>25</v>
      </c>
      <c r="N15" s="57"/>
      <c r="O15" s="53" t="str">
        <f t="shared" si="2"/>
        <v>MATH</v>
      </c>
      <c r="P15" s="54">
        <v>46</v>
      </c>
      <c r="Q15" s="54">
        <v>24</v>
      </c>
      <c r="R15" s="57"/>
      <c r="S15" s="53" t="str">
        <f t="shared" si="3"/>
        <v>SCI</v>
      </c>
      <c r="T15" s="54">
        <v>43</v>
      </c>
      <c r="U15" s="54">
        <v>24</v>
      </c>
      <c r="V15" s="57"/>
      <c r="W15" s="53" t="str">
        <f t="shared" si="4"/>
        <v>SOC</v>
      </c>
      <c r="X15" s="54">
        <v>45</v>
      </c>
      <c r="Y15" s="54">
        <v>25</v>
      </c>
      <c r="Z15" s="57"/>
      <c r="AA15" s="53" t="str">
        <f t="shared" si="5"/>
        <v>GK</v>
      </c>
      <c r="AB15" s="54">
        <v>21</v>
      </c>
      <c r="AC15" s="54">
        <v>18</v>
      </c>
      <c r="AD15" s="57"/>
      <c r="AE15" s="53" t="str">
        <f t="shared" si="6"/>
        <v>ORA</v>
      </c>
      <c r="AF15" s="54">
        <v>24</v>
      </c>
      <c r="AG15" s="54">
        <v>18</v>
      </c>
      <c r="AH15" s="57"/>
      <c r="AI15" s="53" t="str">
        <f t="shared" si="7"/>
        <v>WS</v>
      </c>
      <c r="AJ15" s="54">
        <v>25</v>
      </c>
      <c r="AK15" s="54">
        <v>18</v>
      </c>
      <c r="AL15" s="58"/>
      <c r="AM15" s="18">
        <v>54</v>
      </c>
      <c r="AN15" s="42"/>
      <c r="AO15" s="42">
        <v>24</v>
      </c>
      <c r="AP15" s="42">
        <f t="shared" si="15"/>
        <v>18</v>
      </c>
      <c r="AQ15" s="42"/>
      <c r="AU15" s="2">
        <f t="shared" si="8"/>
        <v>70</v>
      </c>
      <c r="AV15" s="2">
        <f t="shared" si="16"/>
        <v>5</v>
      </c>
      <c r="AW15" s="2">
        <f t="shared" si="9"/>
        <v>72</v>
      </c>
      <c r="AX15" s="2">
        <f t="shared" si="17"/>
        <v>5</v>
      </c>
      <c r="AY15" s="2">
        <f t="shared" si="10"/>
        <v>70</v>
      </c>
      <c r="AZ15" s="2">
        <f t="shared" si="18"/>
        <v>5</v>
      </c>
      <c r="BA15" s="2">
        <f t="shared" si="11"/>
        <v>67</v>
      </c>
      <c r="BB15" s="2">
        <f t="shared" si="19"/>
        <v>5</v>
      </c>
      <c r="BC15" s="2">
        <f t="shared" si="12"/>
        <v>70</v>
      </c>
      <c r="BD15" s="2">
        <f t="shared" si="20"/>
        <v>5</v>
      </c>
      <c r="BE15" s="2">
        <f t="shared" si="13"/>
        <v>39</v>
      </c>
      <c r="BF15" s="2">
        <f t="shared" si="21"/>
        <v>3</v>
      </c>
      <c r="BG15" s="2">
        <f t="shared" si="14"/>
        <v>42</v>
      </c>
      <c r="BH15" s="2">
        <f t="shared" si="22"/>
        <v>3</v>
      </c>
    </row>
    <row r="16" spans="1:60" ht="17.5">
      <c r="A16" s="53">
        <f>STD!A7</f>
        <v>6</v>
      </c>
      <c r="B16" s="53" t="str">
        <f>STD!B7</f>
        <v>ST0790104</v>
      </c>
      <c r="C16" s="53">
        <f>STD!C7</f>
        <v>200206</v>
      </c>
      <c r="D16" s="53" t="str">
        <f>STD!D7</f>
        <v>BIHANI LIMBU</v>
      </c>
      <c r="E16" s="53" t="str">
        <f>IF(STD!E7=0,"",STD!E7)</f>
        <v>ANNAPURNA</v>
      </c>
      <c r="F16" s="53" t="str">
        <f>STD!F7</f>
        <v>ENGLISH MEDIUM</v>
      </c>
      <c r="G16" s="53" t="str">
        <f t="shared" si="0"/>
        <v>EN</v>
      </c>
      <c r="H16" s="54">
        <v>37</v>
      </c>
      <c r="I16" s="54">
        <v>25</v>
      </c>
      <c r="J16" s="57"/>
      <c r="K16" s="53" t="str">
        <f t="shared" si="1"/>
        <v>NEP</v>
      </c>
      <c r="L16" s="54">
        <v>43</v>
      </c>
      <c r="M16" s="54">
        <v>25</v>
      </c>
      <c r="N16" s="57"/>
      <c r="O16" s="53" t="str">
        <f t="shared" si="2"/>
        <v>MATH</v>
      </c>
      <c r="P16" s="54">
        <v>32</v>
      </c>
      <c r="Q16" s="54">
        <v>24</v>
      </c>
      <c r="R16" s="57"/>
      <c r="S16" s="53" t="str">
        <f t="shared" si="3"/>
        <v>SCI</v>
      </c>
      <c r="T16" s="54">
        <v>39</v>
      </c>
      <c r="U16" s="54">
        <v>24</v>
      </c>
      <c r="V16" s="57"/>
      <c r="W16" s="53" t="str">
        <f t="shared" si="4"/>
        <v>SOC</v>
      </c>
      <c r="X16" s="54">
        <v>37</v>
      </c>
      <c r="Y16" s="54">
        <v>25</v>
      </c>
      <c r="Z16" s="57"/>
      <c r="AA16" s="53" t="str">
        <f t="shared" si="5"/>
        <v>GK</v>
      </c>
      <c r="AB16" s="54">
        <v>22</v>
      </c>
      <c r="AC16" s="54">
        <v>18</v>
      </c>
      <c r="AD16" s="57"/>
      <c r="AE16" s="53" t="str">
        <f t="shared" si="6"/>
        <v>ORA</v>
      </c>
      <c r="AF16" s="54">
        <v>25</v>
      </c>
      <c r="AG16" s="54">
        <v>18</v>
      </c>
      <c r="AH16" s="57"/>
      <c r="AI16" s="53" t="str">
        <f t="shared" si="7"/>
        <v>WS</v>
      </c>
      <c r="AJ16" s="54">
        <v>21</v>
      </c>
      <c r="AK16" s="54">
        <v>18</v>
      </c>
      <c r="AL16" s="58"/>
      <c r="AM16" s="18">
        <v>56</v>
      </c>
      <c r="AN16" s="42"/>
      <c r="AO16" s="42">
        <v>12</v>
      </c>
      <c r="AP16" s="42">
        <f t="shared" si="15"/>
        <v>9</v>
      </c>
      <c r="AQ16" s="42"/>
      <c r="AU16" s="2">
        <f t="shared" si="8"/>
        <v>62</v>
      </c>
      <c r="AV16" s="2">
        <f t="shared" si="16"/>
        <v>4</v>
      </c>
      <c r="AW16" s="2">
        <f t="shared" si="9"/>
        <v>68</v>
      </c>
      <c r="AX16" s="2">
        <f t="shared" si="17"/>
        <v>5</v>
      </c>
      <c r="AY16" s="2">
        <f t="shared" si="10"/>
        <v>56</v>
      </c>
      <c r="AZ16" s="2">
        <f t="shared" si="18"/>
        <v>4</v>
      </c>
      <c r="BA16" s="2">
        <f t="shared" si="11"/>
        <v>63</v>
      </c>
      <c r="BB16" s="2">
        <f t="shared" si="19"/>
        <v>4</v>
      </c>
      <c r="BC16" s="2">
        <f t="shared" si="12"/>
        <v>62</v>
      </c>
      <c r="BD16" s="2">
        <f t="shared" si="20"/>
        <v>4</v>
      </c>
      <c r="BE16" s="2">
        <f t="shared" si="13"/>
        <v>40</v>
      </c>
      <c r="BF16" s="2">
        <f t="shared" si="21"/>
        <v>3</v>
      </c>
      <c r="BG16" s="2">
        <f t="shared" si="14"/>
        <v>43</v>
      </c>
      <c r="BH16" s="2">
        <f t="shared" si="22"/>
        <v>3</v>
      </c>
    </row>
    <row r="17" spans="1:60" ht="17.5">
      <c r="A17" s="53">
        <f>STD!A8</f>
        <v>7</v>
      </c>
      <c r="B17" s="53" t="str">
        <f>STD!B8</f>
        <v>ST0800301</v>
      </c>
      <c r="C17" s="53">
        <f>STD!C8</f>
        <v>200207</v>
      </c>
      <c r="D17" s="53" t="str">
        <f>STD!D8</f>
        <v>DAINEL RAI</v>
      </c>
      <c r="E17" s="53" t="str">
        <f>IF(STD!E8=0,"",STD!E8)</f>
        <v>ANNAPURNA</v>
      </c>
      <c r="F17" s="53" t="str">
        <f>STD!F8</f>
        <v>ENGLISH MEDIUM</v>
      </c>
      <c r="G17" s="53" t="str">
        <f t="shared" si="0"/>
        <v>EN</v>
      </c>
      <c r="H17" s="54">
        <v>23</v>
      </c>
      <c r="I17" s="54">
        <v>23</v>
      </c>
      <c r="J17" s="57"/>
      <c r="K17" s="53" t="str">
        <f t="shared" si="1"/>
        <v>NEP</v>
      </c>
      <c r="L17" s="54">
        <v>27</v>
      </c>
      <c r="M17" s="54">
        <v>24</v>
      </c>
      <c r="N17" s="57"/>
      <c r="O17" s="53" t="str">
        <f t="shared" si="2"/>
        <v>MATH</v>
      </c>
      <c r="P17" s="54">
        <v>4</v>
      </c>
      <c r="Q17" s="54">
        <v>20</v>
      </c>
      <c r="R17" s="57"/>
      <c r="S17" s="53" t="str">
        <f t="shared" si="3"/>
        <v>SCI</v>
      </c>
      <c r="T17" s="54">
        <v>12</v>
      </c>
      <c r="U17" s="54">
        <v>20</v>
      </c>
      <c r="V17" s="57"/>
      <c r="W17" s="53" t="str">
        <f t="shared" si="4"/>
        <v>SOC</v>
      </c>
      <c r="X17" s="54">
        <v>1</v>
      </c>
      <c r="Y17" s="54">
        <v>24</v>
      </c>
      <c r="Z17" s="57"/>
      <c r="AA17" s="53" t="str">
        <f t="shared" si="5"/>
        <v>GK</v>
      </c>
      <c r="AB17" s="54">
        <v>16</v>
      </c>
      <c r="AC17" s="54">
        <v>16</v>
      </c>
      <c r="AD17" s="57"/>
      <c r="AE17" s="53" t="str">
        <f t="shared" si="6"/>
        <v>ORA</v>
      </c>
      <c r="AF17" s="54">
        <v>12</v>
      </c>
      <c r="AG17" s="54">
        <v>16</v>
      </c>
      <c r="AH17" s="57"/>
      <c r="AI17" s="53" t="str">
        <f t="shared" si="7"/>
        <v>WS</v>
      </c>
      <c r="AJ17" s="54">
        <v>6</v>
      </c>
      <c r="AK17" s="54">
        <v>16</v>
      </c>
      <c r="AL17" s="58"/>
      <c r="AM17" s="18">
        <v>35</v>
      </c>
      <c r="AN17" s="42"/>
      <c r="AO17" s="42">
        <v>12</v>
      </c>
      <c r="AP17" s="42">
        <f t="shared" si="15"/>
        <v>9</v>
      </c>
      <c r="AQ17" s="42"/>
      <c r="AU17" s="2">
        <f t="shared" si="8"/>
        <v>46</v>
      </c>
      <c r="AV17" s="2">
        <f t="shared" si="16"/>
        <v>3</v>
      </c>
      <c r="AW17" s="2">
        <f t="shared" si="9"/>
        <v>51</v>
      </c>
      <c r="AX17" s="2">
        <f t="shared" si="17"/>
        <v>4</v>
      </c>
      <c r="AY17" s="2">
        <f t="shared" si="10"/>
        <v>24</v>
      </c>
      <c r="AZ17" s="2">
        <f t="shared" si="18"/>
        <v>2</v>
      </c>
      <c r="BA17" s="2">
        <f t="shared" si="11"/>
        <v>32</v>
      </c>
      <c r="BB17" s="2">
        <f t="shared" si="19"/>
        <v>2</v>
      </c>
      <c r="BC17" s="2">
        <f t="shared" si="12"/>
        <v>25</v>
      </c>
      <c r="BD17" s="2">
        <f t="shared" si="20"/>
        <v>2</v>
      </c>
      <c r="BE17" s="2">
        <f t="shared" si="13"/>
        <v>32</v>
      </c>
      <c r="BF17" s="2">
        <f t="shared" si="21"/>
        <v>2</v>
      </c>
      <c r="BG17" s="2">
        <f t="shared" si="14"/>
        <v>28</v>
      </c>
      <c r="BH17" s="2">
        <f t="shared" si="22"/>
        <v>2</v>
      </c>
    </row>
    <row r="18" spans="1:60" ht="17.5">
      <c r="A18" s="53">
        <f>STD!A9</f>
        <v>8</v>
      </c>
      <c r="B18" s="53" t="str">
        <f>STD!B9</f>
        <v>ST0790202</v>
      </c>
      <c r="C18" s="53">
        <f>STD!C9</f>
        <v>200208</v>
      </c>
      <c r="D18" s="53" t="str">
        <f>STD!D9</f>
        <v>ENJU LIMBU</v>
      </c>
      <c r="E18" s="53" t="str">
        <f>IF(STD!E9=0,"",STD!E9)</f>
        <v>ANNAPURNA</v>
      </c>
      <c r="F18" s="53" t="str">
        <f>STD!F9</f>
        <v>ENGLISH MEDIUM</v>
      </c>
      <c r="G18" s="53" t="str">
        <f t="shared" si="0"/>
        <v>EN</v>
      </c>
      <c r="H18" s="54">
        <v>34</v>
      </c>
      <c r="I18" s="54">
        <v>25</v>
      </c>
      <c r="J18" s="57"/>
      <c r="K18" s="53" t="str">
        <f t="shared" si="1"/>
        <v>NEP</v>
      </c>
      <c r="L18" s="54">
        <v>37</v>
      </c>
      <c r="M18" s="54">
        <v>25</v>
      </c>
      <c r="N18" s="57"/>
      <c r="O18" s="53" t="str">
        <f t="shared" si="2"/>
        <v>MATH</v>
      </c>
      <c r="P18" s="54">
        <v>27</v>
      </c>
      <c r="Q18" s="54">
        <v>23</v>
      </c>
      <c r="R18" s="57"/>
      <c r="S18" s="53" t="str">
        <f t="shared" si="3"/>
        <v>SCI</v>
      </c>
      <c r="T18" s="54">
        <v>32</v>
      </c>
      <c r="U18" s="54">
        <v>23</v>
      </c>
      <c r="V18" s="57"/>
      <c r="W18" s="53" t="str">
        <f t="shared" si="4"/>
        <v>SOC</v>
      </c>
      <c r="X18" s="54">
        <v>37</v>
      </c>
      <c r="Y18" s="54">
        <v>25</v>
      </c>
      <c r="Z18" s="57"/>
      <c r="AA18" s="53" t="str">
        <f t="shared" si="5"/>
        <v>GK</v>
      </c>
      <c r="AB18" s="54">
        <v>19</v>
      </c>
      <c r="AC18" s="54">
        <v>19</v>
      </c>
      <c r="AD18" s="57"/>
      <c r="AE18" s="53" t="str">
        <f t="shared" si="6"/>
        <v>ORA</v>
      </c>
      <c r="AF18" s="54">
        <v>20</v>
      </c>
      <c r="AG18" s="54">
        <v>19</v>
      </c>
      <c r="AH18" s="57"/>
      <c r="AI18" s="53" t="str">
        <f t="shared" si="7"/>
        <v>WS</v>
      </c>
      <c r="AJ18" s="54">
        <v>12</v>
      </c>
      <c r="AK18" s="54">
        <v>19</v>
      </c>
      <c r="AL18" s="58"/>
      <c r="AM18" s="18">
        <v>55</v>
      </c>
      <c r="AN18" s="42"/>
      <c r="AO18" s="42">
        <v>20</v>
      </c>
      <c r="AP18" s="42">
        <f t="shared" si="15"/>
        <v>15</v>
      </c>
      <c r="AQ18" s="42"/>
      <c r="AU18" s="2">
        <f t="shared" si="8"/>
        <v>59</v>
      </c>
      <c r="AV18" s="2">
        <f t="shared" si="16"/>
        <v>4</v>
      </c>
      <c r="AW18" s="2">
        <f t="shared" si="9"/>
        <v>62</v>
      </c>
      <c r="AX18" s="2">
        <f t="shared" si="17"/>
        <v>4</v>
      </c>
      <c r="AY18" s="2">
        <f t="shared" si="10"/>
        <v>50</v>
      </c>
      <c r="AZ18" s="2">
        <f t="shared" si="18"/>
        <v>3</v>
      </c>
      <c r="BA18" s="2">
        <f t="shared" si="11"/>
        <v>55</v>
      </c>
      <c r="BB18" s="2">
        <f t="shared" si="19"/>
        <v>4</v>
      </c>
      <c r="BC18" s="2">
        <f t="shared" si="12"/>
        <v>62</v>
      </c>
      <c r="BD18" s="2">
        <f t="shared" si="20"/>
        <v>4</v>
      </c>
      <c r="BE18" s="2">
        <f t="shared" si="13"/>
        <v>38</v>
      </c>
      <c r="BF18" s="2">
        <f t="shared" si="21"/>
        <v>3</v>
      </c>
      <c r="BG18" s="2">
        <f t="shared" si="14"/>
        <v>39</v>
      </c>
      <c r="BH18" s="2">
        <f t="shared" si="22"/>
        <v>3</v>
      </c>
    </row>
    <row r="19" spans="1:60" ht="17.5">
      <c r="A19" s="53">
        <f>STD!A10</f>
        <v>9</v>
      </c>
      <c r="B19" s="53" t="str">
        <f>STD!B10</f>
        <v>ST0790097</v>
      </c>
      <c r="C19" s="53">
        <f>STD!C10</f>
        <v>200209</v>
      </c>
      <c r="D19" s="53" t="str">
        <f>STD!D10</f>
        <v>KRITAN KARKI</v>
      </c>
      <c r="E19" s="53" t="str">
        <f>IF(STD!E10=0,"",STD!E10)</f>
        <v>ANNAPURNA</v>
      </c>
      <c r="F19" s="53" t="str">
        <f>STD!F10</f>
        <v>ENGLISH MEDIUM</v>
      </c>
      <c r="G19" s="53" t="str">
        <f t="shared" si="0"/>
        <v>EN</v>
      </c>
      <c r="H19" s="54">
        <v>37</v>
      </c>
      <c r="I19" s="54">
        <v>23</v>
      </c>
      <c r="J19" s="57"/>
      <c r="K19" s="53" t="str">
        <f t="shared" si="1"/>
        <v>NEP</v>
      </c>
      <c r="L19" s="54">
        <v>36</v>
      </c>
      <c r="M19" s="54">
        <v>25</v>
      </c>
      <c r="N19" s="57"/>
      <c r="O19" s="53" t="str">
        <f t="shared" si="2"/>
        <v>MATH</v>
      </c>
      <c r="P19" s="54">
        <v>42</v>
      </c>
      <c r="Q19" s="54">
        <v>24</v>
      </c>
      <c r="R19" s="57"/>
      <c r="S19" s="53" t="str">
        <f t="shared" si="3"/>
        <v>SCI</v>
      </c>
      <c r="T19" s="54">
        <v>44</v>
      </c>
      <c r="U19" s="54">
        <v>24</v>
      </c>
      <c r="V19" s="57"/>
      <c r="W19" s="53" t="str">
        <f t="shared" si="4"/>
        <v>SOC</v>
      </c>
      <c r="X19" s="54">
        <v>43</v>
      </c>
      <c r="Y19" s="54">
        <v>25</v>
      </c>
      <c r="Z19" s="57"/>
      <c r="AA19" s="53" t="str">
        <f t="shared" si="5"/>
        <v>GK</v>
      </c>
      <c r="AB19" s="54">
        <v>20</v>
      </c>
      <c r="AC19" s="54">
        <v>20</v>
      </c>
      <c r="AD19" s="57"/>
      <c r="AE19" s="53" t="str">
        <f t="shared" si="6"/>
        <v>ORA</v>
      </c>
      <c r="AF19" s="54">
        <v>23</v>
      </c>
      <c r="AG19" s="54">
        <v>20</v>
      </c>
      <c r="AH19" s="57"/>
      <c r="AI19" s="53" t="str">
        <f t="shared" si="7"/>
        <v>WS</v>
      </c>
      <c r="AJ19" s="54">
        <v>14</v>
      </c>
      <c r="AK19" s="54">
        <v>20</v>
      </c>
      <c r="AL19" s="58"/>
      <c r="AM19" s="18">
        <v>55</v>
      </c>
      <c r="AN19" s="42"/>
      <c r="AO19" s="42">
        <v>3</v>
      </c>
      <c r="AP19" s="42">
        <f t="shared" si="15"/>
        <v>3</v>
      </c>
      <c r="AQ19" s="42"/>
      <c r="AU19" s="2">
        <f t="shared" si="8"/>
        <v>60</v>
      </c>
      <c r="AV19" s="2">
        <f t="shared" si="16"/>
        <v>4</v>
      </c>
      <c r="AW19" s="2">
        <f t="shared" si="9"/>
        <v>61</v>
      </c>
      <c r="AX19" s="2">
        <f t="shared" si="17"/>
        <v>4</v>
      </c>
      <c r="AY19" s="2">
        <f t="shared" si="10"/>
        <v>66</v>
      </c>
      <c r="AZ19" s="2">
        <f t="shared" si="18"/>
        <v>4</v>
      </c>
      <c r="BA19" s="2">
        <f t="shared" si="11"/>
        <v>68</v>
      </c>
      <c r="BB19" s="2">
        <f t="shared" si="19"/>
        <v>5</v>
      </c>
      <c r="BC19" s="2">
        <f t="shared" si="12"/>
        <v>68</v>
      </c>
      <c r="BD19" s="2">
        <f t="shared" si="20"/>
        <v>5</v>
      </c>
      <c r="BE19" s="2">
        <f t="shared" si="13"/>
        <v>40</v>
      </c>
      <c r="BF19" s="2">
        <f t="shared" si="21"/>
        <v>3</v>
      </c>
      <c r="BG19" s="2">
        <f t="shared" si="14"/>
        <v>43</v>
      </c>
      <c r="BH19" s="2">
        <f t="shared" si="22"/>
        <v>3</v>
      </c>
    </row>
    <row r="20" spans="1:60" ht="17.5">
      <c r="A20" s="53">
        <f>STD!A11</f>
        <v>10</v>
      </c>
      <c r="B20" s="53" t="str">
        <f>STD!B11</f>
        <v>ST0790100</v>
      </c>
      <c r="C20" s="53">
        <f>STD!C11</f>
        <v>200210</v>
      </c>
      <c r="D20" s="53" t="str">
        <f>STD!D11</f>
        <v>LIJA SHAH</v>
      </c>
      <c r="E20" s="53" t="str">
        <f>IF(STD!E11=0,"",STD!E11)</f>
        <v>ANNAPURNA</v>
      </c>
      <c r="F20" s="53" t="str">
        <f>STD!F11</f>
        <v>ENGLISH MEDIUM</v>
      </c>
      <c r="G20" s="53" t="str">
        <f t="shared" si="0"/>
        <v>EN</v>
      </c>
      <c r="H20" s="54">
        <v>32</v>
      </c>
      <c r="I20" s="54">
        <v>25</v>
      </c>
      <c r="J20" s="57"/>
      <c r="K20" s="53" t="str">
        <f t="shared" si="1"/>
        <v>NEP</v>
      </c>
      <c r="L20" s="54">
        <v>33</v>
      </c>
      <c r="M20" s="54">
        <v>25</v>
      </c>
      <c r="N20" s="57"/>
      <c r="O20" s="53" t="str">
        <f t="shared" si="2"/>
        <v>MATH</v>
      </c>
      <c r="P20" s="54">
        <v>18</v>
      </c>
      <c r="Q20" s="54">
        <v>23</v>
      </c>
      <c r="R20" s="57"/>
      <c r="S20" s="53" t="str">
        <f t="shared" si="3"/>
        <v>SCI</v>
      </c>
      <c r="T20" s="54">
        <v>14</v>
      </c>
      <c r="U20" s="54">
        <v>21</v>
      </c>
      <c r="V20" s="57"/>
      <c r="W20" s="53" t="str">
        <f t="shared" si="4"/>
        <v>SOC</v>
      </c>
      <c r="X20" s="54">
        <v>18</v>
      </c>
      <c r="Y20" s="54">
        <v>25</v>
      </c>
      <c r="Z20" s="57"/>
      <c r="AA20" s="53" t="str">
        <f t="shared" si="5"/>
        <v>GK</v>
      </c>
      <c r="AB20" s="54">
        <v>16</v>
      </c>
      <c r="AC20" s="54">
        <v>16</v>
      </c>
      <c r="AD20" s="57"/>
      <c r="AE20" s="53" t="str">
        <f t="shared" si="6"/>
        <v>ORA</v>
      </c>
      <c r="AF20" s="54">
        <v>14</v>
      </c>
      <c r="AG20" s="54">
        <v>16</v>
      </c>
      <c r="AH20" s="57"/>
      <c r="AI20" s="53" t="str">
        <f t="shared" si="7"/>
        <v>WS</v>
      </c>
      <c r="AJ20" s="54">
        <v>8</v>
      </c>
      <c r="AK20" s="54">
        <v>16</v>
      </c>
      <c r="AL20" s="58"/>
      <c r="AM20" s="18">
        <v>55</v>
      </c>
      <c r="AN20" s="42"/>
      <c r="AO20" s="42">
        <v>27</v>
      </c>
      <c r="AP20" s="42">
        <f t="shared" si="15"/>
        <v>21</v>
      </c>
      <c r="AQ20" s="42"/>
      <c r="AU20" s="2">
        <f t="shared" si="8"/>
        <v>57</v>
      </c>
      <c r="AV20" s="2">
        <f t="shared" si="16"/>
        <v>4</v>
      </c>
      <c r="AW20" s="2">
        <f t="shared" si="9"/>
        <v>58</v>
      </c>
      <c r="AX20" s="2">
        <f t="shared" si="17"/>
        <v>4</v>
      </c>
      <c r="AY20" s="2">
        <f t="shared" si="10"/>
        <v>41</v>
      </c>
      <c r="AZ20" s="2">
        <f t="shared" si="18"/>
        <v>3</v>
      </c>
      <c r="BA20" s="2">
        <f t="shared" si="11"/>
        <v>35</v>
      </c>
      <c r="BB20" s="2">
        <f t="shared" si="19"/>
        <v>3</v>
      </c>
      <c r="BC20" s="2">
        <f t="shared" si="12"/>
        <v>43</v>
      </c>
      <c r="BD20" s="2">
        <f t="shared" si="20"/>
        <v>3</v>
      </c>
      <c r="BE20" s="2">
        <f t="shared" si="13"/>
        <v>32</v>
      </c>
      <c r="BF20" s="2">
        <f t="shared" si="21"/>
        <v>2</v>
      </c>
      <c r="BG20" s="2">
        <f t="shared" si="14"/>
        <v>30</v>
      </c>
      <c r="BH20" s="2">
        <f t="shared" si="22"/>
        <v>2</v>
      </c>
    </row>
    <row r="21" spans="1:60" ht="17.5">
      <c r="A21" s="53">
        <f>STD!A12</f>
        <v>11</v>
      </c>
      <c r="B21" s="53" t="str">
        <f>STD!B12</f>
        <v>ST0790302</v>
      </c>
      <c r="C21" s="53">
        <f>STD!C12</f>
        <v>200211</v>
      </c>
      <c r="D21" s="53" t="str">
        <f>STD!D12</f>
        <v>LINA BASNET</v>
      </c>
      <c r="E21" s="53" t="str">
        <f>IF(STD!E12=0,"",STD!E12)</f>
        <v>ANNAPURNA</v>
      </c>
      <c r="F21" s="53" t="str">
        <f>STD!F12</f>
        <v>ENGLISH MEDIUM</v>
      </c>
      <c r="G21" s="53" t="str">
        <f t="shared" si="0"/>
        <v>EN</v>
      </c>
      <c r="H21" s="54">
        <v>18</v>
      </c>
      <c r="I21" s="54">
        <v>25</v>
      </c>
      <c r="J21" s="57"/>
      <c r="K21" s="53" t="str">
        <f t="shared" si="1"/>
        <v>NEP</v>
      </c>
      <c r="L21" s="54">
        <v>26</v>
      </c>
      <c r="M21" s="54">
        <v>24</v>
      </c>
      <c r="N21" s="57"/>
      <c r="O21" s="53" t="str">
        <f t="shared" si="2"/>
        <v>MATH</v>
      </c>
      <c r="P21" s="54">
        <v>18</v>
      </c>
      <c r="Q21" s="54">
        <v>20</v>
      </c>
      <c r="R21" s="57"/>
      <c r="S21" s="53" t="str">
        <f t="shared" si="3"/>
        <v>SCI</v>
      </c>
      <c r="T21" s="54">
        <v>18</v>
      </c>
      <c r="U21" s="54">
        <v>20</v>
      </c>
      <c r="V21" s="57"/>
      <c r="W21" s="53" t="str">
        <f t="shared" si="4"/>
        <v>SOC</v>
      </c>
      <c r="X21" s="54">
        <v>33</v>
      </c>
      <c r="Y21" s="54">
        <v>24</v>
      </c>
      <c r="Z21" s="57"/>
      <c r="AA21" s="53" t="str">
        <f t="shared" si="5"/>
        <v>GK</v>
      </c>
      <c r="AB21" s="54">
        <v>19</v>
      </c>
      <c r="AC21" s="54">
        <v>19</v>
      </c>
      <c r="AD21" s="57"/>
      <c r="AE21" s="53" t="str">
        <f t="shared" si="6"/>
        <v>ORA</v>
      </c>
      <c r="AF21" s="54">
        <v>11</v>
      </c>
      <c r="AG21" s="54">
        <v>19</v>
      </c>
      <c r="AH21" s="57"/>
      <c r="AI21" s="53" t="str">
        <f t="shared" si="7"/>
        <v>WS</v>
      </c>
      <c r="AJ21" s="54">
        <v>8</v>
      </c>
      <c r="AK21" s="54">
        <v>19</v>
      </c>
      <c r="AL21" s="58"/>
      <c r="AM21" s="18">
        <v>52</v>
      </c>
      <c r="AN21" s="42"/>
      <c r="AO21" s="42">
        <v>6</v>
      </c>
      <c r="AP21" s="42">
        <f t="shared" si="15"/>
        <v>5</v>
      </c>
      <c r="AQ21" s="42"/>
      <c r="AU21" s="2">
        <f t="shared" si="8"/>
        <v>43</v>
      </c>
      <c r="AV21" s="2">
        <f t="shared" si="16"/>
        <v>3</v>
      </c>
      <c r="AW21" s="2">
        <f t="shared" si="9"/>
        <v>50</v>
      </c>
      <c r="AX21" s="2">
        <f t="shared" si="17"/>
        <v>3</v>
      </c>
      <c r="AY21" s="2">
        <f t="shared" si="10"/>
        <v>38</v>
      </c>
      <c r="AZ21" s="2">
        <f t="shared" si="18"/>
        <v>3</v>
      </c>
      <c r="BA21" s="2">
        <f t="shared" si="11"/>
        <v>38</v>
      </c>
      <c r="BB21" s="2">
        <f t="shared" si="19"/>
        <v>3</v>
      </c>
      <c r="BC21" s="2">
        <f t="shared" si="12"/>
        <v>57</v>
      </c>
      <c r="BD21" s="2">
        <f t="shared" si="20"/>
        <v>4</v>
      </c>
      <c r="BE21" s="2">
        <f t="shared" si="13"/>
        <v>38</v>
      </c>
      <c r="BF21" s="2">
        <f t="shared" si="21"/>
        <v>3</v>
      </c>
      <c r="BG21" s="2">
        <f t="shared" si="14"/>
        <v>30</v>
      </c>
      <c r="BH21" s="2">
        <f t="shared" si="22"/>
        <v>2</v>
      </c>
    </row>
    <row r="22" spans="1:60" ht="17.5">
      <c r="A22" s="53">
        <f>STD!A13</f>
        <v>12</v>
      </c>
      <c r="B22" s="53" t="str">
        <f>STD!B13</f>
        <v>ST0790115</v>
      </c>
      <c r="C22" s="53">
        <f>STD!C13</f>
        <v>200212</v>
      </c>
      <c r="D22" s="53" t="str">
        <f>STD!D13</f>
        <v>NISUM LAWATI</v>
      </c>
      <c r="E22" s="53" t="str">
        <f>IF(STD!E13=0,"",STD!E13)</f>
        <v>ANNAPURNA</v>
      </c>
      <c r="F22" s="53" t="str">
        <f>STD!F13</f>
        <v>ENGLISH MEDIUM</v>
      </c>
      <c r="G22" s="53" t="str">
        <f t="shared" si="0"/>
        <v>EN</v>
      </c>
      <c r="H22" s="54">
        <v>26</v>
      </c>
      <c r="I22" s="54">
        <v>20</v>
      </c>
      <c r="J22" s="57"/>
      <c r="K22" s="53" t="str">
        <f t="shared" si="1"/>
        <v>NEP</v>
      </c>
      <c r="L22" s="54">
        <v>32</v>
      </c>
      <c r="M22" s="54">
        <v>25</v>
      </c>
      <c r="N22" s="57"/>
      <c r="O22" s="53" t="str">
        <f t="shared" si="2"/>
        <v>MATH</v>
      </c>
      <c r="P22" s="54">
        <v>20</v>
      </c>
      <c r="Q22" s="54">
        <v>23</v>
      </c>
      <c r="R22" s="57"/>
      <c r="S22" s="53" t="str">
        <f t="shared" si="3"/>
        <v>SCI</v>
      </c>
      <c r="T22" s="54">
        <v>18</v>
      </c>
      <c r="U22" s="54">
        <v>21</v>
      </c>
      <c r="V22" s="57"/>
      <c r="W22" s="53" t="str">
        <f t="shared" si="4"/>
        <v>SOC</v>
      </c>
      <c r="X22" s="54">
        <v>22</v>
      </c>
      <c r="Y22" s="54">
        <v>25</v>
      </c>
      <c r="Z22" s="57"/>
      <c r="AA22" s="53" t="str">
        <f t="shared" si="5"/>
        <v>GK</v>
      </c>
      <c r="AB22" s="54">
        <v>19</v>
      </c>
      <c r="AC22" s="54">
        <v>19</v>
      </c>
      <c r="AD22" s="57"/>
      <c r="AE22" s="53" t="str">
        <f t="shared" si="6"/>
        <v>ORA</v>
      </c>
      <c r="AF22" s="54">
        <v>17</v>
      </c>
      <c r="AG22" s="54">
        <v>19</v>
      </c>
      <c r="AH22" s="57"/>
      <c r="AI22" s="53" t="str">
        <f t="shared" si="7"/>
        <v>WS</v>
      </c>
      <c r="AJ22" s="54">
        <v>14</v>
      </c>
      <c r="AK22" s="54">
        <v>19</v>
      </c>
      <c r="AL22" s="58"/>
      <c r="AM22" s="18">
        <v>56</v>
      </c>
      <c r="AN22" s="42"/>
      <c r="AO22" s="42">
        <v>14</v>
      </c>
      <c r="AP22" s="42">
        <f t="shared" si="15"/>
        <v>11</v>
      </c>
      <c r="AQ22" s="42"/>
      <c r="AU22" s="2">
        <f t="shared" si="8"/>
        <v>46</v>
      </c>
      <c r="AV22" s="2">
        <f t="shared" si="16"/>
        <v>3</v>
      </c>
      <c r="AW22" s="2">
        <f t="shared" si="9"/>
        <v>57</v>
      </c>
      <c r="AX22" s="2">
        <f t="shared" si="17"/>
        <v>4</v>
      </c>
      <c r="AY22" s="2">
        <f t="shared" si="10"/>
        <v>43</v>
      </c>
      <c r="AZ22" s="2">
        <f t="shared" si="18"/>
        <v>3</v>
      </c>
      <c r="BA22" s="2">
        <f t="shared" si="11"/>
        <v>39</v>
      </c>
      <c r="BB22" s="2">
        <f t="shared" si="19"/>
        <v>3</v>
      </c>
      <c r="BC22" s="2">
        <f t="shared" si="12"/>
        <v>47</v>
      </c>
      <c r="BD22" s="2">
        <f t="shared" si="20"/>
        <v>3</v>
      </c>
      <c r="BE22" s="2">
        <f t="shared" si="13"/>
        <v>38</v>
      </c>
      <c r="BF22" s="2">
        <f t="shared" si="21"/>
        <v>3</v>
      </c>
      <c r="BG22" s="2">
        <f t="shared" si="14"/>
        <v>36</v>
      </c>
      <c r="BH22" s="2">
        <f t="shared" si="22"/>
        <v>3</v>
      </c>
    </row>
    <row r="23" spans="1:60" ht="17.5">
      <c r="A23" s="53">
        <f>STD!A14</f>
        <v>13</v>
      </c>
      <c r="B23" s="53" t="str">
        <f>STD!B14</f>
        <v>ST0790186</v>
      </c>
      <c r="C23" s="53">
        <f>STD!C14</f>
        <v>200213</v>
      </c>
      <c r="D23" s="53" t="str">
        <f>STD!D14</f>
        <v>PARISA NAKARMI</v>
      </c>
      <c r="E23" s="53" t="str">
        <f>IF(STD!E14=0,"",STD!E14)</f>
        <v>ANNAPURNA</v>
      </c>
      <c r="F23" s="53" t="str">
        <f>STD!F14</f>
        <v>ENGLISH MEDIUM</v>
      </c>
      <c r="G23" s="53" t="str">
        <f t="shared" si="0"/>
        <v>EN</v>
      </c>
      <c r="H23" s="54">
        <v>34</v>
      </c>
      <c r="I23" s="54">
        <v>23</v>
      </c>
      <c r="J23" s="57"/>
      <c r="K23" s="53" t="str">
        <f t="shared" si="1"/>
        <v>NEP</v>
      </c>
      <c r="L23" s="54">
        <v>34</v>
      </c>
      <c r="M23" s="54">
        <v>25</v>
      </c>
      <c r="N23" s="57"/>
      <c r="O23" s="53" t="str">
        <f t="shared" si="2"/>
        <v>MATH</v>
      </c>
      <c r="P23" s="54">
        <v>34</v>
      </c>
      <c r="Q23" s="54">
        <v>24</v>
      </c>
      <c r="R23" s="57"/>
      <c r="S23" s="53" t="str">
        <f t="shared" si="3"/>
        <v>SCI</v>
      </c>
      <c r="T23" s="54">
        <v>33</v>
      </c>
      <c r="U23" s="54">
        <v>21</v>
      </c>
      <c r="V23" s="57"/>
      <c r="W23" s="53" t="str">
        <f t="shared" si="4"/>
        <v>SOC</v>
      </c>
      <c r="X23" s="54">
        <v>33</v>
      </c>
      <c r="Y23" s="54">
        <v>25</v>
      </c>
      <c r="Z23" s="57"/>
      <c r="AA23" s="53" t="str">
        <f t="shared" si="5"/>
        <v>GK</v>
      </c>
      <c r="AB23" s="54">
        <v>20</v>
      </c>
      <c r="AC23" s="54">
        <v>20</v>
      </c>
      <c r="AD23" s="57"/>
      <c r="AE23" s="53" t="str">
        <f t="shared" si="6"/>
        <v>ORA</v>
      </c>
      <c r="AF23" s="54">
        <v>25</v>
      </c>
      <c r="AG23" s="54">
        <v>20</v>
      </c>
      <c r="AH23" s="57"/>
      <c r="AI23" s="53" t="str">
        <f t="shared" si="7"/>
        <v>WS</v>
      </c>
      <c r="AJ23" s="54">
        <v>6</v>
      </c>
      <c r="AK23" s="54">
        <v>20</v>
      </c>
      <c r="AL23" s="58"/>
      <c r="AM23" s="18">
        <v>54</v>
      </c>
      <c r="AN23" s="42"/>
      <c r="AO23" s="42">
        <v>20</v>
      </c>
      <c r="AP23" s="42">
        <f t="shared" si="15"/>
        <v>15</v>
      </c>
      <c r="AQ23" s="42"/>
      <c r="AU23" s="2">
        <f t="shared" si="8"/>
        <v>57</v>
      </c>
      <c r="AV23" s="2">
        <f t="shared" si="16"/>
        <v>4</v>
      </c>
      <c r="AW23" s="2">
        <f t="shared" si="9"/>
        <v>59</v>
      </c>
      <c r="AX23" s="2">
        <f t="shared" si="17"/>
        <v>4</v>
      </c>
      <c r="AY23" s="2">
        <f t="shared" si="10"/>
        <v>58</v>
      </c>
      <c r="AZ23" s="2">
        <f t="shared" si="18"/>
        <v>4</v>
      </c>
      <c r="BA23" s="2">
        <f t="shared" si="11"/>
        <v>54</v>
      </c>
      <c r="BB23" s="2">
        <f t="shared" si="19"/>
        <v>4</v>
      </c>
      <c r="BC23" s="2">
        <f t="shared" si="12"/>
        <v>58</v>
      </c>
      <c r="BD23" s="2">
        <f t="shared" si="20"/>
        <v>4</v>
      </c>
      <c r="BE23" s="2">
        <f t="shared" si="13"/>
        <v>40</v>
      </c>
      <c r="BF23" s="2">
        <f t="shared" si="21"/>
        <v>3</v>
      </c>
      <c r="BG23" s="2">
        <f t="shared" si="14"/>
        <v>45</v>
      </c>
      <c r="BH23" s="2">
        <f t="shared" si="22"/>
        <v>3</v>
      </c>
    </row>
    <row r="24" spans="1:60" ht="17.5">
      <c r="A24" s="53">
        <f>STD!A15</f>
        <v>14</v>
      </c>
      <c r="B24" s="53" t="str">
        <f>STD!B15</f>
        <v>ST0800463</v>
      </c>
      <c r="C24" s="53">
        <f>STD!C15</f>
        <v>200214</v>
      </c>
      <c r="D24" s="53" t="str">
        <f>STD!D15</f>
        <v>PRAJWAL TAMANG</v>
      </c>
      <c r="E24" s="53" t="str">
        <f>IF(STD!E15=0,"",STD!E15)</f>
        <v>ANNAPURNA</v>
      </c>
      <c r="F24" s="53" t="str">
        <f>STD!F15</f>
        <v>ENGLISH MEDIUM</v>
      </c>
      <c r="G24" s="53" t="str">
        <f t="shared" si="0"/>
        <v>EN</v>
      </c>
      <c r="H24" s="54">
        <v>21</v>
      </c>
      <c r="I24" s="54">
        <v>22</v>
      </c>
      <c r="J24" s="57"/>
      <c r="K24" s="53" t="str">
        <f t="shared" si="1"/>
        <v>NEP</v>
      </c>
      <c r="L24" s="54">
        <v>21</v>
      </c>
      <c r="M24" s="54">
        <v>23</v>
      </c>
      <c r="N24" s="57"/>
      <c r="O24" s="53" t="str">
        <f t="shared" si="2"/>
        <v>MATH</v>
      </c>
      <c r="P24" s="54">
        <v>18</v>
      </c>
      <c r="Q24" s="54">
        <v>22</v>
      </c>
      <c r="R24" s="57"/>
      <c r="S24" s="53" t="str">
        <f t="shared" si="3"/>
        <v>SCI</v>
      </c>
      <c r="T24" s="54">
        <v>14</v>
      </c>
      <c r="U24" s="54">
        <v>20</v>
      </c>
      <c r="V24" s="57"/>
      <c r="W24" s="53" t="str">
        <f t="shared" si="4"/>
        <v>SOC</v>
      </c>
      <c r="X24" s="54">
        <v>13</v>
      </c>
      <c r="Y24" s="54">
        <v>23</v>
      </c>
      <c r="Z24" s="57"/>
      <c r="AA24" s="53" t="str">
        <f t="shared" si="5"/>
        <v>GK</v>
      </c>
      <c r="AB24" s="54">
        <v>12</v>
      </c>
      <c r="AC24" s="54">
        <v>12</v>
      </c>
      <c r="AD24" s="57"/>
      <c r="AE24" s="53" t="str">
        <f t="shared" si="6"/>
        <v>ORA</v>
      </c>
      <c r="AF24" s="54">
        <v>19</v>
      </c>
      <c r="AG24" s="54">
        <v>12</v>
      </c>
      <c r="AH24" s="57"/>
      <c r="AI24" s="53" t="str">
        <f t="shared" si="7"/>
        <v>WS</v>
      </c>
      <c r="AJ24" s="54">
        <v>8</v>
      </c>
      <c r="AK24" s="54">
        <v>12</v>
      </c>
      <c r="AL24" s="58"/>
      <c r="AM24" s="18">
        <v>46</v>
      </c>
      <c r="AN24" s="42"/>
      <c r="AO24" s="42">
        <v>5</v>
      </c>
      <c r="AP24" s="42">
        <f t="shared" si="15"/>
        <v>4</v>
      </c>
      <c r="AQ24" s="42"/>
      <c r="AU24" s="2">
        <f t="shared" si="8"/>
        <v>43</v>
      </c>
      <c r="AV24" s="2">
        <f t="shared" si="16"/>
        <v>3</v>
      </c>
      <c r="AW24" s="2">
        <f t="shared" si="9"/>
        <v>44</v>
      </c>
      <c r="AX24" s="2">
        <f t="shared" si="17"/>
        <v>3</v>
      </c>
      <c r="AY24" s="2">
        <f t="shared" si="10"/>
        <v>40</v>
      </c>
      <c r="AZ24" s="2">
        <f t="shared" si="18"/>
        <v>3</v>
      </c>
      <c r="BA24" s="2">
        <f t="shared" si="11"/>
        <v>34</v>
      </c>
      <c r="BB24" s="2">
        <f t="shared" si="19"/>
        <v>3</v>
      </c>
      <c r="BC24" s="2">
        <f t="shared" si="12"/>
        <v>36</v>
      </c>
      <c r="BD24" s="2">
        <f t="shared" si="20"/>
        <v>3</v>
      </c>
      <c r="BE24" s="2">
        <f t="shared" si="13"/>
        <v>24</v>
      </c>
      <c r="BF24" s="2">
        <f t="shared" si="21"/>
        <v>2</v>
      </c>
      <c r="BG24" s="2">
        <f t="shared" si="14"/>
        <v>31</v>
      </c>
      <c r="BH24" s="2">
        <f t="shared" si="22"/>
        <v>2</v>
      </c>
    </row>
    <row r="25" spans="1:60" ht="17.5">
      <c r="A25" s="53">
        <f>STD!A16</f>
        <v>15</v>
      </c>
      <c r="B25" s="53" t="str">
        <f>STD!B16</f>
        <v>ST0790101</v>
      </c>
      <c r="C25" s="53">
        <f>STD!C16</f>
        <v>200215</v>
      </c>
      <c r="D25" s="53" t="str">
        <f>STD!D16</f>
        <v>PRAYUM JUNG GADTAULA</v>
      </c>
      <c r="E25" s="53" t="str">
        <f>IF(STD!E16=0,"",STD!E16)</f>
        <v>ANNAPURNA</v>
      </c>
      <c r="F25" s="53" t="str">
        <f>STD!F16</f>
        <v>ENGLISH MEDIUM</v>
      </c>
      <c r="G25" s="53" t="str">
        <f t="shared" si="0"/>
        <v>EN</v>
      </c>
      <c r="H25" s="54">
        <v>39</v>
      </c>
      <c r="I25" s="54">
        <v>25</v>
      </c>
      <c r="J25" s="57"/>
      <c r="K25" s="53" t="str">
        <f t="shared" si="1"/>
        <v>NEP</v>
      </c>
      <c r="L25" s="54">
        <v>38</v>
      </c>
      <c r="M25" s="54">
        <v>25</v>
      </c>
      <c r="N25" s="57"/>
      <c r="O25" s="53" t="str">
        <f t="shared" si="2"/>
        <v>MATH</v>
      </c>
      <c r="P25" s="54">
        <v>41</v>
      </c>
      <c r="Q25" s="54">
        <v>24</v>
      </c>
      <c r="R25" s="57"/>
      <c r="S25" s="53" t="str">
        <f t="shared" si="3"/>
        <v>SCI</v>
      </c>
      <c r="T25" s="54">
        <v>32</v>
      </c>
      <c r="U25" s="54">
        <v>24</v>
      </c>
      <c r="V25" s="57"/>
      <c r="W25" s="53" t="str">
        <f t="shared" si="4"/>
        <v>SOC</v>
      </c>
      <c r="X25" s="54">
        <v>39</v>
      </c>
      <c r="Y25" s="54">
        <v>25</v>
      </c>
      <c r="Z25" s="57"/>
      <c r="AA25" s="53" t="str">
        <f t="shared" si="5"/>
        <v>GK</v>
      </c>
      <c r="AB25" s="54">
        <v>18</v>
      </c>
      <c r="AC25" s="54">
        <v>18</v>
      </c>
      <c r="AD25" s="57"/>
      <c r="AE25" s="53" t="str">
        <f t="shared" si="6"/>
        <v>ORA</v>
      </c>
      <c r="AF25" s="54">
        <v>25</v>
      </c>
      <c r="AG25" s="54">
        <v>18</v>
      </c>
      <c r="AH25" s="57"/>
      <c r="AI25" s="53" t="str">
        <f t="shared" si="7"/>
        <v>WS</v>
      </c>
      <c r="AJ25" s="54">
        <v>13</v>
      </c>
      <c r="AK25" s="54">
        <v>18</v>
      </c>
      <c r="AL25" s="58"/>
      <c r="AM25" s="18">
        <v>55</v>
      </c>
      <c r="AN25" s="42"/>
      <c r="AO25" s="42">
        <v>11</v>
      </c>
      <c r="AP25" s="42">
        <f t="shared" si="15"/>
        <v>9</v>
      </c>
      <c r="AQ25" s="42"/>
      <c r="AU25" s="2">
        <f t="shared" si="8"/>
        <v>64</v>
      </c>
      <c r="AV25" s="2">
        <f t="shared" si="16"/>
        <v>4</v>
      </c>
      <c r="AW25" s="2">
        <f t="shared" si="9"/>
        <v>63</v>
      </c>
      <c r="AX25" s="2">
        <f t="shared" si="17"/>
        <v>4</v>
      </c>
      <c r="AY25" s="2">
        <f t="shared" si="10"/>
        <v>65</v>
      </c>
      <c r="AZ25" s="2">
        <f t="shared" si="18"/>
        <v>4</v>
      </c>
      <c r="BA25" s="2">
        <f t="shared" si="11"/>
        <v>56</v>
      </c>
      <c r="BB25" s="2">
        <f t="shared" si="19"/>
        <v>4</v>
      </c>
      <c r="BC25" s="2">
        <f t="shared" si="12"/>
        <v>64</v>
      </c>
      <c r="BD25" s="2">
        <f t="shared" si="20"/>
        <v>4</v>
      </c>
      <c r="BE25" s="2">
        <f t="shared" si="13"/>
        <v>36</v>
      </c>
      <c r="BF25" s="2">
        <f t="shared" si="21"/>
        <v>3</v>
      </c>
      <c r="BG25" s="2">
        <f t="shared" si="14"/>
        <v>43</v>
      </c>
      <c r="BH25" s="2">
        <f t="shared" si="22"/>
        <v>3</v>
      </c>
    </row>
    <row r="26" spans="1:60" ht="17.5">
      <c r="A26" s="53">
        <f>STD!A17</f>
        <v>16</v>
      </c>
      <c r="B26" s="53" t="str">
        <f>STD!B17</f>
        <v>ST0790114</v>
      </c>
      <c r="C26" s="53">
        <f>STD!C17</f>
        <v>200216</v>
      </c>
      <c r="D26" s="53" t="str">
        <f>STD!D17</f>
        <v>PRINSEK LIMBU</v>
      </c>
      <c r="E26" s="53" t="str">
        <f>IF(STD!E17=0,"",STD!E17)</f>
        <v>ANNAPURNA</v>
      </c>
      <c r="F26" s="53" t="str">
        <f>STD!F17</f>
        <v>ENGLISH MEDIUM</v>
      </c>
      <c r="G26" s="53" t="str">
        <f t="shared" si="0"/>
        <v>EN</v>
      </c>
      <c r="H26" s="54">
        <v>18</v>
      </c>
      <c r="I26" s="54">
        <v>25</v>
      </c>
      <c r="J26" s="57"/>
      <c r="K26" s="53" t="str">
        <f t="shared" si="1"/>
        <v>NEP</v>
      </c>
      <c r="L26" s="54">
        <v>12</v>
      </c>
      <c r="M26" s="54">
        <v>23</v>
      </c>
      <c r="N26" s="57"/>
      <c r="O26" s="53" t="str">
        <f t="shared" si="2"/>
        <v>MATH</v>
      </c>
      <c r="P26" s="54">
        <v>18</v>
      </c>
      <c r="Q26" s="54">
        <v>20</v>
      </c>
      <c r="R26" s="57"/>
      <c r="S26" s="53" t="str">
        <f t="shared" si="3"/>
        <v>SCI</v>
      </c>
      <c r="T26" s="54">
        <v>12</v>
      </c>
      <c r="U26" s="54">
        <v>20</v>
      </c>
      <c r="V26" s="57"/>
      <c r="W26" s="53" t="str">
        <f t="shared" si="4"/>
        <v>SOC</v>
      </c>
      <c r="X26" s="54">
        <v>18</v>
      </c>
      <c r="Y26" s="54">
        <v>23</v>
      </c>
      <c r="Z26" s="57"/>
      <c r="AA26" s="53" t="str">
        <f t="shared" si="5"/>
        <v>GK</v>
      </c>
      <c r="AB26" s="54">
        <v>8</v>
      </c>
      <c r="AC26" s="54">
        <v>8</v>
      </c>
      <c r="AD26" s="57"/>
      <c r="AE26" s="53" t="str">
        <f t="shared" si="6"/>
        <v>ORA</v>
      </c>
      <c r="AF26" s="54">
        <v>15</v>
      </c>
      <c r="AG26" s="54">
        <v>8</v>
      </c>
      <c r="AH26" s="57"/>
      <c r="AI26" s="53" t="str">
        <f t="shared" si="7"/>
        <v>WS</v>
      </c>
      <c r="AJ26" s="54">
        <v>3</v>
      </c>
      <c r="AK26" s="54">
        <v>8</v>
      </c>
      <c r="AL26" s="58"/>
      <c r="AM26" s="18">
        <v>34</v>
      </c>
      <c r="AN26" s="42"/>
      <c r="AO26" s="42">
        <v>2</v>
      </c>
      <c r="AP26" s="42">
        <f t="shared" si="15"/>
        <v>2</v>
      </c>
      <c r="AQ26" s="42"/>
      <c r="AU26" s="2">
        <f t="shared" si="8"/>
        <v>43</v>
      </c>
      <c r="AV26" s="2">
        <f t="shared" si="16"/>
        <v>3</v>
      </c>
      <c r="AW26" s="2">
        <f t="shared" si="9"/>
        <v>35</v>
      </c>
      <c r="AX26" s="2">
        <f t="shared" si="17"/>
        <v>3</v>
      </c>
      <c r="AY26" s="2">
        <f t="shared" si="10"/>
        <v>38</v>
      </c>
      <c r="AZ26" s="2">
        <f t="shared" si="18"/>
        <v>3</v>
      </c>
      <c r="BA26" s="2">
        <f t="shared" si="11"/>
        <v>32</v>
      </c>
      <c r="BB26" s="2">
        <f t="shared" si="19"/>
        <v>2</v>
      </c>
      <c r="BC26" s="2">
        <f t="shared" si="12"/>
        <v>41</v>
      </c>
      <c r="BD26" s="2">
        <f t="shared" si="20"/>
        <v>3</v>
      </c>
      <c r="BE26" s="2">
        <f t="shared" si="13"/>
        <v>16</v>
      </c>
      <c r="BF26" s="2">
        <f t="shared" si="21"/>
        <v>1</v>
      </c>
      <c r="BG26" s="2">
        <f t="shared" si="14"/>
        <v>23</v>
      </c>
      <c r="BH26" s="2">
        <f t="shared" si="22"/>
        <v>2</v>
      </c>
    </row>
    <row r="27" spans="1:60" ht="17.5">
      <c r="A27" s="53">
        <f>STD!A18</f>
        <v>17</v>
      </c>
      <c r="B27" s="53" t="str">
        <f>STD!B18</f>
        <v>ST0800219</v>
      </c>
      <c r="C27" s="53">
        <f>STD!C18</f>
        <v>200217</v>
      </c>
      <c r="D27" s="53" t="str">
        <f>STD!D18</f>
        <v>PRITISAN RAI</v>
      </c>
      <c r="E27" s="53" t="str">
        <f>IF(STD!E18=0,"",STD!E18)</f>
        <v>ANNAPURNA</v>
      </c>
      <c r="F27" s="53" t="str">
        <f>STD!F18</f>
        <v>ENGLISH MEDIUM</v>
      </c>
      <c r="G27" s="53" t="str">
        <f t="shared" si="0"/>
        <v>EN</v>
      </c>
      <c r="H27" s="54">
        <v>12</v>
      </c>
      <c r="I27" s="54">
        <v>23</v>
      </c>
      <c r="J27" s="57"/>
      <c r="K27" s="53" t="str">
        <f t="shared" si="1"/>
        <v>NEP</v>
      </c>
      <c r="L27" s="54">
        <v>23</v>
      </c>
      <c r="M27" s="54">
        <v>24</v>
      </c>
      <c r="N27" s="57"/>
      <c r="O27" s="53" t="str">
        <f t="shared" si="2"/>
        <v>MATH</v>
      </c>
      <c r="P27" s="54">
        <v>21</v>
      </c>
      <c r="Q27" s="54">
        <v>21</v>
      </c>
      <c r="R27" s="57"/>
      <c r="S27" s="53" t="str">
        <f t="shared" si="3"/>
        <v>SCI</v>
      </c>
      <c r="T27" s="54">
        <v>13</v>
      </c>
      <c r="U27" s="54">
        <v>20</v>
      </c>
      <c r="V27" s="57"/>
      <c r="W27" s="53" t="str">
        <f t="shared" si="4"/>
        <v>SOC</v>
      </c>
      <c r="X27" s="54">
        <v>23</v>
      </c>
      <c r="Y27" s="54">
        <v>24</v>
      </c>
      <c r="Z27" s="57"/>
      <c r="AA27" s="53" t="str">
        <f t="shared" si="5"/>
        <v>GK</v>
      </c>
      <c r="AB27" s="54">
        <v>7</v>
      </c>
      <c r="AC27" s="54">
        <v>7</v>
      </c>
      <c r="AD27" s="57"/>
      <c r="AE27" s="53" t="str">
        <f t="shared" si="6"/>
        <v>ORA</v>
      </c>
      <c r="AF27" s="54">
        <v>8</v>
      </c>
      <c r="AG27" s="54">
        <v>7</v>
      </c>
      <c r="AH27" s="57"/>
      <c r="AI27" s="53" t="str">
        <f t="shared" si="7"/>
        <v>WS</v>
      </c>
      <c r="AJ27" s="54">
        <v>6</v>
      </c>
      <c r="AK27" s="54">
        <v>7</v>
      </c>
      <c r="AL27" s="58"/>
      <c r="AM27" s="18">
        <v>56</v>
      </c>
      <c r="AN27" s="42"/>
      <c r="AO27" s="42">
        <v>2</v>
      </c>
      <c r="AP27" s="42">
        <f t="shared" si="15"/>
        <v>2</v>
      </c>
      <c r="AQ27" s="42"/>
      <c r="AU27" s="2">
        <f t="shared" si="8"/>
        <v>35</v>
      </c>
      <c r="AV27" s="2">
        <f t="shared" si="16"/>
        <v>3</v>
      </c>
      <c r="AW27" s="2">
        <f t="shared" si="9"/>
        <v>47</v>
      </c>
      <c r="AX27" s="2">
        <f t="shared" si="17"/>
        <v>3</v>
      </c>
      <c r="AY27" s="2">
        <f t="shared" si="10"/>
        <v>42</v>
      </c>
      <c r="AZ27" s="2">
        <f t="shared" si="18"/>
        <v>3</v>
      </c>
      <c r="BA27" s="2">
        <f t="shared" si="11"/>
        <v>33</v>
      </c>
      <c r="BB27" s="2">
        <f t="shared" si="19"/>
        <v>2</v>
      </c>
      <c r="BC27" s="2">
        <f t="shared" si="12"/>
        <v>47</v>
      </c>
      <c r="BD27" s="2">
        <f t="shared" si="20"/>
        <v>3</v>
      </c>
      <c r="BE27" s="2">
        <f t="shared" si="13"/>
        <v>14</v>
      </c>
      <c r="BF27" s="2">
        <f t="shared" si="21"/>
        <v>1</v>
      </c>
      <c r="BG27" s="2">
        <f t="shared" si="14"/>
        <v>15</v>
      </c>
      <c r="BH27" s="2">
        <f t="shared" si="22"/>
        <v>1</v>
      </c>
    </row>
    <row r="28" spans="1:60" ht="17.5">
      <c r="A28" s="53">
        <f>STD!A19</f>
        <v>18</v>
      </c>
      <c r="B28" s="53" t="str">
        <f>STD!B19</f>
        <v>ST0790182</v>
      </c>
      <c r="C28" s="53">
        <f>STD!C19</f>
        <v>200218</v>
      </c>
      <c r="D28" s="53" t="str">
        <f>STD!D19</f>
        <v>PURNIMA JAIRU</v>
      </c>
      <c r="E28" s="53" t="str">
        <f>IF(STD!E19=0,"",STD!E19)</f>
        <v>ANNAPURNA</v>
      </c>
      <c r="F28" s="53" t="str">
        <f>STD!F19</f>
        <v>ENGLISH MEDIUM</v>
      </c>
      <c r="G28" s="53" t="str">
        <f t="shared" si="0"/>
        <v>EN</v>
      </c>
      <c r="H28" s="54">
        <v>18</v>
      </c>
      <c r="I28" s="54">
        <v>22</v>
      </c>
      <c r="J28" s="57"/>
      <c r="K28" s="53" t="str">
        <f t="shared" si="1"/>
        <v>NEP</v>
      </c>
      <c r="L28" s="54">
        <v>21</v>
      </c>
      <c r="M28" s="54">
        <v>24</v>
      </c>
      <c r="N28" s="57"/>
      <c r="O28" s="53" t="str">
        <f t="shared" si="2"/>
        <v>MATH</v>
      </c>
      <c r="P28" s="54">
        <v>22</v>
      </c>
      <c r="Q28" s="54">
        <v>22</v>
      </c>
      <c r="R28" s="57"/>
      <c r="S28" s="53" t="str">
        <f t="shared" si="3"/>
        <v>SCI</v>
      </c>
      <c r="T28" s="54">
        <v>13</v>
      </c>
      <c r="U28" s="54">
        <v>20</v>
      </c>
      <c r="V28" s="57"/>
      <c r="W28" s="53" t="str">
        <f t="shared" si="4"/>
        <v>SOC</v>
      </c>
      <c r="X28" s="54">
        <v>34</v>
      </c>
      <c r="Y28" s="54">
        <v>24</v>
      </c>
      <c r="Z28" s="57"/>
      <c r="AA28" s="53" t="str">
        <f t="shared" si="5"/>
        <v>GK</v>
      </c>
      <c r="AB28" s="54">
        <v>12</v>
      </c>
      <c r="AC28" s="54">
        <v>12</v>
      </c>
      <c r="AD28" s="57"/>
      <c r="AE28" s="53" t="str">
        <f t="shared" si="6"/>
        <v>ORA</v>
      </c>
      <c r="AF28" s="54">
        <v>14</v>
      </c>
      <c r="AG28" s="54">
        <v>12</v>
      </c>
      <c r="AH28" s="57"/>
      <c r="AI28" s="53" t="str">
        <f t="shared" si="7"/>
        <v>WS</v>
      </c>
      <c r="AJ28" s="54">
        <v>8</v>
      </c>
      <c r="AK28" s="54">
        <v>12</v>
      </c>
      <c r="AL28" s="58"/>
      <c r="AM28" s="18">
        <v>54</v>
      </c>
      <c r="AN28" s="42"/>
      <c r="AO28" s="42">
        <v>2</v>
      </c>
      <c r="AP28" s="42">
        <f t="shared" si="15"/>
        <v>2</v>
      </c>
      <c r="AQ28" s="42"/>
      <c r="AU28" s="2">
        <f t="shared" si="8"/>
        <v>40</v>
      </c>
      <c r="AV28" s="2">
        <f t="shared" si="16"/>
        <v>3</v>
      </c>
      <c r="AW28" s="2">
        <f t="shared" si="9"/>
        <v>45</v>
      </c>
      <c r="AX28" s="2">
        <f t="shared" si="17"/>
        <v>3</v>
      </c>
      <c r="AY28" s="2">
        <f t="shared" si="10"/>
        <v>44</v>
      </c>
      <c r="AZ28" s="2">
        <f t="shared" si="18"/>
        <v>3</v>
      </c>
      <c r="BA28" s="2">
        <f t="shared" si="11"/>
        <v>33</v>
      </c>
      <c r="BB28" s="2">
        <f t="shared" si="19"/>
        <v>2</v>
      </c>
      <c r="BC28" s="2">
        <f t="shared" si="12"/>
        <v>58</v>
      </c>
      <c r="BD28" s="2">
        <f t="shared" si="20"/>
        <v>4</v>
      </c>
      <c r="BE28" s="2">
        <f t="shared" si="13"/>
        <v>24</v>
      </c>
      <c r="BF28" s="2">
        <f t="shared" si="21"/>
        <v>2</v>
      </c>
      <c r="BG28" s="2">
        <f t="shared" si="14"/>
        <v>26</v>
      </c>
      <c r="BH28" s="2">
        <f t="shared" si="22"/>
        <v>2</v>
      </c>
    </row>
    <row r="29" spans="1:60" ht="17.5">
      <c r="A29" s="53">
        <f>STD!A20</f>
        <v>19</v>
      </c>
      <c r="B29" s="53" t="str">
        <f>STD!B20</f>
        <v>ST0790113</v>
      </c>
      <c r="C29" s="53">
        <f>STD!C20</f>
        <v>200219</v>
      </c>
      <c r="D29" s="53" t="str">
        <f>STD!D20</f>
        <v>ROYAL TAMANG</v>
      </c>
      <c r="E29" s="53" t="str">
        <f>IF(STD!E20=0,"",STD!E20)</f>
        <v>ANNAPURNA</v>
      </c>
      <c r="F29" s="53" t="str">
        <f>STD!F20</f>
        <v>ENGLISH MEDIUM</v>
      </c>
      <c r="G29" s="53" t="str">
        <f t="shared" si="0"/>
        <v>EN</v>
      </c>
      <c r="H29" s="54"/>
      <c r="I29" s="54"/>
      <c r="J29" s="57"/>
      <c r="K29" s="53" t="str">
        <f t="shared" si="1"/>
        <v>NEP</v>
      </c>
      <c r="L29" s="54"/>
      <c r="M29" s="54"/>
      <c r="N29" s="57"/>
      <c r="O29" s="53" t="str">
        <f t="shared" si="2"/>
        <v>MATH</v>
      </c>
      <c r="P29" s="54"/>
      <c r="Q29" s="54"/>
      <c r="R29" s="57"/>
      <c r="S29" s="53" t="str">
        <f t="shared" si="3"/>
        <v>SCI</v>
      </c>
      <c r="T29" s="54"/>
      <c r="U29" s="54"/>
      <c r="V29" s="57"/>
      <c r="W29" s="53" t="str">
        <f t="shared" si="4"/>
        <v>SOC</v>
      </c>
      <c r="X29" s="54"/>
      <c r="Y29" s="54"/>
      <c r="Z29" s="57"/>
      <c r="AA29" s="53" t="str">
        <f t="shared" si="5"/>
        <v>GK</v>
      </c>
      <c r="AB29" s="54"/>
      <c r="AC29" s="54"/>
      <c r="AD29" s="57"/>
      <c r="AE29" s="53" t="str">
        <f t="shared" si="6"/>
        <v>ORA</v>
      </c>
      <c r="AF29" s="54"/>
      <c r="AG29" s="54"/>
      <c r="AH29" s="57"/>
      <c r="AI29" s="53" t="str">
        <f t="shared" si="7"/>
        <v>WS</v>
      </c>
      <c r="AJ29" s="54"/>
      <c r="AK29" s="54"/>
      <c r="AL29" s="58"/>
      <c r="AM29" s="18">
        <v>52</v>
      </c>
      <c r="AN29" s="42"/>
      <c r="AO29" s="42">
        <v>2</v>
      </c>
      <c r="AP29" s="42">
        <f t="shared" si="15"/>
        <v>2</v>
      </c>
      <c r="AQ29" s="42"/>
      <c r="AU29" s="2">
        <f t="shared" si="8"/>
        <v>0</v>
      </c>
      <c r="AV29" s="2">
        <f t="shared" si="16"/>
        <v>0</v>
      </c>
      <c r="AW29" s="2">
        <f t="shared" si="9"/>
        <v>0</v>
      </c>
      <c r="AX29" s="2">
        <f t="shared" si="17"/>
        <v>0</v>
      </c>
      <c r="AY29" s="2">
        <f t="shared" si="10"/>
        <v>0</v>
      </c>
      <c r="AZ29" s="2">
        <f t="shared" si="18"/>
        <v>0</v>
      </c>
      <c r="BA29" s="2">
        <f t="shared" si="11"/>
        <v>0</v>
      </c>
      <c r="BB29" s="2">
        <f t="shared" si="19"/>
        <v>0</v>
      </c>
      <c r="BC29" s="2">
        <f t="shared" si="12"/>
        <v>0</v>
      </c>
      <c r="BD29" s="2">
        <f t="shared" si="20"/>
        <v>0</v>
      </c>
      <c r="BE29" s="2">
        <f t="shared" si="13"/>
        <v>0</v>
      </c>
      <c r="BF29" s="2">
        <f t="shared" si="21"/>
        <v>0</v>
      </c>
      <c r="BG29" s="2">
        <f t="shared" si="14"/>
        <v>0</v>
      </c>
      <c r="BH29" s="2">
        <f t="shared" si="22"/>
        <v>0</v>
      </c>
    </row>
    <row r="30" spans="1:60" ht="17.5">
      <c r="A30" s="53">
        <f>STD!A21</f>
        <v>20</v>
      </c>
      <c r="B30" s="53" t="str">
        <f>STD!B21</f>
        <v>ST0790211</v>
      </c>
      <c r="C30" s="53">
        <f>STD!C21</f>
        <v>200220</v>
      </c>
      <c r="D30" s="53" t="str">
        <f>STD!D21</f>
        <v>SALUM BISHWAKARMA</v>
      </c>
      <c r="E30" s="53" t="str">
        <f>IF(STD!E21=0,"",STD!E21)</f>
        <v>ANNAPURNA</v>
      </c>
      <c r="F30" s="53" t="str">
        <f>STD!F21</f>
        <v>ENGLISH MEDIUM</v>
      </c>
      <c r="G30" s="53" t="str">
        <f t="shared" si="0"/>
        <v>EN</v>
      </c>
      <c r="H30" s="54">
        <v>18</v>
      </c>
      <c r="I30" s="54">
        <v>22</v>
      </c>
      <c r="J30" s="57"/>
      <c r="K30" s="53" t="str">
        <f t="shared" si="1"/>
        <v>NEP</v>
      </c>
      <c r="L30" s="54">
        <v>24</v>
      </c>
      <c r="M30" s="54">
        <v>24</v>
      </c>
      <c r="N30" s="57"/>
      <c r="O30" s="53" t="str">
        <f t="shared" si="2"/>
        <v>MATH</v>
      </c>
      <c r="P30" s="54">
        <v>5</v>
      </c>
      <c r="Q30" s="54">
        <v>20</v>
      </c>
      <c r="R30" s="57"/>
      <c r="S30" s="53" t="str">
        <f t="shared" si="3"/>
        <v>SCI</v>
      </c>
      <c r="T30" s="54">
        <v>9</v>
      </c>
      <c r="U30" s="54">
        <v>20</v>
      </c>
      <c r="V30" s="57"/>
      <c r="W30" s="53" t="str">
        <f t="shared" si="4"/>
        <v>SOC</v>
      </c>
      <c r="X30" s="54">
        <v>4</v>
      </c>
      <c r="Y30" s="54">
        <v>24</v>
      </c>
      <c r="Z30" s="57"/>
      <c r="AA30" s="53" t="str">
        <f t="shared" si="5"/>
        <v>GK</v>
      </c>
      <c r="AB30" s="54">
        <v>17</v>
      </c>
      <c r="AC30" s="54">
        <v>17</v>
      </c>
      <c r="AD30" s="57"/>
      <c r="AE30" s="53" t="str">
        <f t="shared" si="6"/>
        <v>ORA</v>
      </c>
      <c r="AF30" s="54">
        <v>7</v>
      </c>
      <c r="AG30" s="54">
        <v>17</v>
      </c>
      <c r="AH30" s="57"/>
      <c r="AI30" s="53" t="str">
        <f t="shared" si="7"/>
        <v>WS</v>
      </c>
      <c r="AJ30" s="54">
        <v>6</v>
      </c>
      <c r="AK30" s="54">
        <v>17</v>
      </c>
      <c r="AL30" s="58"/>
      <c r="AM30" s="18">
        <v>52</v>
      </c>
      <c r="AN30" s="42"/>
      <c r="AO30" s="42">
        <v>2</v>
      </c>
      <c r="AP30" s="42">
        <f t="shared" si="15"/>
        <v>2</v>
      </c>
      <c r="AQ30" s="42"/>
      <c r="AU30" s="2">
        <f t="shared" si="8"/>
        <v>40</v>
      </c>
      <c r="AV30" s="2">
        <f t="shared" si="16"/>
        <v>3</v>
      </c>
      <c r="AW30" s="2">
        <f t="shared" si="9"/>
        <v>48</v>
      </c>
      <c r="AX30" s="2">
        <f t="shared" si="17"/>
        <v>3</v>
      </c>
      <c r="AY30" s="2">
        <f t="shared" si="10"/>
        <v>25</v>
      </c>
      <c r="AZ30" s="2">
        <f t="shared" si="18"/>
        <v>2</v>
      </c>
      <c r="BA30" s="2">
        <f t="shared" si="11"/>
        <v>29</v>
      </c>
      <c r="BB30" s="2">
        <f t="shared" si="19"/>
        <v>2</v>
      </c>
      <c r="BC30" s="2">
        <f t="shared" si="12"/>
        <v>28</v>
      </c>
      <c r="BD30" s="2">
        <f t="shared" si="20"/>
        <v>2</v>
      </c>
      <c r="BE30" s="2">
        <f t="shared" si="13"/>
        <v>34</v>
      </c>
      <c r="BF30" s="2">
        <f t="shared" si="21"/>
        <v>3</v>
      </c>
      <c r="BG30" s="2">
        <f t="shared" si="14"/>
        <v>24</v>
      </c>
      <c r="BH30" s="2">
        <f t="shared" si="22"/>
        <v>2</v>
      </c>
    </row>
    <row r="31" spans="1:60" ht="17.5">
      <c r="A31" s="53">
        <f>STD!A22</f>
        <v>21</v>
      </c>
      <c r="B31" s="53" t="str">
        <f>STD!B22</f>
        <v>ST0800300</v>
      </c>
      <c r="C31" s="53">
        <f>STD!C22</f>
        <v>200221</v>
      </c>
      <c r="D31" s="53" t="str">
        <f>STD!D22</f>
        <v>SAMIKSHYA LAWATI</v>
      </c>
      <c r="E31" s="53" t="str">
        <f>IF(STD!E22=0,"",STD!E22)</f>
        <v>ANNAPURNA</v>
      </c>
      <c r="F31" s="53" t="str">
        <f>STD!F22</f>
        <v>ENGLISH MEDIUM</v>
      </c>
      <c r="G31" s="53" t="str">
        <f t="shared" si="0"/>
        <v>EN</v>
      </c>
      <c r="H31" s="54">
        <v>36</v>
      </c>
      <c r="I31" s="54">
        <v>25</v>
      </c>
      <c r="J31" s="57"/>
      <c r="K31" s="53" t="str">
        <f t="shared" si="1"/>
        <v>NEP</v>
      </c>
      <c r="L31" s="54">
        <v>28</v>
      </c>
      <c r="M31" s="54">
        <v>24</v>
      </c>
      <c r="N31" s="57"/>
      <c r="O31" s="53" t="str">
        <f t="shared" si="2"/>
        <v>MATH</v>
      </c>
      <c r="P31" s="54">
        <v>34</v>
      </c>
      <c r="Q31" s="54">
        <v>24</v>
      </c>
      <c r="R31" s="57"/>
      <c r="S31" s="53" t="str">
        <f t="shared" si="3"/>
        <v>SCI</v>
      </c>
      <c r="T31" s="54">
        <v>22</v>
      </c>
      <c r="U31" s="54">
        <v>21</v>
      </c>
      <c r="V31" s="57"/>
      <c r="W31" s="53" t="str">
        <f t="shared" si="4"/>
        <v>SOC</v>
      </c>
      <c r="X31" s="54">
        <v>23</v>
      </c>
      <c r="Y31" s="54">
        <v>24</v>
      </c>
      <c r="Z31" s="57"/>
      <c r="AA31" s="53" t="str">
        <f t="shared" si="5"/>
        <v>GK</v>
      </c>
      <c r="AB31" s="54">
        <v>20</v>
      </c>
      <c r="AC31" s="54">
        <v>20</v>
      </c>
      <c r="AD31" s="57"/>
      <c r="AE31" s="53" t="str">
        <f t="shared" si="6"/>
        <v>ORA</v>
      </c>
      <c r="AF31" s="54">
        <v>16</v>
      </c>
      <c r="AG31" s="54">
        <v>20</v>
      </c>
      <c r="AH31" s="57"/>
      <c r="AI31" s="53" t="str">
        <f t="shared" si="7"/>
        <v>WS</v>
      </c>
      <c r="AJ31" s="54">
        <v>12</v>
      </c>
      <c r="AK31" s="54">
        <v>20</v>
      </c>
      <c r="AL31" s="58"/>
      <c r="AM31" s="18">
        <v>51</v>
      </c>
      <c r="AN31" s="42"/>
      <c r="AO31" s="42">
        <v>4</v>
      </c>
      <c r="AP31" s="42">
        <f t="shared" si="15"/>
        <v>3</v>
      </c>
      <c r="AQ31" s="42"/>
      <c r="AU31" s="2">
        <f t="shared" si="8"/>
        <v>61</v>
      </c>
      <c r="AV31" s="2">
        <f t="shared" si="16"/>
        <v>4</v>
      </c>
      <c r="AW31" s="2">
        <f t="shared" si="9"/>
        <v>52</v>
      </c>
      <c r="AX31" s="2">
        <f t="shared" si="17"/>
        <v>4</v>
      </c>
      <c r="AY31" s="2">
        <f t="shared" si="10"/>
        <v>58</v>
      </c>
      <c r="AZ31" s="2">
        <f t="shared" si="18"/>
        <v>4</v>
      </c>
      <c r="BA31" s="2">
        <f t="shared" si="11"/>
        <v>43</v>
      </c>
      <c r="BB31" s="2">
        <f t="shared" si="19"/>
        <v>3</v>
      </c>
      <c r="BC31" s="2">
        <f t="shared" si="12"/>
        <v>47</v>
      </c>
      <c r="BD31" s="2">
        <f t="shared" si="20"/>
        <v>3</v>
      </c>
      <c r="BE31" s="2">
        <f t="shared" si="13"/>
        <v>40</v>
      </c>
      <c r="BF31" s="2">
        <f t="shared" si="21"/>
        <v>3</v>
      </c>
      <c r="BG31" s="2">
        <f t="shared" si="14"/>
        <v>36</v>
      </c>
      <c r="BH31" s="2">
        <f t="shared" si="22"/>
        <v>3</v>
      </c>
    </row>
    <row r="32" spans="1:60" ht="17.5">
      <c r="A32" s="53">
        <f>STD!A23</f>
        <v>22</v>
      </c>
      <c r="B32" s="53" t="str">
        <f>STD!B23</f>
        <v>ST0790111</v>
      </c>
      <c r="C32" s="53">
        <f>STD!C23</f>
        <v>200222</v>
      </c>
      <c r="D32" s="53" t="str">
        <f>STD!D23</f>
        <v>SHARAYAN BISHWAKARMA</v>
      </c>
      <c r="E32" s="53" t="str">
        <f>IF(STD!E23=0,"",STD!E23)</f>
        <v>ANNAPURNA</v>
      </c>
      <c r="F32" s="53" t="str">
        <f>STD!F23</f>
        <v>ENGLISH MEDIUM</v>
      </c>
      <c r="G32" s="53" t="str">
        <f t="shared" si="0"/>
        <v>EN</v>
      </c>
      <c r="H32" s="54">
        <v>37</v>
      </c>
      <c r="I32" s="54">
        <v>25</v>
      </c>
      <c r="J32" s="57"/>
      <c r="K32" s="53" t="str">
        <f t="shared" si="1"/>
        <v>NEP</v>
      </c>
      <c r="L32" s="54">
        <v>41</v>
      </c>
      <c r="M32" s="54">
        <v>25</v>
      </c>
      <c r="N32" s="57"/>
      <c r="O32" s="53" t="str">
        <f t="shared" si="2"/>
        <v>MATH</v>
      </c>
      <c r="P32" s="54">
        <v>30</v>
      </c>
      <c r="Q32" s="54">
        <v>24</v>
      </c>
      <c r="R32" s="57"/>
      <c r="S32" s="53" t="str">
        <f t="shared" si="3"/>
        <v>SCI</v>
      </c>
      <c r="T32" s="54">
        <v>24</v>
      </c>
      <c r="U32" s="54">
        <v>22</v>
      </c>
      <c r="V32" s="57"/>
      <c r="W32" s="53" t="str">
        <f t="shared" si="4"/>
        <v>SOC</v>
      </c>
      <c r="X32" s="54">
        <v>25</v>
      </c>
      <c r="Y32" s="54">
        <v>25</v>
      </c>
      <c r="Z32" s="57"/>
      <c r="AA32" s="53" t="str">
        <f t="shared" si="5"/>
        <v>GK</v>
      </c>
      <c r="AB32" s="54">
        <v>16</v>
      </c>
      <c r="AC32" s="54">
        <v>16</v>
      </c>
      <c r="AD32" s="57"/>
      <c r="AE32" s="53" t="str">
        <f t="shared" si="6"/>
        <v>ORA</v>
      </c>
      <c r="AF32" s="54">
        <v>24</v>
      </c>
      <c r="AG32" s="54">
        <v>16</v>
      </c>
      <c r="AH32" s="57"/>
      <c r="AI32" s="53" t="str">
        <f t="shared" si="7"/>
        <v>WS</v>
      </c>
      <c r="AJ32" s="54">
        <v>18</v>
      </c>
      <c r="AK32" s="54">
        <v>16</v>
      </c>
      <c r="AL32" s="58"/>
      <c r="AM32" s="18">
        <v>53</v>
      </c>
      <c r="AN32" s="42"/>
      <c r="AO32" s="42">
        <v>8</v>
      </c>
      <c r="AP32" s="42">
        <f t="shared" si="15"/>
        <v>6</v>
      </c>
      <c r="AQ32" s="42"/>
      <c r="AU32" s="2">
        <f t="shared" si="8"/>
        <v>62</v>
      </c>
      <c r="AV32" s="2">
        <f t="shared" si="16"/>
        <v>4</v>
      </c>
      <c r="AW32" s="2">
        <f t="shared" si="9"/>
        <v>66</v>
      </c>
      <c r="AX32" s="2">
        <f t="shared" si="17"/>
        <v>4</v>
      </c>
      <c r="AY32" s="2">
        <f t="shared" si="10"/>
        <v>54</v>
      </c>
      <c r="AZ32" s="2">
        <f t="shared" si="18"/>
        <v>4</v>
      </c>
      <c r="BA32" s="2">
        <f t="shared" si="11"/>
        <v>46</v>
      </c>
      <c r="BB32" s="2">
        <f t="shared" si="19"/>
        <v>3</v>
      </c>
      <c r="BC32" s="2">
        <f t="shared" si="12"/>
        <v>50</v>
      </c>
      <c r="BD32" s="2">
        <f t="shared" si="20"/>
        <v>3</v>
      </c>
      <c r="BE32" s="2">
        <f t="shared" si="13"/>
        <v>32</v>
      </c>
      <c r="BF32" s="2">
        <f t="shared" si="21"/>
        <v>2</v>
      </c>
      <c r="BG32" s="2">
        <f t="shared" si="14"/>
        <v>40</v>
      </c>
      <c r="BH32" s="2">
        <f t="shared" si="22"/>
        <v>3</v>
      </c>
    </row>
    <row r="33" spans="1:60" ht="17.5">
      <c r="A33" s="53">
        <f>STD!A24</f>
        <v>23</v>
      </c>
      <c r="B33" s="53" t="str">
        <f>STD!B24</f>
        <v>ST0790192</v>
      </c>
      <c r="C33" s="53">
        <f>STD!C24</f>
        <v>200223</v>
      </c>
      <c r="D33" s="53" t="str">
        <f>STD!D24</f>
        <v>SOING THAPA MAGAR</v>
      </c>
      <c r="E33" s="53" t="str">
        <f>IF(STD!E24=0,"",STD!E24)</f>
        <v>ANNAPURNA</v>
      </c>
      <c r="F33" s="53" t="str">
        <f>STD!F24</f>
        <v>ENGLISH MEDIUM</v>
      </c>
      <c r="G33" s="53" t="str">
        <f t="shared" si="0"/>
        <v>EN</v>
      </c>
      <c r="H33" s="54">
        <v>40</v>
      </c>
      <c r="I33" s="54">
        <v>20</v>
      </c>
      <c r="J33" s="57"/>
      <c r="K33" s="53" t="str">
        <f t="shared" si="1"/>
        <v>NEP</v>
      </c>
      <c r="L33" s="54">
        <v>38</v>
      </c>
      <c r="M33" s="54">
        <v>25</v>
      </c>
      <c r="N33" s="57"/>
      <c r="O33" s="53" t="str">
        <f t="shared" si="2"/>
        <v>MATH</v>
      </c>
      <c r="P33" s="54">
        <v>25</v>
      </c>
      <c r="Q33" s="54">
        <v>24</v>
      </c>
      <c r="R33" s="57"/>
      <c r="S33" s="53" t="str">
        <f t="shared" si="3"/>
        <v>SCI</v>
      </c>
      <c r="T33" s="54">
        <v>14</v>
      </c>
      <c r="U33" s="54">
        <v>20</v>
      </c>
      <c r="V33" s="57"/>
      <c r="W33" s="53" t="str">
        <f t="shared" si="4"/>
        <v>SOC</v>
      </c>
      <c r="X33" s="54">
        <v>20</v>
      </c>
      <c r="Y33" s="54">
        <v>25</v>
      </c>
      <c r="Z33" s="57"/>
      <c r="AA33" s="53" t="str">
        <f t="shared" si="5"/>
        <v>GK</v>
      </c>
      <c r="AB33" s="54">
        <v>15</v>
      </c>
      <c r="AC33" s="54">
        <v>15</v>
      </c>
      <c r="AD33" s="57"/>
      <c r="AE33" s="53" t="str">
        <f t="shared" si="6"/>
        <v>ORA</v>
      </c>
      <c r="AF33" s="54">
        <v>14</v>
      </c>
      <c r="AG33" s="54">
        <v>15</v>
      </c>
      <c r="AH33" s="57"/>
      <c r="AI33" s="53" t="str">
        <f t="shared" si="7"/>
        <v>WS</v>
      </c>
      <c r="AJ33" s="54">
        <v>17</v>
      </c>
      <c r="AK33" s="54">
        <v>15</v>
      </c>
      <c r="AL33" s="58"/>
      <c r="AM33" s="18">
        <v>49</v>
      </c>
      <c r="AN33" s="42"/>
      <c r="AO33" s="42">
        <v>12</v>
      </c>
      <c r="AP33" s="42">
        <f t="shared" si="15"/>
        <v>9</v>
      </c>
      <c r="AQ33" s="42"/>
      <c r="AU33" s="2">
        <f t="shared" si="8"/>
        <v>60</v>
      </c>
      <c r="AV33" s="2">
        <f t="shared" si="16"/>
        <v>4</v>
      </c>
      <c r="AW33" s="2">
        <f t="shared" si="9"/>
        <v>63</v>
      </c>
      <c r="AX33" s="2">
        <f t="shared" si="17"/>
        <v>4</v>
      </c>
      <c r="AY33" s="2">
        <f t="shared" si="10"/>
        <v>49</v>
      </c>
      <c r="AZ33" s="2">
        <f t="shared" si="18"/>
        <v>3</v>
      </c>
      <c r="BA33" s="2">
        <f t="shared" si="11"/>
        <v>34</v>
      </c>
      <c r="BB33" s="2">
        <f t="shared" si="19"/>
        <v>3</v>
      </c>
      <c r="BC33" s="2">
        <f t="shared" si="12"/>
        <v>45</v>
      </c>
      <c r="BD33" s="2">
        <f t="shared" si="20"/>
        <v>3</v>
      </c>
      <c r="BE33" s="2">
        <f t="shared" si="13"/>
        <v>30</v>
      </c>
      <c r="BF33" s="2">
        <f t="shared" si="21"/>
        <v>2</v>
      </c>
      <c r="BG33" s="2">
        <f t="shared" si="14"/>
        <v>29</v>
      </c>
      <c r="BH33" s="2">
        <f t="shared" si="22"/>
        <v>2</v>
      </c>
    </row>
    <row r="34" spans="1:60" ht="17.5">
      <c r="A34" s="53">
        <f>STD!A25</f>
        <v>24</v>
      </c>
      <c r="B34" s="53" t="str">
        <f>STD!B25</f>
        <v>ST0790125</v>
      </c>
      <c r="C34" s="53">
        <f>STD!C25</f>
        <v>200224</v>
      </c>
      <c r="D34" s="53" t="str">
        <f>STD!D25</f>
        <v>SUHANG LIMBU</v>
      </c>
      <c r="E34" s="53" t="str">
        <f>IF(STD!E25=0,"",STD!E25)</f>
        <v>ANNAPURNA</v>
      </c>
      <c r="F34" s="53" t="str">
        <f>STD!F25</f>
        <v>ENGLISH MEDIUM</v>
      </c>
      <c r="G34" s="53" t="str">
        <f t="shared" si="0"/>
        <v>EN</v>
      </c>
      <c r="H34" s="54">
        <v>34</v>
      </c>
      <c r="I34" s="54">
        <v>25</v>
      </c>
      <c r="J34" s="57"/>
      <c r="K34" s="53" t="str">
        <f t="shared" si="1"/>
        <v>NEP</v>
      </c>
      <c r="L34" s="54">
        <v>31</v>
      </c>
      <c r="M34" s="54">
        <v>25</v>
      </c>
      <c r="N34" s="57"/>
      <c r="O34" s="53" t="str">
        <f t="shared" si="2"/>
        <v>MATH</v>
      </c>
      <c r="P34" s="54">
        <v>35</v>
      </c>
      <c r="Q34" s="54">
        <v>24</v>
      </c>
      <c r="R34" s="57"/>
      <c r="S34" s="53" t="str">
        <f t="shared" si="3"/>
        <v>SCI</v>
      </c>
      <c r="T34" s="54">
        <v>21</v>
      </c>
      <c r="U34" s="54">
        <v>22</v>
      </c>
      <c r="V34" s="57"/>
      <c r="W34" s="53" t="str">
        <f t="shared" si="4"/>
        <v>SOC</v>
      </c>
      <c r="X34" s="54">
        <v>27</v>
      </c>
      <c r="Y34" s="54">
        <v>25</v>
      </c>
      <c r="Z34" s="57"/>
      <c r="AA34" s="53" t="str">
        <f t="shared" si="5"/>
        <v>GK</v>
      </c>
      <c r="AB34" s="54">
        <v>15</v>
      </c>
      <c r="AC34" s="54">
        <v>15</v>
      </c>
      <c r="AD34" s="57"/>
      <c r="AE34" s="53" t="str">
        <f t="shared" si="6"/>
        <v>ORA</v>
      </c>
      <c r="AF34" s="54">
        <v>15</v>
      </c>
      <c r="AG34" s="54">
        <v>15</v>
      </c>
      <c r="AH34" s="57"/>
      <c r="AI34" s="53" t="str">
        <f t="shared" si="7"/>
        <v>WS</v>
      </c>
      <c r="AJ34" s="54">
        <v>17</v>
      </c>
      <c r="AK34" s="54">
        <v>15</v>
      </c>
      <c r="AL34" s="58"/>
      <c r="AM34" s="18">
        <v>53</v>
      </c>
      <c r="AN34" s="42"/>
      <c r="AO34" s="42">
        <v>12</v>
      </c>
      <c r="AP34" s="42">
        <f t="shared" si="15"/>
        <v>9</v>
      </c>
      <c r="AQ34" s="42"/>
      <c r="AU34" s="2">
        <f t="shared" si="8"/>
        <v>59</v>
      </c>
      <c r="AV34" s="2">
        <f t="shared" si="16"/>
        <v>4</v>
      </c>
      <c r="AW34" s="2">
        <f t="shared" si="9"/>
        <v>56</v>
      </c>
      <c r="AX34" s="2">
        <f t="shared" si="17"/>
        <v>4</v>
      </c>
      <c r="AY34" s="2">
        <f t="shared" si="10"/>
        <v>59</v>
      </c>
      <c r="AZ34" s="2">
        <f t="shared" si="18"/>
        <v>4</v>
      </c>
      <c r="BA34" s="2">
        <f t="shared" si="11"/>
        <v>43</v>
      </c>
      <c r="BB34" s="2">
        <f t="shared" si="19"/>
        <v>3</v>
      </c>
      <c r="BC34" s="2">
        <f t="shared" si="12"/>
        <v>52</v>
      </c>
      <c r="BD34" s="2">
        <f t="shared" si="20"/>
        <v>4</v>
      </c>
      <c r="BE34" s="2">
        <f t="shared" si="13"/>
        <v>30</v>
      </c>
      <c r="BF34" s="2">
        <f t="shared" si="21"/>
        <v>2</v>
      </c>
      <c r="BG34" s="2">
        <f t="shared" si="14"/>
        <v>30</v>
      </c>
      <c r="BH34" s="2">
        <f t="shared" si="22"/>
        <v>2</v>
      </c>
    </row>
    <row r="35" spans="1:60" ht="17.5">
      <c r="A35" s="53">
        <f>STD!A26</f>
        <v>25</v>
      </c>
      <c r="B35" s="53" t="str">
        <f>STD!B26</f>
        <v>ST0790184</v>
      </c>
      <c r="C35" s="53">
        <f>STD!C26</f>
        <v>200225</v>
      </c>
      <c r="D35" s="53" t="str">
        <f>STD!D26</f>
        <v>SULAP DARJI</v>
      </c>
      <c r="E35" s="53" t="str">
        <f>IF(STD!E26=0,"",STD!E26)</f>
        <v>ANNAPURNA</v>
      </c>
      <c r="F35" s="53" t="str">
        <f>STD!F26</f>
        <v>ENGLISH MEDIUM</v>
      </c>
      <c r="G35" s="53" t="str">
        <f t="shared" si="0"/>
        <v>EN</v>
      </c>
      <c r="H35" s="54">
        <v>33</v>
      </c>
      <c r="I35" s="54">
        <v>25</v>
      </c>
      <c r="J35" s="57"/>
      <c r="K35" s="53" t="str">
        <f t="shared" si="1"/>
        <v>NEP</v>
      </c>
      <c r="L35" s="54">
        <v>26</v>
      </c>
      <c r="M35" s="54">
        <v>24</v>
      </c>
      <c r="N35" s="57"/>
      <c r="O35" s="53" t="str">
        <f t="shared" si="2"/>
        <v>MATH</v>
      </c>
      <c r="P35" s="54">
        <v>34</v>
      </c>
      <c r="Q35" s="54">
        <v>24</v>
      </c>
      <c r="R35" s="57"/>
      <c r="S35" s="53" t="str">
        <f t="shared" si="3"/>
        <v>SCI</v>
      </c>
      <c r="T35" s="54">
        <v>18</v>
      </c>
      <c r="U35" s="54">
        <v>22</v>
      </c>
      <c r="V35" s="57"/>
      <c r="W35" s="53" t="str">
        <f t="shared" si="4"/>
        <v>SOC</v>
      </c>
      <c r="X35" s="54">
        <v>37</v>
      </c>
      <c r="Y35" s="54">
        <v>24</v>
      </c>
      <c r="Z35" s="57"/>
      <c r="AA35" s="53" t="str">
        <f t="shared" si="5"/>
        <v>GK</v>
      </c>
      <c r="AB35" s="54">
        <v>12</v>
      </c>
      <c r="AC35" s="54">
        <v>12</v>
      </c>
      <c r="AD35" s="57"/>
      <c r="AE35" s="53" t="str">
        <f t="shared" si="6"/>
        <v>ORA</v>
      </c>
      <c r="AF35" s="54">
        <v>12</v>
      </c>
      <c r="AG35" s="54">
        <v>12</v>
      </c>
      <c r="AH35" s="57"/>
      <c r="AI35" s="53" t="str">
        <f t="shared" si="7"/>
        <v>WS</v>
      </c>
      <c r="AJ35" s="54">
        <v>12</v>
      </c>
      <c r="AK35" s="54">
        <v>12</v>
      </c>
      <c r="AL35" s="58"/>
      <c r="AM35" s="18">
        <v>56</v>
      </c>
      <c r="AN35" s="42"/>
      <c r="AO35" s="42">
        <v>10</v>
      </c>
      <c r="AP35" s="42">
        <f t="shared" si="15"/>
        <v>8</v>
      </c>
      <c r="AQ35" s="42"/>
      <c r="AU35" s="2">
        <f t="shared" si="8"/>
        <v>58</v>
      </c>
      <c r="AV35" s="2">
        <f t="shared" si="16"/>
        <v>4</v>
      </c>
      <c r="AW35" s="2">
        <f t="shared" si="9"/>
        <v>50</v>
      </c>
      <c r="AX35" s="2">
        <f t="shared" si="17"/>
        <v>3</v>
      </c>
      <c r="AY35" s="2">
        <f t="shared" si="10"/>
        <v>58</v>
      </c>
      <c r="AZ35" s="2">
        <f t="shared" si="18"/>
        <v>4</v>
      </c>
      <c r="BA35" s="2">
        <f t="shared" si="11"/>
        <v>40</v>
      </c>
      <c r="BB35" s="2">
        <f t="shared" si="19"/>
        <v>3</v>
      </c>
      <c r="BC35" s="2">
        <f t="shared" si="12"/>
        <v>61</v>
      </c>
      <c r="BD35" s="2">
        <f t="shared" si="20"/>
        <v>4</v>
      </c>
      <c r="BE35" s="2">
        <f t="shared" si="13"/>
        <v>24</v>
      </c>
      <c r="BF35" s="2">
        <f t="shared" si="21"/>
        <v>2</v>
      </c>
      <c r="BG35" s="2">
        <f t="shared" si="14"/>
        <v>24</v>
      </c>
      <c r="BH35" s="2">
        <f t="shared" si="22"/>
        <v>2</v>
      </c>
    </row>
    <row r="36" spans="1:60" ht="17.5">
      <c r="A36" s="53">
        <f>STD!A27</f>
        <v>26</v>
      </c>
      <c r="B36" s="53" t="str">
        <f>STD!B27</f>
        <v>ST0790180</v>
      </c>
      <c r="C36" s="53">
        <f>STD!C27</f>
        <v>200226</v>
      </c>
      <c r="D36" s="53" t="str">
        <f>STD!D27</f>
        <v>SWARNIM HANG RAI</v>
      </c>
      <c r="E36" s="53" t="str">
        <f>IF(STD!E27=0,"",STD!E27)</f>
        <v>ANNAPURNA</v>
      </c>
      <c r="F36" s="53" t="str">
        <f>STD!F27</f>
        <v>ENGLISH MEDIUM</v>
      </c>
      <c r="G36" s="53" t="str">
        <f t="shared" si="0"/>
        <v>EN</v>
      </c>
      <c r="H36" s="54">
        <v>23</v>
      </c>
      <c r="I36" s="54">
        <v>25</v>
      </c>
      <c r="J36" s="57"/>
      <c r="K36" s="53" t="str">
        <f t="shared" si="1"/>
        <v>NEP</v>
      </c>
      <c r="L36" s="54">
        <v>31</v>
      </c>
      <c r="M36" s="54">
        <v>25</v>
      </c>
      <c r="N36" s="57"/>
      <c r="O36" s="53" t="str">
        <f t="shared" si="2"/>
        <v>MATH</v>
      </c>
      <c r="P36" s="54">
        <v>28</v>
      </c>
      <c r="Q36" s="54">
        <v>24</v>
      </c>
      <c r="R36" s="57"/>
      <c r="S36" s="53" t="str">
        <f t="shared" si="3"/>
        <v>SCI</v>
      </c>
      <c r="T36" s="54">
        <v>22</v>
      </c>
      <c r="U36" s="54">
        <v>22</v>
      </c>
      <c r="V36" s="57"/>
      <c r="W36" s="53" t="str">
        <f t="shared" si="4"/>
        <v>SOC</v>
      </c>
      <c r="X36" s="54">
        <v>34</v>
      </c>
      <c r="Y36" s="54">
        <v>25</v>
      </c>
      <c r="Z36" s="57"/>
      <c r="AA36" s="53" t="str">
        <f t="shared" si="5"/>
        <v>GK</v>
      </c>
      <c r="AB36" s="54">
        <v>14</v>
      </c>
      <c r="AC36" s="54">
        <v>14</v>
      </c>
      <c r="AD36" s="57"/>
      <c r="AE36" s="53" t="str">
        <f t="shared" si="6"/>
        <v>ORA</v>
      </c>
      <c r="AF36" s="54">
        <v>12</v>
      </c>
      <c r="AG36" s="54">
        <v>14</v>
      </c>
      <c r="AH36" s="57"/>
      <c r="AI36" s="53" t="str">
        <f t="shared" si="7"/>
        <v>WS</v>
      </c>
      <c r="AJ36" s="54">
        <v>12</v>
      </c>
      <c r="AK36" s="54">
        <v>14</v>
      </c>
      <c r="AL36" s="58"/>
      <c r="AM36" s="18">
        <v>50</v>
      </c>
      <c r="AN36" s="42"/>
      <c r="AO36" s="42">
        <v>36</v>
      </c>
      <c r="AP36" s="42">
        <f t="shared" si="15"/>
        <v>27</v>
      </c>
      <c r="AQ36" s="42"/>
      <c r="AU36" s="2">
        <f t="shared" si="8"/>
        <v>48</v>
      </c>
      <c r="AV36" s="2">
        <f t="shared" si="16"/>
        <v>3</v>
      </c>
      <c r="AW36" s="2">
        <f t="shared" si="9"/>
        <v>56</v>
      </c>
      <c r="AX36" s="2">
        <f t="shared" si="17"/>
        <v>4</v>
      </c>
      <c r="AY36" s="2">
        <f t="shared" si="10"/>
        <v>52</v>
      </c>
      <c r="AZ36" s="2">
        <f t="shared" si="18"/>
        <v>4</v>
      </c>
      <c r="BA36" s="2">
        <f t="shared" si="11"/>
        <v>44</v>
      </c>
      <c r="BB36" s="2">
        <f t="shared" si="19"/>
        <v>3</v>
      </c>
      <c r="BC36" s="2">
        <f t="shared" si="12"/>
        <v>59</v>
      </c>
      <c r="BD36" s="2">
        <f t="shared" si="20"/>
        <v>4</v>
      </c>
      <c r="BE36" s="2">
        <f t="shared" si="13"/>
        <v>28</v>
      </c>
      <c r="BF36" s="2">
        <f t="shared" si="21"/>
        <v>2</v>
      </c>
      <c r="BG36" s="2">
        <f t="shared" si="14"/>
        <v>26</v>
      </c>
      <c r="BH36" s="2">
        <f t="shared" si="22"/>
        <v>2</v>
      </c>
    </row>
    <row r="37" spans="1:60" ht="17.5">
      <c r="A37" s="53">
        <f>STD!A28</f>
        <v>27</v>
      </c>
      <c r="B37" s="53" t="str">
        <f>STD!B28</f>
        <v>ST0800299</v>
      </c>
      <c r="C37" s="53">
        <f>STD!C28</f>
        <v>200227</v>
      </c>
      <c r="D37" s="53" t="str">
        <f>STD!D28</f>
        <v>TILAK LAWATI</v>
      </c>
      <c r="E37" s="53" t="str">
        <f>IF(STD!E28=0,"",STD!E28)</f>
        <v>ANNAPURNA</v>
      </c>
      <c r="F37" s="53" t="str">
        <f>STD!F28</f>
        <v>ENGLISH MEDIUM</v>
      </c>
      <c r="G37" s="53" t="str">
        <f t="shared" si="0"/>
        <v>EN</v>
      </c>
      <c r="H37" s="54">
        <v>41</v>
      </c>
      <c r="I37" s="54">
        <v>25</v>
      </c>
      <c r="J37" s="57"/>
      <c r="K37" s="53" t="str">
        <f t="shared" si="1"/>
        <v>NEP</v>
      </c>
      <c r="L37" s="54">
        <v>36</v>
      </c>
      <c r="M37" s="54">
        <v>25</v>
      </c>
      <c r="N37" s="57"/>
      <c r="O37" s="53" t="str">
        <f t="shared" si="2"/>
        <v>MATH</v>
      </c>
      <c r="P37" s="54">
        <v>39</v>
      </c>
      <c r="Q37" s="54">
        <v>24</v>
      </c>
      <c r="R37" s="57"/>
      <c r="S37" s="53" t="str">
        <f t="shared" si="3"/>
        <v>SCI</v>
      </c>
      <c r="T37" s="54">
        <v>41</v>
      </c>
      <c r="U37" s="54">
        <v>23</v>
      </c>
      <c r="V37" s="57"/>
      <c r="W37" s="53" t="str">
        <f t="shared" si="4"/>
        <v>SOC</v>
      </c>
      <c r="X37" s="54">
        <v>44</v>
      </c>
      <c r="Y37" s="54">
        <v>25</v>
      </c>
      <c r="Z37" s="57"/>
      <c r="AA37" s="53" t="str">
        <f t="shared" si="5"/>
        <v>GK</v>
      </c>
      <c r="AB37" s="54">
        <v>18</v>
      </c>
      <c r="AC37" s="54">
        <v>18</v>
      </c>
      <c r="AD37" s="57"/>
      <c r="AE37" s="53" t="str">
        <f t="shared" si="6"/>
        <v>ORA</v>
      </c>
      <c r="AF37" s="54">
        <v>24</v>
      </c>
      <c r="AG37" s="54">
        <v>18</v>
      </c>
      <c r="AH37" s="57"/>
      <c r="AI37" s="53" t="str">
        <f t="shared" si="7"/>
        <v>WS</v>
      </c>
      <c r="AJ37" s="54">
        <v>15</v>
      </c>
      <c r="AK37" s="54">
        <v>18</v>
      </c>
      <c r="AL37" s="58"/>
      <c r="AM37" s="18">
        <v>56</v>
      </c>
      <c r="AN37" s="42"/>
      <c r="AO37" s="42">
        <v>1</v>
      </c>
      <c r="AP37" s="42">
        <f t="shared" si="15"/>
        <v>1</v>
      </c>
      <c r="AQ37" s="42"/>
      <c r="AU37" s="2">
        <f t="shared" si="8"/>
        <v>66</v>
      </c>
      <c r="AV37" s="2">
        <f t="shared" si="16"/>
        <v>4</v>
      </c>
      <c r="AW37" s="2">
        <f t="shared" si="9"/>
        <v>61</v>
      </c>
      <c r="AX37" s="2">
        <f t="shared" si="17"/>
        <v>4</v>
      </c>
      <c r="AY37" s="2">
        <f t="shared" si="10"/>
        <v>63</v>
      </c>
      <c r="AZ37" s="2">
        <f t="shared" si="18"/>
        <v>4</v>
      </c>
      <c r="BA37" s="2">
        <f t="shared" si="11"/>
        <v>64</v>
      </c>
      <c r="BB37" s="2">
        <f t="shared" si="19"/>
        <v>4</v>
      </c>
      <c r="BC37" s="2">
        <f t="shared" si="12"/>
        <v>69</v>
      </c>
      <c r="BD37" s="2">
        <f t="shared" si="20"/>
        <v>5</v>
      </c>
      <c r="BE37" s="2">
        <f t="shared" si="13"/>
        <v>36</v>
      </c>
      <c r="BF37" s="2">
        <f t="shared" si="21"/>
        <v>3</v>
      </c>
      <c r="BG37" s="2">
        <f t="shared" si="14"/>
        <v>42</v>
      </c>
      <c r="BH37" s="2">
        <f t="shared" si="22"/>
        <v>3</v>
      </c>
    </row>
    <row r="38" spans="1:60" ht="17.5">
      <c r="A38" s="53">
        <f>STD!A29</f>
        <v>28</v>
      </c>
      <c r="B38" s="53" t="str">
        <f>STD!B29</f>
        <v>ST0790196</v>
      </c>
      <c r="C38" s="53">
        <f>STD!C29</f>
        <v>200228</v>
      </c>
      <c r="D38" s="53" t="str">
        <f>STD!D29</f>
        <v>VINTUNA SHRESTHA</v>
      </c>
      <c r="E38" s="53" t="str">
        <f>IF(STD!E29=0,"",STD!E29)</f>
        <v>ANNAPURNA</v>
      </c>
      <c r="F38" s="53" t="str">
        <f>STD!F29</f>
        <v>ENGLISH MEDIUM</v>
      </c>
      <c r="G38" s="53" t="str">
        <f t="shared" si="0"/>
        <v>EN</v>
      </c>
      <c r="H38" s="54">
        <v>41</v>
      </c>
      <c r="I38" s="54">
        <v>25</v>
      </c>
      <c r="J38" s="57"/>
      <c r="K38" s="53" t="str">
        <f t="shared" si="1"/>
        <v>NEP</v>
      </c>
      <c r="L38" s="54">
        <v>36</v>
      </c>
      <c r="M38" s="54">
        <v>25</v>
      </c>
      <c r="N38" s="57"/>
      <c r="O38" s="53" t="str">
        <f t="shared" si="2"/>
        <v>MATH</v>
      </c>
      <c r="P38" s="54">
        <v>39</v>
      </c>
      <c r="Q38" s="54">
        <v>24</v>
      </c>
      <c r="R38" s="57"/>
      <c r="S38" s="53" t="str">
        <f t="shared" si="3"/>
        <v>SCI</v>
      </c>
      <c r="T38" s="54">
        <v>41</v>
      </c>
      <c r="U38" s="54">
        <v>23</v>
      </c>
      <c r="V38" s="57"/>
      <c r="W38" s="53" t="str">
        <f t="shared" si="4"/>
        <v>SOC</v>
      </c>
      <c r="X38" s="54">
        <v>44</v>
      </c>
      <c r="Y38" s="54">
        <v>25</v>
      </c>
      <c r="Z38" s="57"/>
      <c r="AA38" s="53" t="str">
        <f t="shared" si="5"/>
        <v>GK</v>
      </c>
      <c r="AB38" s="54">
        <v>18</v>
      </c>
      <c r="AC38" s="54">
        <v>18</v>
      </c>
      <c r="AD38" s="57"/>
      <c r="AE38" s="53" t="str">
        <f t="shared" si="6"/>
        <v>ORA</v>
      </c>
      <c r="AF38" s="54">
        <v>24</v>
      </c>
      <c r="AG38" s="54">
        <v>18</v>
      </c>
      <c r="AH38" s="57"/>
      <c r="AI38" s="53" t="str">
        <f t="shared" si="7"/>
        <v>WS</v>
      </c>
      <c r="AJ38" s="54">
        <v>15</v>
      </c>
      <c r="AK38" s="54">
        <v>18</v>
      </c>
      <c r="AL38" s="58"/>
      <c r="AM38" s="18"/>
      <c r="AN38" s="42"/>
      <c r="AO38" s="42"/>
      <c r="AP38" s="42"/>
      <c r="AQ38" s="42"/>
    </row>
    <row r="39" spans="1:60" ht="17.5">
      <c r="A39" s="53"/>
      <c r="B39" s="53"/>
      <c r="C39" s="53"/>
      <c r="D39" s="53"/>
      <c r="E39" s="53"/>
      <c r="F39" s="53"/>
      <c r="G39" s="53"/>
      <c r="H39" s="54"/>
      <c r="I39" s="54"/>
      <c r="J39" s="57"/>
      <c r="K39" s="53"/>
      <c r="L39" s="54"/>
      <c r="M39" s="54"/>
      <c r="N39" s="57"/>
      <c r="O39" s="53"/>
      <c r="P39" s="54"/>
      <c r="Q39" s="54"/>
      <c r="R39" s="57"/>
      <c r="S39" s="53"/>
      <c r="T39" s="54"/>
      <c r="U39" s="54"/>
      <c r="V39" s="57"/>
      <c r="W39" s="53"/>
      <c r="X39" s="54"/>
      <c r="Y39" s="54"/>
      <c r="Z39" s="57"/>
      <c r="AA39" s="53"/>
      <c r="AB39" s="54"/>
      <c r="AC39" s="54"/>
      <c r="AD39" s="57"/>
      <c r="AE39" s="53"/>
      <c r="AF39" s="54"/>
      <c r="AG39" s="54"/>
      <c r="AH39" s="57"/>
      <c r="AI39" s="53"/>
      <c r="AJ39" s="54"/>
      <c r="AK39" s="54"/>
      <c r="AL39" s="58"/>
      <c r="AM39" s="18"/>
      <c r="AN39" s="42"/>
      <c r="AO39" s="42"/>
      <c r="AP39" s="42"/>
      <c r="AQ39" s="42"/>
    </row>
    <row r="40" spans="1:60" ht="17.5">
      <c r="A40" s="53">
        <f>STD!A32</f>
        <v>30</v>
      </c>
      <c r="B40" s="53" t="str">
        <f>STD!B32</f>
        <v>ST0800034</v>
      </c>
      <c r="C40" s="53">
        <f>STD!C32</f>
        <v>200301</v>
      </c>
      <c r="D40" s="53" t="str">
        <f>STD!D32</f>
        <v>AALIYA LIMBU</v>
      </c>
      <c r="E40" s="53" t="str">
        <f>IF(STD!E32=0,"",STD!E32)</f>
        <v>SAGARMATHA</v>
      </c>
      <c r="F40" s="53" t="str">
        <f>STD!F32</f>
        <v>ENGLISH MEDIUM</v>
      </c>
      <c r="G40" s="53" t="str">
        <f t="shared" si="0"/>
        <v>EN</v>
      </c>
      <c r="H40" s="54">
        <v>46</v>
      </c>
      <c r="I40" s="54">
        <v>25</v>
      </c>
      <c r="J40" s="57"/>
      <c r="K40" s="53" t="str">
        <f t="shared" si="1"/>
        <v>NEP</v>
      </c>
      <c r="L40" s="54">
        <v>44</v>
      </c>
      <c r="M40" s="54">
        <v>25</v>
      </c>
      <c r="N40" s="57"/>
      <c r="O40" s="53" t="str">
        <f t="shared" si="2"/>
        <v>MATH</v>
      </c>
      <c r="P40" s="54">
        <v>49</v>
      </c>
      <c r="Q40" s="54">
        <v>24</v>
      </c>
      <c r="R40" s="57"/>
      <c r="S40" s="53" t="str">
        <f t="shared" si="3"/>
        <v>SCI</v>
      </c>
      <c r="T40" s="54">
        <v>45</v>
      </c>
      <c r="U40" s="54">
        <v>24</v>
      </c>
      <c r="V40" s="57"/>
      <c r="W40" s="53" t="str">
        <f t="shared" si="4"/>
        <v>SOC</v>
      </c>
      <c r="X40" s="54">
        <v>31</v>
      </c>
      <c r="Y40" s="54">
        <v>25</v>
      </c>
      <c r="Z40" s="57"/>
      <c r="AA40" s="53" t="str">
        <f t="shared" si="5"/>
        <v>GK</v>
      </c>
      <c r="AB40" s="54">
        <v>24</v>
      </c>
      <c r="AC40" s="54">
        <v>18</v>
      </c>
      <c r="AD40" s="57"/>
      <c r="AE40" s="53" t="str">
        <f t="shared" si="6"/>
        <v>ORA</v>
      </c>
      <c r="AF40" s="54">
        <v>21</v>
      </c>
      <c r="AG40" s="54">
        <v>18</v>
      </c>
      <c r="AH40" s="57"/>
      <c r="AI40" s="53" t="str">
        <f t="shared" si="7"/>
        <v>WS</v>
      </c>
      <c r="AJ40" s="54">
        <v>25</v>
      </c>
      <c r="AK40" s="54">
        <v>18</v>
      </c>
      <c r="AL40" s="58"/>
      <c r="AM40" s="18">
        <v>54</v>
      </c>
      <c r="AN40" s="42"/>
      <c r="AO40" s="42">
        <v>18</v>
      </c>
      <c r="AP40" s="42">
        <f t="shared" si="15"/>
        <v>14</v>
      </c>
      <c r="AQ40" s="42"/>
      <c r="AU40" s="2">
        <f t="shared" si="8"/>
        <v>71</v>
      </c>
      <c r="AV40" s="2">
        <f t="shared" si="16"/>
        <v>5</v>
      </c>
      <c r="AW40" s="2">
        <f t="shared" si="9"/>
        <v>69</v>
      </c>
      <c r="AX40" s="2">
        <f t="shared" si="17"/>
        <v>5</v>
      </c>
      <c r="AY40" s="2">
        <f t="shared" si="10"/>
        <v>73</v>
      </c>
      <c r="AZ40" s="2">
        <f t="shared" si="18"/>
        <v>5</v>
      </c>
      <c r="BA40" s="2">
        <f t="shared" si="11"/>
        <v>69</v>
      </c>
      <c r="BB40" s="2">
        <f t="shared" si="19"/>
        <v>5</v>
      </c>
      <c r="BC40" s="2">
        <f t="shared" si="12"/>
        <v>56</v>
      </c>
      <c r="BD40" s="2">
        <f t="shared" si="20"/>
        <v>4</v>
      </c>
      <c r="BE40" s="2">
        <f t="shared" si="13"/>
        <v>42</v>
      </c>
      <c r="BF40" s="2">
        <f t="shared" si="21"/>
        <v>3</v>
      </c>
      <c r="BG40" s="2">
        <f t="shared" si="14"/>
        <v>39</v>
      </c>
      <c r="BH40" s="2">
        <f t="shared" si="22"/>
        <v>3</v>
      </c>
    </row>
    <row r="41" spans="1:60" ht="17.5">
      <c r="A41" s="53">
        <f>STD!A33</f>
        <v>31</v>
      </c>
      <c r="B41" s="53" t="str">
        <f>STD!B33</f>
        <v>ST0790099</v>
      </c>
      <c r="C41" s="53">
        <f>STD!C33</f>
        <v>200302</v>
      </c>
      <c r="D41" s="53" t="str">
        <f>STD!D33</f>
        <v>AAYUB B.K.</v>
      </c>
      <c r="E41" s="53" t="str">
        <f>IF(STD!E33=0,"",STD!E33)</f>
        <v>SAGARMATHA</v>
      </c>
      <c r="F41" s="53" t="str">
        <f>STD!F33</f>
        <v>ENGLISH MEDIUM</v>
      </c>
      <c r="G41" s="53" t="str">
        <f t="shared" si="0"/>
        <v>EN</v>
      </c>
      <c r="H41" s="54">
        <v>31</v>
      </c>
      <c r="I41" s="54">
        <v>25</v>
      </c>
      <c r="J41" s="57"/>
      <c r="K41" s="53" t="str">
        <f t="shared" si="1"/>
        <v>NEP</v>
      </c>
      <c r="L41" s="54">
        <v>30</v>
      </c>
      <c r="M41" s="54">
        <v>25</v>
      </c>
      <c r="N41" s="57"/>
      <c r="O41" s="53" t="str">
        <f t="shared" si="2"/>
        <v>MATH</v>
      </c>
      <c r="P41" s="54">
        <v>19</v>
      </c>
      <c r="Q41" s="54">
        <v>22</v>
      </c>
      <c r="R41" s="57"/>
      <c r="S41" s="53" t="str">
        <f t="shared" si="3"/>
        <v>SCI</v>
      </c>
      <c r="T41" s="54">
        <v>25</v>
      </c>
      <c r="U41" s="54">
        <v>21</v>
      </c>
      <c r="V41" s="57"/>
      <c r="W41" s="53" t="str">
        <f t="shared" si="4"/>
        <v>SOC</v>
      </c>
      <c r="X41" s="54">
        <v>30</v>
      </c>
      <c r="Y41" s="54">
        <v>25</v>
      </c>
      <c r="Z41" s="57"/>
      <c r="AA41" s="53" t="str">
        <f t="shared" si="5"/>
        <v>GK</v>
      </c>
      <c r="AB41" s="54">
        <v>15</v>
      </c>
      <c r="AC41" s="54">
        <v>15</v>
      </c>
      <c r="AD41" s="57"/>
      <c r="AE41" s="53" t="str">
        <f t="shared" si="6"/>
        <v>ORA</v>
      </c>
      <c r="AF41" s="54">
        <v>16</v>
      </c>
      <c r="AG41" s="54">
        <v>15</v>
      </c>
      <c r="AH41" s="57"/>
      <c r="AI41" s="53" t="str">
        <f t="shared" si="7"/>
        <v>WS</v>
      </c>
      <c r="AJ41" s="54">
        <v>8</v>
      </c>
      <c r="AK41" s="54">
        <v>15</v>
      </c>
      <c r="AL41" s="58"/>
      <c r="AM41" s="18">
        <v>55</v>
      </c>
      <c r="AN41" s="42"/>
      <c r="AO41" s="42">
        <v>36</v>
      </c>
      <c r="AP41" s="42">
        <f t="shared" si="15"/>
        <v>27</v>
      </c>
      <c r="AQ41" s="42"/>
      <c r="AU41" s="2">
        <f t="shared" si="8"/>
        <v>56</v>
      </c>
      <c r="AV41" s="2">
        <f t="shared" si="16"/>
        <v>4</v>
      </c>
      <c r="AW41" s="2">
        <f t="shared" si="9"/>
        <v>55</v>
      </c>
      <c r="AX41" s="2">
        <f t="shared" si="17"/>
        <v>4</v>
      </c>
      <c r="AY41" s="2">
        <f t="shared" si="10"/>
        <v>41</v>
      </c>
      <c r="AZ41" s="2">
        <f t="shared" si="18"/>
        <v>3</v>
      </c>
      <c r="BA41" s="2">
        <f t="shared" si="11"/>
        <v>46</v>
      </c>
      <c r="BB41" s="2">
        <f t="shared" si="19"/>
        <v>3</v>
      </c>
      <c r="BC41" s="2">
        <f t="shared" si="12"/>
        <v>55</v>
      </c>
      <c r="BD41" s="2">
        <f t="shared" si="20"/>
        <v>4</v>
      </c>
      <c r="BE41" s="2">
        <f t="shared" si="13"/>
        <v>30</v>
      </c>
      <c r="BF41" s="2">
        <f t="shared" si="21"/>
        <v>2</v>
      </c>
      <c r="BG41" s="2">
        <f t="shared" si="14"/>
        <v>31</v>
      </c>
      <c r="BH41" s="2">
        <f t="shared" si="22"/>
        <v>2</v>
      </c>
    </row>
    <row r="42" spans="1:60" ht="17.5">
      <c r="A42" s="53">
        <f>STD!A34</f>
        <v>32</v>
      </c>
      <c r="B42" s="53" t="str">
        <f>STD!B34</f>
        <v>ST0800303</v>
      </c>
      <c r="C42" s="53">
        <f>STD!C34</f>
        <v>200303</v>
      </c>
      <c r="D42" s="53" t="str">
        <f>STD!D34</f>
        <v>ALIYA LIMBU</v>
      </c>
      <c r="E42" s="53" t="str">
        <f>IF(STD!E34=0,"",STD!E34)</f>
        <v>SAGARMATHA</v>
      </c>
      <c r="F42" s="53" t="str">
        <f>STD!F34</f>
        <v>ENGLISH MEDIUM</v>
      </c>
      <c r="G42" s="53" t="str">
        <f t="shared" si="0"/>
        <v>EN</v>
      </c>
      <c r="H42" s="54">
        <v>18</v>
      </c>
      <c r="I42" s="54">
        <v>23</v>
      </c>
      <c r="J42" s="57"/>
      <c r="K42" s="53" t="str">
        <f t="shared" si="1"/>
        <v>NEP</v>
      </c>
      <c r="L42" s="54">
        <v>31</v>
      </c>
      <c r="M42" s="54">
        <v>25</v>
      </c>
      <c r="N42" s="57"/>
      <c r="O42" s="53" t="str">
        <f t="shared" si="2"/>
        <v>MATH</v>
      </c>
      <c r="P42" s="54">
        <v>8</v>
      </c>
      <c r="Q42" s="54">
        <v>20</v>
      </c>
      <c r="R42" s="57"/>
      <c r="S42" s="53" t="str">
        <f t="shared" si="3"/>
        <v>SCI</v>
      </c>
      <c r="T42" s="54">
        <v>12</v>
      </c>
      <c r="U42" s="54">
        <v>20</v>
      </c>
      <c r="V42" s="57"/>
      <c r="W42" s="53" t="str">
        <f t="shared" si="4"/>
        <v>SOC</v>
      </c>
      <c r="X42" s="54">
        <v>8</v>
      </c>
      <c r="Y42" s="54">
        <v>25</v>
      </c>
      <c r="Z42" s="57"/>
      <c r="AA42" s="53" t="str">
        <f t="shared" si="5"/>
        <v>GK</v>
      </c>
      <c r="AB42" s="54">
        <v>7</v>
      </c>
      <c r="AC42" s="54">
        <v>7</v>
      </c>
      <c r="AD42" s="57"/>
      <c r="AE42" s="53" t="str">
        <f t="shared" si="6"/>
        <v>ORA</v>
      </c>
      <c r="AF42" s="54">
        <v>14</v>
      </c>
      <c r="AG42" s="54">
        <v>7</v>
      </c>
      <c r="AH42" s="57"/>
      <c r="AI42" s="53" t="str">
        <f t="shared" si="7"/>
        <v>WS</v>
      </c>
      <c r="AJ42" s="54">
        <v>6</v>
      </c>
      <c r="AK42" s="54">
        <v>7</v>
      </c>
      <c r="AL42" s="58"/>
      <c r="AM42" s="18">
        <v>45</v>
      </c>
      <c r="AN42" s="42"/>
      <c r="AO42" s="42">
        <v>7</v>
      </c>
      <c r="AP42" s="42">
        <f t="shared" si="15"/>
        <v>6</v>
      </c>
      <c r="AQ42" s="42"/>
      <c r="AU42" s="2">
        <f t="shared" si="8"/>
        <v>41</v>
      </c>
      <c r="AV42" s="2">
        <f t="shared" si="16"/>
        <v>3</v>
      </c>
      <c r="AW42" s="2">
        <f t="shared" si="9"/>
        <v>56</v>
      </c>
      <c r="AX42" s="2">
        <f t="shared" si="17"/>
        <v>4</v>
      </c>
      <c r="AY42" s="2">
        <f t="shared" si="10"/>
        <v>28</v>
      </c>
      <c r="AZ42" s="2">
        <f t="shared" si="18"/>
        <v>2</v>
      </c>
      <c r="BA42" s="2">
        <f t="shared" si="11"/>
        <v>32</v>
      </c>
      <c r="BB42" s="2">
        <f t="shared" si="19"/>
        <v>2</v>
      </c>
      <c r="BC42" s="2">
        <f t="shared" si="12"/>
        <v>33</v>
      </c>
      <c r="BD42" s="2">
        <f t="shared" si="20"/>
        <v>2</v>
      </c>
      <c r="BE42" s="2">
        <f t="shared" si="13"/>
        <v>14</v>
      </c>
      <c r="BF42" s="2">
        <f t="shared" si="21"/>
        <v>1</v>
      </c>
      <c r="BG42" s="2">
        <f t="shared" si="14"/>
        <v>21</v>
      </c>
      <c r="BH42" s="2">
        <f t="shared" si="22"/>
        <v>2</v>
      </c>
    </row>
    <row r="43" spans="1:60" ht="17.5">
      <c r="A43" s="53">
        <f>STD!A35</f>
        <v>33</v>
      </c>
      <c r="B43" s="53" t="str">
        <f>STD!B35</f>
        <v>ST0790116</v>
      </c>
      <c r="C43" s="53">
        <f>STD!C35</f>
        <v>200304</v>
      </c>
      <c r="D43" s="53" t="str">
        <f>STD!D35</f>
        <v>ANUSHKA BHUJEL</v>
      </c>
      <c r="E43" s="53" t="str">
        <f>IF(STD!E35=0,"",STD!E35)</f>
        <v>SAGARMATHA</v>
      </c>
      <c r="F43" s="53" t="str">
        <f>STD!F35</f>
        <v>ENGLISH MEDIUM</v>
      </c>
      <c r="G43" s="53" t="str">
        <f t="shared" si="0"/>
        <v>EN</v>
      </c>
      <c r="H43" s="54">
        <v>25</v>
      </c>
      <c r="I43" s="54">
        <v>25</v>
      </c>
      <c r="J43" s="57"/>
      <c r="K43" s="53" t="str">
        <f t="shared" si="1"/>
        <v>NEP</v>
      </c>
      <c r="L43" s="54">
        <v>34</v>
      </c>
      <c r="M43" s="54">
        <v>25</v>
      </c>
      <c r="N43" s="57"/>
      <c r="O43" s="53" t="str">
        <f t="shared" si="2"/>
        <v>MATH</v>
      </c>
      <c r="P43" s="54">
        <v>18</v>
      </c>
      <c r="Q43" s="54">
        <v>22</v>
      </c>
      <c r="R43" s="57"/>
      <c r="S43" s="53" t="str">
        <f t="shared" si="3"/>
        <v>SCI</v>
      </c>
      <c r="T43" s="54">
        <v>19</v>
      </c>
      <c r="U43" s="54">
        <v>21</v>
      </c>
      <c r="V43" s="57"/>
      <c r="W43" s="53" t="str">
        <f t="shared" si="4"/>
        <v>SOC</v>
      </c>
      <c r="X43" s="54">
        <v>13</v>
      </c>
      <c r="Y43" s="54">
        <v>25</v>
      </c>
      <c r="Z43" s="57"/>
      <c r="AA43" s="53" t="str">
        <f t="shared" si="5"/>
        <v>GK</v>
      </c>
      <c r="AB43" s="54">
        <v>15</v>
      </c>
      <c r="AC43" s="54">
        <v>15</v>
      </c>
      <c r="AD43" s="57"/>
      <c r="AE43" s="53" t="str">
        <f t="shared" si="6"/>
        <v>ORA</v>
      </c>
      <c r="AF43" s="54">
        <v>12</v>
      </c>
      <c r="AG43" s="54">
        <v>15</v>
      </c>
      <c r="AH43" s="57"/>
      <c r="AI43" s="53" t="str">
        <f t="shared" si="7"/>
        <v>WS</v>
      </c>
      <c r="AJ43" s="54">
        <v>5</v>
      </c>
      <c r="AK43" s="54">
        <v>15</v>
      </c>
      <c r="AL43" s="58"/>
      <c r="AM43" s="18">
        <v>56</v>
      </c>
      <c r="AN43" s="42"/>
      <c r="AO43" s="42"/>
      <c r="AP43" s="42">
        <f t="shared" si="15"/>
        <v>0</v>
      </c>
      <c r="AQ43" s="42"/>
      <c r="AU43" s="2">
        <f t="shared" si="8"/>
        <v>50</v>
      </c>
      <c r="AV43" s="2">
        <f t="shared" si="16"/>
        <v>3</v>
      </c>
      <c r="AW43" s="2">
        <f t="shared" si="9"/>
        <v>59</v>
      </c>
      <c r="AX43" s="2">
        <f t="shared" si="17"/>
        <v>4</v>
      </c>
      <c r="AY43" s="2">
        <f t="shared" si="10"/>
        <v>40</v>
      </c>
      <c r="AZ43" s="2">
        <f t="shared" si="18"/>
        <v>3</v>
      </c>
      <c r="BA43" s="2">
        <f t="shared" si="11"/>
        <v>40</v>
      </c>
      <c r="BB43" s="2">
        <f t="shared" si="19"/>
        <v>3</v>
      </c>
      <c r="BC43" s="2">
        <f t="shared" si="12"/>
        <v>38</v>
      </c>
      <c r="BD43" s="2">
        <f t="shared" si="20"/>
        <v>3</v>
      </c>
      <c r="BE43" s="2">
        <f t="shared" si="13"/>
        <v>30</v>
      </c>
      <c r="BF43" s="2">
        <f t="shared" si="21"/>
        <v>2</v>
      </c>
      <c r="BG43" s="2">
        <f t="shared" si="14"/>
        <v>27</v>
      </c>
      <c r="BH43" s="2">
        <f t="shared" si="22"/>
        <v>2</v>
      </c>
    </row>
    <row r="44" spans="1:60" ht="17.5">
      <c r="A44" s="53">
        <f>STD!A36</f>
        <v>34</v>
      </c>
      <c r="B44" s="53" t="str">
        <f>STD!B36</f>
        <v>ST0800033</v>
      </c>
      <c r="C44" s="53">
        <f>STD!C36</f>
        <v>200305</v>
      </c>
      <c r="D44" s="53" t="str">
        <f>STD!D36</f>
        <v>ANUSKA RAI</v>
      </c>
      <c r="E44" s="53" t="str">
        <f>IF(STD!E36=0,"",STD!E36)</f>
        <v>SAGARMATHA</v>
      </c>
      <c r="F44" s="53" t="str">
        <f>STD!F36</f>
        <v>ENGLISH MEDIUM</v>
      </c>
      <c r="G44" s="53" t="str">
        <f t="shared" si="0"/>
        <v>EN</v>
      </c>
      <c r="H44" s="54">
        <v>24</v>
      </c>
      <c r="I44" s="54">
        <v>22</v>
      </c>
      <c r="J44" s="57"/>
      <c r="K44" s="53" t="str">
        <f t="shared" si="1"/>
        <v>NEP</v>
      </c>
      <c r="L44" s="54">
        <v>20</v>
      </c>
      <c r="M44" s="54">
        <v>23</v>
      </c>
      <c r="N44" s="57"/>
      <c r="O44" s="53" t="str">
        <f t="shared" si="2"/>
        <v>MATH</v>
      </c>
      <c r="P44" s="54">
        <v>1</v>
      </c>
      <c r="Q44" s="54">
        <v>20</v>
      </c>
      <c r="R44" s="57"/>
      <c r="S44" s="53" t="str">
        <f t="shared" si="3"/>
        <v>SCI</v>
      </c>
      <c r="T44" s="54">
        <v>18</v>
      </c>
      <c r="U44" s="54">
        <v>20</v>
      </c>
      <c r="V44" s="57"/>
      <c r="W44" s="53" t="str">
        <f t="shared" si="4"/>
        <v>SOC</v>
      </c>
      <c r="X44" s="54">
        <v>4</v>
      </c>
      <c r="Y44" s="54">
        <v>23</v>
      </c>
      <c r="Z44" s="57"/>
      <c r="AA44" s="53" t="str">
        <f t="shared" si="5"/>
        <v>GK</v>
      </c>
      <c r="AB44" s="54">
        <v>12</v>
      </c>
      <c r="AC44" s="54">
        <v>12</v>
      </c>
      <c r="AD44" s="57"/>
      <c r="AE44" s="53" t="str">
        <f t="shared" si="6"/>
        <v>ORA</v>
      </c>
      <c r="AF44" s="54">
        <v>13</v>
      </c>
      <c r="AG44" s="54">
        <v>12</v>
      </c>
      <c r="AH44" s="57"/>
      <c r="AI44" s="53" t="str">
        <f t="shared" si="7"/>
        <v>WS</v>
      </c>
      <c r="AJ44" s="54">
        <v>7</v>
      </c>
      <c r="AK44" s="54">
        <v>12</v>
      </c>
      <c r="AL44" s="58"/>
      <c r="AM44" s="18">
        <v>54</v>
      </c>
      <c r="AN44" s="42"/>
      <c r="AO44" s="42">
        <v>2</v>
      </c>
      <c r="AP44" s="42">
        <f t="shared" si="15"/>
        <v>2</v>
      </c>
      <c r="AQ44" s="42"/>
      <c r="AU44" s="2">
        <f t="shared" si="8"/>
        <v>46</v>
      </c>
      <c r="AV44" s="2">
        <f t="shared" si="16"/>
        <v>3</v>
      </c>
      <c r="AW44" s="2">
        <f t="shared" si="9"/>
        <v>43</v>
      </c>
      <c r="AX44" s="2">
        <f t="shared" si="17"/>
        <v>3</v>
      </c>
      <c r="AY44" s="2">
        <f t="shared" si="10"/>
        <v>21</v>
      </c>
      <c r="AZ44" s="2">
        <f t="shared" si="18"/>
        <v>2</v>
      </c>
      <c r="BA44" s="2">
        <f t="shared" si="11"/>
        <v>38</v>
      </c>
      <c r="BB44" s="2">
        <f t="shared" si="19"/>
        <v>3</v>
      </c>
      <c r="BC44" s="2">
        <f t="shared" si="12"/>
        <v>27</v>
      </c>
      <c r="BD44" s="2">
        <f t="shared" si="20"/>
        <v>2</v>
      </c>
      <c r="BE44" s="2">
        <f t="shared" si="13"/>
        <v>24</v>
      </c>
      <c r="BF44" s="2">
        <f t="shared" si="21"/>
        <v>2</v>
      </c>
      <c r="BG44" s="2">
        <f t="shared" si="14"/>
        <v>25</v>
      </c>
      <c r="BH44" s="2">
        <f t="shared" si="22"/>
        <v>2</v>
      </c>
    </row>
    <row r="45" spans="1:60" ht="17.5">
      <c r="A45" s="53">
        <f>STD!A37</f>
        <v>35</v>
      </c>
      <c r="B45" s="53" t="str">
        <f>STD!B37</f>
        <v>ST0790123</v>
      </c>
      <c r="C45" s="53">
        <f>STD!C37</f>
        <v>200306</v>
      </c>
      <c r="D45" s="53" t="str">
        <f>STD!D37</f>
        <v>BHASKAR KATWAL</v>
      </c>
      <c r="E45" s="53" t="str">
        <f>IF(STD!E37=0,"",STD!E37)</f>
        <v>SAGARMATHA</v>
      </c>
      <c r="F45" s="53" t="str">
        <f>STD!F37</f>
        <v>ENGLISH MEDIUM</v>
      </c>
      <c r="G45" s="53" t="str">
        <f t="shared" si="0"/>
        <v>EN</v>
      </c>
      <c r="H45" s="54">
        <v>21</v>
      </c>
      <c r="I45" s="54">
        <v>22</v>
      </c>
      <c r="J45" s="57"/>
      <c r="K45" s="53" t="str">
        <f t="shared" si="1"/>
        <v>NEP</v>
      </c>
      <c r="L45" s="54">
        <v>21</v>
      </c>
      <c r="M45" s="54">
        <v>23</v>
      </c>
      <c r="N45" s="57"/>
      <c r="O45" s="53" t="str">
        <f t="shared" si="2"/>
        <v>MATH</v>
      </c>
      <c r="P45" s="54">
        <v>12</v>
      </c>
      <c r="Q45" s="54">
        <v>20</v>
      </c>
      <c r="R45" s="57"/>
      <c r="S45" s="53" t="str">
        <f t="shared" si="3"/>
        <v>SCI</v>
      </c>
      <c r="T45" s="54">
        <v>28</v>
      </c>
      <c r="U45" s="54">
        <v>21</v>
      </c>
      <c r="V45" s="57"/>
      <c r="W45" s="53" t="str">
        <f t="shared" si="4"/>
        <v>SOC</v>
      </c>
      <c r="X45" s="54">
        <v>18</v>
      </c>
      <c r="Y45" s="54">
        <v>23</v>
      </c>
      <c r="Z45" s="57"/>
      <c r="AA45" s="53" t="str">
        <f t="shared" si="5"/>
        <v>GK</v>
      </c>
      <c r="AB45" s="54">
        <v>18</v>
      </c>
      <c r="AC45" s="54">
        <v>18</v>
      </c>
      <c r="AD45" s="57"/>
      <c r="AE45" s="53" t="str">
        <f t="shared" si="6"/>
        <v>ORA</v>
      </c>
      <c r="AF45" s="54">
        <v>20</v>
      </c>
      <c r="AG45" s="54">
        <v>18</v>
      </c>
      <c r="AH45" s="57"/>
      <c r="AI45" s="53" t="str">
        <f t="shared" si="7"/>
        <v>WS</v>
      </c>
      <c r="AJ45" s="54">
        <v>6</v>
      </c>
      <c r="AK45" s="54">
        <v>18</v>
      </c>
      <c r="AL45" s="58"/>
      <c r="AM45" s="18">
        <v>56</v>
      </c>
      <c r="AN45" s="42"/>
      <c r="AO45" s="42"/>
      <c r="AP45" s="42"/>
      <c r="AQ45" s="42"/>
      <c r="AU45" s="2">
        <f t="shared" si="8"/>
        <v>43</v>
      </c>
      <c r="AV45" s="2">
        <f t="shared" si="16"/>
        <v>3</v>
      </c>
      <c r="AW45" s="2">
        <f t="shared" si="9"/>
        <v>44</v>
      </c>
      <c r="AX45" s="2">
        <f t="shared" si="17"/>
        <v>3</v>
      </c>
      <c r="AY45" s="2">
        <f t="shared" si="10"/>
        <v>32</v>
      </c>
      <c r="AZ45" s="2">
        <f t="shared" si="18"/>
        <v>2</v>
      </c>
      <c r="BA45" s="2">
        <f t="shared" si="11"/>
        <v>49</v>
      </c>
      <c r="BB45" s="2">
        <f t="shared" si="19"/>
        <v>3</v>
      </c>
      <c r="BC45" s="2">
        <f t="shared" si="12"/>
        <v>41</v>
      </c>
      <c r="BD45" s="2">
        <f t="shared" si="20"/>
        <v>3</v>
      </c>
      <c r="BE45" s="2">
        <f t="shared" si="13"/>
        <v>36</v>
      </c>
      <c r="BF45" s="2">
        <f t="shared" si="21"/>
        <v>3</v>
      </c>
      <c r="BG45" s="2">
        <f t="shared" si="14"/>
        <v>38</v>
      </c>
      <c r="BH45" s="2">
        <f t="shared" si="22"/>
        <v>3</v>
      </c>
    </row>
    <row r="46" spans="1:60" ht="17.5">
      <c r="A46" s="53">
        <f>STD!A38</f>
        <v>36</v>
      </c>
      <c r="B46" s="53" t="str">
        <f>STD!B38</f>
        <v>ST0800446</v>
      </c>
      <c r="C46" s="53">
        <f>STD!C38</f>
        <v>200307</v>
      </c>
      <c r="D46" s="53" t="str">
        <f>STD!D38</f>
        <v>DESAN RAI</v>
      </c>
      <c r="E46" s="53" t="str">
        <f>IF(STD!E38=0,"",STD!E38)</f>
        <v>SAGARMATHA</v>
      </c>
      <c r="F46" s="53" t="str">
        <f>STD!F38</f>
        <v>ENGLISH MEDIUM</v>
      </c>
      <c r="G46" s="53" t="str">
        <f t="shared" si="0"/>
        <v>EN</v>
      </c>
      <c r="H46" s="54"/>
      <c r="I46" s="54"/>
      <c r="J46" s="57"/>
      <c r="K46" s="53" t="str">
        <f t="shared" si="1"/>
        <v>NEP</v>
      </c>
      <c r="L46" s="54"/>
      <c r="M46" s="54"/>
      <c r="N46" s="57"/>
      <c r="O46" s="53" t="str">
        <f t="shared" si="2"/>
        <v>MATH</v>
      </c>
      <c r="P46" s="54"/>
      <c r="Q46" s="54"/>
      <c r="R46" s="57"/>
      <c r="S46" s="53" t="str">
        <f t="shared" si="3"/>
        <v>SCI</v>
      </c>
      <c r="T46" s="54"/>
      <c r="U46" s="54"/>
      <c r="V46" s="57"/>
      <c r="W46" s="53" t="str">
        <f t="shared" si="4"/>
        <v>SOC</v>
      </c>
      <c r="X46" s="54"/>
      <c r="Y46" s="54"/>
      <c r="Z46" s="57"/>
      <c r="AA46" s="53" t="str">
        <f t="shared" si="5"/>
        <v>GK</v>
      </c>
      <c r="AB46" s="54"/>
      <c r="AC46" s="54"/>
      <c r="AD46" s="57"/>
      <c r="AE46" s="53" t="str">
        <f t="shared" si="6"/>
        <v>ORA</v>
      </c>
      <c r="AF46" s="54"/>
      <c r="AG46" s="54"/>
      <c r="AH46" s="57"/>
      <c r="AI46" s="53" t="str">
        <f t="shared" si="7"/>
        <v>WS</v>
      </c>
      <c r="AJ46" s="54"/>
      <c r="AK46" s="54"/>
      <c r="AL46" s="58"/>
      <c r="AM46" s="18">
        <v>43</v>
      </c>
      <c r="AN46" s="42"/>
      <c r="AO46" s="42"/>
      <c r="AP46" s="42"/>
      <c r="AQ46" s="42"/>
    </row>
    <row r="47" spans="1:60" ht="17.5">
      <c r="A47" s="53">
        <f>STD!A39</f>
        <v>37</v>
      </c>
      <c r="B47" s="53" t="str">
        <f>STD!B39</f>
        <v>ST0790102</v>
      </c>
      <c r="C47" s="53">
        <f>STD!C39</f>
        <v>200308</v>
      </c>
      <c r="D47" s="53" t="str">
        <f>STD!D39</f>
        <v>DIPESH LIMBU</v>
      </c>
      <c r="E47" s="53" t="str">
        <f>IF(STD!E39=0,"",STD!E39)</f>
        <v>SAGARMATHA</v>
      </c>
      <c r="F47" s="53" t="str">
        <f>STD!F39</f>
        <v>ENGLISH MEDIUM</v>
      </c>
      <c r="G47" s="53" t="str">
        <f t="shared" si="0"/>
        <v>EN</v>
      </c>
      <c r="H47" s="54">
        <v>36</v>
      </c>
      <c r="I47" s="54">
        <v>20</v>
      </c>
      <c r="J47" s="57"/>
      <c r="K47" s="53" t="str">
        <f t="shared" si="1"/>
        <v>NEP</v>
      </c>
      <c r="L47" s="54">
        <v>31</v>
      </c>
      <c r="M47" s="54">
        <v>25</v>
      </c>
      <c r="N47" s="57"/>
      <c r="O47" s="53" t="str">
        <f t="shared" si="2"/>
        <v>MATH</v>
      </c>
      <c r="P47" s="54">
        <v>19</v>
      </c>
      <c r="Q47" s="54">
        <v>22</v>
      </c>
      <c r="R47" s="57"/>
      <c r="S47" s="53" t="str">
        <f t="shared" si="3"/>
        <v>SCI</v>
      </c>
      <c r="T47" s="54">
        <v>21</v>
      </c>
      <c r="U47" s="54">
        <v>21</v>
      </c>
      <c r="V47" s="57"/>
      <c r="W47" s="53" t="str">
        <f t="shared" si="4"/>
        <v>SOC</v>
      </c>
      <c r="X47" s="54">
        <v>20</v>
      </c>
      <c r="Y47" s="54">
        <v>25</v>
      </c>
      <c r="Z47" s="57"/>
      <c r="AA47" s="53" t="str">
        <f t="shared" si="5"/>
        <v>GK</v>
      </c>
      <c r="AB47" s="54">
        <v>18</v>
      </c>
      <c r="AC47" s="54">
        <v>18</v>
      </c>
      <c r="AD47" s="57"/>
      <c r="AE47" s="53" t="str">
        <f t="shared" si="6"/>
        <v>ORA</v>
      </c>
      <c r="AF47" s="54">
        <v>19</v>
      </c>
      <c r="AG47" s="54">
        <v>18</v>
      </c>
      <c r="AH47" s="57"/>
      <c r="AI47" s="53" t="str">
        <f t="shared" si="7"/>
        <v>WS</v>
      </c>
      <c r="AJ47" s="54">
        <v>11</v>
      </c>
      <c r="AK47" s="54">
        <v>18</v>
      </c>
      <c r="AL47" s="58"/>
      <c r="AM47" s="18">
        <v>55</v>
      </c>
      <c r="AN47" s="42"/>
      <c r="AO47" s="42"/>
      <c r="AP47" s="42"/>
      <c r="AQ47" s="42"/>
    </row>
    <row r="48" spans="1:60" ht="17.5">
      <c r="A48" s="53">
        <f>STD!A40</f>
        <v>38</v>
      </c>
      <c r="B48" s="53" t="str">
        <f>STD!B40</f>
        <v>ST0790197</v>
      </c>
      <c r="C48" s="53">
        <f>STD!C40</f>
        <v>200309</v>
      </c>
      <c r="D48" s="53" t="str">
        <f>STD!D40</f>
        <v>DONISH TAMANG</v>
      </c>
      <c r="E48" s="53" t="str">
        <f>IF(STD!E40=0,"",STD!E40)</f>
        <v>SAGARMATHA</v>
      </c>
      <c r="F48" s="53" t="str">
        <f>STD!F40</f>
        <v>ENGLISH MEDIUM</v>
      </c>
      <c r="G48" s="53" t="str">
        <f t="shared" si="0"/>
        <v>EN</v>
      </c>
      <c r="H48" s="54">
        <v>35</v>
      </c>
      <c r="I48" s="54">
        <v>20</v>
      </c>
      <c r="J48" s="57"/>
      <c r="K48" s="53" t="str">
        <f t="shared" si="1"/>
        <v>NEP</v>
      </c>
      <c r="L48" s="54">
        <v>39</v>
      </c>
      <c r="M48" s="54">
        <v>25</v>
      </c>
      <c r="N48" s="57"/>
      <c r="O48" s="53" t="str">
        <f t="shared" si="2"/>
        <v>MATH</v>
      </c>
      <c r="P48" s="54">
        <v>36</v>
      </c>
      <c r="Q48" s="54">
        <v>24</v>
      </c>
      <c r="R48" s="57"/>
      <c r="S48" s="53" t="str">
        <f t="shared" si="3"/>
        <v>SCI</v>
      </c>
      <c r="T48" s="54">
        <v>37</v>
      </c>
      <c r="U48" s="54">
        <v>22</v>
      </c>
      <c r="V48" s="57"/>
      <c r="W48" s="53" t="str">
        <f t="shared" si="4"/>
        <v>SOC</v>
      </c>
      <c r="X48" s="54">
        <v>33</v>
      </c>
      <c r="Y48" s="54">
        <v>25</v>
      </c>
      <c r="Z48" s="57"/>
      <c r="AA48" s="53" t="str">
        <f t="shared" si="5"/>
        <v>GK</v>
      </c>
      <c r="AB48" s="54">
        <v>23</v>
      </c>
      <c r="AC48" s="54">
        <v>18</v>
      </c>
      <c r="AD48" s="57"/>
      <c r="AE48" s="53" t="str">
        <f t="shared" si="6"/>
        <v>ORA</v>
      </c>
      <c r="AF48" s="54">
        <v>24</v>
      </c>
      <c r="AG48" s="54">
        <v>18</v>
      </c>
      <c r="AH48" s="57"/>
      <c r="AI48" s="53" t="str">
        <f t="shared" si="7"/>
        <v>WS</v>
      </c>
      <c r="AJ48" s="54">
        <v>14</v>
      </c>
      <c r="AK48" s="54">
        <v>18</v>
      </c>
      <c r="AL48" s="58"/>
      <c r="AM48" s="18">
        <v>56</v>
      </c>
      <c r="AN48" s="42"/>
      <c r="AO48" s="42"/>
      <c r="AP48" s="42"/>
      <c r="AQ48" s="42"/>
    </row>
    <row r="49" spans="1:43" ht="17.5">
      <c r="A49" s="53">
        <f>STD!A41</f>
        <v>39</v>
      </c>
      <c r="B49" s="53" t="str">
        <f>STD!B41</f>
        <v>ST0790098</v>
      </c>
      <c r="C49" s="53">
        <f>STD!C41</f>
        <v>200310</v>
      </c>
      <c r="D49" s="53" t="str">
        <f>STD!D41</f>
        <v>DORKASH LIMBU</v>
      </c>
      <c r="E49" s="53" t="str">
        <f>IF(STD!E41=0,"",STD!E41)</f>
        <v>SAGARMATHA</v>
      </c>
      <c r="F49" s="53" t="str">
        <f>STD!F41</f>
        <v>ENGLISH MEDIUM</v>
      </c>
      <c r="G49" s="53" t="str">
        <f t="shared" si="0"/>
        <v>EN</v>
      </c>
      <c r="H49" s="54">
        <v>37</v>
      </c>
      <c r="I49" s="54">
        <v>25</v>
      </c>
      <c r="J49" s="57"/>
      <c r="K49" s="53" t="str">
        <f t="shared" si="1"/>
        <v>NEP</v>
      </c>
      <c r="L49" s="54">
        <v>45</v>
      </c>
      <c r="M49" s="54">
        <v>25</v>
      </c>
      <c r="N49" s="57"/>
      <c r="O49" s="53" t="str">
        <f t="shared" si="2"/>
        <v>MATH</v>
      </c>
      <c r="P49" s="54">
        <v>47</v>
      </c>
      <c r="Q49" s="54">
        <v>24</v>
      </c>
      <c r="R49" s="57"/>
      <c r="S49" s="53" t="str">
        <f t="shared" si="3"/>
        <v>SCI</v>
      </c>
      <c r="T49" s="54">
        <v>46</v>
      </c>
      <c r="U49" s="54">
        <v>23</v>
      </c>
      <c r="V49" s="57"/>
      <c r="W49" s="53" t="str">
        <f t="shared" si="4"/>
        <v>SOC</v>
      </c>
      <c r="X49" s="54">
        <v>50</v>
      </c>
      <c r="Y49" s="54">
        <v>25</v>
      </c>
      <c r="Z49" s="57"/>
      <c r="AA49" s="53" t="str">
        <f t="shared" si="5"/>
        <v>GK</v>
      </c>
      <c r="AB49" s="54">
        <v>25</v>
      </c>
      <c r="AC49" s="54">
        <v>18</v>
      </c>
      <c r="AD49" s="57"/>
      <c r="AE49" s="53" t="str">
        <f t="shared" si="6"/>
        <v>ORA</v>
      </c>
      <c r="AF49" s="54">
        <v>24</v>
      </c>
      <c r="AG49" s="54">
        <v>18</v>
      </c>
      <c r="AH49" s="57"/>
      <c r="AI49" s="53" t="str">
        <f t="shared" si="7"/>
        <v>WS</v>
      </c>
      <c r="AJ49" s="54">
        <v>24</v>
      </c>
      <c r="AK49" s="54">
        <v>18</v>
      </c>
      <c r="AL49" s="58"/>
      <c r="AM49" s="18">
        <v>56</v>
      </c>
      <c r="AN49" s="42"/>
      <c r="AO49" s="42"/>
      <c r="AP49" s="42"/>
      <c r="AQ49" s="42"/>
    </row>
    <row r="50" spans="1:43" ht="17.5">
      <c r="A50" s="53">
        <f>STD!A42</f>
        <v>40</v>
      </c>
      <c r="B50" s="53" t="str">
        <f>STD!B42</f>
        <v>ST0800304</v>
      </c>
      <c r="C50" s="53">
        <f>STD!C42</f>
        <v>200311</v>
      </c>
      <c r="D50" s="53" t="str">
        <f>STD!D42</f>
        <v>HINA RAI</v>
      </c>
      <c r="E50" s="53" t="str">
        <f>IF(STD!E42=0,"",STD!E42)</f>
        <v>SAGARMATHA</v>
      </c>
      <c r="F50" s="53" t="str">
        <f>STD!F42</f>
        <v>ENGLISH MEDIUM</v>
      </c>
      <c r="G50" s="53" t="str">
        <f t="shared" si="0"/>
        <v>EN</v>
      </c>
      <c r="H50" s="54">
        <v>32</v>
      </c>
      <c r="I50" s="54">
        <v>25</v>
      </c>
      <c r="J50" s="57"/>
      <c r="K50" s="53" t="str">
        <f t="shared" si="1"/>
        <v>NEP</v>
      </c>
      <c r="L50" s="54">
        <v>38</v>
      </c>
      <c r="M50" s="54">
        <v>25</v>
      </c>
      <c r="N50" s="57"/>
      <c r="O50" s="53" t="str">
        <f t="shared" si="2"/>
        <v>MATH</v>
      </c>
      <c r="P50" s="54">
        <v>18</v>
      </c>
      <c r="Q50" s="54">
        <v>22</v>
      </c>
      <c r="R50" s="57"/>
      <c r="S50" s="53" t="str">
        <f t="shared" si="3"/>
        <v>SCI</v>
      </c>
      <c r="T50" s="54">
        <v>43</v>
      </c>
      <c r="U50" s="54">
        <v>22</v>
      </c>
      <c r="V50" s="57"/>
      <c r="W50" s="53" t="str">
        <f t="shared" si="4"/>
        <v>SOC</v>
      </c>
      <c r="X50" s="54">
        <v>24</v>
      </c>
      <c r="Y50" s="54">
        <v>25</v>
      </c>
      <c r="Z50" s="57"/>
      <c r="AA50" s="53" t="str">
        <f t="shared" si="5"/>
        <v>GK</v>
      </c>
      <c r="AB50" s="54">
        <v>24</v>
      </c>
      <c r="AC50" s="54">
        <v>18</v>
      </c>
      <c r="AD50" s="57"/>
      <c r="AE50" s="53" t="str">
        <f t="shared" si="6"/>
        <v>ORA</v>
      </c>
      <c r="AF50" s="54">
        <v>24</v>
      </c>
      <c r="AG50" s="54">
        <v>18</v>
      </c>
      <c r="AH50" s="57"/>
      <c r="AI50" s="53" t="str">
        <f t="shared" si="7"/>
        <v>WS</v>
      </c>
      <c r="AJ50" s="54">
        <v>11</v>
      </c>
      <c r="AK50" s="54">
        <v>18</v>
      </c>
      <c r="AL50" s="58"/>
      <c r="AM50" s="18">
        <v>53</v>
      </c>
      <c r="AN50" s="42"/>
      <c r="AO50" s="42"/>
      <c r="AP50" s="42"/>
      <c r="AQ50" s="42"/>
    </row>
    <row r="51" spans="1:43" ht="17.5">
      <c r="A51" s="53">
        <f>STD!A43</f>
        <v>41</v>
      </c>
      <c r="B51" s="53" t="str">
        <f>STD!B43</f>
        <v>ST0790124</v>
      </c>
      <c r="C51" s="53">
        <f>STD!C43</f>
        <v>200312</v>
      </c>
      <c r="D51" s="53" t="str">
        <f>STD!D43</f>
        <v>JENSON THAPA MAGAR</v>
      </c>
      <c r="E51" s="53" t="str">
        <f>IF(STD!E43=0,"",STD!E43)</f>
        <v>SAGARMATHA</v>
      </c>
      <c r="F51" s="53" t="str">
        <f>STD!F43</f>
        <v>ENGLISH MEDIUM</v>
      </c>
      <c r="G51" s="53" t="str">
        <f t="shared" si="0"/>
        <v>EN</v>
      </c>
      <c r="H51" s="54">
        <v>42</v>
      </c>
      <c r="I51" s="54">
        <v>25</v>
      </c>
      <c r="J51" s="57"/>
      <c r="K51" s="53" t="str">
        <f t="shared" si="1"/>
        <v>NEP</v>
      </c>
      <c r="L51" s="54">
        <v>36</v>
      </c>
      <c r="M51" s="54">
        <v>25</v>
      </c>
      <c r="N51" s="57"/>
      <c r="O51" s="53" t="str">
        <f t="shared" si="2"/>
        <v>MATH</v>
      </c>
      <c r="P51" s="54">
        <v>48</v>
      </c>
      <c r="Q51" s="54">
        <v>24</v>
      </c>
      <c r="R51" s="57"/>
      <c r="S51" s="53" t="str">
        <f t="shared" si="3"/>
        <v>SCI</v>
      </c>
      <c r="T51" s="54">
        <v>46</v>
      </c>
      <c r="U51" s="54">
        <v>23</v>
      </c>
      <c r="V51" s="57"/>
      <c r="W51" s="53" t="str">
        <f t="shared" si="4"/>
        <v>SOC</v>
      </c>
      <c r="X51" s="54">
        <v>40</v>
      </c>
      <c r="Y51" s="54">
        <v>25</v>
      </c>
      <c r="Z51" s="57"/>
      <c r="AA51" s="53" t="str">
        <f t="shared" si="5"/>
        <v>GK</v>
      </c>
      <c r="AB51" s="54">
        <v>25</v>
      </c>
      <c r="AC51" s="54">
        <v>18</v>
      </c>
      <c r="AD51" s="57"/>
      <c r="AE51" s="53" t="str">
        <f t="shared" si="6"/>
        <v>ORA</v>
      </c>
      <c r="AF51" s="54">
        <v>24</v>
      </c>
      <c r="AG51" s="54">
        <v>18</v>
      </c>
      <c r="AH51" s="57"/>
      <c r="AI51" s="53" t="str">
        <f t="shared" si="7"/>
        <v>WS</v>
      </c>
      <c r="AJ51" s="54">
        <v>21</v>
      </c>
      <c r="AK51" s="54">
        <v>18</v>
      </c>
      <c r="AL51" s="58"/>
      <c r="AM51" s="18">
        <v>56</v>
      </c>
      <c r="AN51" s="42"/>
      <c r="AO51" s="42"/>
      <c r="AP51" s="42"/>
      <c r="AQ51" s="42"/>
    </row>
    <row r="52" spans="1:43" ht="17.5">
      <c r="A52" s="53">
        <f>STD!A44</f>
        <v>42</v>
      </c>
      <c r="B52" s="53" t="str">
        <f>STD!B44</f>
        <v>ST0790193</v>
      </c>
      <c r="C52" s="53">
        <f>STD!C44</f>
        <v>200313</v>
      </c>
      <c r="D52" s="53" t="str">
        <f>STD!D44</f>
        <v>JERMIYA RAI</v>
      </c>
      <c r="E52" s="53" t="str">
        <f>IF(STD!E44=0,"",STD!E44)</f>
        <v>SAGARMATHA</v>
      </c>
      <c r="F52" s="53" t="str">
        <f>STD!F44</f>
        <v>ENGLISH MEDIUM</v>
      </c>
      <c r="G52" s="53" t="str">
        <f t="shared" si="0"/>
        <v>EN</v>
      </c>
      <c r="H52" s="54">
        <v>28</v>
      </c>
      <c r="I52" s="54">
        <v>23</v>
      </c>
      <c r="J52" s="57"/>
      <c r="K52" s="53" t="str">
        <f t="shared" si="1"/>
        <v>NEP</v>
      </c>
      <c r="L52" s="54">
        <v>27</v>
      </c>
      <c r="M52" s="54">
        <v>24</v>
      </c>
      <c r="N52" s="57"/>
      <c r="O52" s="53" t="str">
        <f t="shared" si="2"/>
        <v>MATH</v>
      </c>
      <c r="P52" s="54">
        <v>31</v>
      </c>
      <c r="Q52" s="54">
        <v>24</v>
      </c>
      <c r="R52" s="57"/>
      <c r="S52" s="53" t="str">
        <f t="shared" si="3"/>
        <v>SCI</v>
      </c>
      <c r="T52" s="54">
        <v>24</v>
      </c>
      <c r="U52" s="54">
        <v>22</v>
      </c>
      <c r="V52" s="57"/>
      <c r="W52" s="53" t="str">
        <f t="shared" si="4"/>
        <v>SOC</v>
      </c>
      <c r="X52" s="54">
        <v>34</v>
      </c>
      <c r="Y52" s="54">
        <v>24</v>
      </c>
      <c r="Z52" s="57"/>
      <c r="AA52" s="53" t="str">
        <f t="shared" si="5"/>
        <v>GK</v>
      </c>
      <c r="AB52" s="54">
        <v>18</v>
      </c>
      <c r="AC52" s="54">
        <v>18</v>
      </c>
      <c r="AD52" s="57"/>
      <c r="AE52" s="53" t="str">
        <f t="shared" si="6"/>
        <v>ORA</v>
      </c>
      <c r="AF52" s="54">
        <v>18</v>
      </c>
      <c r="AG52" s="54">
        <v>18</v>
      </c>
      <c r="AH52" s="57"/>
      <c r="AI52" s="53" t="str">
        <f t="shared" si="7"/>
        <v>WS</v>
      </c>
      <c r="AJ52" s="54">
        <v>7</v>
      </c>
      <c r="AK52" s="54">
        <v>18</v>
      </c>
      <c r="AL52" s="58"/>
      <c r="AM52" s="18">
        <v>56</v>
      </c>
      <c r="AN52" s="42"/>
      <c r="AO52" s="42"/>
      <c r="AP52" s="42"/>
      <c r="AQ52" s="42"/>
    </row>
    <row r="53" spans="1:43" ht="17.5">
      <c r="A53" s="53">
        <f>STD!A45</f>
        <v>43</v>
      </c>
      <c r="B53" s="53" t="str">
        <f>STD!B45</f>
        <v>ST0790185</v>
      </c>
      <c r="C53" s="53">
        <f>STD!C45</f>
        <v>200314</v>
      </c>
      <c r="D53" s="53" t="str">
        <f>STD!D45</f>
        <v>JESHAB RAI</v>
      </c>
      <c r="E53" s="53" t="str">
        <f>IF(STD!E45=0,"",STD!E45)</f>
        <v>SAGARMATHA</v>
      </c>
      <c r="F53" s="53" t="str">
        <f>STD!F45</f>
        <v>ENGLISH MEDIUM</v>
      </c>
      <c r="G53" s="53" t="str">
        <f t="shared" si="0"/>
        <v>EN</v>
      </c>
      <c r="H53" s="54">
        <v>28</v>
      </c>
      <c r="I53" s="54">
        <v>23</v>
      </c>
      <c r="J53" s="57"/>
      <c r="K53" s="53" t="str">
        <f t="shared" si="1"/>
        <v>NEP</v>
      </c>
      <c r="L53" s="54">
        <v>27</v>
      </c>
      <c r="M53" s="54">
        <v>24</v>
      </c>
      <c r="N53" s="57"/>
      <c r="O53" s="53" t="str">
        <f t="shared" si="2"/>
        <v>MATH</v>
      </c>
      <c r="P53" s="54">
        <v>31</v>
      </c>
      <c r="Q53" s="54">
        <v>24</v>
      </c>
      <c r="R53" s="57"/>
      <c r="S53" s="53" t="str">
        <f t="shared" si="3"/>
        <v>SCI</v>
      </c>
      <c r="T53" s="54">
        <v>24</v>
      </c>
      <c r="U53" s="54">
        <v>22</v>
      </c>
      <c r="V53" s="57"/>
      <c r="W53" s="53" t="str">
        <f t="shared" si="4"/>
        <v>SOC</v>
      </c>
      <c r="X53" s="54">
        <v>35</v>
      </c>
      <c r="Y53" s="54">
        <v>24</v>
      </c>
      <c r="Z53" s="57"/>
      <c r="AA53" s="53" t="str">
        <f t="shared" si="5"/>
        <v>GK</v>
      </c>
      <c r="AB53" s="54">
        <v>18</v>
      </c>
      <c r="AC53" s="54">
        <v>18</v>
      </c>
      <c r="AD53" s="57"/>
      <c r="AE53" s="53" t="str">
        <f t="shared" si="6"/>
        <v>ORA</v>
      </c>
      <c r="AF53" s="54">
        <v>18</v>
      </c>
      <c r="AG53" s="54">
        <v>18</v>
      </c>
      <c r="AH53" s="57"/>
      <c r="AI53" s="53" t="str">
        <f t="shared" si="7"/>
        <v>WS</v>
      </c>
      <c r="AJ53" s="54">
        <v>7</v>
      </c>
      <c r="AK53" s="54">
        <v>18</v>
      </c>
      <c r="AL53" s="58"/>
      <c r="AM53" s="18">
        <v>56</v>
      </c>
    </row>
    <row r="54" spans="1:43" ht="17.5">
      <c r="A54" s="53">
        <f>STD!A46</f>
        <v>44</v>
      </c>
      <c r="B54" s="53" t="str">
        <f>STD!B46</f>
        <v>ST0800199</v>
      </c>
      <c r="C54" s="53">
        <f>STD!C46</f>
        <v>200315</v>
      </c>
      <c r="D54" s="53" t="str">
        <f>STD!D46</f>
        <v>LIJA RANA MAGAR</v>
      </c>
      <c r="E54" s="53" t="str">
        <f>IF(STD!E46=0,"",STD!E46)</f>
        <v>SAGARMATHA</v>
      </c>
      <c r="F54" s="53" t="str">
        <f>STD!F46</f>
        <v>ENGLISH MEDIUM</v>
      </c>
      <c r="G54" s="53" t="str">
        <f t="shared" si="0"/>
        <v>EN</v>
      </c>
      <c r="H54" s="54">
        <v>28</v>
      </c>
      <c r="I54" s="54">
        <v>23</v>
      </c>
      <c r="J54" s="57"/>
      <c r="K54" s="53" t="str">
        <f t="shared" si="1"/>
        <v>NEP</v>
      </c>
      <c r="L54" s="54">
        <v>27</v>
      </c>
      <c r="M54" s="54">
        <v>24</v>
      </c>
      <c r="N54" s="57"/>
      <c r="O54" s="53" t="str">
        <f t="shared" si="2"/>
        <v>MATH</v>
      </c>
      <c r="P54" s="54">
        <v>31</v>
      </c>
      <c r="Q54" s="54">
        <v>24</v>
      </c>
      <c r="R54" s="57"/>
      <c r="S54" s="53" t="str">
        <f t="shared" si="3"/>
        <v>SCI</v>
      </c>
      <c r="T54" s="54">
        <v>24</v>
      </c>
      <c r="U54" s="54">
        <v>22</v>
      </c>
      <c r="V54" s="57"/>
      <c r="W54" s="53" t="str">
        <f t="shared" si="4"/>
        <v>SOC</v>
      </c>
      <c r="X54" s="54">
        <v>36</v>
      </c>
      <c r="Y54" s="54">
        <v>24</v>
      </c>
      <c r="Z54" s="57"/>
      <c r="AA54" s="53" t="str">
        <f t="shared" si="5"/>
        <v>GK</v>
      </c>
      <c r="AB54" s="54">
        <v>18</v>
      </c>
      <c r="AC54" s="54">
        <v>18</v>
      </c>
      <c r="AD54" s="57"/>
      <c r="AE54" s="53" t="str">
        <f t="shared" si="6"/>
        <v>ORA</v>
      </c>
      <c r="AF54" s="54">
        <v>18</v>
      </c>
      <c r="AG54" s="54">
        <v>18</v>
      </c>
      <c r="AH54" s="57"/>
      <c r="AI54" s="53" t="str">
        <f t="shared" si="7"/>
        <v>WS</v>
      </c>
      <c r="AJ54" s="54">
        <v>7</v>
      </c>
      <c r="AK54" s="54">
        <v>18</v>
      </c>
      <c r="AL54" s="58"/>
      <c r="AM54" s="18">
        <v>56</v>
      </c>
    </row>
    <row r="55" spans="1:43" ht="17.5">
      <c r="A55" s="53">
        <f>STD!A47</f>
        <v>45</v>
      </c>
      <c r="B55" s="53" t="str">
        <f>STD!B47</f>
        <v>ST0790103</v>
      </c>
      <c r="C55" s="53">
        <f>STD!C47</f>
        <v>200316</v>
      </c>
      <c r="D55" s="53" t="str">
        <f>STD!D47</f>
        <v>NAYUNGMA LIMBU</v>
      </c>
      <c r="E55" s="53" t="str">
        <f>IF(STD!E47=0,"",STD!E47)</f>
        <v>SAGARMATHA</v>
      </c>
      <c r="F55" s="53" t="str">
        <f>STD!F47</f>
        <v>ENGLISH MEDIUM</v>
      </c>
      <c r="G55" s="53" t="str">
        <f t="shared" si="0"/>
        <v>EN</v>
      </c>
      <c r="H55" s="54">
        <v>28</v>
      </c>
      <c r="I55" s="54">
        <v>23</v>
      </c>
      <c r="J55" s="57"/>
      <c r="K55" s="53" t="str">
        <f t="shared" si="1"/>
        <v>NEP</v>
      </c>
      <c r="L55" s="54">
        <v>27</v>
      </c>
      <c r="M55" s="54">
        <v>24</v>
      </c>
      <c r="N55" s="57"/>
      <c r="O55" s="53" t="str">
        <f t="shared" si="2"/>
        <v>MATH</v>
      </c>
      <c r="P55" s="54">
        <v>31</v>
      </c>
      <c r="Q55" s="54">
        <v>24</v>
      </c>
      <c r="R55" s="57"/>
      <c r="S55" s="53" t="str">
        <f t="shared" si="3"/>
        <v>SCI</v>
      </c>
      <c r="T55" s="54">
        <v>24</v>
      </c>
      <c r="U55" s="54">
        <v>22</v>
      </c>
      <c r="V55" s="57"/>
      <c r="W55" s="53" t="str">
        <f t="shared" si="4"/>
        <v>SOC</v>
      </c>
      <c r="X55" s="54">
        <v>37</v>
      </c>
      <c r="Y55" s="54">
        <v>24</v>
      </c>
      <c r="Z55" s="57"/>
      <c r="AA55" s="53" t="str">
        <f t="shared" si="5"/>
        <v>GK</v>
      </c>
      <c r="AB55" s="54">
        <v>18</v>
      </c>
      <c r="AC55" s="54">
        <v>18</v>
      </c>
      <c r="AD55" s="57"/>
      <c r="AE55" s="53" t="str">
        <f t="shared" si="6"/>
        <v>ORA</v>
      </c>
      <c r="AF55" s="54">
        <v>18</v>
      </c>
      <c r="AG55" s="54">
        <v>18</v>
      </c>
      <c r="AH55" s="57"/>
      <c r="AI55" s="53" t="str">
        <f t="shared" si="7"/>
        <v>WS</v>
      </c>
      <c r="AJ55" s="54">
        <v>7</v>
      </c>
      <c r="AK55" s="54">
        <v>18</v>
      </c>
      <c r="AL55" s="58"/>
      <c r="AM55" s="18">
        <v>56</v>
      </c>
    </row>
    <row r="56" spans="1:43" ht="17.5">
      <c r="A56" s="53">
        <f>STD!A48</f>
        <v>46</v>
      </c>
      <c r="B56" s="53" t="str">
        <f>STD!B48</f>
        <v>ST0790095</v>
      </c>
      <c r="C56" s="53">
        <f>STD!C48</f>
        <v>200317</v>
      </c>
      <c r="D56" s="53" t="str">
        <f>STD!D48</f>
        <v>PAYUJA RAI</v>
      </c>
      <c r="E56" s="53" t="str">
        <f>IF(STD!E48=0,"",STD!E48)</f>
        <v>SAGARMATHA</v>
      </c>
      <c r="F56" s="53" t="str">
        <f>STD!F48</f>
        <v>ENGLISH MEDIUM</v>
      </c>
      <c r="G56" s="53" t="str">
        <f t="shared" si="0"/>
        <v>EN</v>
      </c>
      <c r="H56" s="54">
        <v>28</v>
      </c>
      <c r="I56" s="54">
        <v>23</v>
      </c>
      <c r="J56" s="57"/>
      <c r="K56" s="53" t="str">
        <f t="shared" si="1"/>
        <v>NEP</v>
      </c>
      <c r="L56" s="54">
        <v>27</v>
      </c>
      <c r="M56" s="54">
        <v>24</v>
      </c>
      <c r="N56" s="57"/>
      <c r="O56" s="53" t="str">
        <f t="shared" si="2"/>
        <v>MATH</v>
      </c>
      <c r="P56" s="54">
        <v>31</v>
      </c>
      <c r="Q56" s="54">
        <v>24</v>
      </c>
      <c r="R56" s="57"/>
      <c r="S56" s="53" t="str">
        <f t="shared" si="3"/>
        <v>SCI</v>
      </c>
      <c r="T56" s="54">
        <v>24</v>
      </c>
      <c r="U56" s="54">
        <v>22</v>
      </c>
      <c r="V56" s="57"/>
      <c r="W56" s="53" t="str">
        <f t="shared" si="4"/>
        <v>SOC</v>
      </c>
      <c r="X56" s="54">
        <v>38</v>
      </c>
      <c r="Y56" s="54">
        <v>24</v>
      </c>
      <c r="Z56" s="57"/>
      <c r="AA56" s="53" t="str">
        <f t="shared" si="5"/>
        <v>GK</v>
      </c>
      <c r="AB56" s="54">
        <v>18</v>
      </c>
      <c r="AC56" s="54">
        <v>18</v>
      </c>
      <c r="AD56" s="57"/>
      <c r="AE56" s="53" t="str">
        <f t="shared" si="6"/>
        <v>ORA</v>
      </c>
      <c r="AF56" s="54">
        <v>18</v>
      </c>
      <c r="AG56" s="54">
        <v>18</v>
      </c>
      <c r="AH56" s="57"/>
      <c r="AI56" s="53" t="str">
        <f t="shared" si="7"/>
        <v>WS</v>
      </c>
      <c r="AJ56" s="54">
        <v>7</v>
      </c>
      <c r="AK56" s="54">
        <v>18</v>
      </c>
      <c r="AL56" s="58"/>
      <c r="AM56" s="18">
        <v>56</v>
      </c>
    </row>
    <row r="57" spans="1:43" ht="17.5">
      <c r="A57" s="53">
        <f>STD!A49</f>
        <v>47</v>
      </c>
      <c r="B57" s="53" t="str">
        <f>STD!B49</f>
        <v>ST0790107</v>
      </c>
      <c r="C57" s="53">
        <f>STD!C49</f>
        <v>200318</v>
      </c>
      <c r="D57" s="53" t="str">
        <f>STD!D49</f>
        <v>REBIKA BISHWOKARMA</v>
      </c>
      <c r="E57" s="53" t="str">
        <f>IF(STD!E49=0,"",STD!E49)</f>
        <v>SAGARMATHA</v>
      </c>
      <c r="F57" s="53" t="str">
        <f>STD!F49</f>
        <v>ENGLISH MEDIUM</v>
      </c>
      <c r="G57" s="53" t="str">
        <f t="shared" si="0"/>
        <v>EN</v>
      </c>
      <c r="H57" s="54">
        <v>28</v>
      </c>
      <c r="I57" s="54">
        <v>23</v>
      </c>
      <c r="J57" s="57"/>
      <c r="K57" s="53" t="str">
        <f t="shared" si="1"/>
        <v>NEP</v>
      </c>
      <c r="L57" s="54">
        <v>27</v>
      </c>
      <c r="M57" s="54">
        <v>24</v>
      </c>
      <c r="N57" s="57"/>
      <c r="O57" s="53" t="str">
        <f t="shared" si="2"/>
        <v>MATH</v>
      </c>
      <c r="P57" s="54">
        <v>31</v>
      </c>
      <c r="Q57" s="54">
        <v>24</v>
      </c>
      <c r="R57" s="57"/>
      <c r="S57" s="53" t="str">
        <f t="shared" si="3"/>
        <v>SCI</v>
      </c>
      <c r="T57" s="54">
        <v>24</v>
      </c>
      <c r="U57" s="54">
        <v>22</v>
      </c>
      <c r="V57" s="57"/>
      <c r="W57" s="53" t="str">
        <f t="shared" si="4"/>
        <v>SOC</v>
      </c>
      <c r="X57" s="54">
        <v>39</v>
      </c>
      <c r="Y57" s="54">
        <v>24</v>
      </c>
      <c r="Z57" s="57"/>
      <c r="AA57" s="53" t="str">
        <f t="shared" si="5"/>
        <v>GK</v>
      </c>
      <c r="AB57" s="54">
        <v>18</v>
      </c>
      <c r="AC57" s="54">
        <v>18</v>
      </c>
      <c r="AD57" s="57"/>
      <c r="AE57" s="53" t="str">
        <f t="shared" si="6"/>
        <v>ORA</v>
      </c>
      <c r="AF57" s="54">
        <v>18</v>
      </c>
      <c r="AG57" s="54">
        <v>18</v>
      </c>
      <c r="AH57" s="57"/>
      <c r="AI57" s="53" t="str">
        <f t="shared" si="7"/>
        <v>WS</v>
      </c>
      <c r="AJ57" s="54">
        <v>7</v>
      </c>
      <c r="AK57" s="54">
        <v>18</v>
      </c>
      <c r="AL57" s="58"/>
      <c r="AM57" s="18">
        <v>56</v>
      </c>
    </row>
    <row r="58" spans="1:43" ht="17.5">
      <c r="A58" s="53">
        <f>STD!A50</f>
        <v>48</v>
      </c>
      <c r="B58" s="53" t="str">
        <f>STD!B50</f>
        <v>ST0800305</v>
      </c>
      <c r="C58" s="53">
        <f>STD!C50</f>
        <v>200319</v>
      </c>
      <c r="D58" s="53" t="str">
        <f>STD!D50</f>
        <v>SAKSHAM RAI</v>
      </c>
      <c r="E58" s="53" t="str">
        <f>IF(STD!E50=0,"",STD!E50)</f>
        <v>SAGARMATHA</v>
      </c>
      <c r="F58" s="53" t="str">
        <f>STD!F50</f>
        <v>ENGLISH MEDIUM</v>
      </c>
      <c r="G58" s="53" t="str">
        <f t="shared" si="0"/>
        <v>EN</v>
      </c>
      <c r="H58" s="54">
        <v>28</v>
      </c>
      <c r="I58" s="54">
        <v>23</v>
      </c>
      <c r="J58" s="57"/>
      <c r="K58" s="53" t="str">
        <f t="shared" si="1"/>
        <v>NEP</v>
      </c>
      <c r="L58" s="54">
        <v>27</v>
      </c>
      <c r="M58" s="54">
        <v>24</v>
      </c>
      <c r="N58" s="57"/>
      <c r="O58" s="53" t="str">
        <f t="shared" si="2"/>
        <v>MATH</v>
      </c>
      <c r="P58" s="54">
        <v>31</v>
      </c>
      <c r="Q58" s="54">
        <v>24</v>
      </c>
      <c r="R58" s="57"/>
      <c r="S58" s="53" t="str">
        <f t="shared" si="3"/>
        <v>SCI</v>
      </c>
      <c r="T58" s="54">
        <v>24</v>
      </c>
      <c r="U58" s="54">
        <v>22</v>
      </c>
      <c r="V58" s="57"/>
      <c r="W58" s="53" t="str">
        <f t="shared" si="4"/>
        <v>SOC</v>
      </c>
      <c r="X58" s="54">
        <v>40</v>
      </c>
      <c r="Y58" s="54">
        <v>24</v>
      </c>
      <c r="Z58" s="57"/>
      <c r="AA58" s="53" t="str">
        <f t="shared" si="5"/>
        <v>GK</v>
      </c>
      <c r="AB58" s="54">
        <v>18</v>
      </c>
      <c r="AC58" s="54">
        <v>18</v>
      </c>
      <c r="AD58" s="57"/>
      <c r="AE58" s="53" t="str">
        <f t="shared" si="6"/>
        <v>ORA</v>
      </c>
      <c r="AF58" s="54">
        <v>18</v>
      </c>
      <c r="AG58" s="54">
        <v>18</v>
      </c>
      <c r="AH58" s="57"/>
      <c r="AI58" s="53" t="str">
        <f t="shared" si="7"/>
        <v>WS</v>
      </c>
      <c r="AJ58" s="54">
        <v>7</v>
      </c>
      <c r="AK58" s="54">
        <v>18</v>
      </c>
      <c r="AL58" s="58"/>
      <c r="AM58" s="18">
        <v>56</v>
      </c>
    </row>
    <row r="59" spans="1:43" ht="17.5">
      <c r="A59" s="53">
        <f>STD!A51</f>
        <v>49</v>
      </c>
      <c r="B59" s="53" t="str">
        <f>STD!B51</f>
        <v>ST0790189</v>
      </c>
      <c r="C59" s="53">
        <f>STD!C51</f>
        <v>200320</v>
      </c>
      <c r="D59" s="53" t="str">
        <f>STD!D51</f>
        <v>SANDIP SUNDASH</v>
      </c>
      <c r="E59" s="53" t="str">
        <f>IF(STD!E51=0,"",STD!E51)</f>
        <v>SAGARMATHA</v>
      </c>
      <c r="F59" s="53" t="str">
        <f>STD!F51</f>
        <v>ENGLISH MEDIUM</v>
      </c>
      <c r="G59" s="53" t="str">
        <f t="shared" si="0"/>
        <v>EN</v>
      </c>
      <c r="H59" s="54">
        <v>28</v>
      </c>
      <c r="I59" s="54">
        <v>23</v>
      </c>
      <c r="J59" s="57"/>
      <c r="K59" s="53" t="str">
        <f t="shared" si="1"/>
        <v>NEP</v>
      </c>
      <c r="L59" s="54">
        <v>27</v>
      </c>
      <c r="M59" s="54">
        <v>24</v>
      </c>
      <c r="N59" s="57"/>
      <c r="O59" s="53" t="str">
        <f t="shared" si="2"/>
        <v>MATH</v>
      </c>
      <c r="P59" s="54">
        <v>31</v>
      </c>
      <c r="Q59" s="54">
        <v>24</v>
      </c>
      <c r="R59" s="57"/>
      <c r="S59" s="53" t="str">
        <f t="shared" si="3"/>
        <v>SCI</v>
      </c>
      <c r="T59" s="54">
        <v>24</v>
      </c>
      <c r="U59" s="54">
        <v>22</v>
      </c>
      <c r="V59" s="57"/>
      <c r="W59" s="53" t="str">
        <f t="shared" si="4"/>
        <v>SOC</v>
      </c>
      <c r="X59" s="54">
        <v>41</v>
      </c>
      <c r="Y59" s="54">
        <v>24</v>
      </c>
      <c r="Z59" s="57"/>
      <c r="AA59" s="53" t="str">
        <f t="shared" si="5"/>
        <v>GK</v>
      </c>
      <c r="AB59" s="54">
        <v>18</v>
      </c>
      <c r="AC59" s="54">
        <v>18</v>
      </c>
      <c r="AD59" s="57"/>
      <c r="AE59" s="53" t="str">
        <f t="shared" si="6"/>
        <v>ORA</v>
      </c>
      <c r="AF59" s="54">
        <v>18</v>
      </c>
      <c r="AG59" s="54">
        <v>18</v>
      </c>
      <c r="AH59" s="57"/>
      <c r="AI59" s="53" t="str">
        <f t="shared" si="7"/>
        <v>WS</v>
      </c>
      <c r="AJ59" s="54">
        <v>7</v>
      </c>
      <c r="AK59" s="54">
        <v>18</v>
      </c>
      <c r="AL59" s="58"/>
      <c r="AM59" s="18">
        <v>56</v>
      </c>
    </row>
    <row r="60" spans="1:43" ht="17.5">
      <c r="A60" s="53">
        <f>STD!A52</f>
        <v>50</v>
      </c>
      <c r="B60" s="53" t="str">
        <f>STD!B52</f>
        <v>ST0790188</v>
      </c>
      <c r="C60" s="53">
        <f>STD!C52</f>
        <v>200321</v>
      </c>
      <c r="D60" s="53" t="str">
        <f>STD!D52</f>
        <v>SESEMA LIMBU</v>
      </c>
      <c r="E60" s="53" t="str">
        <f>IF(STD!E52=0,"",STD!E52)</f>
        <v>SAGARMATHA</v>
      </c>
      <c r="F60" s="53" t="str">
        <f>STD!F52</f>
        <v>ENGLISH MEDIUM</v>
      </c>
      <c r="G60" s="53" t="str">
        <f t="shared" si="0"/>
        <v>EN</v>
      </c>
      <c r="H60" s="54">
        <v>28</v>
      </c>
      <c r="I60" s="54">
        <v>23</v>
      </c>
      <c r="J60" s="57"/>
      <c r="K60" s="53" t="str">
        <f t="shared" si="1"/>
        <v>NEP</v>
      </c>
      <c r="L60" s="54">
        <v>27</v>
      </c>
      <c r="M60" s="54">
        <v>24</v>
      </c>
      <c r="N60" s="57"/>
      <c r="O60" s="53" t="str">
        <f t="shared" si="2"/>
        <v>MATH</v>
      </c>
      <c r="P60" s="54">
        <v>31</v>
      </c>
      <c r="Q60" s="54">
        <v>24</v>
      </c>
      <c r="R60" s="57"/>
      <c r="S60" s="53" t="str">
        <f t="shared" si="3"/>
        <v>SCI</v>
      </c>
      <c r="T60" s="54">
        <v>24</v>
      </c>
      <c r="U60" s="54">
        <v>22</v>
      </c>
      <c r="V60" s="57"/>
      <c r="W60" s="53" t="str">
        <f t="shared" si="4"/>
        <v>SOC</v>
      </c>
      <c r="X60" s="54">
        <v>41</v>
      </c>
      <c r="Y60" s="54">
        <v>24</v>
      </c>
      <c r="Z60" s="57"/>
      <c r="AA60" s="53" t="str">
        <f t="shared" si="5"/>
        <v>GK</v>
      </c>
      <c r="AB60" s="54">
        <v>18</v>
      </c>
      <c r="AC60" s="54">
        <v>18</v>
      </c>
      <c r="AD60" s="57"/>
      <c r="AE60" s="53" t="str">
        <f t="shared" si="6"/>
        <v>ORA</v>
      </c>
      <c r="AF60" s="54">
        <v>18</v>
      </c>
      <c r="AG60" s="54">
        <v>18</v>
      </c>
      <c r="AH60" s="57"/>
      <c r="AI60" s="53" t="str">
        <f t="shared" si="7"/>
        <v>WS</v>
      </c>
      <c r="AJ60" s="54">
        <v>7</v>
      </c>
      <c r="AK60" s="54">
        <v>18</v>
      </c>
      <c r="AL60" s="58"/>
      <c r="AM60" s="18">
        <v>56</v>
      </c>
    </row>
    <row r="61" spans="1:43" ht="17.5">
      <c r="A61" s="53">
        <f>STD!A53</f>
        <v>51</v>
      </c>
      <c r="B61" s="53" t="str">
        <f>STD!B53</f>
        <v>ST0790195</v>
      </c>
      <c r="C61" s="53">
        <f>STD!C53</f>
        <v>200322</v>
      </c>
      <c r="D61" s="53" t="str">
        <f>STD!D53</f>
        <v>SHONI HANG LIMBU</v>
      </c>
      <c r="E61" s="53" t="str">
        <f>IF(STD!E53=0,"",STD!E53)</f>
        <v>SAGARMATHA</v>
      </c>
      <c r="F61" s="53" t="str">
        <f>STD!F53</f>
        <v>ENGLISH MEDIUM</v>
      </c>
      <c r="G61" s="53" t="str">
        <f t="shared" si="0"/>
        <v>EN</v>
      </c>
      <c r="H61" s="54">
        <v>28</v>
      </c>
      <c r="I61" s="54">
        <v>23</v>
      </c>
      <c r="J61" s="57"/>
      <c r="K61" s="53" t="str">
        <f t="shared" si="1"/>
        <v>NEP</v>
      </c>
      <c r="L61" s="54">
        <v>27</v>
      </c>
      <c r="M61" s="54">
        <v>24</v>
      </c>
      <c r="N61" s="57"/>
      <c r="O61" s="53" t="str">
        <f t="shared" si="2"/>
        <v>MATH</v>
      </c>
      <c r="P61" s="54">
        <v>31</v>
      </c>
      <c r="Q61" s="54">
        <v>24</v>
      </c>
      <c r="R61" s="57"/>
      <c r="S61" s="53" t="str">
        <f t="shared" si="3"/>
        <v>SCI</v>
      </c>
      <c r="T61" s="54">
        <v>24</v>
      </c>
      <c r="U61" s="54">
        <v>22</v>
      </c>
      <c r="V61" s="57"/>
      <c r="W61" s="53" t="str">
        <f t="shared" si="4"/>
        <v>SOC</v>
      </c>
      <c r="X61" s="54">
        <v>41</v>
      </c>
      <c r="Y61" s="54">
        <v>24</v>
      </c>
      <c r="Z61" s="57"/>
      <c r="AA61" s="53" t="str">
        <f t="shared" si="5"/>
        <v>GK</v>
      </c>
      <c r="AB61" s="54">
        <v>18</v>
      </c>
      <c r="AC61" s="54">
        <v>18</v>
      </c>
      <c r="AD61" s="57"/>
      <c r="AE61" s="53" t="str">
        <f t="shared" si="6"/>
        <v>ORA</v>
      </c>
      <c r="AF61" s="54">
        <v>18</v>
      </c>
      <c r="AG61" s="54">
        <v>18</v>
      </c>
      <c r="AH61" s="57"/>
      <c r="AI61" s="53" t="str">
        <f t="shared" si="7"/>
        <v>WS</v>
      </c>
      <c r="AJ61" s="54">
        <v>7</v>
      </c>
      <c r="AK61" s="54">
        <v>18</v>
      </c>
      <c r="AL61" s="58"/>
      <c r="AM61" s="18">
        <v>56</v>
      </c>
    </row>
    <row r="62" spans="1:43" ht="17.5">
      <c r="A62" s="53">
        <f>STD!A54</f>
        <v>52</v>
      </c>
      <c r="B62" s="53" t="str">
        <f>STD!B54</f>
        <v>ST0800462</v>
      </c>
      <c r="C62" s="53">
        <f>STD!C54</f>
        <v>200323</v>
      </c>
      <c r="D62" s="53" t="str">
        <f>STD!D54</f>
        <v>SIMANYA KUMAL</v>
      </c>
      <c r="E62" s="53" t="str">
        <f>IF(STD!E54=0,"",STD!E54)</f>
        <v>SAGARMATHA</v>
      </c>
      <c r="F62" s="53" t="str">
        <f>STD!F54</f>
        <v>ENGLISH MEDIUM</v>
      </c>
      <c r="G62" s="53" t="str">
        <f t="shared" si="0"/>
        <v>EN</v>
      </c>
      <c r="H62" s="54">
        <v>28</v>
      </c>
      <c r="I62" s="54">
        <v>23</v>
      </c>
      <c r="J62" s="57"/>
      <c r="K62" s="53" t="str">
        <f t="shared" si="1"/>
        <v>NEP</v>
      </c>
      <c r="L62" s="54">
        <v>27</v>
      </c>
      <c r="M62" s="54">
        <v>24</v>
      </c>
      <c r="N62" s="57"/>
      <c r="O62" s="53" t="str">
        <f t="shared" si="2"/>
        <v>MATH</v>
      </c>
      <c r="P62" s="54">
        <v>31</v>
      </c>
      <c r="Q62" s="54">
        <v>24</v>
      </c>
      <c r="R62" s="57"/>
      <c r="S62" s="53" t="str">
        <f t="shared" si="3"/>
        <v>SCI</v>
      </c>
      <c r="T62" s="54">
        <v>24</v>
      </c>
      <c r="U62" s="54">
        <v>22</v>
      </c>
      <c r="V62" s="57"/>
      <c r="W62" s="53" t="str">
        <f t="shared" si="4"/>
        <v>SOC</v>
      </c>
      <c r="X62" s="54">
        <v>41</v>
      </c>
      <c r="Y62" s="54">
        <v>24</v>
      </c>
      <c r="Z62" s="57"/>
      <c r="AA62" s="53" t="str">
        <f t="shared" si="5"/>
        <v>GK</v>
      </c>
      <c r="AB62" s="54">
        <v>18</v>
      </c>
      <c r="AC62" s="54">
        <v>18</v>
      </c>
      <c r="AD62" s="57"/>
      <c r="AE62" s="53" t="str">
        <f t="shared" si="6"/>
        <v>ORA</v>
      </c>
      <c r="AF62" s="54">
        <v>18</v>
      </c>
      <c r="AG62" s="54">
        <v>18</v>
      </c>
      <c r="AH62" s="57"/>
      <c r="AI62" s="53" t="str">
        <f t="shared" si="7"/>
        <v>WS</v>
      </c>
      <c r="AJ62" s="54">
        <v>7</v>
      </c>
      <c r="AK62" s="54">
        <v>18</v>
      </c>
      <c r="AL62" s="58"/>
      <c r="AM62" s="18">
        <v>56</v>
      </c>
    </row>
    <row r="63" spans="1:43" ht="17.5">
      <c r="A63" s="53">
        <f>STD!A55</f>
        <v>53</v>
      </c>
      <c r="B63" s="53" t="str">
        <f>STD!B55</f>
        <v>ST0790118</v>
      </c>
      <c r="C63" s="53">
        <f>STD!C55</f>
        <v>200324</v>
      </c>
      <c r="D63" s="53" t="str">
        <f>STD!D55</f>
        <v>SIMSON LIMBU</v>
      </c>
      <c r="E63" s="53" t="str">
        <f>IF(STD!E55=0,"",STD!E55)</f>
        <v>SAGARMATHA</v>
      </c>
      <c r="F63" s="53" t="str">
        <f>STD!F55</f>
        <v>ENGLISH MEDIUM</v>
      </c>
      <c r="G63" s="53" t="str">
        <f t="shared" si="0"/>
        <v>EN</v>
      </c>
      <c r="H63" s="54">
        <v>28</v>
      </c>
      <c r="I63" s="54">
        <v>23</v>
      </c>
      <c r="J63" s="57"/>
      <c r="K63" s="53" t="str">
        <f t="shared" si="1"/>
        <v>NEP</v>
      </c>
      <c r="L63" s="54">
        <v>27</v>
      </c>
      <c r="M63" s="54">
        <v>24</v>
      </c>
      <c r="N63" s="57"/>
      <c r="O63" s="53" t="str">
        <f t="shared" si="2"/>
        <v>MATH</v>
      </c>
      <c r="P63" s="54">
        <v>31</v>
      </c>
      <c r="Q63" s="54">
        <v>24</v>
      </c>
      <c r="R63" s="57"/>
      <c r="S63" s="53" t="str">
        <f t="shared" si="3"/>
        <v>SCI</v>
      </c>
      <c r="T63" s="54">
        <v>24</v>
      </c>
      <c r="U63" s="54">
        <v>22</v>
      </c>
      <c r="V63" s="57"/>
      <c r="W63" s="53" t="str">
        <f t="shared" si="4"/>
        <v>SOC</v>
      </c>
      <c r="X63" s="54">
        <v>41</v>
      </c>
      <c r="Y63" s="54">
        <v>24</v>
      </c>
      <c r="Z63" s="57"/>
      <c r="AA63" s="53" t="str">
        <f t="shared" si="5"/>
        <v>GK</v>
      </c>
      <c r="AB63" s="54">
        <v>18</v>
      </c>
      <c r="AC63" s="54">
        <v>18</v>
      </c>
      <c r="AD63" s="57"/>
      <c r="AE63" s="53" t="str">
        <f t="shared" si="6"/>
        <v>ORA</v>
      </c>
      <c r="AF63" s="54">
        <v>18</v>
      </c>
      <c r="AG63" s="54">
        <v>18</v>
      </c>
      <c r="AH63" s="57"/>
      <c r="AI63" s="53" t="str">
        <f t="shared" si="7"/>
        <v>WS</v>
      </c>
      <c r="AJ63" s="54">
        <v>7</v>
      </c>
      <c r="AK63" s="54">
        <v>18</v>
      </c>
      <c r="AL63" s="58"/>
      <c r="AM63" s="18">
        <v>56</v>
      </c>
    </row>
    <row r="64" spans="1:43" ht="17.5">
      <c r="A64" s="53">
        <f>STD!A56</f>
        <v>54</v>
      </c>
      <c r="B64" s="53" t="str">
        <f>STD!B56</f>
        <v>ST0790106</v>
      </c>
      <c r="C64" s="53">
        <f>STD!C56</f>
        <v>200325</v>
      </c>
      <c r="D64" s="53" t="str">
        <f>STD!D56</f>
        <v>SOPHIYA SHRESTHA</v>
      </c>
      <c r="E64" s="53" t="str">
        <f>IF(STD!E56=0,"",STD!E56)</f>
        <v>SAGARMATHA</v>
      </c>
      <c r="F64" s="53" t="str">
        <f>STD!F56</f>
        <v>ENGLISH MEDIUM</v>
      </c>
      <c r="G64" s="53" t="str">
        <f t="shared" si="0"/>
        <v>EN</v>
      </c>
      <c r="H64" s="54">
        <v>28</v>
      </c>
      <c r="I64" s="54">
        <v>23</v>
      </c>
      <c r="J64" s="57"/>
      <c r="K64" s="53" t="str">
        <f t="shared" si="1"/>
        <v>NEP</v>
      </c>
      <c r="L64" s="54">
        <v>27</v>
      </c>
      <c r="M64" s="54">
        <v>24</v>
      </c>
      <c r="N64" s="57"/>
      <c r="O64" s="53" t="str">
        <f t="shared" si="2"/>
        <v>MATH</v>
      </c>
      <c r="P64" s="54">
        <v>31</v>
      </c>
      <c r="Q64" s="54">
        <v>24</v>
      </c>
      <c r="R64" s="57"/>
      <c r="S64" s="53" t="str">
        <f t="shared" si="3"/>
        <v>SCI</v>
      </c>
      <c r="T64" s="54">
        <v>24</v>
      </c>
      <c r="U64" s="54">
        <v>22</v>
      </c>
      <c r="V64" s="57"/>
      <c r="W64" s="53" t="str">
        <f t="shared" si="4"/>
        <v>SOC</v>
      </c>
      <c r="X64" s="54">
        <v>41</v>
      </c>
      <c r="Y64" s="54">
        <v>24</v>
      </c>
      <c r="Z64" s="57"/>
      <c r="AA64" s="53" t="str">
        <f t="shared" si="5"/>
        <v>GK</v>
      </c>
      <c r="AB64" s="54">
        <v>18</v>
      </c>
      <c r="AC64" s="54">
        <v>18</v>
      </c>
      <c r="AD64" s="57"/>
      <c r="AE64" s="53" t="str">
        <f t="shared" si="6"/>
        <v>ORA</v>
      </c>
      <c r="AF64" s="54">
        <v>18</v>
      </c>
      <c r="AG64" s="54">
        <v>18</v>
      </c>
      <c r="AH64" s="57"/>
      <c r="AI64" s="53" t="str">
        <f t="shared" si="7"/>
        <v>WS</v>
      </c>
      <c r="AJ64" s="54">
        <v>7</v>
      </c>
      <c r="AK64" s="54">
        <v>18</v>
      </c>
      <c r="AL64" s="58"/>
      <c r="AM64" s="18">
        <v>56</v>
      </c>
    </row>
    <row r="65" spans="1:39" ht="17.5">
      <c r="A65" s="53">
        <f>STD!A57</f>
        <v>55</v>
      </c>
      <c r="B65" s="53" t="str">
        <f>STD!B57</f>
        <v>ST0790117</v>
      </c>
      <c r="C65" s="53">
        <f>STD!C57</f>
        <v>200326</v>
      </c>
      <c r="D65" s="53" t="str">
        <f>STD!D57</f>
        <v>SRISHTI MAGAR</v>
      </c>
      <c r="E65" s="53" t="str">
        <f>IF(STD!E57=0,"",STD!E57)</f>
        <v>SAGARMATHA</v>
      </c>
      <c r="F65" s="53" t="str">
        <f>STD!F57</f>
        <v>ENGLISH MEDIUM</v>
      </c>
      <c r="G65" s="53" t="str">
        <f t="shared" si="0"/>
        <v>EN</v>
      </c>
      <c r="H65" s="54">
        <v>28</v>
      </c>
      <c r="I65" s="54">
        <v>23</v>
      </c>
      <c r="J65" s="57"/>
      <c r="K65" s="53" t="str">
        <f t="shared" si="1"/>
        <v>NEP</v>
      </c>
      <c r="L65" s="54">
        <v>27</v>
      </c>
      <c r="M65" s="54">
        <v>24</v>
      </c>
      <c r="N65" s="57"/>
      <c r="O65" s="53" t="str">
        <f t="shared" si="2"/>
        <v>MATH</v>
      </c>
      <c r="P65" s="54">
        <v>31</v>
      </c>
      <c r="Q65" s="54">
        <v>24</v>
      </c>
      <c r="R65" s="57"/>
      <c r="S65" s="53" t="str">
        <f t="shared" si="3"/>
        <v>SCI</v>
      </c>
      <c r="T65" s="54">
        <v>24</v>
      </c>
      <c r="U65" s="54">
        <v>22</v>
      </c>
      <c r="V65" s="57"/>
      <c r="W65" s="53" t="str">
        <f t="shared" si="4"/>
        <v>SOC</v>
      </c>
      <c r="X65" s="54">
        <v>41</v>
      </c>
      <c r="Y65" s="54">
        <v>24</v>
      </c>
      <c r="Z65" s="57"/>
      <c r="AA65" s="53" t="str">
        <f t="shared" si="5"/>
        <v>GK</v>
      </c>
      <c r="AB65" s="54">
        <v>18</v>
      </c>
      <c r="AC65" s="54">
        <v>18</v>
      </c>
      <c r="AD65" s="57"/>
      <c r="AE65" s="53" t="str">
        <f t="shared" si="6"/>
        <v>ORA</v>
      </c>
      <c r="AF65" s="54">
        <v>18</v>
      </c>
      <c r="AG65" s="54">
        <v>18</v>
      </c>
      <c r="AH65" s="57"/>
      <c r="AI65" s="53" t="str">
        <f t="shared" si="7"/>
        <v>WS</v>
      </c>
      <c r="AJ65" s="54">
        <v>7</v>
      </c>
      <c r="AK65" s="54">
        <v>18</v>
      </c>
      <c r="AL65" s="58"/>
      <c r="AM65" s="18">
        <v>56</v>
      </c>
    </row>
    <row r="66" spans="1:39" ht="17.5">
      <c r="A66" s="53">
        <f>STD!A58</f>
        <v>56</v>
      </c>
      <c r="B66" s="53" t="str">
        <f>STD!B58</f>
        <v>ST0800026</v>
      </c>
      <c r="C66" s="53">
        <f>STD!C58</f>
        <v>200327</v>
      </c>
      <c r="D66" s="53" t="str">
        <f>STD!D58</f>
        <v>UPENDRA BK</v>
      </c>
      <c r="E66" s="53" t="str">
        <f>IF(STD!E58=0,"",STD!E58)</f>
        <v>SAGARMATHA</v>
      </c>
      <c r="F66" s="53" t="str">
        <f>STD!F58</f>
        <v>ENGLISH MEDIUM</v>
      </c>
      <c r="G66" s="53" t="str">
        <f t="shared" si="0"/>
        <v>EN</v>
      </c>
      <c r="H66" s="54">
        <v>28</v>
      </c>
      <c r="I66" s="54">
        <v>23</v>
      </c>
      <c r="J66" s="57"/>
      <c r="K66" s="53" t="str">
        <f t="shared" si="1"/>
        <v>NEP</v>
      </c>
      <c r="L66" s="54">
        <v>27</v>
      </c>
      <c r="M66" s="54">
        <v>24</v>
      </c>
      <c r="N66" s="57"/>
      <c r="O66" s="53" t="str">
        <f t="shared" si="2"/>
        <v>MATH</v>
      </c>
      <c r="P66" s="54">
        <v>31</v>
      </c>
      <c r="Q66" s="54">
        <v>24</v>
      </c>
      <c r="R66" s="57"/>
      <c r="S66" s="53" t="str">
        <f t="shared" si="3"/>
        <v>SCI</v>
      </c>
      <c r="T66" s="54">
        <v>24</v>
      </c>
      <c r="U66" s="54">
        <v>22</v>
      </c>
      <c r="V66" s="57"/>
      <c r="W66" s="53" t="str">
        <f t="shared" si="4"/>
        <v>SOC</v>
      </c>
      <c r="X66" s="54">
        <v>41</v>
      </c>
      <c r="Y66" s="54">
        <v>24</v>
      </c>
      <c r="Z66" s="57"/>
      <c r="AA66" s="53" t="str">
        <f t="shared" si="5"/>
        <v>GK</v>
      </c>
      <c r="AB66" s="54">
        <v>18</v>
      </c>
      <c r="AC66" s="54">
        <v>18</v>
      </c>
      <c r="AD66" s="57"/>
      <c r="AE66" s="53" t="str">
        <f t="shared" si="6"/>
        <v>ORA</v>
      </c>
      <c r="AF66" s="54">
        <v>18</v>
      </c>
      <c r="AG66" s="54">
        <v>18</v>
      </c>
      <c r="AH66" s="57"/>
      <c r="AI66" s="53" t="str">
        <f t="shared" si="7"/>
        <v>WS</v>
      </c>
      <c r="AJ66" s="54">
        <v>7</v>
      </c>
      <c r="AK66" s="54">
        <v>18</v>
      </c>
      <c r="AL66" s="58"/>
      <c r="AM66" s="18">
        <v>56</v>
      </c>
    </row>
    <row r="67" spans="1:39" ht="17.5">
      <c r="Y67" s="54"/>
    </row>
  </sheetData>
  <mergeCells count="34">
    <mergeCell ref="A1:AH1"/>
    <mergeCell ref="A2:AH2"/>
    <mergeCell ref="A3:AH3"/>
    <mergeCell ref="A4:AH4"/>
    <mergeCell ref="A6:A10"/>
    <mergeCell ref="C6:C10"/>
    <mergeCell ref="D6:D8"/>
    <mergeCell ref="E6:E10"/>
    <mergeCell ref="F6:F8"/>
    <mergeCell ref="G6:I6"/>
    <mergeCell ref="Z6:Z10"/>
    <mergeCell ref="AA6:AC6"/>
    <mergeCell ref="AD6:AD10"/>
    <mergeCell ref="AE6:AG6"/>
    <mergeCell ref="AA8:AA10"/>
    <mergeCell ref="AE8:AE10"/>
    <mergeCell ref="G8:G10"/>
    <mergeCell ref="K8:K10"/>
    <mergeCell ref="O8:O10"/>
    <mergeCell ref="S8:S10"/>
    <mergeCell ref="W8:W10"/>
    <mergeCell ref="V6:V10"/>
    <mergeCell ref="W6:Y6"/>
    <mergeCell ref="J6:J10"/>
    <mergeCell ref="K6:M6"/>
    <mergeCell ref="N6:N10"/>
    <mergeCell ref="O6:Q6"/>
    <mergeCell ref="R6:R10"/>
    <mergeCell ref="S6:U6"/>
    <mergeCell ref="AI8:AI10"/>
    <mergeCell ref="AH6:AH10"/>
    <mergeCell ref="AI6:AK6"/>
    <mergeCell ref="AL6:AL10"/>
    <mergeCell ref="AM6:AM10"/>
  </mergeCells>
  <conditionalFormatting sqref="H11:I66">
    <cfRule type="cellIs" dxfId="57" priority="31" operator="greaterThan">
      <formula>H$9</formula>
    </cfRule>
    <cfRule type="cellIs" dxfId="56" priority="32" operator="lessThan">
      <formula>H$10</formula>
    </cfRule>
  </conditionalFormatting>
  <conditionalFormatting sqref="L11:M66">
    <cfRule type="cellIs" dxfId="55" priority="29" operator="greaterThan">
      <formula>L$9</formula>
    </cfRule>
    <cfRule type="cellIs" dxfId="54" priority="30" operator="lessThan">
      <formula>L$10</formula>
    </cfRule>
  </conditionalFormatting>
  <conditionalFormatting sqref="P11:Q66">
    <cfRule type="cellIs" dxfId="53" priority="27" operator="greaterThan">
      <formula>P$9</formula>
    </cfRule>
    <cfRule type="cellIs" dxfId="52" priority="28" operator="lessThan">
      <formula>P$10</formula>
    </cfRule>
  </conditionalFormatting>
  <conditionalFormatting sqref="T11:U66">
    <cfRule type="cellIs" dxfId="51" priority="25" operator="greaterThan">
      <formula>T$9</formula>
    </cfRule>
    <cfRule type="cellIs" dxfId="50" priority="26" operator="lessThan">
      <formula>T$10</formula>
    </cfRule>
  </conditionalFormatting>
  <conditionalFormatting sqref="X11:X66">
    <cfRule type="cellIs" dxfId="49" priority="23" operator="greaterThan">
      <formula>X$9</formula>
    </cfRule>
    <cfRule type="cellIs" dxfId="48" priority="24" operator="lessThan">
      <formula>X$10</formula>
    </cfRule>
  </conditionalFormatting>
  <conditionalFormatting sqref="Y11:Y67">
    <cfRule type="cellIs" dxfId="47" priority="11" operator="greaterThan">
      <formula>Y$9</formula>
    </cfRule>
    <cfRule type="cellIs" dxfId="46" priority="12" operator="lessThan">
      <formula>Y$10</formula>
    </cfRule>
  </conditionalFormatting>
  <conditionalFormatting sqref="AB11:AC66">
    <cfRule type="cellIs" dxfId="45" priority="7" operator="greaterThan">
      <formula>AB$9</formula>
    </cfRule>
    <cfRule type="cellIs" dxfId="44" priority="8" operator="lessThan">
      <formula>AB$10</formula>
    </cfRule>
  </conditionalFormatting>
  <conditionalFormatting sqref="AF11:AG66">
    <cfRule type="cellIs" dxfId="43" priority="3" operator="greaterThan">
      <formula>AF$9</formula>
    </cfRule>
    <cfRule type="cellIs" dxfId="42" priority="4" operator="lessThan">
      <formula>AF$10</formula>
    </cfRule>
  </conditionalFormatting>
  <conditionalFormatting sqref="AJ11:AK66">
    <cfRule type="cellIs" dxfId="41" priority="1" operator="greaterThan">
      <formula>AJ$9</formula>
    </cfRule>
    <cfRule type="cellIs" dxfId="40" priority="2" operator="lessThan">
      <formula>AJ$10</formula>
    </cfRule>
  </conditionalFormatting>
  <pageMargins left="0.25" right="0.25" top="0.25" bottom="0.83333223972003501" header="0" footer="0"/>
  <pageSetup paperSize="9" scale="90" orientation="landscape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H69"/>
  <sheetViews>
    <sheetView topLeftCell="A7" zoomScale="90" zoomScaleNormal="90" workbookViewId="0">
      <selection activeCell="A67" sqref="A67:XFD69"/>
    </sheetView>
  </sheetViews>
  <sheetFormatPr defaultColWidth="9.1796875" defaultRowHeight="13.5"/>
  <cols>
    <col min="1" max="1" width="4.26953125" style="2" bestFit="1" customWidth="1"/>
    <col min="2" max="2" width="4.1796875" style="2" customWidth="1"/>
    <col min="3" max="3" width="9" style="2" bestFit="1" customWidth="1"/>
    <col min="4" max="4" width="26.7265625" style="2" customWidth="1"/>
    <col min="5" max="5" width="4.54296875" style="2" bestFit="1" customWidth="1"/>
    <col min="6" max="6" width="9.7265625" style="2" bestFit="1" customWidth="1"/>
    <col min="7" max="7" width="7.81640625" style="2" customWidth="1"/>
    <col min="8" max="9" width="6.7265625" style="2" customWidth="1"/>
    <col min="10" max="10" width="4.1796875" style="2" customWidth="1"/>
    <col min="11" max="11" width="7.81640625" style="2" bestFit="1" customWidth="1"/>
    <col min="12" max="13" width="6.7265625" style="2" customWidth="1"/>
    <col min="14" max="14" width="4.1796875" style="2" customWidth="1"/>
    <col min="15" max="15" width="7.81640625" style="2" bestFit="1" customWidth="1"/>
    <col min="16" max="17" width="6.7265625" style="2" customWidth="1"/>
    <col min="18" max="18" width="4.453125" style="2" customWidth="1"/>
    <col min="19" max="19" width="7.81640625" style="2" bestFit="1" customWidth="1"/>
    <col min="20" max="21" width="6.7265625" style="2" customWidth="1"/>
    <col min="22" max="22" width="4.1796875" style="2" customWidth="1"/>
    <col min="23" max="23" width="8.1796875" style="2" bestFit="1" customWidth="1"/>
    <col min="24" max="25" width="6.7265625" style="2" customWidth="1"/>
    <col min="26" max="26" width="4.1796875" style="2" customWidth="1"/>
    <col min="27" max="27" width="9.1796875" style="2" bestFit="1" customWidth="1"/>
    <col min="28" max="29" width="6.7265625" style="2" customWidth="1"/>
    <col min="30" max="30" width="4.1796875" style="2" customWidth="1"/>
    <col min="31" max="31" width="7.81640625" style="2" bestFit="1" customWidth="1"/>
    <col min="32" max="33" width="6.7265625" style="2" customWidth="1"/>
    <col min="34" max="34" width="4.1796875" style="2" customWidth="1"/>
    <col min="35" max="35" width="7.81640625" style="2" bestFit="1" customWidth="1"/>
    <col min="36" max="37" width="6.7265625" style="2" customWidth="1"/>
    <col min="38" max="38" width="4.1796875" style="2" customWidth="1"/>
    <col min="39" max="39" width="4.453125" style="2" bestFit="1" customWidth="1"/>
    <col min="40" max="40" width="9.1796875" style="2"/>
    <col min="41" max="42" width="9.26953125" style="2" bestFit="1" customWidth="1"/>
    <col min="43" max="16384" width="9.1796875" style="2"/>
  </cols>
  <sheetData>
    <row r="1" spans="1:60" ht="22">
      <c r="A1" s="117" t="str">
        <f>SUB!B3</f>
        <v>FIRST TERMINAL EXAMINATION 2080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29"/>
      <c r="AJ1" s="29"/>
      <c r="AK1" s="29"/>
      <c r="AL1" s="29"/>
    </row>
    <row r="2" spans="1:60" ht="34.5">
      <c r="A2" s="118" t="str">
        <f>SUB!B1</f>
        <v>SHREE SHANTI BHAGAWATI SECONDARY SCHOOL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30"/>
      <c r="AJ2" s="30"/>
      <c r="AK2" s="30"/>
      <c r="AL2" s="30"/>
    </row>
    <row r="3" spans="1:60" ht="22">
      <c r="A3" s="117" t="str">
        <f>SUB!B2</f>
        <v>LETANG-4, MORANG, KOSHI, NEPAL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29"/>
      <c r="AJ3" s="29"/>
      <c r="AK3" s="29"/>
      <c r="AL3" s="29"/>
    </row>
    <row r="4" spans="1:60" ht="34.5">
      <c r="A4" s="118" t="s">
        <v>4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29"/>
      <c r="AJ4" s="29"/>
      <c r="AK4" s="29"/>
      <c r="AL4" s="29"/>
    </row>
    <row r="5" spans="1:60" s="23" customFormat="1" ht="22.5" thickBot="1">
      <c r="C5" s="23" t="s">
        <v>95</v>
      </c>
      <c r="D5" s="23" t="str">
        <f>SUB!B5</f>
        <v>KG</v>
      </c>
      <c r="AI5" s="29"/>
      <c r="AJ5" s="29"/>
      <c r="AK5" s="29"/>
      <c r="AL5" s="29"/>
    </row>
    <row r="6" spans="1:60" ht="15.75" customHeight="1">
      <c r="A6" s="91" t="s">
        <v>5</v>
      </c>
      <c r="B6" s="16"/>
      <c r="C6" s="74" t="s">
        <v>28</v>
      </c>
      <c r="D6" s="94" t="s">
        <v>16</v>
      </c>
      <c r="E6" s="98" t="s">
        <v>96</v>
      </c>
      <c r="F6" s="97" t="s">
        <v>133</v>
      </c>
      <c r="G6" s="73" t="str">
        <f>_xlfn.XLOOKUP(G7,SCODE,SHCD,"ERROR",0,1)</f>
        <v>EN</v>
      </c>
      <c r="H6" s="73"/>
      <c r="I6" s="73"/>
      <c r="J6" s="85"/>
      <c r="K6" s="104" t="str">
        <f>_xlfn.XLOOKUP(K7,SCODE,SHCD,"ERROR",0,1)</f>
        <v>NEP</v>
      </c>
      <c r="L6" s="81"/>
      <c r="M6" s="81"/>
      <c r="N6" s="85"/>
      <c r="O6" s="81" t="str">
        <f>_xlfn.XLOOKUP(O7,SCODE,SHCD,"ERROR",0,1)</f>
        <v>MATH</v>
      </c>
      <c r="P6" s="81"/>
      <c r="Q6" s="81"/>
      <c r="R6" s="85"/>
      <c r="S6" s="81" t="str">
        <f>_xlfn.XLOOKUP(S7,SCODE,SHCD,"ERROR",0,1)</f>
        <v>SCI</v>
      </c>
      <c r="T6" s="81"/>
      <c r="U6" s="81"/>
      <c r="V6" s="85"/>
      <c r="W6" s="81" t="str">
        <f>_xlfn.XLOOKUP(W7,SCODE,SHCD,"ERROR",0,1)</f>
        <v>SOC</v>
      </c>
      <c r="X6" s="81"/>
      <c r="Y6" s="81"/>
      <c r="Z6" s="88"/>
      <c r="AA6" s="72" t="str">
        <f>_xlfn.XLOOKUP(AA7,SCODE,SHCD,"ERROR",0,1)</f>
        <v>GK</v>
      </c>
      <c r="AB6" s="72"/>
      <c r="AC6" s="72"/>
      <c r="AD6" s="72"/>
      <c r="AE6" s="72" t="str">
        <f>_xlfn.XLOOKUP(AE7,SCODE,SHCD,"ERROR",0,1)</f>
        <v>ORA</v>
      </c>
      <c r="AF6" s="72"/>
      <c r="AG6" s="72"/>
      <c r="AH6" s="72"/>
      <c r="AI6" s="72" t="str">
        <f>_xlfn.XLOOKUP(AI7,SCODE,SHCD,"ERROR",0,1)</f>
        <v>WS</v>
      </c>
      <c r="AJ6" s="72"/>
      <c r="AK6" s="72"/>
      <c r="AL6" s="82"/>
      <c r="AM6" s="74" t="s">
        <v>107</v>
      </c>
    </row>
    <row r="7" spans="1:60" ht="15.75" customHeight="1">
      <c r="A7" s="92"/>
      <c r="B7" s="19"/>
      <c r="C7" s="75"/>
      <c r="D7" s="95"/>
      <c r="E7" s="98"/>
      <c r="F7" s="97"/>
      <c r="G7" s="32">
        <f>STD!G2</f>
        <v>208101</v>
      </c>
      <c r="H7" s="32"/>
      <c r="I7" s="32"/>
      <c r="J7" s="86"/>
      <c r="K7" s="33">
        <f>STD!H2</f>
        <v>208105</v>
      </c>
      <c r="L7" s="1"/>
      <c r="M7" s="1"/>
      <c r="N7" s="86"/>
      <c r="O7" s="1">
        <f>STD!I2</f>
        <v>208110</v>
      </c>
      <c r="P7" s="1"/>
      <c r="Q7" s="1"/>
      <c r="R7" s="86"/>
      <c r="S7" s="1">
        <f>STD!J2</f>
        <v>208115</v>
      </c>
      <c r="T7" s="1"/>
      <c r="U7" s="1"/>
      <c r="V7" s="86"/>
      <c r="W7" s="1">
        <f>STD!K2</f>
        <v>208120</v>
      </c>
      <c r="X7" s="1"/>
      <c r="Y7" s="1"/>
      <c r="Z7" s="89"/>
      <c r="AA7" s="1">
        <f>STD!L2</f>
        <v>208125</v>
      </c>
      <c r="AB7" s="1"/>
      <c r="AC7" s="1"/>
      <c r="AD7" s="72"/>
      <c r="AE7" s="1">
        <f>STD!M2</f>
        <v>208130</v>
      </c>
      <c r="AF7" s="1"/>
      <c r="AG7" s="1"/>
      <c r="AH7" s="72"/>
      <c r="AI7" s="1">
        <f>STD!N2</f>
        <v>208135</v>
      </c>
      <c r="AJ7" s="1"/>
      <c r="AK7" s="1"/>
      <c r="AL7" s="83"/>
      <c r="AM7" s="75"/>
    </row>
    <row r="8" spans="1:60" ht="18" customHeight="1">
      <c r="A8" s="93"/>
      <c r="B8" s="5"/>
      <c r="C8" s="76"/>
      <c r="D8" s="96"/>
      <c r="E8" s="98"/>
      <c r="F8" s="97"/>
      <c r="G8" s="99" t="s">
        <v>36</v>
      </c>
      <c r="H8" s="1" t="s">
        <v>8</v>
      </c>
      <c r="I8" s="10" t="s">
        <v>128</v>
      </c>
      <c r="J8" s="86"/>
      <c r="K8" s="99" t="s">
        <v>36</v>
      </c>
      <c r="L8" s="1" t="s">
        <v>8</v>
      </c>
      <c r="M8" s="10" t="s">
        <v>128</v>
      </c>
      <c r="N8" s="86"/>
      <c r="O8" s="78" t="s">
        <v>36</v>
      </c>
      <c r="P8" s="1" t="s">
        <v>8</v>
      </c>
      <c r="Q8" s="10" t="s">
        <v>128</v>
      </c>
      <c r="R8" s="86"/>
      <c r="S8" s="78" t="s">
        <v>36</v>
      </c>
      <c r="T8" s="1" t="s">
        <v>8</v>
      </c>
      <c r="U8" s="10" t="s">
        <v>128</v>
      </c>
      <c r="V8" s="86"/>
      <c r="W8" s="78" t="s">
        <v>36</v>
      </c>
      <c r="X8" s="1" t="s">
        <v>8</v>
      </c>
      <c r="Y8" s="10" t="s">
        <v>128</v>
      </c>
      <c r="Z8" s="89"/>
      <c r="AA8" s="77" t="s">
        <v>36</v>
      </c>
      <c r="AB8" s="1" t="s">
        <v>8</v>
      </c>
      <c r="AC8" s="1" t="s">
        <v>128</v>
      </c>
      <c r="AD8" s="72"/>
      <c r="AE8" s="77" t="s">
        <v>36</v>
      </c>
      <c r="AF8" s="1" t="s">
        <v>8</v>
      </c>
      <c r="AG8" s="1" t="s">
        <v>128</v>
      </c>
      <c r="AH8" s="72"/>
      <c r="AI8" s="77" t="s">
        <v>36</v>
      </c>
      <c r="AJ8" s="1" t="s">
        <v>8</v>
      </c>
      <c r="AK8" s="1" t="s">
        <v>128</v>
      </c>
      <c r="AL8" s="83"/>
      <c r="AM8" s="76"/>
    </row>
    <row r="9" spans="1:60" ht="17.5">
      <c r="A9" s="93"/>
      <c r="B9" s="5"/>
      <c r="C9" s="76"/>
      <c r="D9" s="22"/>
      <c r="E9" s="98"/>
      <c r="F9" s="51" t="s">
        <v>9</v>
      </c>
      <c r="G9" s="100"/>
      <c r="H9" s="10">
        <f>_xlfn.XLOOKUP(G7,SCODE,SUBTH,"ERROR",0,1)</f>
        <v>10</v>
      </c>
      <c r="I9" s="1">
        <f>_xlfn.XLOOKUP(G7,SCODE,SUBPR,"ERROR",0,1)</f>
        <v>40</v>
      </c>
      <c r="J9" s="86"/>
      <c r="K9" s="102"/>
      <c r="L9" s="10">
        <f>_xlfn.XLOOKUP(K7,SCODE,SUBTH,"ERROR",0,1)</f>
        <v>10</v>
      </c>
      <c r="M9" s="1">
        <f>_xlfn.XLOOKUP(K7,SCODE,SUBPR,"ERROR",0,1)</f>
        <v>40</v>
      </c>
      <c r="N9" s="86"/>
      <c r="O9" s="79"/>
      <c r="P9" s="10">
        <f>_xlfn.XLOOKUP(O7,SCODE,SUBTH,"ERROR",0,1)</f>
        <v>10</v>
      </c>
      <c r="Q9" s="1">
        <f>_xlfn.XLOOKUP(O7,SCODE,SUBPR,"ERROR",0,1)</f>
        <v>40</v>
      </c>
      <c r="R9" s="86"/>
      <c r="S9" s="79"/>
      <c r="T9" s="10">
        <f>_xlfn.XLOOKUP(S7,SCODE,SUBTH,"ERROR",0,1)</f>
        <v>10</v>
      </c>
      <c r="U9" s="1">
        <f>_xlfn.XLOOKUP(S7,SCODE,SUBPR,"ERROR",0,1)</f>
        <v>40</v>
      </c>
      <c r="V9" s="86"/>
      <c r="W9" s="79"/>
      <c r="X9" s="10">
        <f>_xlfn.XLOOKUP(W7,SCODE,SUBTH,"ERROR",0,1)</f>
        <v>10</v>
      </c>
      <c r="Y9" s="1">
        <f>_xlfn.XLOOKUP(W7,SCODE,SUBPR,"ERROR",0,1)</f>
        <v>40</v>
      </c>
      <c r="Z9" s="89"/>
      <c r="AA9" s="77"/>
      <c r="AB9" s="1">
        <f>_xlfn.XLOOKUP(AA7,SCODE,SUBTH,"ERROR",0,1)</f>
        <v>5</v>
      </c>
      <c r="AC9" s="1">
        <f>_xlfn.XLOOKUP(AA7,SCODE,SUBPR,"ERROR",0,1)</f>
        <v>20</v>
      </c>
      <c r="AD9" s="72"/>
      <c r="AE9" s="77"/>
      <c r="AF9" s="1">
        <f>_xlfn.XLOOKUP(AE7,SCODE,SUBTH,"ERROR",0,1)</f>
        <v>5</v>
      </c>
      <c r="AG9" s="1">
        <f>_xlfn.XLOOKUP(AE7,SCODE,SUBPR,"ERROR",0,1)</f>
        <v>20</v>
      </c>
      <c r="AH9" s="72"/>
      <c r="AI9" s="77"/>
      <c r="AJ9" s="1">
        <f>_xlfn.XLOOKUP(AI7,SCODE,SUBTH,"ERROR",0,1)</f>
        <v>5</v>
      </c>
      <c r="AK9" s="1">
        <f>_xlfn.XLOOKUP(AI7,SCODE,SUBPR,"ERROR",0,1)</f>
        <v>20</v>
      </c>
      <c r="AL9" s="83"/>
      <c r="AM9" s="76"/>
    </row>
    <row r="10" spans="1:60" ht="17.5">
      <c r="A10" s="93"/>
      <c r="B10" s="5"/>
      <c r="C10" s="76"/>
      <c r="D10" s="22"/>
      <c r="E10" s="98"/>
      <c r="F10" s="52" t="s">
        <v>10</v>
      </c>
      <c r="G10" s="101"/>
      <c r="H10" s="1">
        <f>H9*0.35</f>
        <v>3.5</v>
      </c>
      <c r="I10" s="1">
        <f>I9*0.35</f>
        <v>14</v>
      </c>
      <c r="J10" s="87"/>
      <c r="K10" s="103"/>
      <c r="L10" s="1">
        <f>L9*0.35</f>
        <v>3.5</v>
      </c>
      <c r="M10" s="1">
        <f>M9*0.35</f>
        <v>14</v>
      </c>
      <c r="N10" s="87"/>
      <c r="O10" s="80"/>
      <c r="P10" s="1">
        <f>P9*0.35</f>
        <v>3.5</v>
      </c>
      <c r="Q10" s="1">
        <f>Q9*0.35</f>
        <v>14</v>
      </c>
      <c r="R10" s="87"/>
      <c r="S10" s="80"/>
      <c r="T10" s="1">
        <f>T9*0.35</f>
        <v>3.5</v>
      </c>
      <c r="U10" s="1">
        <f>U9*0.35</f>
        <v>14</v>
      </c>
      <c r="V10" s="87"/>
      <c r="W10" s="80"/>
      <c r="X10" s="1">
        <f>X9*0.35</f>
        <v>3.5</v>
      </c>
      <c r="Y10" s="1">
        <f>Y9*0.35</f>
        <v>14</v>
      </c>
      <c r="Z10" s="90"/>
      <c r="AA10" s="77"/>
      <c r="AB10" s="1">
        <f>AB9*0.35</f>
        <v>1.75</v>
      </c>
      <c r="AC10" s="1">
        <f>AC9*0.35</f>
        <v>7</v>
      </c>
      <c r="AD10" s="72"/>
      <c r="AE10" s="77"/>
      <c r="AF10" s="1">
        <f>AF9*0.35</f>
        <v>1.75</v>
      </c>
      <c r="AG10" s="1">
        <f>AG9*0.35</f>
        <v>7</v>
      </c>
      <c r="AH10" s="72"/>
      <c r="AI10" s="77"/>
      <c r="AJ10" s="1">
        <f>AJ9*0.35</f>
        <v>1.75</v>
      </c>
      <c r="AK10" s="1">
        <f>AK9*0.35</f>
        <v>7</v>
      </c>
      <c r="AL10" s="84"/>
      <c r="AM10" s="76"/>
      <c r="AO10" s="2" t="s">
        <v>105</v>
      </c>
      <c r="AP10" s="2" t="s">
        <v>106</v>
      </c>
      <c r="AU10" s="2" t="str">
        <f>G6</f>
        <v>EN</v>
      </c>
      <c r="AW10" s="2" t="str">
        <f>K6</f>
        <v>NEP</v>
      </c>
      <c r="AY10" s="2" t="str">
        <f>O6</f>
        <v>MATH</v>
      </c>
      <c r="BA10" s="2" t="str">
        <f>S6</f>
        <v>SCI</v>
      </c>
      <c r="BC10" s="2" t="str">
        <f>W6</f>
        <v>SOC</v>
      </c>
      <c r="BE10" s="2" t="str">
        <f>AA6</f>
        <v>GK</v>
      </c>
      <c r="BG10" s="2" t="str">
        <f>AE6</f>
        <v>ORA</v>
      </c>
    </row>
    <row r="11" spans="1:60" ht="17.5">
      <c r="A11" s="53">
        <f>STD!A2</f>
        <v>1</v>
      </c>
      <c r="B11" s="53" t="str">
        <f>STD!B2</f>
        <v>ST0800323</v>
      </c>
      <c r="C11" s="53">
        <f>STD!C2</f>
        <v>200201</v>
      </c>
      <c r="D11" s="53" t="str">
        <f>STD!D2</f>
        <v>ANJEL CHAUHAN</v>
      </c>
      <c r="E11" s="53" t="str">
        <f>IF(STD!E2=0,"",STD!E2)</f>
        <v>ANNAPURNA</v>
      </c>
      <c r="F11" s="53" t="str">
        <f>STD!F2</f>
        <v>ENGLISH MEDIUM</v>
      </c>
      <c r="G11" s="53" t="str">
        <f t="shared" ref="G11:G66" si="0">_xlfn.XLOOKUP((_xlfn.XLOOKUP($C11,SYM,S1S,"ERROR",0,1)),SCODE,SHCD,"ERROR",0,1)</f>
        <v>EN</v>
      </c>
      <c r="H11" s="54">
        <f>IF(G$7=0,0,IF(ISBLANK('2ND ENTRY'!H11),"ABS",ROUNDUP('2ND ENTRY'!H11*(_xlfn.XLOOKUP(G$7,SCODE,SUBTH,"ERROR",0,1))/'2ND ENTRY'!H$9,0)))</f>
        <v>4</v>
      </c>
      <c r="I11" s="54">
        <f>IF(G$7=0,0,IF(ISBLANK('2ND ENTRY'!I11),"ABS",ROUNDUP('2ND ENTRY'!I11*(_xlfn.XLOOKUP(G$7,SCODE,SUBPR,"ERROR",0,1))/'2ND ENTRY'!I$9,0)))</f>
        <v>20</v>
      </c>
      <c r="J11" s="55"/>
      <c r="K11" s="53" t="str">
        <f t="shared" ref="K11:K66" si="1">_xlfn.XLOOKUP((_xlfn.XLOOKUP($C11,SYM,S2S,"ERROR",0,1)),SCODE,SHCD,"ERROR",0,1)</f>
        <v>NEP</v>
      </c>
      <c r="L11" s="54">
        <f>IF(K$7=0,0,IF(ISBLANK('2ND ENTRY'!L11),"ABS",ROUNDUP('2ND ENTRY'!L11*(_xlfn.XLOOKUP(K$7,SCODE,SUBTH,"ERROR",0,1))/'2ND ENTRY'!L$9,0)))</f>
        <v>4</v>
      </c>
      <c r="M11" s="54">
        <f>IF(K$7=0,0,IF(ISBLANK('2ND ENTRY'!M11),"ABS",ROUNDUP('2ND ENTRY'!M11*(_xlfn.XLOOKUP(K$7,SCODE,SUBPR,"ERROR",0,1))/'2ND ENTRY'!M$9,0)))</f>
        <v>23</v>
      </c>
      <c r="N11" s="55"/>
      <c r="O11" s="53" t="str">
        <f t="shared" ref="O11:O66" si="2">_xlfn.XLOOKUP((_xlfn.XLOOKUP($C11,SYM,S3S,"ERROR",0,1)),SCODE,SHCD,"ERROR",0,1)</f>
        <v>MATH</v>
      </c>
      <c r="P11" s="54">
        <f>IF(O$7=0,0,IF(ISBLANK('2ND ENTRY'!P11),"ABS",ROUNDUP('2ND ENTRY'!P11*(_xlfn.XLOOKUP(O$7,SCODE,SUBTH,"ERROR",0,1))/'2ND ENTRY'!P$9,0)))</f>
        <v>5</v>
      </c>
      <c r="Q11" s="54">
        <f>IF(O$7=0,0,IF(ISBLANK('2ND ENTRY'!Q11),"ABS",ROUNDUP('2ND ENTRY'!Q11*(_xlfn.XLOOKUP(O$7,SCODE,SUBPR,"ERROR",0,1))/'2ND ENTRY'!Q$9,0)))</f>
        <v>22</v>
      </c>
      <c r="R11" s="55"/>
      <c r="S11" s="53" t="str">
        <f t="shared" ref="S11:S66" si="3">_xlfn.XLOOKUP((_xlfn.XLOOKUP($C11,SYM,S4S,"ERROR",0,1)),SCODE,SHCD,"ERROR",0,1)</f>
        <v>SCI</v>
      </c>
      <c r="T11" s="54">
        <f>IF(S$7=0,0,IF(ISBLANK('2ND ENTRY'!T11),"ABS",ROUNDUP('2ND ENTRY'!T11*(_xlfn.XLOOKUP(S$7,SCODE,SUBTH,"ERROR",0,1))/'2ND ENTRY'!T$9,0)))</f>
        <v>4</v>
      </c>
      <c r="U11" s="54">
        <f>IF(S$7=0,0,IF(ISBLANK('2ND ENTRY'!U11),"ABS",ROUNDUP('2ND ENTRY'!U11*(_xlfn.XLOOKUP(S$7,SCODE,SUBPR,"ERROR",0,1))/'2ND ENTRY'!U$9,0)))</f>
        <v>21</v>
      </c>
      <c r="V11" s="55"/>
      <c r="W11" s="53" t="str">
        <f t="shared" ref="W11:W66" si="4">_xlfn.XLOOKUP((_xlfn.XLOOKUP($C11,SYM,S5S,"ERROR",0,1)),SCODE,SHCD,"ERROR",0,1)</f>
        <v>SOC</v>
      </c>
      <c r="X11" s="54">
        <f>IF(W$7=0,0,IF(ISBLANK('2ND ENTRY'!X11),"ABS",ROUNDUP('2ND ENTRY'!X11*(_xlfn.XLOOKUP(W$7,SCODE,SUBTH,"ERROR",0,1))/'2ND ENTRY'!X$9,0)))</f>
        <v>4</v>
      </c>
      <c r="Y11" s="54">
        <f>IF(W$7=0,0,IF(ISBLANK('2ND ENTRY'!Y11),"ABS",ROUNDUP('2ND ENTRY'!Y11*(_xlfn.XLOOKUP(W$7,SCODE,SUBPR,"ERROR",0,1))/'2ND ENTRY'!Y$9,0)))</f>
        <v>23</v>
      </c>
      <c r="Z11" s="55"/>
      <c r="AA11" s="53" t="str">
        <f t="shared" ref="AA11:AA66" si="5">_xlfn.XLOOKUP((_xlfn.XLOOKUP($C11,SYM,S6S,"ERROR",0,1)),SCODE,SHCD,"ERROR",0,1)</f>
        <v>GK</v>
      </c>
      <c r="AB11" s="54">
        <f>IF(AA$7=0,0,IF(ISBLANK('2ND ENTRY'!AB11),"ABS",ROUNDUP('2ND ENTRY'!AB11*(_xlfn.XLOOKUP(AA$7,SCODE,SUBTH,"ERROR",0,1))/'2ND ENTRY'!AB$9,0)))</f>
        <v>3</v>
      </c>
      <c r="AC11" s="54">
        <f>IF(AA$7=0,0,IF(ISBLANK('2ND ENTRY'!AC11),"ABS",ROUNDUP('2ND ENTRY'!AC11*(_xlfn.XLOOKUP(AA$7,SCODE,SUBPR,"ERROR",0,1))/'2ND ENTRY'!AC$9,0)))</f>
        <v>12</v>
      </c>
      <c r="AD11" s="55"/>
      <c r="AE11" s="53" t="str">
        <f t="shared" ref="AE11:AE66" si="6">_xlfn.XLOOKUP((_xlfn.XLOOKUP($C11,SYM,S7S,"ERROR",0,1)),SCODE,SHCD,"ERROR",0,1)</f>
        <v>ORA</v>
      </c>
      <c r="AF11" s="54">
        <f>IF(AE$7=0,0,IF(ISBLANK('2ND ENTRY'!AF11),"ABS",ROUNDUP('2ND ENTRY'!AF11*(_xlfn.XLOOKUP(AE$7,SCODE,SUBTH,"ERROR",0,1))/'2ND ENTRY'!AF$9,0)))</f>
        <v>3</v>
      </c>
      <c r="AG11" s="54">
        <v>18</v>
      </c>
      <c r="AH11" s="55"/>
      <c r="AI11" s="53" t="str">
        <f t="shared" ref="AI11:AI66" si="7">_xlfn.XLOOKUP((_xlfn.XLOOKUP($C11,SYM,S8S,"ERROR",0,1)),SCODE,SHCD,"ERROR",0,1)</f>
        <v>WS</v>
      </c>
      <c r="AJ11" s="54">
        <f>IF(AI$7=0,0,IF(ISBLANK('2ND ENTRY'!AJ11),"ABS",ROUNDUP('2ND ENTRY'!AJ11*(_xlfn.XLOOKUP(AI$7,SCODE,SUBTH,"ERROR",0,1))/'2ND ENTRY'!AJ$9,0)))</f>
        <v>4</v>
      </c>
      <c r="AK11" s="54">
        <f>IF(AI$7=0,0,IF(ISBLANK('2ND ENTRY'!AK11),"ABS",ROUNDUP('2ND ENTRY'!AK11*(_xlfn.XLOOKUP(AI$7,SCODE,SUBPR,"ERROR",0,1))/'2ND ENTRY'!AK$9,0)))</f>
        <v>12</v>
      </c>
      <c r="AL11" s="56"/>
      <c r="AM11" s="18">
        <v>55</v>
      </c>
      <c r="AN11" s="42"/>
      <c r="AO11" s="42">
        <v>5</v>
      </c>
      <c r="AP11" s="42">
        <f>ROUNDUP(AO11*30/40,0)</f>
        <v>4</v>
      </c>
      <c r="AQ11" s="42"/>
      <c r="AU11" s="2">
        <f t="shared" ref="AU11:AU45" si="8">H11+I11</f>
        <v>24</v>
      </c>
      <c r="AV11" s="2">
        <f>ROUNDUP(AU11*3/50,0)</f>
        <v>2</v>
      </c>
      <c r="AW11" s="2">
        <f t="shared" ref="AW11:AW45" si="9">L11+M11</f>
        <v>27</v>
      </c>
      <c r="AX11" s="2">
        <f>ROUNDUP(AW11*3/50,0)</f>
        <v>2</v>
      </c>
      <c r="AY11" s="2">
        <f t="shared" ref="AY11:AY45" si="10">P11+Q11</f>
        <v>27</v>
      </c>
      <c r="AZ11" s="2">
        <f>ROUNDUP(AY11*3/50,0)</f>
        <v>2</v>
      </c>
      <c r="BA11" s="2">
        <f t="shared" ref="BA11:BA45" si="11">T11+U11</f>
        <v>25</v>
      </c>
      <c r="BB11" s="2">
        <f>ROUNDUP(BA11*3/50,0)</f>
        <v>2</v>
      </c>
      <c r="BC11" s="2">
        <f t="shared" ref="BC11:BC45" si="12">X11+Y11</f>
        <v>27</v>
      </c>
      <c r="BD11" s="2">
        <f>ROUNDUP(BC11*3/50,0)</f>
        <v>2</v>
      </c>
      <c r="BE11" s="2">
        <f t="shared" ref="BE11:BE45" si="13">AB11+AC11</f>
        <v>15</v>
      </c>
      <c r="BF11" s="2">
        <f>ROUNDUP(BE11*3/50,0)</f>
        <v>1</v>
      </c>
      <c r="BG11" s="2">
        <f t="shared" ref="BG11:BG45" si="14">AF11+AG11</f>
        <v>21</v>
      </c>
      <c r="BH11" s="2">
        <f>ROUNDUP(BG11*3/50,0)</f>
        <v>2</v>
      </c>
    </row>
    <row r="12" spans="1:60" ht="17.5">
      <c r="A12" s="53">
        <f>STD!A3</f>
        <v>2</v>
      </c>
      <c r="B12" s="53" t="str">
        <f>STD!B3</f>
        <v>ST0800298</v>
      </c>
      <c r="C12" s="53">
        <f>STD!C3</f>
        <v>200202</v>
      </c>
      <c r="D12" s="53" t="str">
        <f>STD!D3</f>
        <v>ANJEL SHAH  ROUNIYAR</v>
      </c>
      <c r="E12" s="53" t="str">
        <f>IF(STD!E3=0,"",STD!E3)</f>
        <v>ANNAPURNA</v>
      </c>
      <c r="F12" s="53" t="str">
        <f>STD!F3</f>
        <v>ENGLISH MEDIUM</v>
      </c>
      <c r="G12" s="53" t="str">
        <f t="shared" si="0"/>
        <v>EN</v>
      </c>
      <c r="H12" s="54">
        <f>IF(F$6=0,0,IF(ISBLANK('2ND ENTRY'!H12),"ABS",ROUNDUP('2ND ENTRY'!H12*(_xlfn.XLOOKUP(G$7,SCODE,SUBTH,"ERROR",0,1))/'2ND ENTRY'!H$9,0)))</f>
        <v>6</v>
      </c>
      <c r="I12" s="54">
        <f>IF(G$6=0,0,IF(ISBLANK('2ND ENTRY'!I12),"ABS",ROUNDUP('2ND ENTRY'!I12*(_xlfn.XLOOKUP(G$7,SCODE,SUBPR,"ERROR",0,1))/'2ND ENTRY'!I$9,0)))</f>
        <v>25</v>
      </c>
      <c r="J12" s="57"/>
      <c r="K12" s="53" t="str">
        <f t="shared" si="1"/>
        <v>NEP</v>
      </c>
      <c r="L12" s="54">
        <f>IF(K$7=0,0,IF(ISBLANK('2ND ENTRY'!L12),"ABS",ROUNDUP('2ND ENTRY'!L12*(_xlfn.XLOOKUP(K$7,SCODE,SUBTH,"ERROR",0,1))/'2ND ENTRY'!L$9,0)))</f>
        <v>6</v>
      </c>
      <c r="M12" s="54">
        <f>IF(K$7=0,0,IF(ISBLANK('2ND ENTRY'!M12),"ABS",ROUNDUP('2ND ENTRY'!M12*(_xlfn.XLOOKUP(K$7,SCODE,SUBPR,"ERROR",0,1))/'2ND ENTRY'!M$9,0)))</f>
        <v>24</v>
      </c>
      <c r="N12" s="57"/>
      <c r="O12" s="53" t="str">
        <f t="shared" si="2"/>
        <v>MATH</v>
      </c>
      <c r="P12" s="54">
        <f>IF(O$7=0,0,IF(ISBLANK('2ND ENTRY'!P12),"ABS",ROUNDUP('2ND ENTRY'!P12*(_xlfn.XLOOKUP(O$7,SCODE,SUBTH,"ERROR",0,1))/'2ND ENTRY'!P$9,0)))</f>
        <v>6</v>
      </c>
      <c r="Q12" s="54">
        <f>IF(O$7=0,0,IF(ISBLANK('2ND ENTRY'!Q12),"ABS",ROUNDUP('2ND ENTRY'!Q12*(_xlfn.XLOOKUP(O$7,SCODE,SUBPR,"ERROR",0,1))/'2ND ENTRY'!Q$9,0)))</f>
        <v>23</v>
      </c>
      <c r="R12" s="57"/>
      <c r="S12" s="53" t="str">
        <f t="shared" si="3"/>
        <v>SCI</v>
      </c>
      <c r="T12" s="54">
        <f>IF(S$7=0,0,IF(ISBLANK('2ND ENTRY'!T12),"ABS",ROUNDUP('2ND ENTRY'!T12*(_xlfn.XLOOKUP(S$7,SCODE,SUBTH,"ERROR",0,1))/'2ND ENTRY'!T$9,0)))</f>
        <v>6</v>
      </c>
      <c r="U12" s="54">
        <f>IF(S$7=0,0,IF(ISBLANK('2ND ENTRY'!U12),"ABS",ROUNDUP('2ND ENTRY'!U12*(_xlfn.XLOOKUP(S$7,SCODE,SUBPR,"ERROR",0,1))/'2ND ENTRY'!U$9,0)))</f>
        <v>23</v>
      </c>
      <c r="V12" s="57"/>
      <c r="W12" s="53" t="str">
        <f t="shared" si="4"/>
        <v>SOC</v>
      </c>
      <c r="X12" s="54">
        <f>IF(W$7=0,0,IF(ISBLANK('2ND ENTRY'!X12),"ABS",ROUNDUP('2ND ENTRY'!X12*(_xlfn.XLOOKUP(W$7,SCODE,SUBTH,"ERROR",0,1))/'2ND ENTRY'!X$9,0)))</f>
        <v>6</v>
      </c>
      <c r="Y12" s="54">
        <f>IF(W$7=0,0,IF(ISBLANK('2ND ENTRY'!Y12),"ABS",ROUNDUP('2ND ENTRY'!Y12*(_xlfn.XLOOKUP(W$7,SCODE,SUBPR,"ERROR",0,1))/'2ND ENTRY'!Y$9,0)))</f>
        <v>24</v>
      </c>
      <c r="Z12" s="57"/>
      <c r="AA12" s="53" t="str">
        <f t="shared" si="5"/>
        <v>GK</v>
      </c>
      <c r="AB12" s="54">
        <f>IF(AA$7=0,0,IF(ISBLANK('2ND ENTRY'!AB12),"ABS",ROUNDUP('2ND ENTRY'!AB12*(_xlfn.XLOOKUP(AA$7,SCODE,SUBTH,"ERROR",0,1))/'2ND ENTRY'!AB$9,0)))</f>
        <v>5</v>
      </c>
      <c r="AC12" s="54">
        <f>IF(AA$7=0,0,IF(ISBLANK('2ND ENTRY'!AC12),"ABS",ROUNDUP('2ND ENTRY'!AC12*(_xlfn.XLOOKUP(AA$7,SCODE,SUBPR,"ERROR",0,1))/'2ND ENTRY'!AC$9,0)))</f>
        <v>18</v>
      </c>
      <c r="AD12" s="57"/>
      <c r="AE12" s="53" t="str">
        <f t="shared" si="6"/>
        <v>ORA</v>
      </c>
      <c r="AF12" s="54">
        <f>IF(AE$7=0,0,IF(ISBLANK('2ND ENTRY'!AF12),"ABS",ROUNDUP('2ND ENTRY'!AF12*(_xlfn.XLOOKUP(AE$7,SCODE,SUBTH,"ERROR",0,1))/'2ND ENTRY'!AF$9,0)))</f>
        <v>5</v>
      </c>
      <c r="AG12" s="54">
        <f>IF(AE$7=0,0,IF(ISBLANK('2ND ENTRY'!AG12),"ABS",ROUNDUP('2ND ENTRY'!AG12*(_xlfn.XLOOKUP(AE$7,SCODE,SUBPR,"ERROR",0,1))/'2ND ENTRY'!AG$9,0)))</f>
        <v>18</v>
      </c>
      <c r="AH12" s="57"/>
      <c r="AI12" s="53" t="str">
        <f t="shared" si="7"/>
        <v>WS</v>
      </c>
      <c r="AJ12" s="54">
        <f>IF(AI$7=0,0,IF(ISBLANK('2ND ENTRY'!AJ12),"ABS",ROUNDUP('2ND ENTRY'!AJ12*(_xlfn.XLOOKUP(AI$7,SCODE,SUBTH,"ERROR",0,1))/'2ND ENTRY'!AJ$9,0)))</f>
        <v>3</v>
      </c>
      <c r="AK12" s="54">
        <f>IF(AI$7=0,0,IF(ISBLANK('2ND ENTRY'!AK12),"ABS",ROUNDUP('2ND ENTRY'!AK12*(_xlfn.XLOOKUP(AI$7,SCODE,SUBPR,"ERROR",0,1))/'2ND ENTRY'!AK$9,0)))</f>
        <v>18</v>
      </c>
      <c r="AL12" s="58"/>
      <c r="AM12" s="18">
        <v>37</v>
      </c>
      <c r="AN12" s="42"/>
      <c r="AO12" s="42">
        <v>15</v>
      </c>
      <c r="AP12" s="42">
        <f t="shared" ref="AP12:AP44" si="15">ROUNDUP(AO12*30/40,0)</f>
        <v>12</v>
      </c>
      <c r="AQ12" s="42"/>
      <c r="AU12" s="2">
        <f t="shared" si="8"/>
        <v>31</v>
      </c>
      <c r="AV12" s="2">
        <f t="shared" ref="AV12:AV45" si="16">ROUNDUP(AU12*3/50,0)</f>
        <v>2</v>
      </c>
      <c r="AW12" s="2">
        <f t="shared" si="9"/>
        <v>30</v>
      </c>
      <c r="AX12" s="2">
        <f t="shared" ref="AX12:AX45" si="17">ROUNDUP(AW12*3/50,0)</f>
        <v>2</v>
      </c>
      <c r="AY12" s="2">
        <f t="shared" si="10"/>
        <v>29</v>
      </c>
      <c r="AZ12" s="2">
        <f t="shared" ref="AZ12:AZ45" si="18">ROUNDUP(AY12*3/50,0)</f>
        <v>2</v>
      </c>
      <c r="BA12" s="2">
        <f t="shared" si="11"/>
        <v>29</v>
      </c>
      <c r="BB12" s="2">
        <f t="shared" ref="BB12:BB45" si="19">ROUNDUP(BA12*3/50,0)</f>
        <v>2</v>
      </c>
      <c r="BC12" s="2">
        <f t="shared" si="12"/>
        <v>30</v>
      </c>
      <c r="BD12" s="2">
        <f t="shared" ref="BD12:BD45" si="20">ROUNDUP(BC12*3/50,0)</f>
        <v>2</v>
      </c>
      <c r="BE12" s="2">
        <f t="shared" si="13"/>
        <v>23</v>
      </c>
      <c r="BF12" s="2">
        <f t="shared" ref="BF12:BF45" si="21">ROUNDUP(BE12*3/50,0)</f>
        <v>2</v>
      </c>
      <c r="BG12" s="2">
        <f t="shared" si="14"/>
        <v>23</v>
      </c>
      <c r="BH12" s="2">
        <f t="shared" ref="BH12:BH45" si="22">ROUNDUP(BG12*3/50,0)</f>
        <v>2</v>
      </c>
    </row>
    <row r="13" spans="1:60" ht="17.5">
      <c r="A13" s="53">
        <f>STD!A4</f>
        <v>3</v>
      </c>
      <c r="B13" s="53" t="str">
        <f>STD!B4</f>
        <v>ST0800035</v>
      </c>
      <c r="C13" s="53">
        <f>STD!C4</f>
        <v>200203</v>
      </c>
      <c r="D13" s="53" t="str">
        <f>STD!D4</f>
        <v>ANJOLINA LIMBU</v>
      </c>
      <c r="E13" s="53" t="str">
        <f>IF(STD!E4=0,"",STD!E4)</f>
        <v>ANNAPURNA</v>
      </c>
      <c r="F13" s="53" t="str">
        <f>STD!F4</f>
        <v>ENGLISH MEDIUM</v>
      </c>
      <c r="G13" s="53" t="str">
        <f t="shared" si="0"/>
        <v>EN</v>
      </c>
      <c r="H13" s="54">
        <f>IF(F$6=0,0,IF(ISBLANK('2ND ENTRY'!H13),"ABS",ROUNDUP('2ND ENTRY'!H13*(_xlfn.XLOOKUP(G$7,SCODE,SUBTH,"ERROR",0,1))/'2ND ENTRY'!H$9,0)))</f>
        <v>8</v>
      </c>
      <c r="I13" s="54">
        <f>IF(G$6=0,0,IF(ISBLANK('2ND ENTRY'!I13),"ABS",ROUNDUP('2ND ENTRY'!I13*(_xlfn.XLOOKUP(G$7,SCODE,SUBPR,"ERROR",0,1))/'2ND ENTRY'!I$9,0)))</f>
        <v>25</v>
      </c>
      <c r="J13" s="57"/>
      <c r="K13" s="53" t="str">
        <f t="shared" si="1"/>
        <v>NEP</v>
      </c>
      <c r="L13" s="54">
        <f>IF(K$7=0,0,IF(ISBLANK('2ND ENTRY'!L13),"ABS",ROUNDUP('2ND ENTRY'!L13*(_xlfn.XLOOKUP(K$7,SCODE,SUBTH,"ERROR",0,1))/'2ND ENTRY'!L$9,0)))</f>
        <v>8</v>
      </c>
      <c r="M13" s="54">
        <f>IF(K$7=0,0,IF(ISBLANK('2ND ENTRY'!M13),"ABS",ROUNDUP('2ND ENTRY'!M13*(_xlfn.XLOOKUP(K$7,SCODE,SUBPR,"ERROR",0,1))/'2ND ENTRY'!M$9,0)))</f>
        <v>25</v>
      </c>
      <c r="N13" s="57"/>
      <c r="O13" s="53" t="str">
        <f t="shared" si="2"/>
        <v>MATH</v>
      </c>
      <c r="P13" s="54">
        <f>IF(O$7=0,0,IF(ISBLANK('2ND ENTRY'!P13),"ABS",ROUNDUP('2ND ENTRY'!P13*(_xlfn.XLOOKUP(O$7,SCODE,SUBTH,"ERROR",0,1))/'2ND ENTRY'!P$9,0)))</f>
        <v>10</v>
      </c>
      <c r="Q13" s="54">
        <f>IF(O$7=0,0,IF(ISBLANK('2ND ENTRY'!Q13),"ABS",ROUNDUP('2ND ENTRY'!Q13*(_xlfn.XLOOKUP(O$7,SCODE,SUBPR,"ERROR",0,1))/'2ND ENTRY'!Q$9,0)))</f>
        <v>24</v>
      </c>
      <c r="R13" s="57"/>
      <c r="S13" s="53" t="str">
        <f t="shared" si="3"/>
        <v>SCI</v>
      </c>
      <c r="T13" s="54">
        <f>IF(S$7=0,0,IF(ISBLANK('2ND ENTRY'!T13),"ABS",ROUNDUP('2ND ENTRY'!T13*(_xlfn.XLOOKUP(S$7,SCODE,SUBTH,"ERROR",0,1))/'2ND ENTRY'!T$9,0)))</f>
        <v>8</v>
      </c>
      <c r="U13" s="54">
        <f>IF(S$7=0,0,IF(ISBLANK('2ND ENTRY'!U13),"ABS",ROUNDUP('2ND ENTRY'!U13*(_xlfn.XLOOKUP(S$7,SCODE,SUBPR,"ERROR",0,1))/'2ND ENTRY'!U$9,0)))</f>
        <v>23</v>
      </c>
      <c r="V13" s="57"/>
      <c r="W13" s="53" t="str">
        <f t="shared" si="4"/>
        <v>SOC</v>
      </c>
      <c r="X13" s="54">
        <f>IF(W$7=0,0,IF(ISBLANK('2ND ENTRY'!X13),"ABS",ROUNDUP('2ND ENTRY'!X13*(_xlfn.XLOOKUP(W$7,SCODE,SUBTH,"ERROR",0,1))/'2ND ENTRY'!X$9,0)))</f>
        <v>8</v>
      </c>
      <c r="Y13" s="54">
        <f>IF(W$7=0,0,IF(ISBLANK('2ND ENTRY'!Y13),"ABS",ROUNDUP('2ND ENTRY'!Y13*(_xlfn.XLOOKUP(W$7,SCODE,SUBPR,"ERROR",0,1))/'2ND ENTRY'!Y$9,0)))</f>
        <v>25</v>
      </c>
      <c r="Z13" s="57"/>
      <c r="AA13" s="53" t="str">
        <f t="shared" si="5"/>
        <v>GK</v>
      </c>
      <c r="AB13" s="54">
        <f>IF(AA$7=0,0,IF(ISBLANK('2ND ENTRY'!AB13),"ABS",ROUNDUP('2ND ENTRY'!AB13*(_xlfn.XLOOKUP(AA$7,SCODE,SUBTH,"ERROR",0,1))/'2ND ENTRY'!AB$9,0)))</f>
        <v>5</v>
      </c>
      <c r="AC13" s="54">
        <f>IF(AA$7=0,0,IF(ISBLANK('2ND ENTRY'!AC13),"ABS",ROUNDUP('2ND ENTRY'!AC13*(_xlfn.XLOOKUP(AA$7,SCODE,SUBPR,"ERROR",0,1))/'2ND ENTRY'!AC$9,0)))</f>
        <v>18</v>
      </c>
      <c r="AD13" s="57"/>
      <c r="AE13" s="53" t="str">
        <f t="shared" si="6"/>
        <v>ORA</v>
      </c>
      <c r="AF13" s="54">
        <f>IF(AE$7=0,0,IF(ISBLANK('2ND ENTRY'!AF13),"ABS",ROUNDUP('2ND ENTRY'!AF13*(_xlfn.XLOOKUP(AE$7,SCODE,SUBTH,"ERROR",0,1))/'2ND ENTRY'!AF$9,0)))</f>
        <v>5</v>
      </c>
      <c r="AG13" s="54">
        <f>IF(AE$7=0,0,IF(ISBLANK('2ND ENTRY'!AG13),"ABS",ROUNDUP('2ND ENTRY'!AG13*(_xlfn.XLOOKUP(AE$7,SCODE,SUBPR,"ERROR",0,1))/'2ND ENTRY'!AG$9,0)))</f>
        <v>18</v>
      </c>
      <c r="AH13" s="57"/>
      <c r="AI13" s="53" t="str">
        <f t="shared" si="7"/>
        <v>WS</v>
      </c>
      <c r="AJ13" s="54">
        <f>IF(AI$7=0,0,IF(ISBLANK('2ND ENTRY'!AJ13),"ABS",ROUNDUP('2ND ENTRY'!AJ13*(_xlfn.XLOOKUP(AI$7,SCODE,SUBTH,"ERROR",0,1))/'2ND ENTRY'!AJ$9,0)))</f>
        <v>3</v>
      </c>
      <c r="AK13" s="54">
        <f>IF(AI$7=0,0,IF(ISBLANK('2ND ENTRY'!AK13),"ABS",ROUNDUP('2ND ENTRY'!AK13*(_xlfn.XLOOKUP(AI$7,SCODE,SUBPR,"ERROR",0,1))/'2ND ENTRY'!AK$9,0)))</f>
        <v>18</v>
      </c>
      <c r="AL13" s="58"/>
      <c r="AM13" s="18">
        <v>56</v>
      </c>
      <c r="AN13" s="42"/>
      <c r="AO13" s="42">
        <v>11</v>
      </c>
      <c r="AP13" s="42">
        <f t="shared" si="15"/>
        <v>9</v>
      </c>
      <c r="AQ13" s="42"/>
      <c r="AU13" s="2">
        <f t="shared" si="8"/>
        <v>33</v>
      </c>
      <c r="AV13" s="2">
        <f t="shared" si="16"/>
        <v>2</v>
      </c>
      <c r="AW13" s="2">
        <f t="shared" si="9"/>
        <v>33</v>
      </c>
      <c r="AX13" s="2">
        <f t="shared" si="17"/>
        <v>2</v>
      </c>
      <c r="AY13" s="2">
        <f t="shared" si="10"/>
        <v>34</v>
      </c>
      <c r="AZ13" s="2">
        <f t="shared" si="18"/>
        <v>3</v>
      </c>
      <c r="BA13" s="2">
        <f t="shared" si="11"/>
        <v>31</v>
      </c>
      <c r="BB13" s="2">
        <f t="shared" si="19"/>
        <v>2</v>
      </c>
      <c r="BC13" s="2">
        <f t="shared" si="12"/>
        <v>33</v>
      </c>
      <c r="BD13" s="2">
        <f t="shared" si="20"/>
        <v>2</v>
      </c>
      <c r="BE13" s="2">
        <f t="shared" si="13"/>
        <v>23</v>
      </c>
      <c r="BF13" s="2">
        <f t="shared" si="21"/>
        <v>2</v>
      </c>
      <c r="BG13" s="2">
        <f t="shared" si="14"/>
        <v>23</v>
      </c>
      <c r="BH13" s="2">
        <f t="shared" si="22"/>
        <v>2</v>
      </c>
    </row>
    <row r="14" spans="1:60" ht="17.5">
      <c r="A14" s="53">
        <f>STD!A5</f>
        <v>4</v>
      </c>
      <c r="B14" s="53" t="str">
        <f>STD!B5</f>
        <v>ST0790109</v>
      </c>
      <c r="C14" s="53">
        <f>STD!C5</f>
        <v>200204</v>
      </c>
      <c r="D14" s="53" t="str">
        <f>STD!D5</f>
        <v>ANNAMERY RAI</v>
      </c>
      <c r="E14" s="53" t="str">
        <f>IF(STD!E5=0,"",STD!E5)</f>
        <v>ANNAPURNA</v>
      </c>
      <c r="F14" s="53" t="str">
        <f>STD!F5</f>
        <v>ENGLISH MEDIUM</v>
      </c>
      <c r="G14" s="53" t="str">
        <f t="shared" si="0"/>
        <v>EN</v>
      </c>
      <c r="H14" s="54">
        <f>IF(F$6=0,0,IF(ISBLANK('2ND ENTRY'!H14),"ABS",ROUNDUP('2ND ENTRY'!H14*(_xlfn.XLOOKUP(G$7,SCODE,SUBTH,"ERROR",0,1))/'2ND ENTRY'!H$9,0)))</f>
        <v>7</v>
      </c>
      <c r="I14" s="54">
        <f>IF(G$6=0,0,IF(ISBLANK('2ND ENTRY'!I14),"ABS",ROUNDUP('2ND ENTRY'!I14*(_xlfn.XLOOKUP(G$7,SCODE,SUBPR,"ERROR",0,1))/'2ND ENTRY'!I$9,0)))</f>
        <v>25</v>
      </c>
      <c r="J14" s="57"/>
      <c r="K14" s="53" t="str">
        <f t="shared" si="1"/>
        <v>NEP</v>
      </c>
      <c r="L14" s="54">
        <f>IF(K$7=0,0,IF(ISBLANK('2ND ENTRY'!L14),"ABS",ROUNDUP('2ND ENTRY'!L14*(_xlfn.XLOOKUP(K$7,SCODE,SUBTH,"ERROR",0,1))/'2ND ENTRY'!L$9,0)))</f>
        <v>6</v>
      </c>
      <c r="M14" s="54">
        <f>IF(K$7=0,0,IF(ISBLANK('2ND ENTRY'!M14),"ABS",ROUNDUP('2ND ENTRY'!M14*(_xlfn.XLOOKUP(K$7,SCODE,SUBPR,"ERROR",0,1))/'2ND ENTRY'!M$9,0)))</f>
        <v>24</v>
      </c>
      <c r="N14" s="57"/>
      <c r="O14" s="53" t="str">
        <f t="shared" si="2"/>
        <v>MATH</v>
      </c>
      <c r="P14" s="54">
        <f>IF(O$7=0,0,IF(ISBLANK('2ND ENTRY'!P14),"ABS",ROUNDUP('2ND ENTRY'!P14*(_xlfn.XLOOKUP(O$7,SCODE,SUBTH,"ERROR",0,1))/'2ND ENTRY'!P$9,0)))</f>
        <v>9</v>
      </c>
      <c r="Q14" s="54">
        <f>IF(O$7=0,0,IF(ISBLANK('2ND ENTRY'!Q14),"ABS",ROUNDUP('2ND ENTRY'!Q14*(_xlfn.XLOOKUP(O$7,SCODE,SUBPR,"ERROR",0,1))/'2ND ENTRY'!Q$9,0)))</f>
        <v>24</v>
      </c>
      <c r="R14" s="57"/>
      <c r="S14" s="53" t="str">
        <f t="shared" si="3"/>
        <v>SCI</v>
      </c>
      <c r="T14" s="54">
        <f>IF(S$7=0,0,IF(ISBLANK('2ND ENTRY'!T14),"ABS",ROUNDUP('2ND ENTRY'!T14*(_xlfn.XLOOKUP(S$7,SCODE,SUBTH,"ERROR",0,1))/'2ND ENTRY'!T$9,0)))</f>
        <v>6</v>
      </c>
      <c r="U14" s="54">
        <f>IF(S$7=0,0,IF(ISBLANK('2ND ENTRY'!U14),"ABS",ROUNDUP('2ND ENTRY'!U14*(_xlfn.XLOOKUP(S$7,SCODE,SUBPR,"ERROR",0,1))/'2ND ENTRY'!U$9,0)))</f>
        <v>23</v>
      </c>
      <c r="V14" s="57"/>
      <c r="W14" s="53" t="str">
        <f t="shared" si="4"/>
        <v>SOC</v>
      </c>
      <c r="X14" s="54">
        <f>IF(W$7=0,0,IF(ISBLANK('2ND ENTRY'!X14),"ABS",ROUNDUP('2ND ENTRY'!X14*(_xlfn.XLOOKUP(W$7,SCODE,SUBTH,"ERROR",0,1))/'2ND ENTRY'!X$9,0)))</f>
        <v>8</v>
      </c>
      <c r="Y14" s="54">
        <f>IF(W$7=0,0,IF(ISBLANK('2ND ENTRY'!Y14),"ABS",ROUNDUP('2ND ENTRY'!Y14*(_xlfn.XLOOKUP(W$7,SCODE,SUBPR,"ERROR",0,1))/'2ND ENTRY'!Y$9,0)))</f>
        <v>24</v>
      </c>
      <c r="Z14" s="57"/>
      <c r="AA14" s="53" t="str">
        <f t="shared" si="5"/>
        <v>GK</v>
      </c>
      <c r="AB14" s="54">
        <f>IF(AA$7=0,0,IF(ISBLANK('2ND ENTRY'!AB14),"ABS",ROUNDUP('2ND ENTRY'!AB14*(_xlfn.XLOOKUP(AA$7,SCODE,SUBTH,"ERROR",0,1))/'2ND ENTRY'!AB$9,0)))</f>
        <v>4</v>
      </c>
      <c r="AC14" s="54">
        <f>IF(AA$7=0,0,IF(ISBLANK('2ND ENTRY'!AC14),"ABS",ROUNDUP('2ND ENTRY'!AC14*(_xlfn.XLOOKUP(AA$7,SCODE,SUBPR,"ERROR",0,1))/'2ND ENTRY'!AC$9,0)))</f>
        <v>20</v>
      </c>
      <c r="AD14" s="57"/>
      <c r="AE14" s="53" t="str">
        <f t="shared" si="6"/>
        <v>ORA</v>
      </c>
      <c r="AF14" s="54">
        <f>IF(AE$7=0,0,IF(ISBLANK('2ND ENTRY'!AF14),"ABS",ROUNDUP('2ND ENTRY'!AF14*(_xlfn.XLOOKUP(AE$7,SCODE,SUBTH,"ERROR",0,1))/'2ND ENTRY'!AF$9,0)))</f>
        <v>5</v>
      </c>
      <c r="AG14" s="54">
        <f>IF(AE$7=0,0,IF(ISBLANK('2ND ENTRY'!AG14),"ABS",ROUNDUP('2ND ENTRY'!AG14*(_xlfn.XLOOKUP(AE$7,SCODE,SUBPR,"ERROR",0,1))/'2ND ENTRY'!AG$9,0)))</f>
        <v>20</v>
      </c>
      <c r="AH14" s="57"/>
      <c r="AI14" s="53" t="str">
        <f t="shared" si="7"/>
        <v>WS</v>
      </c>
      <c r="AJ14" s="54">
        <f>IF(AI$7=0,0,IF(ISBLANK('2ND ENTRY'!AJ14),"ABS",ROUNDUP('2ND ENTRY'!AJ14*(_xlfn.XLOOKUP(AI$7,SCODE,SUBTH,"ERROR",0,1))/'2ND ENTRY'!AJ$9,0)))</f>
        <v>3</v>
      </c>
      <c r="AK14" s="54">
        <f>IF(AI$7=0,0,IF(ISBLANK('2ND ENTRY'!AK14),"ABS",ROUNDUP('2ND ENTRY'!AK14*(_xlfn.XLOOKUP(AI$7,SCODE,SUBPR,"ERROR",0,1))/'2ND ENTRY'!AK$9,0)))</f>
        <v>20</v>
      </c>
      <c r="AL14" s="58"/>
      <c r="AM14" s="18">
        <v>56</v>
      </c>
      <c r="AN14" s="42"/>
      <c r="AO14" s="42">
        <v>15</v>
      </c>
      <c r="AP14" s="42">
        <f t="shared" si="15"/>
        <v>12</v>
      </c>
      <c r="AQ14" s="42"/>
      <c r="AU14" s="2">
        <f t="shared" si="8"/>
        <v>32</v>
      </c>
      <c r="AV14" s="2">
        <f t="shared" si="16"/>
        <v>2</v>
      </c>
      <c r="AW14" s="2">
        <f t="shared" si="9"/>
        <v>30</v>
      </c>
      <c r="AX14" s="2">
        <f t="shared" si="17"/>
        <v>2</v>
      </c>
      <c r="AY14" s="2">
        <f t="shared" si="10"/>
        <v>33</v>
      </c>
      <c r="AZ14" s="2">
        <f t="shared" si="18"/>
        <v>2</v>
      </c>
      <c r="BA14" s="2">
        <f t="shared" si="11"/>
        <v>29</v>
      </c>
      <c r="BB14" s="2">
        <f t="shared" si="19"/>
        <v>2</v>
      </c>
      <c r="BC14" s="2">
        <f t="shared" si="12"/>
        <v>32</v>
      </c>
      <c r="BD14" s="2">
        <f t="shared" si="20"/>
        <v>2</v>
      </c>
      <c r="BE14" s="2">
        <f t="shared" si="13"/>
        <v>24</v>
      </c>
      <c r="BF14" s="2">
        <f t="shared" si="21"/>
        <v>2</v>
      </c>
      <c r="BG14" s="2">
        <f t="shared" si="14"/>
        <v>25</v>
      </c>
      <c r="BH14" s="2">
        <f t="shared" si="22"/>
        <v>2</v>
      </c>
    </row>
    <row r="15" spans="1:60" ht="17.5">
      <c r="A15" s="53">
        <f>STD!A6</f>
        <v>5</v>
      </c>
      <c r="B15" s="53" t="str">
        <f>STD!B6</f>
        <v>ST0790119</v>
      </c>
      <c r="C15" s="53">
        <f>STD!C6</f>
        <v>200205</v>
      </c>
      <c r="D15" s="53" t="str">
        <f>STD!D6</f>
        <v>BHUMIKA SHRESTHA</v>
      </c>
      <c r="E15" s="53" t="str">
        <f>IF(STD!E6=0,"",STD!E6)</f>
        <v>ANNAPURNA</v>
      </c>
      <c r="F15" s="53" t="str">
        <f>STD!F6</f>
        <v>ENGLISH MEDIUM</v>
      </c>
      <c r="G15" s="53" t="str">
        <f t="shared" si="0"/>
        <v>EN</v>
      </c>
      <c r="H15" s="54">
        <f>IF(F$6=0,0,IF(ISBLANK('2ND ENTRY'!H15),"ABS",ROUNDUP('2ND ENTRY'!H15*(_xlfn.XLOOKUP(G$7,SCODE,SUBTH,"ERROR",0,1))/'2ND ENTRY'!H$9,0)))</f>
        <v>9</v>
      </c>
      <c r="I15" s="54">
        <f>IF(G$6=0,0,IF(ISBLANK('2ND ENTRY'!I15),"ABS",ROUNDUP('2ND ENTRY'!I15*(_xlfn.XLOOKUP(G$7,SCODE,SUBPR,"ERROR",0,1))/'2ND ENTRY'!I$9,0)))</f>
        <v>25</v>
      </c>
      <c r="J15" s="57"/>
      <c r="K15" s="53" t="str">
        <f t="shared" si="1"/>
        <v>NEP</v>
      </c>
      <c r="L15" s="54">
        <f>IF(K$7=0,0,IF(ISBLANK('2ND ENTRY'!L15),"ABS",ROUNDUP('2ND ENTRY'!L15*(_xlfn.XLOOKUP(K$7,SCODE,SUBTH,"ERROR",0,1))/'2ND ENTRY'!L$9,0)))</f>
        <v>10</v>
      </c>
      <c r="M15" s="54">
        <f>IF(K$7=0,0,IF(ISBLANK('2ND ENTRY'!M15),"ABS",ROUNDUP('2ND ENTRY'!M15*(_xlfn.XLOOKUP(K$7,SCODE,SUBPR,"ERROR",0,1))/'2ND ENTRY'!M$9,0)))</f>
        <v>25</v>
      </c>
      <c r="N15" s="57"/>
      <c r="O15" s="53" t="str">
        <f t="shared" si="2"/>
        <v>MATH</v>
      </c>
      <c r="P15" s="54">
        <f>IF(O$7=0,0,IF(ISBLANK('2ND ENTRY'!P15),"ABS",ROUNDUP('2ND ENTRY'!P15*(_xlfn.XLOOKUP(O$7,SCODE,SUBTH,"ERROR",0,1))/'2ND ENTRY'!P$9,0)))</f>
        <v>10</v>
      </c>
      <c r="Q15" s="54">
        <f>IF(O$7=0,0,IF(ISBLANK('2ND ENTRY'!Q15),"ABS",ROUNDUP('2ND ENTRY'!Q15*(_xlfn.XLOOKUP(O$7,SCODE,SUBPR,"ERROR",0,1))/'2ND ENTRY'!Q$9,0)))</f>
        <v>24</v>
      </c>
      <c r="R15" s="57"/>
      <c r="S15" s="53" t="str">
        <f t="shared" si="3"/>
        <v>SCI</v>
      </c>
      <c r="T15" s="54">
        <f>IF(S$7=0,0,IF(ISBLANK('2ND ENTRY'!T15),"ABS",ROUNDUP('2ND ENTRY'!T15*(_xlfn.XLOOKUP(S$7,SCODE,SUBTH,"ERROR",0,1))/'2ND ENTRY'!T$9,0)))</f>
        <v>9</v>
      </c>
      <c r="U15" s="54">
        <f>IF(S$7=0,0,IF(ISBLANK('2ND ENTRY'!U15),"ABS",ROUNDUP('2ND ENTRY'!U15*(_xlfn.XLOOKUP(S$7,SCODE,SUBPR,"ERROR",0,1))/'2ND ENTRY'!U$9,0)))</f>
        <v>24</v>
      </c>
      <c r="V15" s="57"/>
      <c r="W15" s="53" t="str">
        <f t="shared" si="4"/>
        <v>SOC</v>
      </c>
      <c r="X15" s="54">
        <f>IF(W$7=0,0,IF(ISBLANK('2ND ENTRY'!X15),"ABS",ROUNDUP('2ND ENTRY'!X15*(_xlfn.XLOOKUP(W$7,SCODE,SUBTH,"ERROR",0,1))/'2ND ENTRY'!X$9,0)))</f>
        <v>9</v>
      </c>
      <c r="Y15" s="54">
        <f>IF(W$7=0,0,IF(ISBLANK('2ND ENTRY'!Y15),"ABS",ROUNDUP('2ND ENTRY'!Y15*(_xlfn.XLOOKUP(W$7,SCODE,SUBPR,"ERROR",0,1))/'2ND ENTRY'!Y$9,0)))</f>
        <v>25</v>
      </c>
      <c r="Z15" s="57"/>
      <c r="AA15" s="53" t="str">
        <f t="shared" si="5"/>
        <v>GK</v>
      </c>
      <c r="AB15" s="54">
        <f>IF(AA$7=0,0,IF(ISBLANK('2ND ENTRY'!AB15),"ABS",ROUNDUP('2ND ENTRY'!AB15*(_xlfn.XLOOKUP(AA$7,SCODE,SUBTH,"ERROR",0,1))/'2ND ENTRY'!AB$9,0)))</f>
        <v>5</v>
      </c>
      <c r="AC15" s="54">
        <f>IF(AA$7=0,0,IF(ISBLANK('2ND ENTRY'!AC15),"ABS",ROUNDUP('2ND ENTRY'!AC15*(_xlfn.XLOOKUP(AA$7,SCODE,SUBPR,"ERROR",0,1))/'2ND ENTRY'!AC$9,0)))</f>
        <v>18</v>
      </c>
      <c r="AD15" s="57"/>
      <c r="AE15" s="53" t="str">
        <f t="shared" si="6"/>
        <v>ORA</v>
      </c>
      <c r="AF15" s="54">
        <f>IF(AE$7=0,0,IF(ISBLANK('2ND ENTRY'!AF15),"ABS",ROUNDUP('2ND ENTRY'!AF15*(_xlfn.XLOOKUP(AE$7,SCODE,SUBTH,"ERROR",0,1))/'2ND ENTRY'!AF$9,0)))</f>
        <v>5</v>
      </c>
      <c r="AG15" s="54">
        <f>IF(AE$7=0,0,IF(ISBLANK('2ND ENTRY'!AG15),"ABS",ROUNDUP('2ND ENTRY'!AG15*(_xlfn.XLOOKUP(AE$7,SCODE,SUBPR,"ERROR",0,1))/'2ND ENTRY'!AG$9,0)))</f>
        <v>18</v>
      </c>
      <c r="AH15" s="57"/>
      <c r="AI15" s="53" t="str">
        <f t="shared" si="7"/>
        <v>WS</v>
      </c>
      <c r="AJ15" s="54">
        <f>IF(AI$7=0,0,IF(ISBLANK('2ND ENTRY'!AJ15),"ABS",ROUNDUP('2ND ENTRY'!AJ15*(_xlfn.XLOOKUP(AI$7,SCODE,SUBTH,"ERROR",0,1))/'2ND ENTRY'!AJ$9,0)))</f>
        <v>5</v>
      </c>
      <c r="AK15" s="54">
        <f>IF(AI$7=0,0,IF(ISBLANK('2ND ENTRY'!AK15),"ABS",ROUNDUP('2ND ENTRY'!AK15*(_xlfn.XLOOKUP(AI$7,SCODE,SUBPR,"ERROR",0,1))/'2ND ENTRY'!AK$9,0)))</f>
        <v>18</v>
      </c>
      <c r="AL15" s="58"/>
      <c r="AM15" s="18">
        <v>54</v>
      </c>
      <c r="AN15" s="42"/>
      <c r="AO15" s="42">
        <v>24</v>
      </c>
      <c r="AP15" s="42">
        <f t="shared" si="15"/>
        <v>18</v>
      </c>
      <c r="AQ15" s="42"/>
      <c r="AU15" s="2">
        <f t="shared" si="8"/>
        <v>34</v>
      </c>
      <c r="AV15" s="2">
        <f t="shared" si="16"/>
        <v>3</v>
      </c>
      <c r="AW15" s="2">
        <f t="shared" si="9"/>
        <v>35</v>
      </c>
      <c r="AX15" s="2">
        <f t="shared" si="17"/>
        <v>3</v>
      </c>
      <c r="AY15" s="2">
        <f t="shared" si="10"/>
        <v>34</v>
      </c>
      <c r="AZ15" s="2">
        <f t="shared" si="18"/>
        <v>3</v>
      </c>
      <c r="BA15" s="2">
        <f t="shared" si="11"/>
        <v>33</v>
      </c>
      <c r="BB15" s="2">
        <f t="shared" si="19"/>
        <v>2</v>
      </c>
      <c r="BC15" s="2">
        <f t="shared" si="12"/>
        <v>34</v>
      </c>
      <c r="BD15" s="2">
        <f t="shared" si="20"/>
        <v>3</v>
      </c>
      <c r="BE15" s="2">
        <f t="shared" si="13"/>
        <v>23</v>
      </c>
      <c r="BF15" s="2">
        <f t="shared" si="21"/>
        <v>2</v>
      </c>
      <c r="BG15" s="2">
        <f t="shared" si="14"/>
        <v>23</v>
      </c>
      <c r="BH15" s="2">
        <f t="shared" si="22"/>
        <v>2</v>
      </c>
    </row>
    <row r="16" spans="1:60" ht="17.5">
      <c r="A16" s="53">
        <f>STD!A7</f>
        <v>6</v>
      </c>
      <c r="B16" s="53" t="str">
        <f>STD!B7</f>
        <v>ST0790104</v>
      </c>
      <c r="C16" s="53">
        <f>STD!C7</f>
        <v>200206</v>
      </c>
      <c r="D16" s="53" t="str">
        <f>STD!D7</f>
        <v>BIHANI LIMBU</v>
      </c>
      <c r="E16" s="53" t="str">
        <f>IF(STD!E7=0,"",STD!E7)</f>
        <v>ANNAPURNA</v>
      </c>
      <c r="F16" s="53" t="str">
        <f>STD!F7</f>
        <v>ENGLISH MEDIUM</v>
      </c>
      <c r="G16" s="53" t="str">
        <f t="shared" si="0"/>
        <v>EN</v>
      </c>
      <c r="H16" s="54">
        <f>IF(F$6=0,0,IF(ISBLANK('2ND ENTRY'!H16),"ABS",ROUNDUP('2ND ENTRY'!H16*(_xlfn.XLOOKUP(G$7,SCODE,SUBTH,"ERROR",0,1))/'2ND ENTRY'!H$9,0)))</f>
        <v>8</v>
      </c>
      <c r="I16" s="54">
        <f>IF(G$6=0,0,IF(ISBLANK('2ND ENTRY'!I16),"ABS",ROUNDUP('2ND ENTRY'!I16*(_xlfn.XLOOKUP(G$7,SCODE,SUBPR,"ERROR",0,1))/'2ND ENTRY'!I$9,0)))</f>
        <v>25</v>
      </c>
      <c r="J16" s="57"/>
      <c r="K16" s="53" t="str">
        <f t="shared" si="1"/>
        <v>NEP</v>
      </c>
      <c r="L16" s="54">
        <f>IF(K$7=0,0,IF(ISBLANK('2ND ENTRY'!L16),"ABS",ROUNDUP('2ND ENTRY'!L16*(_xlfn.XLOOKUP(K$7,SCODE,SUBTH,"ERROR",0,1))/'2ND ENTRY'!L$9,0)))</f>
        <v>9</v>
      </c>
      <c r="M16" s="54">
        <f>IF(K$7=0,0,IF(ISBLANK('2ND ENTRY'!M16),"ABS",ROUNDUP('2ND ENTRY'!M16*(_xlfn.XLOOKUP(K$7,SCODE,SUBPR,"ERROR",0,1))/'2ND ENTRY'!M$9,0)))</f>
        <v>25</v>
      </c>
      <c r="N16" s="57"/>
      <c r="O16" s="53" t="str">
        <f t="shared" si="2"/>
        <v>MATH</v>
      </c>
      <c r="P16" s="54">
        <f>IF(O$7=0,0,IF(ISBLANK('2ND ENTRY'!P16),"ABS",ROUNDUP('2ND ENTRY'!P16*(_xlfn.XLOOKUP(O$7,SCODE,SUBTH,"ERROR",0,1))/'2ND ENTRY'!P$9,0)))</f>
        <v>7</v>
      </c>
      <c r="Q16" s="54">
        <f>IF(O$7=0,0,IF(ISBLANK('2ND ENTRY'!Q16),"ABS",ROUNDUP('2ND ENTRY'!Q16*(_xlfn.XLOOKUP(O$7,SCODE,SUBPR,"ERROR",0,1))/'2ND ENTRY'!Q$9,0)))</f>
        <v>24</v>
      </c>
      <c r="R16" s="57"/>
      <c r="S16" s="53" t="str">
        <f t="shared" si="3"/>
        <v>SCI</v>
      </c>
      <c r="T16" s="54">
        <f>IF(S$7=0,0,IF(ISBLANK('2ND ENTRY'!T16),"ABS",ROUNDUP('2ND ENTRY'!T16*(_xlfn.XLOOKUP(S$7,SCODE,SUBTH,"ERROR",0,1))/'2ND ENTRY'!T$9,0)))</f>
        <v>8</v>
      </c>
      <c r="U16" s="54">
        <f>IF(S$7=0,0,IF(ISBLANK('2ND ENTRY'!U16),"ABS",ROUNDUP('2ND ENTRY'!U16*(_xlfn.XLOOKUP(S$7,SCODE,SUBPR,"ERROR",0,1))/'2ND ENTRY'!U$9,0)))</f>
        <v>24</v>
      </c>
      <c r="V16" s="57"/>
      <c r="W16" s="53" t="str">
        <f t="shared" si="4"/>
        <v>SOC</v>
      </c>
      <c r="X16" s="54">
        <f>IF(W$7=0,0,IF(ISBLANK('2ND ENTRY'!X16),"ABS",ROUNDUP('2ND ENTRY'!X16*(_xlfn.XLOOKUP(W$7,SCODE,SUBTH,"ERROR",0,1))/'2ND ENTRY'!X$9,0)))</f>
        <v>8</v>
      </c>
      <c r="Y16" s="54">
        <f>IF(W$7=0,0,IF(ISBLANK('2ND ENTRY'!Y16),"ABS",ROUNDUP('2ND ENTRY'!Y16*(_xlfn.XLOOKUP(W$7,SCODE,SUBPR,"ERROR",0,1))/'2ND ENTRY'!Y$9,0)))</f>
        <v>25</v>
      </c>
      <c r="Z16" s="57"/>
      <c r="AA16" s="53" t="str">
        <f t="shared" si="5"/>
        <v>GK</v>
      </c>
      <c r="AB16" s="54">
        <f>IF(AA$7=0,0,IF(ISBLANK('2ND ENTRY'!AB16),"ABS",ROUNDUP('2ND ENTRY'!AB16*(_xlfn.XLOOKUP(AA$7,SCODE,SUBTH,"ERROR",0,1))/'2ND ENTRY'!AB$9,0)))</f>
        <v>5</v>
      </c>
      <c r="AC16" s="54">
        <f>IF(AA$7=0,0,IF(ISBLANK('2ND ENTRY'!AC16),"ABS",ROUNDUP('2ND ENTRY'!AC16*(_xlfn.XLOOKUP(AA$7,SCODE,SUBPR,"ERROR",0,1))/'2ND ENTRY'!AC$9,0)))</f>
        <v>18</v>
      </c>
      <c r="AD16" s="57"/>
      <c r="AE16" s="53" t="str">
        <f t="shared" si="6"/>
        <v>ORA</v>
      </c>
      <c r="AF16" s="54">
        <f>IF(AE$7=0,0,IF(ISBLANK('2ND ENTRY'!AF16),"ABS",ROUNDUP('2ND ENTRY'!AF16*(_xlfn.XLOOKUP(AE$7,SCODE,SUBTH,"ERROR",0,1))/'2ND ENTRY'!AF$9,0)))</f>
        <v>5</v>
      </c>
      <c r="AG16" s="54">
        <f>IF(AE$7=0,0,IF(ISBLANK('2ND ENTRY'!AG16),"ABS",ROUNDUP('2ND ENTRY'!AG16*(_xlfn.XLOOKUP(AE$7,SCODE,SUBPR,"ERROR",0,1))/'2ND ENTRY'!AG$9,0)))</f>
        <v>18</v>
      </c>
      <c r="AH16" s="57"/>
      <c r="AI16" s="53" t="str">
        <f t="shared" si="7"/>
        <v>WS</v>
      </c>
      <c r="AJ16" s="54">
        <f>IF(AI$7=0,0,IF(ISBLANK('2ND ENTRY'!AJ16),"ABS",ROUNDUP('2ND ENTRY'!AJ16*(_xlfn.XLOOKUP(AI$7,SCODE,SUBTH,"ERROR",0,1))/'2ND ENTRY'!AJ$9,0)))</f>
        <v>5</v>
      </c>
      <c r="AK16" s="54">
        <f>IF(AI$7=0,0,IF(ISBLANK('2ND ENTRY'!AK16),"ABS",ROUNDUP('2ND ENTRY'!AK16*(_xlfn.XLOOKUP(AI$7,SCODE,SUBPR,"ERROR",0,1))/'2ND ENTRY'!AK$9,0)))</f>
        <v>18</v>
      </c>
      <c r="AL16" s="58"/>
      <c r="AM16" s="18">
        <v>56</v>
      </c>
      <c r="AN16" s="42"/>
      <c r="AO16" s="42">
        <v>12</v>
      </c>
      <c r="AP16" s="42">
        <f t="shared" si="15"/>
        <v>9</v>
      </c>
      <c r="AQ16" s="42"/>
      <c r="AU16" s="2">
        <f t="shared" si="8"/>
        <v>33</v>
      </c>
      <c r="AV16" s="2">
        <f t="shared" si="16"/>
        <v>2</v>
      </c>
      <c r="AW16" s="2">
        <f t="shared" si="9"/>
        <v>34</v>
      </c>
      <c r="AX16" s="2">
        <f t="shared" si="17"/>
        <v>3</v>
      </c>
      <c r="AY16" s="2">
        <f t="shared" si="10"/>
        <v>31</v>
      </c>
      <c r="AZ16" s="2">
        <f t="shared" si="18"/>
        <v>2</v>
      </c>
      <c r="BA16" s="2">
        <f t="shared" si="11"/>
        <v>32</v>
      </c>
      <c r="BB16" s="2">
        <f t="shared" si="19"/>
        <v>2</v>
      </c>
      <c r="BC16" s="2">
        <f t="shared" si="12"/>
        <v>33</v>
      </c>
      <c r="BD16" s="2">
        <f t="shared" si="20"/>
        <v>2</v>
      </c>
      <c r="BE16" s="2">
        <f t="shared" si="13"/>
        <v>23</v>
      </c>
      <c r="BF16" s="2">
        <f t="shared" si="21"/>
        <v>2</v>
      </c>
      <c r="BG16" s="2">
        <f t="shared" si="14"/>
        <v>23</v>
      </c>
      <c r="BH16" s="2">
        <f t="shared" si="22"/>
        <v>2</v>
      </c>
    </row>
    <row r="17" spans="1:60" ht="17.5">
      <c r="A17" s="53">
        <f>STD!A8</f>
        <v>7</v>
      </c>
      <c r="B17" s="53" t="str">
        <f>STD!B8</f>
        <v>ST0800301</v>
      </c>
      <c r="C17" s="53">
        <f>STD!C8</f>
        <v>200207</v>
      </c>
      <c r="D17" s="53" t="str">
        <f>STD!D8</f>
        <v>DAINEL RAI</v>
      </c>
      <c r="E17" s="53" t="str">
        <f>IF(STD!E8=0,"",STD!E8)</f>
        <v>ANNAPURNA</v>
      </c>
      <c r="F17" s="53" t="str">
        <f>STD!F8</f>
        <v>ENGLISH MEDIUM</v>
      </c>
      <c r="G17" s="53" t="str">
        <f t="shared" si="0"/>
        <v>EN</v>
      </c>
      <c r="H17" s="54">
        <f>IF(F$6=0,0,IF(ISBLANK('2ND ENTRY'!H17),"ABS",ROUNDUP('2ND ENTRY'!H17*(_xlfn.XLOOKUP(G$7,SCODE,SUBTH,"ERROR",0,1))/'2ND ENTRY'!H$9,0)))</f>
        <v>5</v>
      </c>
      <c r="I17" s="54">
        <f>IF(G$6=0,0,IF(ISBLANK('2ND ENTRY'!I17),"ABS",ROUNDUP('2ND ENTRY'!I17*(_xlfn.XLOOKUP(G$7,SCODE,SUBPR,"ERROR",0,1))/'2ND ENTRY'!I$9,0)))</f>
        <v>23</v>
      </c>
      <c r="J17" s="57"/>
      <c r="K17" s="53" t="str">
        <f t="shared" si="1"/>
        <v>NEP</v>
      </c>
      <c r="L17" s="54">
        <f>IF(K$7=0,0,IF(ISBLANK('2ND ENTRY'!L17),"ABS",ROUNDUP('2ND ENTRY'!L17*(_xlfn.XLOOKUP(K$7,SCODE,SUBTH,"ERROR",0,1))/'2ND ENTRY'!L$9,0)))</f>
        <v>6</v>
      </c>
      <c r="M17" s="54">
        <f>IF(K$7=0,0,IF(ISBLANK('2ND ENTRY'!M17),"ABS",ROUNDUP('2ND ENTRY'!M17*(_xlfn.XLOOKUP(K$7,SCODE,SUBPR,"ERROR",0,1))/'2ND ENTRY'!M$9,0)))</f>
        <v>24</v>
      </c>
      <c r="N17" s="57"/>
      <c r="O17" s="53" t="str">
        <f t="shared" si="2"/>
        <v>MATH</v>
      </c>
      <c r="P17" s="54">
        <f>IF(O$7=0,0,IF(ISBLANK('2ND ENTRY'!P17),"ABS",ROUNDUP('2ND ENTRY'!P17*(_xlfn.XLOOKUP(O$7,SCODE,SUBTH,"ERROR",0,1))/'2ND ENTRY'!P$9,0)))</f>
        <v>1</v>
      </c>
      <c r="Q17" s="54">
        <f>IF(O$7=0,0,IF(ISBLANK('2ND ENTRY'!Q17),"ABS",ROUNDUP('2ND ENTRY'!Q17*(_xlfn.XLOOKUP(O$7,SCODE,SUBPR,"ERROR",0,1))/'2ND ENTRY'!Q$9,0)))</f>
        <v>20</v>
      </c>
      <c r="R17" s="57"/>
      <c r="S17" s="53" t="str">
        <f t="shared" si="3"/>
        <v>SCI</v>
      </c>
      <c r="T17" s="54">
        <f>IF(S$7=0,0,IF(ISBLANK('2ND ENTRY'!T17),"ABS",ROUNDUP('2ND ENTRY'!T17*(_xlfn.XLOOKUP(S$7,SCODE,SUBTH,"ERROR",0,1))/'2ND ENTRY'!T$9,0)))</f>
        <v>3</v>
      </c>
      <c r="U17" s="54">
        <f>IF(S$7=0,0,IF(ISBLANK('2ND ENTRY'!U17),"ABS",ROUNDUP('2ND ENTRY'!U17*(_xlfn.XLOOKUP(S$7,SCODE,SUBPR,"ERROR",0,1))/'2ND ENTRY'!U$9,0)))</f>
        <v>20</v>
      </c>
      <c r="V17" s="57"/>
      <c r="W17" s="53" t="str">
        <f t="shared" si="4"/>
        <v>SOC</v>
      </c>
      <c r="X17" s="54">
        <f>IF(W$7=0,0,IF(ISBLANK('2ND ENTRY'!X17),"ABS",ROUNDUP('2ND ENTRY'!X17*(_xlfn.XLOOKUP(W$7,SCODE,SUBTH,"ERROR",0,1))/'2ND ENTRY'!X$9,0)))</f>
        <v>1</v>
      </c>
      <c r="Y17" s="54">
        <f>IF(W$7=0,0,IF(ISBLANK('2ND ENTRY'!Y17),"ABS",ROUNDUP('2ND ENTRY'!Y17*(_xlfn.XLOOKUP(W$7,SCODE,SUBPR,"ERROR",0,1))/'2ND ENTRY'!Y$9,0)))</f>
        <v>24</v>
      </c>
      <c r="Z17" s="57"/>
      <c r="AA17" s="53" t="str">
        <f t="shared" si="5"/>
        <v>GK</v>
      </c>
      <c r="AB17" s="54">
        <f>IF(AA$7=0,0,IF(ISBLANK('2ND ENTRY'!AB17),"ABS",ROUNDUP('2ND ENTRY'!AB17*(_xlfn.XLOOKUP(AA$7,SCODE,SUBTH,"ERROR",0,1))/'2ND ENTRY'!AB$9,0)))</f>
        <v>4</v>
      </c>
      <c r="AC17" s="54">
        <f>IF(AA$7=0,0,IF(ISBLANK('2ND ENTRY'!AC17),"ABS",ROUNDUP('2ND ENTRY'!AC17*(_xlfn.XLOOKUP(AA$7,SCODE,SUBPR,"ERROR",0,1))/'2ND ENTRY'!AC$9,0)))</f>
        <v>16</v>
      </c>
      <c r="AD17" s="57"/>
      <c r="AE17" s="53" t="str">
        <f t="shared" si="6"/>
        <v>ORA</v>
      </c>
      <c r="AF17" s="54">
        <f>IF(AE$7=0,0,IF(ISBLANK('2ND ENTRY'!AF17),"ABS",ROUNDUP('2ND ENTRY'!AF17*(_xlfn.XLOOKUP(AE$7,SCODE,SUBTH,"ERROR",0,1))/'2ND ENTRY'!AF$9,0)))</f>
        <v>3</v>
      </c>
      <c r="AG17" s="54">
        <f>IF(AE$7=0,0,IF(ISBLANK('2ND ENTRY'!AG17),"ABS",ROUNDUP('2ND ENTRY'!AG17*(_xlfn.XLOOKUP(AE$7,SCODE,SUBPR,"ERROR",0,1))/'2ND ENTRY'!AG$9,0)))</f>
        <v>16</v>
      </c>
      <c r="AH17" s="57"/>
      <c r="AI17" s="53" t="str">
        <f t="shared" si="7"/>
        <v>WS</v>
      </c>
      <c r="AJ17" s="54">
        <f>IF(AI$7=0,0,IF(ISBLANK('2ND ENTRY'!AJ17),"ABS",ROUNDUP('2ND ENTRY'!AJ17*(_xlfn.XLOOKUP(AI$7,SCODE,SUBTH,"ERROR",0,1))/'2ND ENTRY'!AJ$9,0)))</f>
        <v>2</v>
      </c>
      <c r="AK17" s="54">
        <f>IF(AI$7=0,0,IF(ISBLANK('2ND ENTRY'!AK17),"ABS",ROUNDUP('2ND ENTRY'!AK17*(_xlfn.XLOOKUP(AI$7,SCODE,SUBPR,"ERROR",0,1))/'2ND ENTRY'!AK$9,0)))</f>
        <v>16</v>
      </c>
      <c r="AL17" s="58"/>
      <c r="AM17" s="18">
        <v>35</v>
      </c>
      <c r="AN17" s="42"/>
      <c r="AO17" s="42">
        <v>12</v>
      </c>
      <c r="AP17" s="42">
        <f t="shared" si="15"/>
        <v>9</v>
      </c>
      <c r="AQ17" s="42"/>
      <c r="AU17" s="2">
        <f t="shared" si="8"/>
        <v>28</v>
      </c>
      <c r="AV17" s="2">
        <f t="shared" si="16"/>
        <v>2</v>
      </c>
      <c r="AW17" s="2">
        <f t="shared" si="9"/>
        <v>30</v>
      </c>
      <c r="AX17" s="2">
        <f t="shared" si="17"/>
        <v>2</v>
      </c>
      <c r="AY17" s="2">
        <f t="shared" si="10"/>
        <v>21</v>
      </c>
      <c r="AZ17" s="2">
        <f t="shared" si="18"/>
        <v>2</v>
      </c>
      <c r="BA17" s="2">
        <f t="shared" si="11"/>
        <v>23</v>
      </c>
      <c r="BB17" s="2">
        <f t="shared" si="19"/>
        <v>2</v>
      </c>
      <c r="BC17" s="2">
        <f t="shared" si="12"/>
        <v>25</v>
      </c>
      <c r="BD17" s="2">
        <f t="shared" si="20"/>
        <v>2</v>
      </c>
      <c r="BE17" s="2">
        <f t="shared" si="13"/>
        <v>20</v>
      </c>
      <c r="BF17" s="2">
        <f t="shared" si="21"/>
        <v>2</v>
      </c>
      <c r="BG17" s="2">
        <f t="shared" si="14"/>
        <v>19</v>
      </c>
      <c r="BH17" s="2">
        <f t="shared" si="22"/>
        <v>2</v>
      </c>
    </row>
    <row r="18" spans="1:60" ht="17.5">
      <c r="A18" s="53">
        <f>STD!A9</f>
        <v>8</v>
      </c>
      <c r="B18" s="53" t="str">
        <f>STD!B9</f>
        <v>ST0790202</v>
      </c>
      <c r="C18" s="53">
        <f>STD!C9</f>
        <v>200208</v>
      </c>
      <c r="D18" s="53" t="str">
        <f>STD!D9</f>
        <v>ENJU LIMBU</v>
      </c>
      <c r="E18" s="53" t="str">
        <f>IF(STD!E9=0,"",STD!E9)</f>
        <v>ANNAPURNA</v>
      </c>
      <c r="F18" s="53" t="str">
        <f>STD!F9</f>
        <v>ENGLISH MEDIUM</v>
      </c>
      <c r="G18" s="53" t="str">
        <f t="shared" si="0"/>
        <v>EN</v>
      </c>
      <c r="H18" s="54">
        <f>IF(F$6=0,0,IF(ISBLANK('2ND ENTRY'!H18),"ABS",ROUNDUP('2ND ENTRY'!H18*(_xlfn.XLOOKUP(G$7,SCODE,SUBTH,"ERROR",0,1))/'2ND ENTRY'!H$9,0)))</f>
        <v>7</v>
      </c>
      <c r="I18" s="54">
        <f>IF(G$6=0,0,IF(ISBLANK('2ND ENTRY'!I18),"ABS",ROUNDUP('2ND ENTRY'!I18*(_xlfn.XLOOKUP(G$7,SCODE,SUBPR,"ERROR",0,1))/'2ND ENTRY'!I$9,0)))</f>
        <v>25</v>
      </c>
      <c r="J18" s="57"/>
      <c r="K18" s="53" t="str">
        <f t="shared" si="1"/>
        <v>NEP</v>
      </c>
      <c r="L18" s="54">
        <f>IF(K$7=0,0,IF(ISBLANK('2ND ENTRY'!L18),"ABS",ROUNDUP('2ND ENTRY'!L18*(_xlfn.XLOOKUP(K$7,SCODE,SUBTH,"ERROR",0,1))/'2ND ENTRY'!L$9,0)))</f>
        <v>8</v>
      </c>
      <c r="M18" s="54">
        <f>IF(K$7=0,0,IF(ISBLANK('2ND ENTRY'!M18),"ABS",ROUNDUP('2ND ENTRY'!M18*(_xlfn.XLOOKUP(K$7,SCODE,SUBPR,"ERROR",0,1))/'2ND ENTRY'!M$9,0)))</f>
        <v>25</v>
      </c>
      <c r="N18" s="57"/>
      <c r="O18" s="53" t="str">
        <f t="shared" si="2"/>
        <v>MATH</v>
      </c>
      <c r="P18" s="54">
        <f>IF(O$7=0,0,IF(ISBLANK('2ND ENTRY'!P18),"ABS",ROUNDUP('2ND ENTRY'!P18*(_xlfn.XLOOKUP(O$7,SCODE,SUBTH,"ERROR",0,1))/'2ND ENTRY'!P$9,0)))</f>
        <v>6</v>
      </c>
      <c r="Q18" s="54">
        <f>IF(O$7=0,0,IF(ISBLANK('2ND ENTRY'!Q18),"ABS",ROUNDUP('2ND ENTRY'!Q18*(_xlfn.XLOOKUP(O$7,SCODE,SUBPR,"ERROR",0,1))/'2ND ENTRY'!Q$9,0)))</f>
        <v>23</v>
      </c>
      <c r="R18" s="57"/>
      <c r="S18" s="53" t="str">
        <f t="shared" si="3"/>
        <v>SCI</v>
      </c>
      <c r="T18" s="54">
        <f>IF(S$7=0,0,IF(ISBLANK('2ND ENTRY'!T18),"ABS",ROUNDUP('2ND ENTRY'!T18*(_xlfn.XLOOKUP(S$7,SCODE,SUBTH,"ERROR",0,1))/'2ND ENTRY'!T$9,0)))</f>
        <v>7</v>
      </c>
      <c r="U18" s="54">
        <f>IF(S$7=0,0,IF(ISBLANK('2ND ENTRY'!U18),"ABS",ROUNDUP('2ND ENTRY'!U18*(_xlfn.XLOOKUP(S$7,SCODE,SUBPR,"ERROR",0,1))/'2ND ENTRY'!U$9,0)))</f>
        <v>23</v>
      </c>
      <c r="V18" s="57"/>
      <c r="W18" s="53" t="str">
        <f t="shared" si="4"/>
        <v>SOC</v>
      </c>
      <c r="X18" s="54">
        <f>IF(W$7=0,0,IF(ISBLANK('2ND ENTRY'!X18),"ABS",ROUNDUP('2ND ENTRY'!X18*(_xlfn.XLOOKUP(W$7,SCODE,SUBTH,"ERROR",0,1))/'2ND ENTRY'!X$9,0)))</f>
        <v>8</v>
      </c>
      <c r="Y18" s="54">
        <f>IF(W$7=0,0,IF(ISBLANK('2ND ENTRY'!Y18),"ABS",ROUNDUP('2ND ENTRY'!Y18*(_xlfn.XLOOKUP(W$7,SCODE,SUBPR,"ERROR",0,1))/'2ND ENTRY'!Y$9,0)))</f>
        <v>25</v>
      </c>
      <c r="Z18" s="57"/>
      <c r="AA18" s="53" t="str">
        <f t="shared" si="5"/>
        <v>GK</v>
      </c>
      <c r="AB18" s="54">
        <f>IF(AA$7=0,0,IF(ISBLANK('2ND ENTRY'!AB18),"ABS",ROUNDUP('2ND ENTRY'!AB18*(_xlfn.XLOOKUP(AA$7,SCODE,SUBTH,"ERROR",0,1))/'2ND ENTRY'!AB$9,0)))</f>
        <v>4</v>
      </c>
      <c r="AC18" s="54">
        <f>IF(AA$7=0,0,IF(ISBLANK('2ND ENTRY'!AC18),"ABS",ROUNDUP('2ND ENTRY'!AC18*(_xlfn.XLOOKUP(AA$7,SCODE,SUBPR,"ERROR",0,1))/'2ND ENTRY'!AC$9,0)))</f>
        <v>19</v>
      </c>
      <c r="AD18" s="57"/>
      <c r="AE18" s="53" t="str">
        <f t="shared" si="6"/>
        <v>ORA</v>
      </c>
      <c r="AF18" s="54">
        <f>IF(AE$7=0,0,IF(ISBLANK('2ND ENTRY'!AF18),"ABS",ROUNDUP('2ND ENTRY'!AF18*(_xlfn.XLOOKUP(AE$7,SCODE,SUBTH,"ERROR",0,1))/'2ND ENTRY'!AF$9,0)))</f>
        <v>4</v>
      </c>
      <c r="AG18" s="54">
        <f>IF(AE$7=0,0,IF(ISBLANK('2ND ENTRY'!AG18),"ABS",ROUNDUP('2ND ENTRY'!AG18*(_xlfn.XLOOKUP(AE$7,SCODE,SUBPR,"ERROR",0,1))/'2ND ENTRY'!AG$9,0)))</f>
        <v>19</v>
      </c>
      <c r="AH18" s="57"/>
      <c r="AI18" s="53" t="str">
        <f t="shared" si="7"/>
        <v>WS</v>
      </c>
      <c r="AJ18" s="54">
        <f>IF(AI$7=0,0,IF(ISBLANK('2ND ENTRY'!AJ18),"ABS",ROUNDUP('2ND ENTRY'!AJ18*(_xlfn.XLOOKUP(AI$7,SCODE,SUBTH,"ERROR",0,1))/'2ND ENTRY'!AJ$9,0)))</f>
        <v>3</v>
      </c>
      <c r="AK18" s="54">
        <f>IF(AI$7=0,0,IF(ISBLANK('2ND ENTRY'!AK18),"ABS",ROUNDUP('2ND ENTRY'!AK18*(_xlfn.XLOOKUP(AI$7,SCODE,SUBPR,"ERROR",0,1))/'2ND ENTRY'!AK$9,0)))</f>
        <v>19</v>
      </c>
      <c r="AL18" s="58"/>
      <c r="AM18" s="18">
        <v>55</v>
      </c>
      <c r="AN18" s="42"/>
      <c r="AO18" s="42">
        <v>20</v>
      </c>
      <c r="AP18" s="42">
        <f t="shared" si="15"/>
        <v>15</v>
      </c>
      <c r="AQ18" s="42"/>
      <c r="AU18" s="2">
        <f t="shared" si="8"/>
        <v>32</v>
      </c>
      <c r="AV18" s="2">
        <f t="shared" si="16"/>
        <v>2</v>
      </c>
      <c r="AW18" s="2">
        <f t="shared" si="9"/>
        <v>33</v>
      </c>
      <c r="AX18" s="2">
        <f t="shared" si="17"/>
        <v>2</v>
      </c>
      <c r="AY18" s="2">
        <f t="shared" si="10"/>
        <v>29</v>
      </c>
      <c r="AZ18" s="2">
        <f t="shared" si="18"/>
        <v>2</v>
      </c>
      <c r="BA18" s="2">
        <f t="shared" si="11"/>
        <v>30</v>
      </c>
      <c r="BB18" s="2">
        <f t="shared" si="19"/>
        <v>2</v>
      </c>
      <c r="BC18" s="2">
        <f t="shared" si="12"/>
        <v>33</v>
      </c>
      <c r="BD18" s="2">
        <f t="shared" si="20"/>
        <v>2</v>
      </c>
      <c r="BE18" s="2">
        <f t="shared" si="13"/>
        <v>23</v>
      </c>
      <c r="BF18" s="2">
        <f t="shared" si="21"/>
        <v>2</v>
      </c>
      <c r="BG18" s="2">
        <f t="shared" si="14"/>
        <v>23</v>
      </c>
      <c r="BH18" s="2">
        <f t="shared" si="22"/>
        <v>2</v>
      </c>
    </row>
    <row r="19" spans="1:60" ht="17.5">
      <c r="A19" s="53">
        <f>STD!A10</f>
        <v>9</v>
      </c>
      <c r="B19" s="53" t="str">
        <f>STD!B10</f>
        <v>ST0790097</v>
      </c>
      <c r="C19" s="53">
        <f>STD!C10</f>
        <v>200209</v>
      </c>
      <c r="D19" s="53" t="str">
        <f>STD!D10</f>
        <v>KRITAN KARKI</v>
      </c>
      <c r="E19" s="53" t="str">
        <f>IF(STD!E10=0,"",STD!E10)</f>
        <v>ANNAPURNA</v>
      </c>
      <c r="F19" s="53" t="str">
        <f>STD!F10</f>
        <v>ENGLISH MEDIUM</v>
      </c>
      <c r="G19" s="53" t="str">
        <f t="shared" si="0"/>
        <v>EN</v>
      </c>
      <c r="H19" s="54">
        <f>IF(F$6=0,0,IF(ISBLANK('2ND ENTRY'!H19),"ABS",ROUNDUP('2ND ENTRY'!H19*(_xlfn.XLOOKUP(G$7,SCODE,SUBTH,"ERROR",0,1))/'2ND ENTRY'!H$9,0)))</f>
        <v>8</v>
      </c>
      <c r="I19" s="54">
        <f>IF(G$6=0,0,IF(ISBLANK('2ND ENTRY'!I19),"ABS",ROUNDUP('2ND ENTRY'!I19*(_xlfn.XLOOKUP(G$7,SCODE,SUBPR,"ERROR",0,1))/'2ND ENTRY'!I$9,0)))</f>
        <v>23</v>
      </c>
      <c r="J19" s="57"/>
      <c r="K19" s="53" t="str">
        <f t="shared" si="1"/>
        <v>NEP</v>
      </c>
      <c r="L19" s="54">
        <f>IF(K$7=0,0,IF(ISBLANK('2ND ENTRY'!L19),"ABS",ROUNDUP('2ND ENTRY'!L19*(_xlfn.XLOOKUP(K$7,SCODE,SUBTH,"ERROR",0,1))/'2ND ENTRY'!L$9,0)))</f>
        <v>8</v>
      </c>
      <c r="M19" s="54">
        <f>IF(K$7=0,0,IF(ISBLANK('2ND ENTRY'!M19),"ABS",ROUNDUP('2ND ENTRY'!M19*(_xlfn.XLOOKUP(K$7,SCODE,SUBPR,"ERROR",0,1))/'2ND ENTRY'!M$9,0)))</f>
        <v>25</v>
      </c>
      <c r="N19" s="57"/>
      <c r="O19" s="53" t="str">
        <f t="shared" si="2"/>
        <v>MATH</v>
      </c>
      <c r="P19" s="54">
        <f>IF(O$7=0,0,IF(ISBLANK('2ND ENTRY'!P19),"ABS",ROUNDUP('2ND ENTRY'!P19*(_xlfn.XLOOKUP(O$7,SCODE,SUBTH,"ERROR",0,1))/'2ND ENTRY'!P$9,0)))</f>
        <v>9</v>
      </c>
      <c r="Q19" s="54">
        <f>IF(O$7=0,0,IF(ISBLANK('2ND ENTRY'!Q19),"ABS",ROUNDUP('2ND ENTRY'!Q19*(_xlfn.XLOOKUP(O$7,SCODE,SUBPR,"ERROR",0,1))/'2ND ENTRY'!Q$9,0)))</f>
        <v>24</v>
      </c>
      <c r="R19" s="57"/>
      <c r="S19" s="53" t="str">
        <f t="shared" si="3"/>
        <v>SCI</v>
      </c>
      <c r="T19" s="54">
        <f>IF(S$7=0,0,IF(ISBLANK('2ND ENTRY'!T19),"ABS",ROUNDUP('2ND ENTRY'!T19*(_xlfn.XLOOKUP(S$7,SCODE,SUBTH,"ERROR",0,1))/'2ND ENTRY'!T$9,0)))</f>
        <v>9</v>
      </c>
      <c r="U19" s="54">
        <f>IF(S$7=0,0,IF(ISBLANK('2ND ENTRY'!U19),"ABS",ROUNDUP('2ND ENTRY'!U19*(_xlfn.XLOOKUP(S$7,SCODE,SUBPR,"ERROR",0,1))/'2ND ENTRY'!U$9,0)))</f>
        <v>24</v>
      </c>
      <c r="V19" s="57"/>
      <c r="W19" s="53" t="str">
        <f t="shared" si="4"/>
        <v>SOC</v>
      </c>
      <c r="X19" s="54">
        <f>IF(W$7=0,0,IF(ISBLANK('2ND ENTRY'!X19),"ABS",ROUNDUP('2ND ENTRY'!X19*(_xlfn.XLOOKUP(W$7,SCODE,SUBTH,"ERROR",0,1))/'2ND ENTRY'!X$9,0)))</f>
        <v>9</v>
      </c>
      <c r="Y19" s="54">
        <f>IF(W$7=0,0,IF(ISBLANK('2ND ENTRY'!Y19),"ABS",ROUNDUP('2ND ENTRY'!Y19*(_xlfn.XLOOKUP(W$7,SCODE,SUBPR,"ERROR",0,1))/'2ND ENTRY'!Y$9,0)))</f>
        <v>25</v>
      </c>
      <c r="Z19" s="57"/>
      <c r="AA19" s="53" t="str">
        <f t="shared" si="5"/>
        <v>GK</v>
      </c>
      <c r="AB19" s="54">
        <f>IF(AA$7=0,0,IF(ISBLANK('2ND ENTRY'!AB19),"ABS",ROUNDUP('2ND ENTRY'!AB19*(_xlfn.XLOOKUP(AA$7,SCODE,SUBTH,"ERROR",0,1))/'2ND ENTRY'!AB$9,0)))</f>
        <v>4</v>
      </c>
      <c r="AC19" s="54">
        <f>IF(AA$7=0,0,IF(ISBLANK('2ND ENTRY'!AC19),"ABS",ROUNDUP('2ND ENTRY'!AC19*(_xlfn.XLOOKUP(AA$7,SCODE,SUBPR,"ERROR",0,1))/'2ND ENTRY'!AC$9,0)))</f>
        <v>20</v>
      </c>
      <c r="AD19" s="57"/>
      <c r="AE19" s="53" t="str">
        <f t="shared" si="6"/>
        <v>ORA</v>
      </c>
      <c r="AF19" s="54">
        <f>IF(AE$7=0,0,IF(ISBLANK('2ND ENTRY'!AF19),"ABS",ROUNDUP('2ND ENTRY'!AF19*(_xlfn.XLOOKUP(AE$7,SCODE,SUBTH,"ERROR",0,1))/'2ND ENTRY'!AF$9,0)))</f>
        <v>5</v>
      </c>
      <c r="AG19" s="54">
        <f>IF(AE$7=0,0,IF(ISBLANK('2ND ENTRY'!AG19),"ABS",ROUNDUP('2ND ENTRY'!AG19*(_xlfn.XLOOKUP(AE$7,SCODE,SUBPR,"ERROR",0,1))/'2ND ENTRY'!AG$9,0)))</f>
        <v>20</v>
      </c>
      <c r="AH19" s="57"/>
      <c r="AI19" s="53" t="str">
        <f t="shared" si="7"/>
        <v>WS</v>
      </c>
      <c r="AJ19" s="54">
        <f>IF(AI$7=0,0,IF(ISBLANK('2ND ENTRY'!AJ19),"ABS",ROUNDUP('2ND ENTRY'!AJ19*(_xlfn.XLOOKUP(AI$7,SCODE,SUBTH,"ERROR",0,1))/'2ND ENTRY'!AJ$9,0)))</f>
        <v>3</v>
      </c>
      <c r="AK19" s="54">
        <f>IF(AI$7=0,0,IF(ISBLANK('2ND ENTRY'!AK19),"ABS",ROUNDUP('2ND ENTRY'!AK19*(_xlfn.XLOOKUP(AI$7,SCODE,SUBPR,"ERROR",0,1))/'2ND ENTRY'!AK$9,0)))</f>
        <v>20</v>
      </c>
      <c r="AL19" s="58"/>
      <c r="AM19" s="18">
        <v>55</v>
      </c>
      <c r="AN19" s="42"/>
      <c r="AO19" s="42">
        <v>3</v>
      </c>
      <c r="AP19" s="42">
        <f t="shared" si="15"/>
        <v>3</v>
      </c>
      <c r="AQ19" s="42"/>
      <c r="AU19" s="2">
        <f t="shared" si="8"/>
        <v>31</v>
      </c>
      <c r="AV19" s="2">
        <f t="shared" si="16"/>
        <v>2</v>
      </c>
      <c r="AW19" s="2">
        <f t="shared" si="9"/>
        <v>33</v>
      </c>
      <c r="AX19" s="2">
        <f t="shared" si="17"/>
        <v>2</v>
      </c>
      <c r="AY19" s="2">
        <f t="shared" si="10"/>
        <v>33</v>
      </c>
      <c r="AZ19" s="2">
        <f t="shared" si="18"/>
        <v>2</v>
      </c>
      <c r="BA19" s="2">
        <f t="shared" si="11"/>
        <v>33</v>
      </c>
      <c r="BB19" s="2">
        <f t="shared" si="19"/>
        <v>2</v>
      </c>
      <c r="BC19" s="2">
        <f t="shared" si="12"/>
        <v>34</v>
      </c>
      <c r="BD19" s="2">
        <f t="shared" si="20"/>
        <v>3</v>
      </c>
      <c r="BE19" s="2">
        <f t="shared" si="13"/>
        <v>24</v>
      </c>
      <c r="BF19" s="2">
        <f t="shared" si="21"/>
        <v>2</v>
      </c>
      <c r="BG19" s="2">
        <f t="shared" si="14"/>
        <v>25</v>
      </c>
      <c r="BH19" s="2">
        <f t="shared" si="22"/>
        <v>2</v>
      </c>
    </row>
    <row r="20" spans="1:60" ht="17.5">
      <c r="A20" s="53">
        <f>STD!A11</f>
        <v>10</v>
      </c>
      <c r="B20" s="53" t="str">
        <f>STD!B11</f>
        <v>ST0790100</v>
      </c>
      <c r="C20" s="53">
        <f>STD!C11</f>
        <v>200210</v>
      </c>
      <c r="D20" s="53" t="str">
        <f>STD!D11</f>
        <v>LIJA SHAH</v>
      </c>
      <c r="E20" s="53" t="str">
        <f>IF(STD!E11=0,"",STD!E11)</f>
        <v>ANNAPURNA</v>
      </c>
      <c r="F20" s="53" t="str">
        <f>STD!F11</f>
        <v>ENGLISH MEDIUM</v>
      </c>
      <c r="G20" s="53" t="str">
        <f t="shared" si="0"/>
        <v>EN</v>
      </c>
      <c r="H20" s="54">
        <f>IF(F$6=0,0,IF(ISBLANK('2ND ENTRY'!H20),"ABS",ROUNDUP('2ND ENTRY'!H20*(_xlfn.XLOOKUP(G$7,SCODE,SUBTH,"ERROR",0,1))/'2ND ENTRY'!H$9,0)))</f>
        <v>7</v>
      </c>
      <c r="I20" s="54">
        <f>IF(G$6=0,0,IF(ISBLANK('2ND ENTRY'!I20),"ABS",ROUNDUP('2ND ENTRY'!I20*(_xlfn.XLOOKUP(G$7,SCODE,SUBPR,"ERROR",0,1))/'2ND ENTRY'!I$9,0)))</f>
        <v>25</v>
      </c>
      <c r="J20" s="57"/>
      <c r="K20" s="53" t="str">
        <f t="shared" si="1"/>
        <v>NEP</v>
      </c>
      <c r="L20" s="54">
        <f>IF(K$7=0,0,IF(ISBLANK('2ND ENTRY'!L20),"ABS",ROUNDUP('2ND ENTRY'!L20*(_xlfn.XLOOKUP(K$7,SCODE,SUBTH,"ERROR",0,1))/'2ND ENTRY'!L$9,0)))</f>
        <v>7</v>
      </c>
      <c r="M20" s="54">
        <f>IF(K$7=0,0,IF(ISBLANK('2ND ENTRY'!M20),"ABS",ROUNDUP('2ND ENTRY'!M20*(_xlfn.XLOOKUP(K$7,SCODE,SUBPR,"ERROR",0,1))/'2ND ENTRY'!M$9,0)))</f>
        <v>25</v>
      </c>
      <c r="N20" s="57"/>
      <c r="O20" s="53" t="str">
        <f t="shared" si="2"/>
        <v>MATH</v>
      </c>
      <c r="P20" s="54">
        <f>IF(O$7=0,0,IF(ISBLANK('2ND ENTRY'!P20),"ABS",ROUNDUP('2ND ENTRY'!P20*(_xlfn.XLOOKUP(O$7,SCODE,SUBTH,"ERROR",0,1))/'2ND ENTRY'!P$9,0)))</f>
        <v>4</v>
      </c>
      <c r="Q20" s="54">
        <f>IF(O$7=0,0,IF(ISBLANK('2ND ENTRY'!Q20),"ABS",ROUNDUP('2ND ENTRY'!Q20*(_xlfn.XLOOKUP(O$7,SCODE,SUBPR,"ERROR",0,1))/'2ND ENTRY'!Q$9,0)))</f>
        <v>23</v>
      </c>
      <c r="R20" s="57"/>
      <c r="S20" s="53" t="str">
        <f t="shared" si="3"/>
        <v>SCI</v>
      </c>
      <c r="T20" s="54">
        <f>IF(S$7=0,0,IF(ISBLANK('2ND ENTRY'!T20),"ABS",ROUNDUP('2ND ENTRY'!T20*(_xlfn.XLOOKUP(S$7,SCODE,SUBTH,"ERROR",0,1))/'2ND ENTRY'!T$9,0)))</f>
        <v>3</v>
      </c>
      <c r="U20" s="54">
        <f>IF(S$7=0,0,IF(ISBLANK('2ND ENTRY'!U20),"ABS",ROUNDUP('2ND ENTRY'!U20*(_xlfn.XLOOKUP(S$7,SCODE,SUBPR,"ERROR",0,1))/'2ND ENTRY'!U$9,0)))</f>
        <v>21</v>
      </c>
      <c r="V20" s="57"/>
      <c r="W20" s="53" t="str">
        <f t="shared" si="4"/>
        <v>SOC</v>
      </c>
      <c r="X20" s="54">
        <f>IF(W$7=0,0,IF(ISBLANK('2ND ENTRY'!X20),"ABS",ROUNDUP('2ND ENTRY'!X20*(_xlfn.XLOOKUP(W$7,SCODE,SUBTH,"ERROR",0,1))/'2ND ENTRY'!X$9,0)))</f>
        <v>4</v>
      </c>
      <c r="Y20" s="54">
        <f>IF(W$7=0,0,IF(ISBLANK('2ND ENTRY'!Y20),"ABS",ROUNDUP('2ND ENTRY'!Y20*(_xlfn.XLOOKUP(W$7,SCODE,SUBPR,"ERROR",0,1))/'2ND ENTRY'!Y$9,0)))</f>
        <v>25</v>
      </c>
      <c r="Z20" s="57"/>
      <c r="AA20" s="53" t="str">
        <f t="shared" si="5"/>
        <v>GK</v>
      </c>
      <c r="AB20" s="54">
        <f>IF(AA$7=0,0,IF(ISBLANK('2ND ENTRY'!AB20),"ABS",ROUNDUP('2ND ENTRY'!AB20*(_xlfn.XLOOKUP(AA$7,SCODE,SUBTH,"ERROR",0,1))/'2ND ENTRY'!AB$9,0)))</f>
        <v>4</v>
      </c>
      <c r="AC20" s="54">
        <f>IF(AA$7=0,0,IF(ISBLANK('2ND ENTRY'!AC20),"ABS",ROUNDUP('2ND ENTRY'!AC20*(_xlfn.XLOOKUP(AA$7,SCODE,SUBPR,"ERROR",0,1))/'2ND ENTRY'!AC$9,0)))</f>
        <v>16</v>
      </c>
      <c r="AD20" s="57"/>
      <c r="AE20" s="53" t="str">
        <f t="shared" si="6"/>
        <v>ORA</v>
      </c>
      <c r="AF20" s="54">
        <f>IF(AE$7=0,0,IF(ISBLANK('2ND ENTRY'!AF20),"ABS",ROUNDUP('2ND ENTRY'!AF20*(_xlfn.XLOOKUP(AE$7,SCODE,SUBTH,"ERROR",0,1))/'2ND ENTRY'!AF$9,0)))</f>
        <v>3</v>
      </c>
      <c r="AG20" s="54">
        <f>IF(AE$7=0,0,IF(ISBLANK('2ND ENTRY'!AG20),"ABS",ROUNDUP('2ND ENTRY'!AG20*(_xlfn.XLOOKUP(AE$7,SCODE,SUBPR,"ERROR",0,1))/'2ND ENTRY'!AG$9,0)))</f>
        <v>16</v>
      </c>
      <c r="AH20" s="57"/>
      <c r="AI20" s="53" t="str">
        <f t="shared" si="7"/>
        <v>WS</v>
      </c>
      <c r="AJ20" s="54">
        <f>IF(AI$7=0,0,IF(ISBLANK('2ND ENTRY'!AJ20),"ABS",ROUNDUP('2ND ENTRY'!AJ20*(_xlfn.XLOOKUP(AI$7,SCODE,SUBTH,"ERROR",0,1))/'2ND ENTRY'!AJ$9,0)))</f>
        <v>2</v>
      </c>
      <c r="AK20" s="54">
        <f>IF(AI$7=0,0,IF(ISBLANK('2ND ENTRY'!AK20),"ABS",ROUNDUP('2ND ENTRY'!AK20*(_xlfn.XLOOKUP(AI$7,SCODE,SUBPR,"ERROR",0,1))/'2ND ENTRY'!AK$9,0)))</f>
        <v>16</v>
      </c>
      <c r="AL20" s="58"/>
      <c r="AM20" s="18">
        <v>55</v>
      </c>
      <c r="AN20" s="42"/>
      <c r="AO20" s="42">
        <v>27</v>
      </c>
      <c r="AP20" s="42">
        <f t="shared" si="15"/>
        <v>21</v>
      </c>
      <c r="AQ20" s="42"/>
      <c r="AU20" s="2">
        <f t="shared" si="8"/>
        <v>32</v>
      </c>
      <c r="AV20" s="2">
        <f t="shared" si="16"/>
        <v>2</v>
      </c>
      <c r="AW20" s="2">
        <f t="shared" si="9"/>
        <v>32</v>
      </c>
      <c r="AX20" s="2">
        <f t="shared" si="17"/>
        <v>2</v>
      </c>
      <c r="AY20" s="2">
        <f t="shared" si="10"/>
        <v>27</v>
      </c>
      <c r="AZ20" s="2">
        <f t="shared" si="18"/>
        <v>2</v>
      </c>
      <c r="BA20" s="2">
        <f t="shared" si="11"/>
        <v>24</v>
      </c>
      <c r="BB20" s="2">
        <f t="shared" si="19"/>
        <v>2</v>
      </c>
      <c r="BC20" s="2">
        <f t="shared" si="12"/>
        <v>29</v>
      </c>
      <c r="BD20" s="2">
        <f t="shared" si="20"/>
        <v>2</v>
      </c>
      <c r="BE20" s="2">
        <f t="shared" si="13"/>
        <v>20</v>
      </c>
      <c r="BF20" s="2">
        <f t="shared" si="21"/>
        <v>2</v>
      </c>
      <c r="BG20" s="2">
        <f t="shared" si="14"/>
        <v>19</v>
      </c>
      <c r="BH20" s="2">
        <f t="shared" si="22"/>
        <v>2</v>
      </c>
    </row>
    <row r="21" spans="1:60" ht="17.5">
      <c r="A21" s="53">
        <f>STD!A12</f>
        <v>11</v>
      </c>
      <c r="B21" s="53" t="str">
        <f>STD!B12</f>
        <v>ST0790302</v>
      </c>
      <c r="C21" s="53">
        <f>STD!C12</f>
        <v>200211</v>
      </c>
      <c r="D21" s="53" t="str">
        <f>STD!D12</f>
        <v>LINA BASNET</v>
      </c>
      <c r="E21" s="53" t="str">
        <f>IF(STD!E12=0,"",STD!E12)</f>
        <v>ANNAPURNA</v>
      </c>
      <c r="F21" s="53" t="str">
        <f>STD!F12</f>
        <v>ENGLISH MEDIUM</v>
      </c>
      <c r="G21" s="53" t="str">
        <f t="shared" si="0"/>
        <v>EN</v>
      </c>
      <c r="H21" s="54">
        <f>IF(F$6=0,0,IF(ISBLANK('2ND ENTRY'!H21),"ABS",ROUNDUP('2ND ENTRY'!H21*(_xlfn.XLOOKUP(G$7,SCODE,SUBTH,"ERROR",0,1))/'2ND ENTRY'!H$9,0)))</f>
        <v>4</v>
      </c>
      <c r="I21" s="54">
        <f>IF(G$6=0,0,IF(ISBLANK('2ND ENTRY'!I21),"ABS",ROUNDUP('2ND ENTRY'!I21*(_xlfn.XLOOKUP(G$7,SCODE,SUBPR,"ERROR",0,1))/'2ND ENTRY'!I$9,0)))</f>
        <v>25</v>
      </c>
      <c r="J21" s="57"/>
      <c r="K21" s="53" t="str">
        <f t="shared" si="1"/>
        <v>NEP</v>
      </c>
      <c r="L21" s="54">
        <f>IF(K$7=0,0,IF(ISBLANK('2ND ENTRY'!L21),"ABS",ROUNDUP('2ND ENTRY'!L21*(_xlfn.XLOOKUP(K$7,SCODE,SUBTH,"ERROR",0,1))/'2ND ENTRY'!L$9,0)))</f>
        <v>6</v>
      </c>
      <c r="M21" s="54">
        <f>IF(K$7=0,0,IF(ISBLANK('2ND ENTRY'!M21),"ABS",ROUNDUP('2ND ENTRY'!M21*(_xlfn.XLOOKUP(K$7,SCODE,SUBPR,"ERROR",0,1))/'2ND ENTRY'!M$9,0)))</f>
        <v>24</v>
      </c>
      <c r="N21" s="57"/>
      <c r="O21" s="53" t="str">
        <f t="shared" si="2"/>
        <v>MATH</v>
      </c>
      <c r="P21" s="54">
        <f>IF(O$7=0,0,IF(ISBLANK('2ND ENTRY'!P21),"ABS",ROUNDUP('2ND ENTRY'!P21*(_xlfn.XLOOKUP(O$7,SCODE,SUBTH,"ERROR",0,1))/'2ND ENTRY'!P$9,0)))</f>
        <v>4</v>
      </c>
      <c r="Q21" s="54">
        <f>IF(O$7=0,0,IF(ISBLANK('2ND ENTRY'!Q21),"ABS",ROUNDUP('2ND ENTRY'!Q21*(_xlfn.XLOOKUP(O$7,SCODE,SUBPR,"ERROR",0,1))/'2ND ENTRY'!Q$9,0)))</f>
        <v>20</v>
      </c>
      <c r="R21" s="57"/>
      <c r="S21" s="53" t="str">
        <f t="shared" si="3"/>
        <v>SCI</v>
      </c>
      <c r="T21" s="54">
        <f>IF(S$7=0,0,IF(ISBLANK('2ND ENTRY'!T21),"ABS",ROUNDUP('2ND ENTRY'!T21*(_xlfn.XLOOKUP(S$7,SCODE,SUBTH,"ERROR",0,1))/'2ND ENTRY'!T$9,0)))</f>
        <v>4</v>
      </c>
      <c r="U21" s="54">
        <f>IF(S$7=0,0,IF(ISBLANK('2ND ENTRY'!U21),"ABS",ROUNDUP('2ND ENTRY'!U21*(_xlfn.XLOOKUP(S$7,SCODE,SUBPR,"ERROR",0,1))/'2ND ENTRY'!U$9,0)))</f>
        <v>20</v>
      </c>
      <c r="V21" s="57"/>
      <c r="W21" s="53" t="str">
        <f t="shared" si="4"/>
        <v>SOC</v>
      </c>
      <c r="X21" s="54">
        <f>IF(W$7=0,0,IF(ISBLANK('2ND ENTRY'!X21),"ABS",ROUNDUP('2ND ENTRY'!X21*(_xlfn.XLOOKUP(W$7,SCODE,SUBTH,"ERROR",0,1))/'2ND ENTRY'!X$9,0)))</f>
        <v>7</v>
      </c>
      <c r="Y21" s="54">
        <f>IF(W$7=0,0,IF(ISBLANK('2ND ENTRY'!Y21),"ABS",ROUNDUP('2ND ENTRY'!Y21*(_xlfn.XLOOKUP(W$7,SCODE,SUBPR,"ERROR",0,1))/'2ND ENTRY'!Y$9,0)))</f>
        <v>24</v>
      </c>
      <c r="Z21" s="57"/>
      <c r="AA21" s="53" t="str">
        <f t="shared" si="5"/>
        <v>GK</v>
      </c>
      <c r="AB21" s="54">
        <f>IF(AA$7=0,0,IF(ISBLANK('2ND ENTRY'!AB21),"ABS",ROUNDUP('2ND ENTRY'!AB21*(_xlfn.XLOOKUP(AA$7,SCODE,SUBTH,"ERROR",0,1))/'2ND ENTRY'!AB$9,0)))</f>
        <v>4</v>
      </c>
      <c r="AC21" s="54">
        <f>IF(AA$7=0,0,IF(ISBLANK('2ND ENTRY'!AC21),"ABS",ROUNDUP('2ND ENTRY'!AC21*(_xlfn.XLOOKUP(AA$7,SCODE,SUBPR,"ERROR",0,1))/'2ND ENTRY'!AC$9,0)))</f>
        <v>19</v>
      </c>
      <c r="AD21" s="57"/>
      <c r="AE21" s="53" t="str">
        <f t="shared" si="6"/>
        <v>ORA</v>
      </c>
      <c r="AF21" s="54">
        <f>IF(AE$7=0,0,IF(ISBLANK('2ND ENTRY'!AF21),"ABS",ROUNDUP('2ND ENTRY'!AF21*(_xlfn.XLOOKUP(AE$7,SCODE,SUBTH,"ERROR",0,1))/'2ND ENTRY'!AF$9,0)))</f>
        <v>3</v>
      </c>
      <c r="AG21" s="54">
        <f>IF(AE$7=0,0,IF(ISBLANK('2ND ENTRY'!AG21),"ABS",ROUNDUP('2ND ENTRY'!AG21*(_xlfn.XLOOKUP(AE$7,SCODE,SUBPR,"ERROR",0,1))/'2ND ENTRY'!AG$9,0)))</f>
        <v>19</v>
      </c>
      <c r="AH21" s="57"/>
      <c r="AI21" s="53" t="str">
        <f t="shared" si="7"/>
        <v>WS</v>
      </c>
      <c r="AJ21" s="54">
        <f>IF(AI$7=0,0,IF(ISBLANK('2ND ENTRY'!AJ21),"ABS",ROUNDUP('2ND ENTRY'!AJ21*(_xlfn.XLOOKUP(AI$7,SCODE,SUBTH,"ERROR",0,1))/'2ND ENTRY'!AJ$9,0)))</f>
        <v>2</v>
      </c>
      <c r="AK21" s="54">
        <f>IF(AI$7=0,0,IF(ISBLANK('2ND ENTRY'!AK21),"ABS",ROUNDUP('2ND ENTRY'!AK21*(_xlfn.XLOOKUP(AI$7,SCODE,SUBPR,"ERROR",0,1))/'2ND ENTRY'!AK$9,0)))</f>
        <v>19</v>
      </c>
      <c r="AL21" s="58"/>
      <c r="AM21" s="18">
        <v>52</v>
      </c>
      <c r="AN21" s="42"/>
      <c r="AO21" s="42">
        <v>6</v>
      </c>
      <c r="AP21" s="42">
        <f t="shared" si="15"/>
        <v>5</v>
      </c>
      <c r="AQ21" s="42"/>
      <c r="AU21" s="2">
        <f t="shared" si="8"/>
        <v>29</v>
      </c>
      <c r="AV21" s="2">
        <f t="shared" si="16"/>
        <v>2</v>
      </c>
      <c r="AW21" s="2">
        <f t="shared" si="9"/>
        <v>30</v>
      </c>
      <c r="AX21" s="2">
        <f t="shared" si="17"/>
        <v>2</v>
      </c>
      <c r="AY21" s="2">
        <f t="shared" si="10"/>
        <v>24</v>
      </c>
      <c r="AZ21" s="2">
        <f t="shared" si="18"/>
        <v>2</v>
      </c>
      <c r="BA21" s="2">
        <f t="shared" si="11"/>
        <v>24</v>
      </c>
      <c r="BB21" s="2">
        <f t="shared" si="19"/>
        <v>2</v>
      </c>
      <c r="BC21" s="2">
        <f t="shared" si="12"/>
        <v>31</v>
      </c>
      <c r="BD21" s="2">
        <f t="shared" si="20"/>
        <v>2</v>
      </c>
      <c r="BE21" s="2">
        <f t="shared" si="13"/>
        <v>23</v>
      </c>
      <c r="BF21" s="2">
        <f t="shared" si="21"/>
        <v>2</v>
      </c>
      <c r="BG21" s="2">
        <f t="shared" si="14"/>
        <v>22</v>
      </c>
      <c r="BH21" s="2">
        <f t="shared" si="22"/>
        <v>2</v>
      </c>
    </row>
    <row r="22" spans="1:60" ht="17.5">
      <c r="A22" s="53">
        <f>STD!A13</f>
        <v>12</v>
      </c>
      <c r="B22" s="53" t="str">
        <f>STD!B13</f>
        <v>ST0790115</v>
      </c>
      <c r="C22" s="53">
        <f>STD!C13</f>
        <v>200212</v>
      </c>
      <c r="D22" s="53" t="str">
        <f>STD!D13</f>
        <v>NISUM LAWATI</v>
      </c>
      <c r="E22" s="53" t="str">
        <f>IF(STD!E13=0,"",STD!E13)</f>
        <v>ANNAPURNA</v>
      </c>
      <c r="F22" s="53" t="str">
        <f>STD!F13</f>
        <v>ENGLISH MEDIUM</v>
      </c>
      <c r="G22" s="53" t="str">
        <f t="shared" si="0"/>
        <v>EN</v>
      </c>
      <c r="H22" s="54">
        <f>IF(F$6=0,0,IF(ISBLANK('2ND ENTRY'!H22),"ABS",ROUNDUP('2ND ENTRY'!H22*(_xlfn.XLOOKUP(G$7,SCODE,SUBTH,"ERROR",0,1))/'2ND ENTRY'!H$9,0)))</f>
        <v>6</v>
      </c>
      <c r="I22" s="54">
        <f>IF(G$6=0,0,IF(ISBLANK('2ND ENTRY'!I22),"ABS",ROUNDUP('2ND ENTRY'!I22*(_xlfn.XLOOKUP(G$7,SCODE,SUBPR,"ERROR",0,1))/'2ND ENTRY'!I$9,0)))</f>
        <v>20</v>
      </c>
      <c r="J22" s="57"/>
      <c r="K22" s="53" t="str">
        <f t="shared" si="1"/>
        <v>NEP</v>
      </c>
      <c r="L22" s="54">
        <f>IF(K$7=0,0,IF(ISBLANK('2ND ENTRY'!L22),"ABS",ROUNDUP('2ND ENTRY'!L22*(_xlfn.XLOOKUP(K$7,SCODE,SUBTH,"ERROR",0,1))/'2ND ENTRY'!L$9,0)))</f>
        <v>7</v>
      </c>
      <c r="M22" s="54">
        <f>IF(K$7=0,0,IF(ISBLANK('2ND ENTRY'!M22),"ABS",ROUNDUP('2ND ENTRY'!M22*(_xlfn.XLOOKUP(K$7,SCODE,SUBPR,"ERROR",0,1))/'2ND ENTRY'!M$9,0)))</f>
        <v>25</v>
      </c>
      <c r="N22" s="57"/>
      <c r="O22" s="53" t="str">
        <f t="shared" si="2"/>
        <v>MATH</v>
      </c>
      <c r="P22" s="54">
        <f>IF(O$7=0,0,IF(ISBLANK('2ND ENTRY'!P22),"ABS",ROUNDUP('2ND ENTRY'!P22*(_xlfn.XLOOKUP(O$7,SCODE,SUBTH,"ERROR",0,1))/'2ND ENTRY'!P$9,0)))</f>
        <v>4</v>
      </c>
      <c r="Q22" s="54">
        <f>IF(O$7=0,0,IF(ISBLANK('2ND ENTRY'!Q22),"ABS",ROUNDUP('2ND ENTRY'!Q22*(_xlfn.XLOOKUP(O$7,SCODE,SUBPR,"ERROR",0,1))/'2ND ENTRY'!Q$9,0)))</f>
        <v>23</v>
      </c>
      <c r="R22" s="57"/>
      <c r="S22" s="53" t="str">
        <f t="shared" si="3"/>
        <v>SCI</v>
      </c>
      <c r="T22" s="54">
        <f>IF(S$7=0,0,IF(ISBLANK('2ND ENTRY'!T22),"ABS",ROUNDUP('2ND ENTRY'!T22*(_xlfn.XLOOKUP(S$7,SCODE,SUBTH,"ERROR",0,1))/'2ND ENTRY'!T$9,0)))</f>
        <v>4</v>
      </c>
      <c r="U22" s="54">
        <f>IF(S$7=0,0,IF(ISBLANK('2ND ENTRY'!U22),"ABS",ROUNDUP('2ND ENTRY'!U22*(_xlfn.XLOOKUP(S$7,SCODE,SUBPR,"ERROR",0,1))/'2ND ENTRY'!U$9,0)))</f>
        <v>21</v>
      </c>
      <c r="V22" s="57"/>
      <c r="W22" s="53" t="str">
        <f t="shared" si="4"/>
        <v>SOC</v>
      </c>
      <c r="X22" s="54">
        <f>IF(W$7=0,0,IF(ISBLANK('2ND ENTRY'!X22),"ABS",ROUNDUP('2ND ENTRY'!X22*(_xlfn.XLOOKUP(W$7,SCODE,SUBTH,"ERROR",0,1))/'2ND ENTRY'!X$9,0)))</f>
        <v>5</v>
      </c>
      <c r="Y22" s="54">
        <f>IF(W$7=0,0,IF(ISBLANK('2ND ENTRY'!Y22),"ABS",ROUNDUP('2ND ENTRY'!Y22*(_xlfn.XLOOKUP(W$7,SCODE,SUBPR,"ERROR",0,1))/'2ND ENTRY'!Y$9,0)))</f>
        <v>25</v>
      </c>
      <c r="Z22" s="57"/>
      <c r="AA22" s="53" t="str">
        <f t="shared" si="5"/>
        <v>GK</v>
      </c>
      <c r="AB22" s="54">
        <f>IF(AA$7=0,0,IF(ISBLANK('2ND ENTRY'!AB22),"ABS",ROUNDUP('2ND ENTRY'!AB22*(_xlfn.XLOOKUP(AA$7,SCODE,SUBTH,"ERROR",0,1))/'2ND ENTRY'!AB$9,0)))</f>
        <v>4</v>
      </c>
      <c r="AC22" s="54">
        <f>IF(AA$7=0,0,IF(ISBLANK('2ND ENTRY'!AC22),"ABS",ROUNDUP('2ND ENTRY'!AC22*(_xlfn.XLOOKUP(AA$7,SCODE,SUBPR,"ERROR",0,1))/'2ND ENTRY'!AC$9,0)))</f>
        <v>19</v>
      </c>
      <c r="AD22" s="57"/>
      <c r="AE22" s="53" t="str">
        <f t="shared" si="6"/>
        <v>ORA</v>
      </c>
      <c r="AF22" s="54">
        <f>IF(AE$7=0,0,IF(ISBLANK('2ND ENTRY'!AF22),"ABS",ROUNDUP('2ND ENTRY'!AF22*(_xlfn.XLOOKUP(AE$7,SCODE,SUBTH,"ERROR",0,1))/'2ND ENTRY'!AF$9,0)))</f>
        <v>4</v>
      </c>
      <c r="AG22" s="54">
        <f>IF(AE$7=0,0,IF(ISBLANK('2ND ENTRY'!AG22),"ABS",ROUNDUP('2ND ENTRY'!AG22*(_xlfn.XLOOKUP(AE$7,SCODE,SUBPR,"ERROR",0,1))/'2ND ENTRY'!AG$9,0)))</f>
        <v>19</v>
      </c>
      <c r="AH22" s="57"/>
      <c r="AI22" s="53" t="str">
        <f t="shared" si="7"/>
        <v>WS</v>
      </c>
      <c r="AJ22" s="54">
        <f>IF(AI$7=0,0,IF(ISBLANK('2ND ENTRY'!AJ22),"ABS",ROUNDUP('2ND ENTRY'!AJ22*(_xlfn.XLOOKUP(AI$7,SCODE,SUBTH,"ERROR",0,1))/'2ND ENTRY'!AJ$9,0)))</f>
        <v>3</v>
      </c>
      <c r="AK22" s="54">
        <f>IF(AI$7=0,0,IF(ISBLANK('2ND ENTRY'!AK22),"ABS",ROUNDUP('2ND ENTRY'!AK22*(_xlfn.XLOOKUP(AI$7,SCODE,SUBPR,"ERROR",0,1))/'2ND ENTRY'!AK$9,0)))</f>
        <v>19</v>
      </c>
      <c r="AL22" s="58"/>
      <c r="AM22" s="18">
        <v>56</v>
      </c>
      <c r="AN22" s="42"/>
      <c r="AO22" s="42">
        <v>14</v>
      </c>
      <c r="AP22" s="42">
        <f t="shared" si="15"/>
        <v>11</v>
      </c>
      <c r="AQ22" s="42"/>
      <c r="AU22" s="2">
        <f t="shared" si="8"/>
        <v>26</v>
      </c>
      <c r="AV22" s="2">
        <f t="shared" si="16"/>
        <v>2</v>
      </c>
      <c r="AW22" s="2">
        <f t="shared" si="9"/>
        <v>32</v>
      </c>
      <c r="AX22" s="2">
        <f t="shared" si="17"/>
        <v>2</v>
      </c>
      <c r="AY22" s="2">
        <f t="shared" si="10"/>
        <v>27</v>
      </c>
      <c r="AZ22" s="2">
        <f t="shared" si="18"/>
        <v>2</v>
      </c>
      <c r="BA22" s="2">
        <f t="shared" si="11"/>
        <v>25</v>
      </c>
      <c r="BB22" s="2">
        <f t="shared" si="19"/>
        <v>2</v>
      </c>
      <c r="BC22" s="2">
        <f t="shared" si="12"/>
        <v>30</v>
      </c>
      <c r="BD22" s="2">
        <f t="shared" si="20"/>
        <v>2</v>
      </c>
      <c r="BE22" s="2">
        <f t="shared" si="13"/>
        <v>23</v>
      </c>
      <c r="BF22" s="2">
        <f t="shared" si="21"/>
        <v>2</v>
      </c>
      <c r="BG22" s="2">
        <f t="shared" si="14"/>
        <v>23</v>
      </c>
      <c r="BH22" s="2">
        <f t="shared" si="22"/>
        <v>2</v>
      </c>
    </row>
    <row r="23" spans="1:60" ht="17.5">
      <c r="A23" s="53">
        <f>STD!A14</f>
        <v>13</v>
      </c>
      <c r="B23" s="53" t="str">
        <f>STD!B14</f>
        <v>ST0790186</v>
      </c>
      <c r="C23" s="53">
        <f>STD!C14</f>
        <v>200213</v>
      </c>
      <c r="D23" s="53" t="str">
        <f>STD!D14</f>
        <v>PARISA NAKARMI</v>
      </c>
      <c r="E23" s="53" t="str">
        <f>IF(STD!E14=0,"",STD!E14)</f>
        <v>ANNAPURNA</v>
      </c>
      <c r="F23" s="53" t="str">
        <f>STD!F14</f>
        <v>ENGLISH MEDIUM</v>
      </c>
      <c r="G23" s="53" t="str">
        <f t="shared" si="0"/>
        <v>EN</v>
      </c>
      <c r="H23" s="54">
        <f>IF(F$6=0,0,IF(ISBLANK('2ND ENTRY'!H23),"ABS",ROUNDUP('2ND ENTRY'!H23*(_xlfn.XLOOKUP(G$7,SCODE,SUBTH,"ERROR",0,1))/'2ND ENTRY'!H$9,0)))</f>
        <v>7</v>
      </c>
      <c r="I23" s="54">
        <f>IF(G$6=0,0,IF(ISBLANK('2ND ENTRY'!I23),"ABS",ROUNDUP('2ND ENTRY'!I23*(_xlfn.XLOOKUP(G$7,SCODE,SUBPR,"ERROR",0,1))/'2ND ENTRY'!I$9,0)))</f>
        <v>23</v>
      </c>
      <c r="J23" s="57"/>
      <c r="K23" s="53" t="str">
        <f t="shared" si="1"/>
        <v>NEP</v>
      </c>
      <c r="L23" s="54">
        <f>IF(K$7=0,0,IF(ISBLANK('2ND ENTRY'!L23),"ABS",ROUNDUP('2ND ENTRY'!L23*(_xlfn.XLOOKUP(K$7,SCODE,SUBTH,"ERROR",0,1))/'2ND ENTRY'!L$9,0)))</f>
        <v>7</v>
      </c>
      <c r="M23" s="54">
        <f>IF(K$7=0,0,IF(ISBLANK('2ND ENTRY'!M23),"ABS",ROUNDUP('2ND ENTRY'!M23*(_xlfn.XLOOKUP(K$7,SCODE,SUBPR,"ERROR",0,1))/'2ND ENTRY'!M$9,0)))</f>
        <v>25</v>
      </c>
      <c r="N23" s="57"/>
      <c r="O23" s="53" t="str">
        <f t="shared" si="2"/>
        <v>MATH</v>
      </c>
      <c r="P23" s="54">
        <f>IF(O$7=0,0,IF(ISBLANK('2ND ENTRY'!P23),"ABS",ROUNDUP('2ND ENTRY'!P23*(_xlfn.XLOOKUP(O$7,SCODE,SUBTH,"ERROR",0,1))/'2ND ENTRY'!P$9,0)))</f>
        <v>7</v>
      </c>
      <c r="Q23" s="54">
        <f>IF(O$7=0,0,IF(ISBLANK('2ND ENTRY'!Q23),"ABS",ROUNDUP('2ND ENTRY'!Q23*(_xlfn.XLOOKUP(O$7,SCODE,SUBPR,"ERROR",0,1))/'2ND ENTRY'!Q$9,0)))</f>
        <v>24</v>
      </c>
      <c r="R23" s="57"/>
      <c r="S23" s="53" t="str">
        <f t="shared" si="3"/>
        <v>SCI</v>
      </c>
      <c r="T23" s="54">
        <f>IF(S$7=0,0,IF(ISBLANK('2ND ENTRY'!T23),"ABS",ROUNDUP('2ND ENTRY'!T23*(_xlfn.XLOOKUP(S$7,SCODE,SUBTH,"ERROR",0,1))/'2ND ENTRY'!T$9,0)))</f>
        <v>7</v>
      </c>
      <c r="U23" s="54">
        <f>IF(S$7=0,0,IF(ISBLANK('2ND ENTRY'!U23),"ABS",ROUNDUP('2ND ENTRY'!U23*(_xlfn.XLOOKUP(S$7,SCODE,SUBPR,"ERROR",0,1))/'2ND ENTRY'!U$9,0)))</f>
        <v>21</v>
      </c>
      <c r="V23" s="57"/>
      <c r="W23" s="53" t="str">
        <f t="shared" si="4"/>
        <v>SOC</v>
      </c>
      <c r="X23" s="54">
        <f>IF(W$7=0,0,IF(ISBLANK('2ND ENTRY'!X23),"ABS",ROUNDUP('2ND ENTRY'!X23*(_xlfn.XLOOKUP(W$7,SCODE,SUBTH,"ERROR",0,1))/'2ND ENTRY'!X$9,0)))</f>
        <v>7</v>
      </c>
      <c r="Y23" s="54">
        <f>IF(W$7=0,0,IF(ISBLANK('2ND ENTRY'!Y23),"ABS",ROUNDUP('2ND ENTRY'!Y23*(_xlfn.XLOOKUP(W$7,SCODE,SUBPR,"ERROR",0,1))/'2ND ENTRY'!Y$9,0)))</f>
        <v>25</v>
      </c>
      <c r="Z23" s="57"/>
      <c r="AA23" s="53" t="str">
        <f t="shared" si="5"/>
        <v>GK</v>
      </c>
      <c r="AB23" s="54">
        <f>IF(AA$7=0,0,IF(ISBLANK('2ND ENTRY'!AB23),"ABS",ROUNDUP('2ND ENTRY'!AB23*(_xlfn.XLOOKUP(AA$7,SCODE,SUBTH,"ERROR",0,1))/'2ND ENTRY'!AB$9,0)))</f>
        <v>4</v>
      </c>
      <c r="AC23" s="54">
        <f>IF(AA$7=0,0,IF(ISBLANK('2ND ENTRY'!AC23),"ABS",ROUNDUP('2ND ENTRY'!AC23*(_xlfn.XLOOKUP(AA$7,SCODE,SUBPR,"ERROR",0,1))/'2ND ENTRY'!AC$9,0)))</f>
        <v>20</v>
      </c>
      <c r="AD23" s="57"/>
      <c r="AE23" s="53" t="str">
        <f t="shared" si="6"/>
        <v>ORA</v>
      </c>
      <c r="AF23" s="54">
        <f>IF(AE$7=0,0,IF(ISBLANK('2ND ENTRY'!AF23),"ABS",ROUNDUP('2ND ENTRY'!AF23*(_xlfn.XLOOKUP(AE$7,SCODE,SUBTH,"ERROR",0,1))/'2ND ENTRY'!AF$9,0)))</f>
        <v>5</v>
      </c>
      <c r="AG23" s="54">
        <f>IF(AE$7=0,0,IF(ISBLANK('2ND ENTRY'!AG23),"ABS",ROUNDUP('2ND ENTRY'!AG23*(_xlfn.XLOOKUP(AE$7,SCODE,SUBPR,"ERROR",0,1))/'2ND ENTRY'!AG$9,0)))</f>
        <v>20</v>
      </c>
      <c r="AH23" s="57"/>
      <c r="AI23" s="53" t="str">
        <f t="shared" si="7"/>
        <v>WS</v>
      </c>
      <c r="AJ23" s="54">
        <f>IF(AI$7=0,0,IF(ISBLANK('2ND ENTRY'!AJ23),"ABS",ROUNDUP('2ND ENTRY'!AJ23*(_xlfn.XLOOKUP(AI$7,SCODE,SUBTH,"ERROR",0,1))/'2ND ENTRY'!AJ$9,0)))</f>
        <v>2</v>
      </c>
      <c r="AK23" s="54">
        <f>IF(AI$7=0,0,IF(ISBLANK('2ND ENTRY'!AK23),"ABS",ROUNDUP('2ND ENTRY'!AK23*(_xlfn.XLOOKUP(AI$7,SCODE,SUBPR,"ERROR",0,1))/'2ND ENTRY'!AK$9,0)))</f>
        <v>20</v>
      </c>
      <c r="AL23" s="58"/>
      <c r="AM23" s="18">
        <v>54</v>
      </c>
      <c r="AN23" s="42"/>
      <c r="AO23" s="42">
        <v>20</v>
      </c>
      <c r="AP23" s="42">
        <f t="shared" si="15"/>
        <v>15</v>
      </c>
      <c r="AQ23" s="42"/>
      <c r="AU23" s="2">
        <f t="shared" si="8"/>
        <v>30</v>
      </c>
      <c r="AV23" s="2">
        <f t="shared" si="16"/>
        <v>2</v>
      </c>
      <c r="AW23" s="2">
        <f t="shared" si="9"/>
        <v>32</v>
      </c>
      <c r="AX23" s="2">
        <f t="shared" si="17"/>
        <v>2</v>
      </c>
      <c r="AY23" s="2">
        <f t="shared" si="10"/>
        <v>31</v>
      </c>
      <c r="AZ23" s="2">
        <f t="shared" si="18"/>
        <v>2</v>
      </c>
      <c r="BA23" s="2">
        <f t="shared" si="11"/>
        <v>28</v>
      </c>
      <c r="BB23" s="2">
        <f t="shared" si="19"/>
        <v>2</v>
      </c>
      <c r="BC23" s="2">
        <f t="shared" si="12"/>
        <v>32</v>
      </c>
      <c r="BD23" s="2">
        <f t="shared" si="20"/>
        <v>2</v>
      </c>
      <c r="BE23" s="2">
        <f t="shared" si="13"/>
        <v>24</v>
      </c>
      <c r="BF23" s="2">
        <f t="shared" si="21"/>
        <v>2</v>
      </c>
      <c r="BG23" s="2">
        <f t="shared" si="14"/>
        <v>25</v>
      </c>
      <c r="BH23" s="2">
        <f t="shared" si="22"/>
        <v>2</v>
      </c>
    </row>
    <row r="24" spans="1:60" ht="17.5">
      <c r="A24" s="53">
        <f>STD!A15</f>
        <v>14</v>
      </c>
      <c r="B24" s="53" t="str">
        <f>STD!B15</f>
        <v>ST0800463</v>
      </c>
      <c r="C24" s="53">
        <f>STD!C15</f>
        <v>200214</v>
      </c>
      <c r="D24" s="53" t="str">
        <f>STD!D15</f>
        <v>PRAJWAL TAMANG</v>
      </c>
      <c r="E24" s="53" t="str">
        <f>IF(STD!E15=0,"",STD!E15)</f>
        <v>ANNAPURNA</v>
      </c>
      <c r="F24" s="53" t="str">
        <f>STD!F15</f>
        <v>ENGLISH MEDIUM</v>
      </c>
      <c r="G24" s="53" t="str">
        <f t="shared" si="0"/>
        <v>EN</v>
      </c>
      <c r="H24" s="54">
        <f>IF(F$6=0,0,IF(ISBLANK('2ND ENTRY'!H24),"ABS",ROUNDUP('2ND ENTRY'!H24*(_xlfn.XLOOKUP(G$7,SCODE,SUBTH,"ERROR",0,1))/'2ND ENTRY'!H$9,0)))</f>
        <v>5</v>
      </c>
      <c r="I24" s="54">
        <f>IF(G$6=0,0,IF(ISBLANK('2ND ENTRY'!I24),"ABS",ROUNDUP('2ND ENTRY'!I24*(_xlfn.XLOOKUP(G$7,SCODE,SUBPR,"ERROR",0,1))/'2ND ENTRY'!I$9,0)))</f>
        <v>22</v>
      </c>
      <c r="J24" s="57"/>
      <c r="K24" s="53" t="str">
        <f t="shared" si="1"/>
        <v>NEP</v>
      </c>
      <c r="L24" s="54">
        <f>IF(K$7=0,0,IF(ISBLANK('2ND ENTRY'!L24),"ABS",ROUNDUP('2ND ENTRY'!L24*(_xlfn.XLOOKUP(K$7,SCODE,SUBTH,"ERROR",0,1))/'2ND ENTRY'!L$9,0)))</f>
        <v>5</v>
      </c>
      <c r="M24" s="54">
        <f>IF(K$7=0,0,IF(ISBLANK('2ND ENTRY'!M24),"ABS",ROUNDUP('2ND ENTRY'!M24*(_xlfn.XLOOKUP(K$7,SCODE,SUBPR,"ERROR",0,1))/'2ND ENTRY'!M$9,0)))</f>
        <v>23</v>
      </c>
      <c r="N24" s="57"/>
      <c r="O24" s="53" t="str">
        <f t="shared" si="2"/>
        <v>MATH</v>
      </c>
      <c r="P24" s="54">
        <f>IF(O$7=0,0,IF(ISBLANK('2ND ENTRY'!P24),"ABS",ROUNDUP('2ND ENTRY'!P24*(_xlfn.XLOOKUP(O$7,SCODE,SUBTH,"ERROR",0,1))/'2ND ENTRY'!P$9,0)))</f>
        <v>4</v>
      </c>
      <c r="Q24" s="54">
        <f>IF(O$7=0,0,IF(ISBLANK('2ND ENTRY'!Q24),"ABS",ROUNDUP('2ND ENTRY'!Q24*(_xlfn.XLOOKUP(O$7,SCODE,SUBPR,"ERROR",0,1))/'2ND ENTRY'!Q$9,0)))</f>
        <v>22</v>
      </c>
      <c r="R24" s="57"/>
      <c r="S24" s="53" t="str">
        <f t="shared" si="3"/>
        <v>SCI</v>
      </c>
      <c r="T24" s="54">
        <f>IF(S$7=0,0,IF(ISBLANK('2ND ENTRY'!T24),"ABS",ROUNDUP('2ND ENTRY'!T24*(_xlfn.XLOOKUP(S$7,SCODE,SUBTH,"ERROR",0,1))/'2ND ENTRY'!T$9,0)))</f>
        <v>3</v>
      </c>
      <c r="U24" s="54">
        <f>IF(S$7=0,0,IF(ISBLANK('2ND ENTRY'!U24),"ABS",ROUNDUP('2ND ENTRY'!U24*(_xlfn.XLOOKUP(S$7,SCODE,SUBPR,"ERROR",0,1))/'2ND ENTRY'!U$9,0)))</f>
        <v>20</v>
      </c>
      <c r="V24" s="57"/>
      <c r="W24" s="53" t="str">
        <f t="shared" si="4"/>
        <v>SOC</v>
      </c>
      <c r="X24" s="54">
        <f>IF(W$7=0,0,IF(ISBLANK('2ND ENTRY'!X24),"ABS",ROUNDUP('2ND ENTRY'!X24*(_xlfn.XLOOKUP(W$7,SCODE,SUBTH,"ERROR",0,1))/'2ND ENTRY'!X$9,0)))</f>
        <v>3</v>
      </c>
      <c r="Y24" s="54">
        <f>IF(W$7=0,0,IF(ISBLANK('2ND ENTRY'!Y24),"ABS",ROUNDUP('2ND ENTRY'!Y24*(_xlfn.XLOOKUP(W$7,SCODE,SUBPR,"ERROR",0,1))/'2ND ENTRY'!Y$9,0)))</f>
        <v>23</v>
      </c>
      <c r="Z24" s="57"/>
      <c r="AA24" s="53" t="str">
        <f t="shared" si="5"/>
        <v>GK</v>
      </c>
      <c r="AB24" s="54">
        <f>IF(AA$7=0,0,IF(ISBLANK('2ND ENTRY'!AB24),"ABS",ROUNDUP('2ND ENTRY'!AB24*(_xlfn.XLOOKUP(AA$7,SCODE,SUBTH,"ERROR",0,1))/'2ND ENTRY'!AB$9,0)))</f>
        <v>3</v>
      </c>
      <c r="AC24" s="54">
        <f>IF(AA$7=0,0,IF(ISBLANK('2ND ENTRY'!AC24),"ABS",ROUNDUP('2ND ENTRY'!AC24*(_xlfn.XLOOKUP(AA$7,SCODE,SUBPR,"ERROR",0,1))/'2ND ENTRY'!AC$9,0)))</f>
        <v>12</v>
      </c>
      <c r="AD24" s="57"/>
      <c r="AE24" s="53" t="str">
        <f t="shared" si="6"/>
        <v>ORA</v>
      </c>
      <c r="AF24" s="54">
        <f>IF(AE$7=0,0,IF(ISBLANK('2ND ENTRY'!AF24),"ABS",ROUNDUP('2ND ENTRY'!AF24*(_xlfn.XLOOKUP(AE$7,SCODE,SUBTH,"ERROR",0,1))/'2ND ENTRY'!AF$9,0)))</f>
        <v>4</v>
      </c>
      <c r="AG24" s="54">
        <f>IF(AE$7=0,0,IF(ISBLANK('2ND ENTRY'!AG24),"ABS",ROUNDUP('2ND ENTRY'!AG24*(_xlfn.XLOOKUP(AE$7,SCODE,SUBPR,"ERROR",0,1))/'2ND ENTRY'!AG$9,0)))</f>
        <v>12</v>
      </c>
      <c r="AH24" s="57"/>
      <c r="AI24" s="53" t="str">
        <f t="shared" si="7"/>
        <v>WS</v>
      </c>
      <c r="AJ24" s="54">
        <f>IF(AI$7=0,0,IF(ISBLANK('2ND ENTRY'!AJ24),"ABS",ROUNDUP('2ND ENTRY'!AJ24*(_xlfn.XLOOKUP(AI$7,SCODE,SUBTH,"ERROR",0,1))/'2ND ENTRY'!AJ$9,0)))</f>
        <v>2</v>
      </c>
      <c r="AK24" s="54">
        <f>IF(AI$7=0,0,IF(ISBLANK('2ND ENTRY'!AK24),"ABS",ROUNDUP('2ND ENTRY'!AK24*(_xlfn.XLOOKUP(AI$7,SCODE,SUBPR,"ERROR",0,1))/'2ND ENTRY'!AK$9,0)))</f>
        <v>12</v>
      </c>
      <c r="AL24" s="58"/>
      <c r="AM24" s="18">
        <v>46</v>
      </c>
      <c r="AN24" s="42"/>
      <c r="AO24" s="42">
        <v>5</v>
      </c>
      <c r="AP24" s="42">
        <f t="shared" si="15"/>
        <v>4</v>
      </c>
      <c r="AQ24" s="42"/>
      <c r="AU24" s="2">
        <f t="shared" si="8"/>
        <v>27</v>
      </c>
      <c r="AV24" s="2">
        <f t="shared" si="16"/>
        <v>2</v>
      </c>
      <c r="AW24" s="2">
        <f t="shared" si="9"/>
        <v>28</v>
      </c>
      <c r="AX24" s="2">
        <f t="shared" si="17"/>
        <v>2</v>
      </c>
      <c r="AY24" s="2">
        <f t="shared" si="10"/>
        <v>26</v>
      </c>
      <c r="AZ24" s="2">
        <f t="shared" si="18"/>
        <v>2</v>
      </c>
      <c r="BA24" s="2">
        <f t="shared" si="11"/>
        <v>23</v>
      </c>
      <c r="BB24" s="2">
        <f t="shared" si="19"/>
        <v>2</v>
      </c>
      <c r="BC24" s="2">
        <f t="shared" si="12"/>
        <v>26</v>
      </c>
      <c r="BD24" s="2">
        <f t="shared" si="20"/>
        <v>2</v>
      </c>
      <c r="BE24" s="2">
        <f t="shared" si="13"/>
        <v>15</v>
      </c>
      <c r="BF24" s="2">
        <f t="shared" si="21"/>
        <v>1</v>
      </c>
      <c r="BG24" s="2">
        <f t="shared" si="14"/>
        <v>16</v>
      </c>
      <c r="BH24" s="2">
        <f t="shared" si="22"/>
        <v>1</v>
      </c>
    </row>
    <row r="25" spans="1:60" ht="17.5">
      <c r="A25" s="53">
        <f>STD!A16</f>
        <v>15</v>
      </c>
      <c r="B25" s="53" t="str">
        <f>STD!B16</f>
        <v>ST0790101</v>
      </c>
      <c r="C25" s="53">
        <f>STD!C16</f>
        <v>200215</v>
      </c>
      <c r="D25" s="53" t="str">
        <f>STD!D16</f>
        <v>PRAYUM JUNG GADTAULA</v>
      </c>
      <c r="E25" s="53" t="str">
        <f>IF(STD!E16=0,"",STD!E16)</f>
        <v>ANNAPURNA</v>
      </c>
      <c r="F25" s="53" t="str">
        <f>STD!F16</f>
        <v>ENGLISH MEDIUM</v>
      </c>
      <c r="G25" s="53" t="str">
        <f t="shared" si="0"/>
        <v>EN</v>
      </c>
      <c r="H25" s="54">
        <f>IF(F$6=0,0,IF(ISBLANK('2ND ENTRY'!H25),"ABS",ROUNDUP('2ND ENTRY'!H25*(_xlfn.XLOOKUP(G$7,SCODE,SUBTH,"ERROR",0,1))/'2ND ENTRY'!H$9,0)))</f>
        <v>8</v>
      </c>
      <c r="I25" s="54">
        <f>IF(G$6=0,0,IF(ISBLANK('2ND ENTRY'!I25),"ABS",ROUNDUP('2ND ENTRY'!I25*(_xlfn.XLOOKUP(G$7,SCODE,SUBPR,"ERROR",0,1))/'2ND ENTRY'!I$9,0)))</f>
        <v>25</v>
      </c>
      <c r="J25" s="57"/>
      <c r="K25" s="53" t="str">
        <f t="shared" si="1"/>
        <v>NEP</v>
      </c>
      <c r="L25" s="54">
        <f>IF(K$7=0,0,IF(ISBLANK('2ND ENTRY'!L25),"ABS",ROUNDUP('2ND ENTRY'!L25*(_xlfn.XLOOKUP(K$7,SCODE,SUBTH,"ERROR",0,1))/'2ND ENTRY'!L$9,0)))</f>
        <v>8</v>
      </c>
      <c r="M25" s="54">
        <f>IF(K$7=0,0,IF(ISBLANK('2ND ENTRY'!M25),"ABS",ROUNDUP('2ND ENTRY'!M25*(_xlfn.XLOOKUP(K$7,SCODE,SUBPR,"ERROR",0,1))/'2ND ENTRY'!M$9,0)))</f>
        <v>25</v>
      </c>
      <c r="N25" s="57"/>
      <c r="O25" s="53" t="str">
        <f t="shared" si="2"/>
        <v>MATH</v>
      </c>
      <c r="P25" s="54">
        <f>IF(O$7=0,0,IF(ISBLANK('2ND ENTRY'!P25),"ABS",ROUNDUP('2ND ENTRY'!P25*(_xlfn.XLOOKUP(O$7,SCODE,SUBTH,"ERROR",0,1))/'2ND ENTRY'!P$9,0)))</f>
        <v>9</v>
      </c>
      <c r="Q25" s="54">
        <f>IF(O$7=0,0,IF(ISBLANK('2ND ENTRY'!Q25),"ABS",ROUNDUP('2ND ENTRY'!Q25*(_xlfn.XLOOKUP(O$7,SCODE,SUBPR,"ERROR",0,1))/'2ND ENTRY'!Q$9,0)))</f>
        <v>24</v>
      </c>
      <c r="R25" s="57"/>
      <c r="S25" s="53" t="str">
        <f t="shared" si="3"/>
        <v>SCI</v>
      </c>
      <c r="T25" s="54">
        <f>IF(S$7=0,0,IF(ISBLANK('2ND ENTRY'!T25),"ABS",ROUNDUP('2ND ENTRY'!T25*(_xlfn.XLOOKUP(S$7,SCODE,SUBTH,"ERROR",0,1))/'2ND ENTRY'!T$9,0)))</f>
        <v>7</v>
      </c>
      <c r="U25" s="54">
        <f>IF(S$7=0,0,IF(ISBLANK('2ND ENTRY'!U25),"ABS",ROUNDUP('2ND ENTRY'!U25*(_xlfn.XLOOKUP(S$7,SCODE,SUBPR,"ERROR",0,1))/'2ND ENTRY'!U$9,0)))</f>
        <v>24</v>
      </c>
      <c r="V25" s="57"/>
      <c r="W25" s="53" t="str">
        <f t="shared" si="4"/>
        <v>SOC</v>
      </c>
      <c r="X25" s="54">
        <f>IF(W$7=0,0,IF(ISBLANK('2ND ENTRY'!X25),"ABS",ROUNDUP('2ND ENTRY'!X25*(_xlfn.XLOOKUP(W$7,SCODE,SUBTH,"ERROR",0,1))/'2ND ENTRY'!X$9,0)))</f>
        <v>8</v>
      </c>
      <c r="Y25" s="54">
        <f>IF(W$7=0,0,IF(ISBLANK('2ND ENTRY'!Y25),"ABS",ROUNDUP('2ND ENTRY'!Y25*(_xlfn.XLOOKUP(W$7,SCODE,SUBPR,"ERROR",0,1))/'2ND ENTRY'!Y$9,0)))</f>
        <v>25</v>
      </c>
      <c r="Z25" s="57"/>
      <c r="AA25" s="53" t="str">
        <f t="shared" si="5"/>
        <v>GK</v>
      </c>
      <c r="AB25" s="54">
        <f>IF(AA$7=0,0,IF(ISBLANK('2ND ENTRY'!AB25),"ABS",ROUNDUP('2ND ENTRY'!AB25*(_xlfn.XLOOKUP(AA$7,SCODE,SUBTH,"ERROR",0,1))/'2ND ENTRY'!AB$9,0)))</f>
        <v>4</v>
      </c>
      <c r="AC25" s="54">
        <f>IF(AA$7=0,0,IF(ISBLANK('2ND ENTRY'!AC25),"ABS",ROUNDUP('2ND ENTRY'!AC25*(_xlfn.XLOOKUP(AA$7,SCODE,SUBPR,"ERROR",0,1))/'2ND ENTRY'!AC$9,0)))</f>
        <v>18</v>
      </c>
      <c r="AD25" s="57"/>
      <c r="AE25" s="53" t="str">
        <f t="shared" si="6"/>
        <v>ORA</v>
      </c>
      <c r="AF25" s="54">
        <f>IF(AE$7=0,0,IF(ISBLANK('2ND ENTRY'!AF25),"ABS",ROUNDUP('2ND ENTRY'!AF25*(_xlfn.XLOOKUP(AE$7,SCODE,SUBTH,"ERROR",0,1))/'2ND ENTRY'!AF$9,0)))</f>
        <v>5</v>
      </c>
      <c r="AG25" s="54">
        <f>IF(AE$7=0,0,IF(ISBLANK('2ND ENTRY'!AG25),"ABS",ROUNDUP('2ND ENTRY'!AG25*(_xlfn.XLOOKUP(AE$7,SCODE,SUBPR,"ERROR",0,1))/'2ND ENTRY'!AG$9,0)))</f>
        <v>18</v>
      </c>
      <c r="AH25" s="57"/>
      <c r="AI25" s="53" t="str">
        <f t="shared" si="7"/>
        <v>WS</v>
      </c>
      <c r="AJ25" s="54">
        <f>IF(AI$7=0,0,IF(ISBLANK('2ND ENTRY'!AJ25),"ABS",ROUNDUP('2ND ENTRY'!AJ25*(_xlfn.XLOOKUP(AI$7,SCODE,SUBTH,"ERROR",0,1))/'2ND ENTRY'!AJ$9,0)))</f>
        <v>3</v>
      </c>
      <c r="AK25" s="54">
        <f>IF(AI$7=0,0,IF(ISBLANK('2ND ENTRY'!AK25),"ABS",ROUNDUP('2ND ENTRY'!AK25*(_xlfn.XLOOKUP(AI$7,SCODE,SUBPR,"ERROR",0,1))/'2ND ENTRY'!AK$9,0)))</f>
        <v>18</v>
      </c>
      <c r="AL25" s="58"/>
      <c r="AM25" s="18">
        <v>55</v>
      </c>
      <c r="AN25" s="42"/>
      <c r="AO25" s="42">
        <v>11</v>
      </c>
      <c r="AP25" s="42">
        <f t="shared" si="15"/>
        <v>9</v>
      </c>
      <c r="AQ25" s="42"/>
      <c r="AU25" s="2">
        <f t="shared" si="8"/>
        <v>33</v>
      </c>
      <c r="AV25" s="2">
        <f t="shared" si="16"/>
        <v>2</v>
      </c>
      <c r="AW25" s="2">
        <f t="shared" si="9"/>
        <v>33</v>
      </c>
      <c r="AX25" s="2">
        <f t="shared" si="17"/>
        <v>2</v>
      </c>
      <c r="AY25" s="2">
        <f t="shared" si="10"/>
        <v>33</v>
      </c>
      <c r="AZ25" s="2">
        <f t="shared" si="18"/>
        <v>2</v>
      </c>
      <c r="BA25" s="2">
        <f t="shared" si="11"/>
        <v>31</v>
      </c>
      <c r="BB25" s="2">
        <f t="shared" si="19"/>
        <v>2</v>
      </c>
      <c r="BC25" s="2">
        <f t="shared" si="12"/>
        <v>33</v>
      </c>
      <c r="BD25" s="2">
        <f t="shared" si="20"/>
        <v>2</v>
      </c>
      <c r="BE25" s="2">
        <f t="shared" si="13"/>
        <v>22</v>
      </c>
      <c r="BF25" s="2">
        <f t="shared" si="21"/>
        <v>2</v>
      </c>
      <c r="BG25" s="2">
        <f t="shared" si="14"/>
        <v>23</v>
      </c>
      <c r="BH25" s="2">
        <f t="shared" si="22"/>
        <v>2</v>
      </c>
    </row>
    <row r="26" spans="1:60" ht="17.5">
      <c r="A26" s="53">
        <f>STD!A17</f>
        <v>16</v>
      </c>
      <c r="B26" s="53" t="str">
        <f>STD!B17</f>
        <v>ST0790114</v>
      </c>
      <c r="C26" s="53">
        <f>STD!C17</f>
        <v>200216</v>
      </c>
      <c r="D26" s="53" t="str">
        <f>STD!D17</f>
        <v>PRINSEK LIMBU</v>
      </c>
      <c r="E26" s="53" t="str">
        <f>IF(STD!E17=0,"",STD!E17)</f>
        <v>ANNAPURNA</v>
      </c>
      <c r="F26" s="53" t="str">
        <f>STD!F17</f>
        <v>ENGLISH MEDIUM</v>
      </c>
      <c r="G26" s="53" t="str">
        <f t="shared" si="0"/>
        <v>EN</v>
      </c>
      <c r="H26" s="54">
        <f>IF(F$6=0,0,IF(ISBLANK('2ND ENTRY'!H26),"ABS",ROUNDUP('2ND ENTRY'!H26*(_xlfn.XLOOKUP(G$7,SCODE,SUBTH,"ERROR",0,1))/'2ND ENTRY'!H$9,0)))</f>
        <v>4</v>
      </c>
      <c r="I26" s="54">
        <f>IF(G$6=0,0,IF(ISBLANK('2ND ENTRY'!I26),"ABS",ROUNDUP('2ND ENTRY'!I26*(_xlfn.XLOOKUP(G$7,SCODE,SUBPR,"ERROR",0,1))/'2ND ENTRY'!I$9,0)))</f>
        <v>25</v>
      </c>
      <c r="J26" s="57"/>
      <c r="K26" s="53" t="str">
        <f t="shared" si="1"/>
        <v>NEP</v>
      </c>
      <c r="L26" s="54">
        <f>IF(K$7=0,0,IF(ISBLANK('2ND ENTRY'!L26),"ABS",ROUNDUP('2ND ENTRY'!L26*(_xlfn.XLOOKUP(K$7,SCODE,SUBTH,"ERROR",0,1))/'2ND ENTRY'!L$9,0)))</f>
        <v>3</v>
      </c>
      <c r="M26" s="54">
        <f>IF(K$7=0,0,IF(ISBLANK('2ND ENTRY'!M26),"ABS",ROUNDUP('2ND ENTRY'!M26*(_xlfn.XLOOKUP(K$7,SCODE,SUBPR,"ERROR",0,1))/'2ND ENTRY'!M$9,0)))</f>
        <v>23</v>
      </c>
      <c r="N26" s="57"/>
      <c r="O26" s="53" t="str">
        <f t="shared" si="2"/>
        <v>MATH</v>
      </c>
      <c r="P26" s="54">
        <f>IF(O$7=0,0,IF(ISBLANK('2ND ENTRY'!P26),"ABS",ROUNDUP('2ND ENTRY'!P26*(_xlfn.XLOOKUP(O$7,SCODE,SUBTH,"ERROR",0,1))/'2ND ENTRY'!P$9,0)))</f>
        <v>4</v>
      </c>
      <c r="Q26" s="54">
        <f>IF(O$7=0,0,IF(ISBLANK('2ND ENTRY'!Q26),"ABS",ROUNDUP('2ND ENTRY'!Q26*(_xlfn.XLOOKUP(O$7,SCODE,SUBPR,"ERROR",0,1))/'2ND ENTRY'!Q$9,0)))</f>
        <v>20</v>
      </c>
      <c r="R26" s="57"/>
      <c r="S26" s="53" t="str">
        <f t="shared" si="3"/>
        <v>SCI</v>
      </c>
      <c r="T26" s="54">
        <f>IF(S$7=0,0,IF(ISBLANK('2ND ENTRY'!T26),"ABS",ROUNDUP('2ND ENTRY'!T26*(_xlfn.XLOOKUP(S$7,SCODE,SUBTH,"ERROR",0,1))/'2ND ENTRY'!T$9,0)))</f>
        <v>3</v>
      </c>
      <c r="U26" s="54">
        <f>IF(S$7=0,0,IF(ISBLANK('2ND ENTRY'!U26),"ABS",ROUNDUP('2ND ENTRY'!U26*(_xlfn.XLOOKUP(S$7,SCODE,SUBPR,"ERROR",0,1))/'2ND ENTRY'!U$9,0)))</f>
        <v>20</v>
      </c>
      <c r="V26" s="57"/>
      <c r="W26" s="53" t="str">
        <f t="shared" si="4"/>
        <v>SOC</v>
      </c>
      <c r="X26" s="54">
        <f>IF(W$7=0,0,IF(ISBLANK('2ND ENTRY'!X26),"ABS",ROUNDUP('2ND ENTRY'!X26*(_xlfn.XLOOKUP(W$7,SCODE,SUBTH,"ERROR",0,1))/'2ND ENTRY'!X$9,0)))</f>
        <v>4</v>
      </c>
      <c r="Y26" s="54">
        <f>IF(W$7=0,0,IF(ISBLANK('2ND ENTRY'!Y26),"ABS",ROUNDUP('2ND ENTRY'!Y26*(_xlfn.XLOOKUP(W$7,SCODE,SUBPR,"ERROR",0,1))/'2ND ENTRY'!Y$9,0)))</f>
        <v>23</v>
      </c>
      <c r="Z26" s="57"/>
      <c r="AA26" s="53" t="str">
        <f t="shared" si="5"/>
        <v>GK</v>
      </c>
      <c r="AB26" s="54">
        <f>IF(AA$7=0,0,IF(ISBLANK('2ND ENTRY'!AB26),"ABS",ROUNDUP('2ND ENTRY'!AB26*(_xlfn.XLOOKUP(AA$7,SCODE,SUBTH,"ERROR",0,1))/'2ND ENTRY'!AB$9,0)))</f>
        <v>2</v>
      </c>
      <c r="AC26" s="54">
        <f>IF(AA$7=0,0,IF(ISBLANK('2ND ENTRY'!AC26),"ABS",ROUNDUP('2ND ENTRY'!AC26*(_xlfn.XLOOKUP(AA$7,SCODE,SUBPR,"ERROR",0,1))/'2ND ENTRY'!AC$9,0)))</f>
        <v>8</v>
      </c>
      <c r="AD26" s="57"/>
      <c r="AE26" s="53" t="str">
        <f t="shared" si="6"/>
        <v>ORA</v>
      </c>
      <c r="AF26" s="54">
        <f>IF(AE$7=0,0,IF(ISBLANK('2ND ENTRY'!AF26),"ABS",ROUNDUP('2ND ENTRY'!AF26*(_xlfn.XLOOKUP(AE$7,SCODE,SUBTH,"ERROR",0,1))/'2ND ENTRY'!AF$9,0)))</f>
        <v>3</v>
      </c>
      <c r="AG26" s="54">
        <f>IF(AE$7=0,0,IF(ISBLANK('2ND ENTRY'!AG26),"ABS",ROUNDUP('2ND ENTRY'!AG26*(_xlfn.XLOOKUP(AE$7,SCODE,SUBPR,"ERROR",0,1))/'2ND ENTRY'!AG$9,0)))</f>
        <v>8</v>
      </c>
      <c r="AH26" s="57"/>
      <c r="AI26" s="53" t="str">
        <f t="shared" si="7"/>
        <v>WS</v>
      </c>
      <c r="AJ26" s="54">
        <f>IF(AI$7=0,0,IF(ISBLANK('2ND ENTRY'!AJ26),"ABS",ROUNDUP('2ND ENTRY'!AJ26*(_xlfn.XLOOKUP(AI$7,SCODE,SUBTH,"ERROR",0,1))/'2ND ENTRY'!AJ$9,0)))</f>
        <v>1</v>
      </c>
      <c r="AK26" s="54">
        <f>IF(AI$7=0,0,IF(ISBLANK('2ND ENTRY'!AK26),"ABS",ROUNDUP('2ND ENTRY'!AK26*(_xlfn.XLOOKUP(AI$7,SCODE,SUBPR,"ERROR",0,1))/'2ND ENTRY'!AK$9,0)))</f>
        <v>8</v>
      </c>
      <c r="AL26" s="58"/>
      <c r="AM26" s="18">
        <v>34</v>
      </c>
      <c r="AN26" s="42"/>
      <c r="AO26" s="42">
        <v>2</v>
      </c>
      <c r="AP26" s="42">
        <f t="shared" si="15"/>
        <v>2</v>
      </c>
      <c r="AQ26" s="42"/>
      <c r="AU26" s="2">
        <f t="shared" si="8"/>
        <v>29</v>
      </c>
      <c r="AV26" s="2">
        <f t="shared" si="16"/>
        <v>2</v>
      </c>
      <c r="AW26" s="2">
        <f t="shared" si="9"/>
        <v>26</v>
      </c>
      <c r="AX26" s="2">
        <f t="shared" si="17"/>
        <v>2</v>
      </c>
      <c r="AY26" s="2">
        <f t="shared" si="10"/>
        <v>24</v>
      </c>
      <c r="AZ26" s="2">
        <f t="shared" si="18"/>
        <v>2</v>
      </c>
      <c r="BA26" s="2">
        <f t="shared" si="11"/>
        <v>23</v>
      </c>
      <c r="BB26" s="2">
        <f t="shared" si="19"/>
        <v>2</v>
      </c>
      <c r="BC26" s="2">
        <f t="shared" si="12"/>
        <v>27</v>
      </c>
      <c r="BD26" s="2">
        <f t="shared" si="20"/>
        <v>2</v>
      </c>
      <c r="BE26" s="2">
        <f t="shared" si="13"/>
        <v>10</v>
      </c>
      <c r="BF26" s="2">
        <f t="shared" si="21"/>
        <v>1</v>
      </c>
      <c r="BG26" s="2">
        <f t="shared" si="14"/>
        <v>11</v>
      </c>
      <c r="BH26" s="2">
        <f t="shared" si="22"/>
        <v>1</v>
      </c>
    </row>
    <row r="27" spans="1:60" ht="17.5">
      <c r="A27" s="53">
        <f>STD!A18</f>
        <v>17</v>
      </c>
      <c r="B27" s="53" t="str">
        <f>STD!B18</f>
        <v>ST0800219</v>
      </c>
      <c r="C27" s="53">
        <f>STD!C18</f>
        <v>200217</v>
      </c>
      <c r="D27" s="53" t="str">
        <f>STD!D18</f>
        <v>PRITISAN RAI</v>
      </c>
      <c r="E27" s="53" t="str">
        <f>IF(STD!E18=0,"",STD!E18)</f>
        <v>ANNAPURNA</v>
      </c>
      <c r="F27" s="53" t="str">
        <f>STD!F18</f>
        <v>ENGLISH MEDIUM</v>
      </c>
      <c r="G27" s="53" t="str">
        <f t="shared" si="0"/>
        <v>EN</v>
      </c>
      <c r="H27" s="54">
        <f>IF(F$6=0,0,IF(ISBLANK('2ND ENTRY'!H27),"ABS",ROUNDUP('2ND ENTRY'!H27*(_xlfn.XLOOKUP(G$7,SCODE,SUBTH,"ERROR",0,1))/'2ND ENTRY'!H$9,0)))</f>
        <v>3</v>
      </c>
      <c r="I27" s="54">
        <f>IF(G$6=0,0,IF(ISBLANK('2ND ENTRY'!I27),"ABS",ROUNDUP('2ND ENTRY'!I27*(_xlfn.XLOOKUP(G$7,SCODE,SUBPR,"ERROR",0,1))/'2ND ENTRY'!I$9,0)))</f>
        <v>23</v>
      </c>
      <c r="J27" s="57"/>
      <c r="K27" s="53" t="str">
        <f t="shared" si="1"/>
        <v>NEP</v>
      </c>
      <c r="L27" s="54">
        <f>IF(K$7=0,0,IF(ISBLANK('2ND ENTRY'!L27),"ABS",ROUNDUP('2ND ENTRY'!L27*(_xlfn.XLOOKUP(K$7,SCODE,SUBTH,"ERROR",0,1))/'2ND ENTRY'!L$9,0)))</f>
        <v>5</v>
      </c>
      <c r="M27" s="54">
        <f>IF(K$7=0,0,IF(ISBLANK('2ND ENTRY'!M27),"ABS",ROUNDUP('2ND ENTRY'!M27*(_xlfn.XLOOKUP(K$7,SCODE,SUBPR,"ERROR",0,1))/'2ND ENTRY'!M$9,0)))</f>
        <v>24</v>
      </c>
      <c r="N27" s="57"/>
      <c r="O27" s="53" t="str">
        <f t="shared" si="2"/>
        <v>MATH</v>
      </c>
      <c r="P27" s="54">
        <f>IF(O$7=0,0,IF(ISBLANK('2ND ENTRY'!P27),"ABS",ROUNDUP('2ND ENTRY'!P27*(_xlfn.XLOOKUP(O$7,SCODE,SUBTH,"ERROR",0,1))/'2ND ENTRY'!P$9,0)))</f>
        <v>5</v>
      </c>
      <c r="Q27" s="54">
        <f>IF(O$7=0,0,IF(ISBLANK('2ND ENTRY'!Q27),"ABS",ROUNDUP('2ND ENTRY'!Q27*(_xlfn.XLOOKUP(O$7,SCODE,SUBPR,"ERROR",0,1))/'2ND ENTRY'!Q$9,0)))</f>
        <v>21</v>
      </c>
      <c r="R27" s="57"/>
      <c r="S27" s="53" t="str">
        <f t="shared" si="3"/>
        <v>SCI</v>
      </c>
      <c r="T27" s="54">
        <f>IF(S$7=0,0,IF(ISBLANK('2ND ENTRY'!T27),"ABS",ROUNDUP('2ND ENTRY'!T27*(_xlfn.XLOOKUP(S$7,SCODE,SUBTH,"ERROR",0,1))/'2ND ENTRY'!T$9,0)))</f>
        <v>3</v>
      </c>
      <c r="U27" s="54">
        <f>IF(S$7=0,0,IF(ISBLANK('2ND ENTRY'!U27),"ABS",ROUNDUP('2ND ENTRY'!U27*(_xlfn.XLOOKUP(S$7,SCODE,SUBPR,"ERROR",0,1))/'2ND ENTRY'!U$9,0)))</f>
        <v>20</v>
      </c>
      <c r="V27" s="57"/>
      <c r="W27" s="53" t="str">
        <f t="shared" si="4"/>
        <v>SOC</v>
      </c>
      <c r="X27" s="54">
        <f>IF(W$7=0,0,IF(ISBLANK('2ND ENTRY'!X27),"ABS",ROUNDUP('2ND ENTRY'!X27*(_xlfn.XLOOKUP(W$7,SCODE,SUBTH,"ERROR",0,1))/'2ND ENTRY'!X$9,0)))</f>
        <v>5</v>
      </c>
      <c r="Y27" s="54">
        <f>IF(W$7=0,0,IF(ISBLANK('2ND ENTRY'!Y27),"ABS",ROUNDUP('2ND ENTRY'!Y27*(_xlfn.XLOOKUP(W$7,SCODE,SUBPR,"ERROR",0,1))/'2ND ENTRY'!Y$9,0)))</f>
        <v>24</v>
      </c>
      <c r="Z27" s="57"/>
      <c r="AA27" s="53" t="str">
        <f t="shared" si="5"/>
        <v>GK</v>
      </c>
      <c r="AB27" s="54">
        <f>IF(AA$7=0,0,IF(ISBLANK('2ND ENTRY'!AB27),"ABS",ROUNDUP('2ND ENTRY'!AB27*(_xlfn.XLOOKUP(AA$7,SCODE,SUBTH,"ERROR",0,1))/'2ND ENTRY'!AB$9,0)))</f>
        <v>2</v>
      </c>
      <c r="AC27" s="54">
        <f>IF(AA$7=0,0,IF(ISBLANK('2ND ENTRY'!AC27),"ABS",ROUNDUP('2ND ENTRY'!AC27*(_xlfn.XLOOKUP(AA$7,SCODE,SUBPR,"ERROR",0,1))/'2ND ENTRY'!AC$9,0)))</f>
        <v>7</v>
      </c>
      <c r="AD27" s="57"/>
      <c r="AE27" s="53" t="str">
        <f t="shared" si="6"/>
        <v>ORA</v>
      </c>
      <c r="AF27" s="54">
        <f>IF(AE$7=0,0,IF(ISBLANK('2ND ENTRY'!AF27),"ABS",ROUNDUP('2ND ENTRY'!AF27*(_xlfn.XLOOKUP(AE$7,SCODE,SUBTH,"ERROR",0,1))/'2ND ENTRY'!AF$9,0)))</f>
        <v>2</v>
      </c>
      <c r="AG27" s="54">
        <f>IF(AE$7=0,0,IF(ISBLANK('2ND ENTRY'!AG27),"ABS",ROUNDUP('2ND ENTRY'!AG27*(_xlfn.XLOOKUP(AE$7,SCODE,SUBPR,"ERROR",0,1))/'2ND ENTRY'!AG$9,0)))</f>
        <v>7</v>
      </c>
      <c r="AH27" s="57"/>
      <c r="AI27" s="53" t="str">
        <f t="shared" si="7"/>
        <v>WS</v>
      </c>
      <c r="AJ27" s="54">
        <f>IF(AI$7=0,0,IF(ISBLANK('2ND ENTRY'!AJ27),"ABS",ROUNDUP('2ND ENTRY'!AJ27*(_xlfn.XLOOKUP(AI$7,SCODE,SUBTH,"ERROR",0,1))/'2ND ENTRY'!AJ$9,0)))</f>
        <v>2</v>
      </c>
      <c r="AK27" s="54">
        <f>IF(AI$7=0,0,IF(ISBLANK('2ND ENTRY'!AK27),"ABS",ROUNDUP('2ND ENTRY'!AK27*(_xlfn.XLOOKUP(AI$7,SCODE,SUBPR,"ERROR",0,1))/'2ND ENTRY'!AK$9,0)))</f>
        <v>7</v>
      </c>
      <c r="AL27" s="58"/>
      <c r="AM27" s="18">
        <v>56</v>
      </c>
      <c r="AN27" s="42"/>
      <c r="AO27" s="42">
        <v>2</v>
      </c>
      <c r="AP27" s="42">
        <f t="shared" si="15"/>
        <v>2</v>
      </c>
      <c r="AQ27" s="42"/>
      <c r="AU27" s="2">
        <f t="shared" si="8"/>
        <v>26</v>
      </c>
      <c r="AV27" s="2">
        <f t="shared" si="16"/>
        <v>2</v>
      </c>
      <c r="AW27" s="2">
        <f t="shared" si="9"/>
        <v>29</v>
      </c>
      <c r="AX27" s="2">
        <f t="shared" si="17"/>
        <v>2</v>
      </c>
      <c r="AY27" s="2">
        <f t="shared" si="10"/>
        <v>26</v>
      </c>
      <c r="AZ27" s="2">
        <f t="shared" si="18"/>
        <v>2</v>
      </c>
      <c r="BA27" s="2">
        <f t="shared" si="11"/>
        <v>23</v>
      </c>
      <c r="BB27" s="2">
        <f t="shared" si="19"/>
        <v>2</v>
      </c>
      <c r="BC27" s="2">
        <f t="shared" si="12"/>
        <v>29</v>
      </c>
      <c r="BD27" s="2">
        <f t="shared" si="20"/>
        <v>2</v>
      </c>
      <c r="BE27" s="2">
        <f t="shared" si="13"/>
        <v>9</v>
      </c>
      <c r="BF27" s="2">
        <f t="shared" si="21"/>
        <v>1</v>
      </c>
      <c r="BG27" s="2">
        <f t="shared" si="14"/>
        <v>9</v>
      </c>
      <c r="BH27" s="2">
        <f t="shared" si="22"/>
        <v>1</v>
      </c>
    </row>
    <row r="28" spans="1:60" ht="17.5">
      <c r="A28" s="53">
        <f>STD!A19</f>
        <v>18</v>
      </c>
      <c r="B28" s="53" t="str">
        <f>STD!B19</f>
        <v>ST0790182</v>
      </c>
      <c r="C28" s="53">
        <f>STD!C19</f>
        <v>200218</v>
      </c>
      <c r="D28" s="53" t="str">
        <f>STD!D19</f>
        <v>PURNIMA JAIRU</v>
      </c>
      <c r="E28" s="53" t="str">
        <f>IF(STD!E19=0,"",STD!E19)</f>
        <v>ANNAPURNA</v>
      </c>
      <c r="F28" s="53" t="str">
        <f>STD!F19</f>
        <v>ENGLISH MEDIUM</v>
      </c>
      <c r="G28" s="53" t="str">
        <f t="shared" si="0"/>
        <v>EN</v>
      </c>
      <c r="H28" s="54">
        <f>IF(F$6=0,0,IF(ISBLANK('2ND ENTRY'!H28),"ABS",ROUNDUP('2ND ENTRY'!H28*(_xlfn.XLOOKUP(G$7,SCODE,SUBTH,"ERROR",0,1))/'2ND ENTRY'!H$9,0)))</f>
        <v>4</v>
      </c>
      <c r="I28" s="54">
        <f>IF(G$6=0,0,IF(ISBLANK('2ND ENTRY'!I28),"ABS",ROUNDUP('2ND ENTRY'!I28*(_xlfn.XLOOKUP(G$7,SCODE,SUBPR,"ERROR",0,1))/'2ND ENTRY'!I$9,0)))</f>
        <v>22</v>
      </c>
      <c r="J28" s="57"/>
      <c r="K28" s="53" t="str">
        <f t="shared" si="1"/>
        <v>NEP</v>
      </c>
      <c r="L28" s="54">
        <f>IF(K$7=0,0,IF(ISBLANK('2ND ENTRY'!L28),"ABS",ROUNDUP('2ND ENTRY'!L28*(_xlfn.XLOOKUP(K$7,SCODE,SUBTH,"ERROR",0,1))/'2ND ENTRY'!L$9,0)))</f>
        <v>5</v>
      </c>
      <c r="M28" s="54">
        <f>IF(K$7=0,0,IF(ISBLANK('2ND ENTRY'!M28),"ABS",ROUNDUP('2ND ENTRY'!M28*(_xlfn.XLOOKUP(K$7,SCODE,SUBPR,"ERROR",0,1))/'2ND ENTRY'!M$9,0)))</f>
        <v>24</v>
      </c>
      <c r="N28" s="57"/>
      <c r="O28" s="53" t="str">
        <f t="shared" si="2"/>
        <v>MATH</v>
      </c>
      <c r="P28" s="54">
        <f>IF(O$7=0,0,IF(ISBLANK('2ND ENTRY'!P28),"ABS",ROUNDUP('2ND ENTRY'!P28*(_xlfn.XLOOKUP(O$7,SCODE,SUBTH,"ERROR",0,1))/'2ND ENTRY'!P$9,0)))</f>
        <v>5</v>
      </c>
      <c r="Q28" s="54">
        <f>IF(O$7=0,0,IF(ISBLANK('2ND ENTRY'!Q28),"ABS",ROUNDUP('2ND ENTRY'!Q28*(_xlfn.XLOOKUP(O$7,SCODE,SUBPR,"ERROR",0,1))/'2ND ENTRY'!Q$9,0)))</f>
        <v>22</v>
      </c>
      <c r="R28" s="57"/>
      <c r="S28" s="53" t="str">
        <f t="shared" si="3"/>
        <v>SCI</v>
      </c>
      <c r="T28" s="54">
        <f>IF(S$7=0,0,IF(ISBLANK('2ND ENTRY'!T28),"ABS",ROUNDUP('2ND ENTRY'!T28*(_xlfn.XLOOKUP(S$7,SCODE,SUBTH,"ERROR",0,1))/'2ND ENTRY'!T$9,0)))</f>
        <v>3</v>
      </c>
      <c r="U28" s="54">
        <f>IF(S$7=0,0,IF(ISBLANK('2ND ENTRY'!U28),"ABS",ROUNDUP('2ND ENTRY'!U28*(_xlfn.XLOOKUP(S$7,SCODE,SUBPR,"ERROR",0,1))/'2ND ENTRY'!U$9,0)))</f>
        <v>20</v>
      </c>
      <c r="V28" s="57"/>
      <c r="W28" s="53" t="str">
        <f t="shared" si="4"/>
        <v>SOC</v>
      </c>
      <c r="X28" s="54">
        <f>IF(W$7=0,0,IF(ISBLANK('2ND ENTRY'!X28),"ABS",ROUNDUP('2ND ENTRY'!X28*(_xlfn.XLOOKUP(W$7,SCODE,SUBTH,"ERROR",0,1))/'2ND ENTRY'!X$9,0)))</f>
        <v>7</v>
      </c>
      <c r="Y28" s="54">
        <f>IF(W$7=0,0,IF(ISBLANK('2ND ENTRY'!Y28),"ABS",ROUNDUP('2ND ENTRY'!Y28*(_xlfn.XLOOKUP(W$7,SCODE,SUBPR,"ERROR",0,1))/'2ND ENTRY'!Y$9,0)))</f>
        <v>24</v>
      </c>
      <c r="Z28" s="57"/>
      <c r="AA28" s="53" t="str">
        <f t="shared" si="5"/>
        <v>GK</v>
      </c>
      <c r="AB28" s="54">
        <f>IF(AA$7=0,0,IF(ISBLANK('2ND ENTRY'!AB28),"ABS",ROUNDUP('2ND ENTRY'!AB28*(_xlfn.XLOOKUP(AA$7,SCODE,SUBTH,"ERROR",0,1))/'2ND ENTRY'!AB$9,0)))</f>
        <v>3</v>
      </c>
      <c r="AC28" s="54">
        <f>IF(AA$7=0,0,IF(ISBLANK('2ND ENTRY'!AC28),"ABS",ROUNDUP('2ND ENTRY'!AC28*(_xlfn.XLOOKUP(AA$7,SCODE,SUBPR,"ERROR",0,1))/'2ND ENTRY'!AC$9,0)))</f>
        <v>12</v>
      </c>
      <c r="AD28" s="57"/>
      <c r="AE28" s="53" t="str">
        <f t="shared" si="6"/>
        <v>ORA</v>
      </c>
      <c r="AF28" s="54">
        <f>IF(AE$7=0,0,IF(ISBLANK('2ND ENTRY'!AF28),"ABS",ROUNDUP('2ND ENTRY'!AF28*(_xlfn.XLOOKUP(AE$7,SCODE,SUBTH,"ERROR",0,1))/'2ND ENTRY'!AF$9,0)))</f>
        <v>3</v>
      </c>
      <c r="AG28" s="54">
        <f>IF(AE$7=0,0,IF(ISBLANK('2ND ENTRY'!AG28),"ABS",ROUNDUP('2ND ENTRY'!AG28*(_xlfn.XLOOKUP(AE$7,SCODE,SUBPR,"ERROR",0,1))/'2ND ENTRY'!AG$9,0)))</f>
        <v>12</v>
      </c>
      <c r="AH28" s="57"/>
      <c r="AI28" s="53" t="str">
        <f t="shared" si="7"/>
        <v>WS</v>
      </c>
      <c r="AJ28" s="54">
        <f>IF(AI$7=0,0,IF(ISBLANK('2ND ENTRY'!AJ28),"ABS",ROUNDUP('2ND ENTRY'!AJ28*(_xlfn.XLOOKUP(AI$7,SCODE,SUBTH,"ERROR",0,1))/'2ND ENTRY'!AJ$9,0)))</f>
        <v>2</v>
      </c>
      <c r="AK28" s="54">
        <f>IF(AI$7=0,0,IF(ISBLANK('2ND ENTRY'!AK28),"ABS",ROUNDUP('2ND ENTRY'!AK28*(_xlfn.XLOOKUP(AI$7,SCODE,SUBPR,"ERROR",0,1))/'2ND ENTRY'!AK$9,0)))</f>
        <v>12</v>
      </c>
      <c r="AL28" s="58"/>
      <c r="AM28" s="18">
        <v>54</v>
      </c>
      <c r="AN28" s="42"/>
      <c r="AO28" s="42">
        <v>2</v>
      </c>
      <c r="AP28" s="42">
        <f t="shared" si="15"/>
        <v>2</v>
      </c>
      <c r="AQ28" s="42"/>
      <c r="AU28" s="2">
        <f t="shared" si="8"/>
        <v>26</v>
      </c>
      <c r="AV28" s="2">
        <f t="shared" si="16"/>
        <v>2</v>
      </c>
      <c r="AW28" s="2">
        <f t="shared" si="9"/>
        <v>29</v>
      </c>
      <c r="AX28" s="2">
        <f t="shared" si="17"/>
        <v>2</v>
      </c>
      <c r="AY28" s="2">
        <f t="shared" si="10"/>
        <v>27</v>
      </c>
      <c r="AZ28" s="2">
        <f t="shared" si="18"/>
        <v>2</v>
      </c>
      <c r="BA28" s="2">
        <f t="shared" si="11"/>
        <v>23</v>
      </c>
      <c r="BB28" s="2">
        <f t="shared" si="19"/>
        <v>2</v>
      </c>
      <c r="BC28" s="2">
        <f t="shared" si="12"/>
        <v>31</v>
      </c>
      <c r="BD28" s="2">
        <f t="shared" si="20"/>
        <v>2</v>
      </c>
      <c r="BE28" s="2">
        <f t="shared" si="13"/>
        <v>15</v>
      </c>
      <c r="BF28" s="2">
        <f t="shared" si="21"/>
        <v>1</v>
      </c>
      <c r="BG28" s="2">
        <f t="shared" si="14"/>
        <v>15</v>
      </c>
      <c r="BH28" s="2">
        <f t="shared" si="22"/>
        <v>1</v>
      </c>
    </row>
    <row r="29" spans="1:60" ht="17.5">
      <c r="A29" s="53">
        <f>STD!A20</f>
        <v>19</v>
      </c>
      <c r="B29" s="53" t="str">
        <f>STD!B20</f>
        <v>ST0790113</v>
      </c>
      <c r="C29" s="53">
        <f>STD!C20</f>
        <v>200219</v>
      </c>
      <c r="D29" s="53" t="str">
        <f>STD!D20</f>
        <v>ROYAL TAMANG</v>
      </c>
      <c r="E29" s="53" t="str">
        <f>IF(STD!E20=0,"",STD!E20)</f>
        <v>ANNAPURNA</v>
      </c>
      <c r="F29" s="53" t="str">
        <f>STD!F20</f>
        <v>ENGLISH MEDIUM</v>
      </c>
      <c r="G29" s="53" t="str">
        <f t="shared" si="0"/>
        <v>EN</v>
      </c>
      <c r="H29" s="54" t="str">
        <f>IF(F$6=0,0,IF(ISBLANK('2ND ENTRY'!H29),"ABS",ROUNDUP('2ND ENTRY'!H29*(_xlfn.XLOOKUP(G$7,SCODE,SUBTH,"ERROR",0,1))/'2ND ENTRY'!H$9,0)))</f>
        <v>ABS</v>
      </c>
      <c r="I29" s="54" t="str">
        <f>IF(G$6=0,0,IF(ISBLANK('2ND ENTRY'!I29),"ABS",ROUNDUP('2ND ENTRY'!I29*(_xlfn.XLOOKUP(G$7,SCODE,SUBPR,"ERROR",0,1))/'2ND ENTRY'!I$9,0)))</f>
        <v>ABS</v>
      </c>
      <c r="J29" s="57"/>
      <c r="K29" s="53" t="str">
        <f t="shared" si="1"/>
        <v>NEP</v>
      </c>
      <c r="L29" s="54" t="str">
        <f>IF(K$7=0,0,IF(ISBLANK('2ND ENTRY'!L29),"ABS",ROUNDUP('2ND ENTRY'!L29*(_xlfn.XLOOKUP(K$7,SCODE,SUBTH,"ERROR",0,1))/'2ND ENTRY'!L$9,0)))</f>
        <v>ABS</v>
      </c>
      <c r="M29" s="54" t="str">
        <f>IF(K$7=0,0,IF(ISBLANK('2ND ENTRY'!M29),"ABS",ROUNDUP('2ND ENTRY'!M29*(_xlfn.XLOOKUP(K$7,SCODE,SUBPR,"ERROR",0,1))/'2ND ENTRY'!M$9,0)))</f>
        <v>ABS</v>
      </c>
      <c r="N29" s="57"/>
      <c r="O29" s="53" t="str">
        <f t="shared" si="2"/>
        <v>MATH</v>
      </c>
      <c r="P29" s="54" t="str">
        <f>IF(O$7=0,0,IF(ISBLANK('2ND ENTRY'!P29),"ABS",ROUNDUP('2ND ENTRY'!P29*(_xlfn.XLOOKUP(O$7,SCODE,SUBTH,"ERROR",0,1))/'2ND ENTRY'!P$9,0)))</f>
        <v>ABS</v>
      </c>
      <c r="Q29" s="54" t="str">
        <f>IF(O$7=0,0,IF(ISBLANK('2ND ENTRY'!Q29),"ABS",ROUNDUP('2ND ENTRY'!Q29*(_xlfn.XLOOKUP(O$7,SCODE,SUBPR,"ERROR",0,1))/'2ND ENTRY'!Q$9,0)))</f>
        <v>ABS</v>
      </c>
      <c r="R29" s="57"/>
      <c r="S29" s="53" t="str">
        <f t="shared" si="3"/>
        <v>SCI</v>
      </c>
      <c r="T29" s="54" t="str">
        <f>IF(S$7=0,0,IF(ISBLANK('2ND ENTRY'!T29),"ABS",ROUNDUP('2ND ENTRY'!T29*(_xlfn.XLOOKUP(S$7,SCODE,SUBTH,"ERROR",0,1))/'2ND ENTRY'!T$9,0)))</f>
        <v>ABS</v>
      </c>
      <c r="U29" s="54" t="str">
        <f>IF(S$7=0,0,IF(ISBLANK('2ND ENTRY'!U29),"ABS",ROUNDUP('2ND ENTRY'!U29*(_xlfn.XLOOKUP(S$7,SCODE,SUBPR,"ERROR",0,1))/'2ND ENTRY'!U$9,0)))</f>
        <v>ABS</v>
      </c>
      <c r="V29" s="57"/>
      <c r="W29" s="53" t="str">
        <f t="shared" si="4"/>
        <v>SOC</v>
      </c>
      <c r="X29" s="54" t="str">
        <f>IF(W$7=0,0,IF(ISBLANK('2ND ENTRY'!X29),"ABS",ROUNDUP('2ND ENTRY'!X29*(_xlfn.XLOOKUP(W$7,SCODE,SUBTH,"ERROR",0,1))/'2ND ENTRY'!X$9,0)))</f>
        <v>ABS</v>
      </c>
      <c r="Y29" s="54" t="str">
        <f>IF(W$7=0,0,IF(ISBLANK('2ND ENTRY'!Y29),"ABS",ROUNDUP('2ND ENTRY'!Y29*(_xlfn.XLOOKUP(W$7,SCODE,SUBPR,"ERROR",0,1))/'2ND ENTRY'!Y$9,0)))</f>
        <v>ABS</v>
      </c>
      <c r="Z29" s="57"/>
      <c r="AA29" s="53" t="str">
        <f t="shared" si="5"/>
        <v>GK</v>
      </c>
      <c r="AB29" s="54" t="str">
        <f>IF(AA$7=0,0,IF(ISBLANK('2ND ENTRY'!AB29),"ABS",ROUNDUP('2ND ENTRY'!AB29*(_xlfn.XLOOKUP(AA$7,SCODE,SUBTH,"ERROR",0,1))/'2ND ENTRY'!AB$9,0)))</f>
        <v>ABS</v>
      </c>
      <c r="AC29" s="54" t="str">
        <f>IF(AA$7=0,0,IF(ISBLANK('2ND ENTRY'!AC29),"ABS",ROUNDUP('2ND ENTRY'!AC29*(_xlfn.XLOOKUP(AA$7,SCODE,SUBPR,"ERROR",0,1))/'2ND ENTRY'!AC$9,0)))</f>
        <v>ABS</v>
      </c>
      <c r="AD29" s="57"/>
      <c r="AE29" s="53" t="str">
        <f t="shared" si="6"/>
        <v>ORA</v>
      </c>
      <c r="AF29" s="54" t="str">
        <f>IF(AE$7=0,0,IF(ISBLANK('2ND ENTRY'!AF29),"ABS",ROUNDUP('2ND ENTRY'!AF29*(_xlfn.XLOOKUP(AE$7,SCODE,SUBTH,"ERROR",0,1))/'2ND ENTRY'!AF$9,0)))</f>
        <v>ABS</v>
      </c>
      <c r="AG29" s="54" t="str">
        <f>IF(AE$7=0,0,IF(ISBLANK('2ND ENTRY'!AG29),"ABS",ROUNDUP('2ND ENTRY'!AG29*(_xlfn.XLOOKUP(AE$7,SCODE,SUBPR,"ERROR",0,1))/'2ND ENTRY'!AG$9,0)))</f>
        <v>ABS</v>
      </c>
      <c r="AH29" s="57"/>
      <c r="AI29" s="53" t="str">
        <f t="shared" si="7"/>
        <v>WS</v>
      </c>
      <c r="AJ29" s="54" t="str">
        <f>IF(AI$7=0,0,IF(ISBLANK('2ND ENTRY'!AJ29),"ABS",ROUNDUP('2ND ENTRY'!AJ29*(_xlfn.XLOOKUP(AI$7,SCODE,SUBTH,"ERROR",0,1))/'2ND ENTRY'!AJ$9,0)))</f>
        <v>ABS</v>
      </c>
      <c r="AK29" s="54" t="str">
        <f>IF(AI$7=0,0,IF(ISBLANK('2ND ENTRY'!AK29),"ABS",ROUNDUP('2ND ENTRY'!AK29*(_xlfn.XLOOKUP(AI$7,SCODE,SUBPR,"ERROR",0,1))/'2ND ENTRY'!AK$9,0)))</f>
        <v>ABS</v>
      </c>
      <c r="AL29" s="58"/>
      <c r="AM29" s="18">
        <v>52</v>
      </c>
      <c r="AN29" s="42"/>
      <c r="AO29" s="42">
        <v>2</v>
      </c>
      <c r="AP29" s="42">
        <f t="shared" si="15"/>
        <v>2</v>
      </c>
      <c r="AQ29" s="42"/>
      <c r="AU29" s="2" t="e">
        <f t="shared" si="8"/>
        <v>#VALUE!</v>
      </c>
      <c r="AV29" s="2" t="e">
        <f t="shared" si="16"/>
        <v>#VALUE!</v>
      </c>
      <c r="AW29" s="2" t="e">
        <f t="shared" si="9"/>
        <v>#VALUE!</v>
      </c>
      <c r="AX29" s="2" t="e">
        <f t="shared" si="17"/>
        <v>#VALUE!</v>
      </c>
      <c r="AY29" s="2" t="e">
        <f t="shared" si="10"/>
        <v>#VALUE!</v>
      </c>
      <c r="AZ29" s="2" t="e">
        <f t="shared" si="18"/>
        <v>#VALUE!</v>
      </c>
      <c r="BA29" s="2" t="e">
        <f t="shared" si="11"/>
        <v>#VALUE!</v>
      </c>
      <c r="BB29" s="2" t="e">
        <f t="shared" si="19"/>
        <v>#VALUE!</v>
      </c>
      <c r="BC29" s="2" t="e">
        <f t="shared" si="12"/>
        <v>#VALUE!</v>
      </c>
      <c r="BD29" s="2" t="e">
        <f t="shared" si="20"/>
        <v>#VALUE!</v>
      </c>
      <c r="BE29" s="2" t="e">
        <f t="shared" si="13"/>
        <v>#VALUE!</v>
      </c>
      <c r="BF29" s="2" t="e">
        <f t="shared" si="21"/>
        <v>#VALUE!</v>
      </c>
      <c r="BG29" s="2" t="e">
        <f t="shared" si="14"/>
        <v>#VALUE!</v>
      </c>
      <c r="BH29" s="2" t="e">
        <f t="shared" si="22"/>
        <v>#VALUE!</v>
      </c>
    </row>
    <row r="30" spans="1:60" ht="17.5">
      <c r="A30" s="53">
        <f>STD!A21</f>
        <v>20</v>
      </c>
      <c r="B30" s="53" t="str">
        <f>STD!B21</f>
        <v>ST0790211</v>
      </c>
      <c r="C30" s="53">
        <f>STD!C21</f>
        <v>200220</v>
      </c>
      <c r="D30" s="53" t="str">
        <f>STD!D21</f>
        <v>SALUM BISHWAKARMA</v>
      </c>
      <c r="E30" s="53" t="str">
        <f>IF(STD!E21=0,"",STD!E21)</f>
        <v>ANNAPURNA</v>
      </c>
      <c r="F30" s="53" t="str">
        <f>STD!F21</f>
        <v>ENGLISH MEDIUM</v>
      </c>
      <c r="G30" s="53" t="str">
        <f t="shared" si="0"/>
        <v>EN</v>
      </c>
      <c r="H30" s="54">
        <f>IF(F$6=0,0,IF(ISBLANK('2ND ENTRY'!H30),"ABS",ROUNDUP('2ND ENTRY'!H30*(_xlfn.XLOOKUP(G$7,SCODE,SUBTH,"ERROR",0,1))/'2ND ENTRY'!H$9,0)))</f>
        <v>4</v>
      </c>
      <c r="I30" s="54">
        <f>IF(G$6=0,0,IF(ISBLANK('2ND ENTRY'!I30),"ABS",ROUNDUP('2ND ENTRY'!I30*(_xlfn.XLOOKUP(G$7,SCODE,SUBPR,"ERROR",0,1))/'2ND ENTRY'!I$9,0)))</f>
        <v>22</v>
      </c>
      <c r="J30" s="57"/>
      <c r="K30" s="53" t="str">
        <f t="shared" si="1"/>
        <v>NEP</v>
      </c>
      <c r="L30" s="54">
        <f>IF(K$7=0,0,IF(ISBLANK('2ND ENTRY'!L30),"ABS",ROUNDUP('2ND ENTRY'!L30*(_xlfn.XLOOKUP(K$7,SCODE,SUBTH,"ERROR",0,1))/'2ND ENTRY'!L$9,0)))</f>
        <v>5</v>
      </c>
      <c r="M30" s="54">
        <f>IF(K$7=0,0,IF(ISBLANK('2ND ENTRY'!M30),"ABS",ROUNDUP('2ND ENTRY'!M30*(_xlfn.XLOOKUP(K$7,SCODE,SUBPR,"ERROR",0,1))/'2ND ENTRY'!M$9,0)))</f>
        <v>24</v>
      </c>
      <c r="N30" s="57"/>
      <c r="O30" s="53" t="str">
        <f t="shared" si="2"/>
        <v>MATH</v>
      </c>
      <c r="P30" s="54">
        <f>IF(O$7=0,0,IF(ISBLANK('2ND ENTRY'!P30),"ABS",ROUNDUP('2ND ENTRY'!P30*(_xlfn.XLOOKUP(O$7,SCODE,SUBTH,"ERROR",0,1))/'2ND ENTRY'!P$9,0)))</f>
        <v>1</v>
      </c>
      <c r="Q30" s="54">
        <f>IF(O$7=0,0,IF(ISBLANK('2ND ENTRY'!Q30),"ABS",ROUNDUP('2ND ENTRY'!Q30*(_xlfn.XLOOKUP(O$7,SCODE,SUBPR,"ERROR",0,1))/'2ND ENTRY'!Q$9,0)))</f>
        <v>20</v>
      </c>
      <c r="R30" s="57"/>
      <c r="S30" s="53" t="str">
        <f t="shared" si="3"/>
        <v>SCI</v>
      </c>
      <c r="T30" s="54">
        <f>IF(S$7=0,0,IF(ISBLANK('2ND ENTRY'!T30),"ABS",ROUNDUP('2ND ENTRY'!T30*(_xlfn.XLOOKUP(S$7,SCODE,SUBTH,"ERROR",0,1))/'2ND ENTRY'!T$9,0)))</f>
        <v>2</v>
      </c>
      <c r="U30" s="54">
        <f>IF(S$7=0,0,IF(ISBLANK('2ND ENTRY'!U30),"ABS",ROUNDUP('2ND ENTRY'!U30*(_xlfn.XLOOKUP(S$7,SCODE,SUBPR,"ERROR",0,1))/'2ND ENTRY'!U$9,0)))</f>
        <v>20</v>
      </c>
      <c r="V30" s="57"/>
      <c r="W30" s="53" t="str">
        <f t="shared" si="4"/>
        <v>SOC</v>
      </c>
      <c r="X30" s="54">
        <f>IF(W$7=0,0,IF(ISBLANK('2ND ENTRY'!X30),"ABS",ROUNDUP('2ND ENTRY'!X30*(_xlfn.XLOOKUP(W$7,SCODE,SUBTH,"ERROR",0,1))/'2ND ENTRY'!X$9,0)))</f>
        <v>1</v>
      </c>
      <c r="Y30" s="54">
        <f>IF(W$7=0,0,IF(ISBLANK('2ND ENTRY'!Y30),"ABS",ROUNDUP('2ND ENTRY'!Y30*(_xlfn.XLOOKUP(W$7,SCODE,SUBPR,"ERROR",0,1))/'2ND ENTRY'!Y$9,0)))</f>
        <v>24</v>
      </c>
      <c r="Z30" s="57"/>
      <c r="AA30" s="53" t="str">
        <f t="shared" si="5"/>
        <v>GK</v>
      </c>
      <c r="AB30" s="54">
        <f>IF(AA$7=0,0,IF(ISBLANK('2ND ENTRY'!AB30),"ABS",ROUNDUP('2ND ENTRY'!AB30*(_xlfn.XLOOKUP(AA$7,SCODE,SUBTH,"ERROR",0,1))/'2ND ENTRY'!AB$9,0)))</f>
        <v>4</v>
      </c>
      <c r="AC30" s="54">
        <f>IF(AA$7=0,0,IF(ISBLANK('2ND ENTRY'!AC30),"ABS",ROUNDUP('2ND ENTRY'!AC30*(_xlfn.XLOOKUP(AA$7,SCODE,SUBPR,"ERROR",0,1))/'2ND ENTRY'!AC$9,0)))</f>
        <v>17</v>
      </c>
      <c r="AD30" s="57"/>
      <c r="AE30" s="53" t="str">
        <f t="shared" si="6"/>
        <v>ORA</v>
      </c>
      <c r="AF30" s="54">
        <f>IF(AE$7=0,0,IF(ISBLANK('2ND ENTRY'!AF30),"ABS",ROUNDUP('2ND ENTRY'!AF30*(_xlfn.XLOOKUP(AE$7,SCODE,SUBTH,"ERROR",0,1))/'2ND ENTRY'!AF$9,0)))</f>
        <v>2</v>
      </c>
      <c r="AG30" s="54">
        <f>IF(AE$7=0,0,IF(ISBLANK('2ND ENTRY'!AG30),"ABS",ROUNDUP('2ND ENTRY'!AG30*(_xlfn.XLOOKUP(AE$7,SCODE,SUBPR,"ERROR",0,1))/'2ND ENTRY'!AG$9,0)))</f>
        <v>17</v>
      </c>
      <c r="AH30" s="57"/>
      <c r="AI30" s="53" t="str">
        <f t="shared" si="7"/>
        <v>WS</v>
      </c>
      <c r="AJ30" s="54">
        <f>IF(AI$7=0,0,IF(ISBLANK('2ND ENTRY'!AJ30),"ABS",ROUNDUP('2ND ENTRY'!AJ30*(_xlfn.XLOOKUP(AI$7,SCODE,SUBTH,"ERROR",0,1))/'2ND ENTRY'!AJ$9,0)))</f>
        <v>2</v>
      </c>
      <c r="AK30" s="54">
        <f>IF(AI$7=0,0,IF(ISBLANK('2ND ENTRY'!AK30),"ABS",ROUNDUP('2ND ENTRY'!AK30*(_xlfn.XLOOKUP(AI$7,SCODE,SUBPR,"ERROR",0,1))/'2ND ENTRY'!AK$9,0)))</f>
        <v>17</v>
      </c>
      <c r="AL30" s="58"/>
      <c r="AM30" s="18">
        <v>52</v>
      </c>
      <c r="AN30" s="42"/>
      <c r="AO30" s="42">
        <v>2</v>
      </c>
      <c r="AP30" s="42">
        <f t="shared" si="15"/>
        <v>2</v>
      </c>
      <c r="AQ30" s="42"/>
      <c r="AU30" s="2">
        <f t="shared" si="8"/>
        <v>26</v>
      </c>
      <c r="AV30" s="2">
        <f t="shared" si="16"/>
        <v>2</v>
      </c>
      <c r="AW30" s="2">
        <f t="shared" si="9"/>
        <v>29</v>
      </c>
      <c r="AX30" s="2">
        <f t="shared" si="17"/>
        <v>2</v>
      </c>
      <c r="AY30" s="2">
        <f t="shared" si="10"/>
        <v>21</v>
      </c>
      <c r="AZ30" s="2">
        <f t="shared" si="18"/>
        <v>2</v>
      </c>
      <c r="BA30" s="2">
        <f t="shared" si="11"/>
        <v>22</v>
      </c>
      <c r="BB30" s="2">
        <f t="shared" si="19"/>
        <v>2</v>
      </c>
      <c r="BC30" s="2">
        <f t="shared" si="12"/>
        <v>25</v>
      </c>
      <c r="BD30" s="2">
        <f t="shared" si="20"/>
        <v>2</v>
      </c>
      <c r="BE30" s="2">
        <f t="shared" si="13"/>
        <v>21</v>
      </c>
      <c r="BF30" s="2">
        <f t="shared" si="21"/>
        <v>2</v>
      </c>
      <c r="BG30" s="2">
        <f t="shared" si="14"/>
        <v>19</v>
      </c>
      <c r="BH30" s="2">
        <f t="shared" si="22"/>
        <v>2</v>
      </c>
    </row>
    <row r="31" spans="1:60" ht="17.5">
      <c r="A31" s="53">
        <f>STD!A22</f>
        <v>21</v>
      </c>
      <c r="B31" s="53" t="str">
        <f>STD!B22</f>
        <v>ST0800300</v>
      </c>
      <c r="C31" s="53">
        <f>STD!C22</f>
        <v>200221</v>
      </c>
      <c r="D31" s="53" t="str">
        <f>STD!D22</f>
        <v>SAMIKSHYA LAWATI</v>
      </c>
      <c r="E31" s="53" t="str">
        <f>IF(STD!E22=0,"",STD!E22)</f>
        <v>ANNAPURNA</v>
      </c>
      <c r="F31" s="53" t="str">
        <f>STD!F22</f>
        <v>ENGLISH MEDIUM</v>
      </c>
      <c r="G31" s="53" t="str">
        <f t="shared" si="0"/>
        <v>EN</v>
      </c>
      <c r="H31" s="54">
        <f>IF(F$6=0,0,IF(ISBLANK('2ND ENTRY'!H31),"ABS",ROUNDUP('2ND ENTRY'!H31*(_xlfn.XLOOKUP(G$7,SCODE,SUBTH,"ERROR",0,1))/'2ND ENTRY'!H$9,0)))</f>
        <v>8</v>
      </c>
      <c r="I31" s="54">
        <f>IF(G$6=0,0,IF(ISBLANK('2ND ENTRY'!I31),"ABS",ROUNDUP('2ND ENTRY'!I31*(_xlfn.XLOOKUP(G$7,SCODE,SUBPR,"ERROR",0,1))/'2ND ENTRY'!I$9,0)))</f>
        <v>25</v>
      </c>
      <c r="J31" s="57"/>
      <c r="K31" s="53" t="str">
        <f t="shared" si="1"/>
        <v>NEP</v>
      </c>
      <c r="L31" s="54">
        <f>IF(K$7=0,0,IF(ISBLANK('2ND ENTRY'!L31),"ABS",ROUNDUP('2ND ENTRY'!L31*(_xlfn.XLOOKUP(K$7,SCODE,SUBTH,"ERROR",0,1))/'2ND ENTRY'!L$9,0)))</f>
        <v>6</v>
      </c>
      <c r="M31" s="54">
        <f>IF(K$7=0,0,IF(ISBLANK('2ND ENTRY'!M31),"ABS",ROUNDUP('2ND ENTRY'!M31*(_xlfn.XLOOKUP(K$7,SCODE,SUBPR,"ERROR",0,1))/'2ND ENTRY'!M$9,0)))</f>
        <v>24</v>
      </c>
      <c r="N31" s="57"/>
      <c r="O31" s="53" t="str">
        <f t="shared" si="2"/>
        <v>MATH</v>
      </c>
      <c r="P31" s="54">
        <f>IF(O$7=0,0,IF(ISBLANK('2ND ENTRY'!P31),"ABS",ROUNDUP('2ND ENTRY'!P31*(_xlfn.XLOOKUP(O$7,SCODE,SUBTH,"ERROR",0,1))/'2ND ENTRY'!P$9,0)))</f>
        <v>7</v>
      </c>
      <c r="Q31" s="54">
        <f>IF(O$7=0,0,IF(ISBLANK('2ND ENTRY'!Q31),"ABS",ROUNDUP('2ND ENTRY'!Q31*(_xlfn.XLOOKUP(O$7,SCODE,SUBPR,"ERROR",0,1))/'2ND ENTRY'!Q$9,0)))</f>
        <v>24</v>
      </c>
      <c r="R31" s="57"/>
      <c r="S31" s="53" t="str">
        <f t="shared" si="3"/>
        <v>SCI</v>
      </c>
      <c r="T31" s="54">
        <f>IF(S$7=0,0,IF(ISBLANK('2ND ENTRY'!T31),"ABS",ROUNDUP('2ND ENTRY'!T31*(_xlfn.XLOOKUP(S$7,SCODE,SUBTH,"ERROR",0,1))/'2ND ENTRY'!T$9,0)))</f>
        <v>5</v>
      </c>
      <c r="U31" s="54">
        <f>IF(S$7=0,0,IF(ISBLANK('2ND ENTRY'!U31),"ABS",ROUNDUP('2ND ENTRY'!U31*(_xlfn.XLOOKUP(S$7,SCODE,SUBPR,"ERROR",0,1))/'2ND ENTRY'!U$9,0)))</f>
        <v>21</v>
      </c>
      <c r="V31" s="57"/>
      <c r="W31" s="53" t="str">
        <f t="shared" si="4"/>
        <v>SOC</v>
      </c>
      <c r="X31" s="54">
        <f>IF(W$7=0,0,IF(ISBLANK('2ND ENTRY'!X31),"ABS",ROUNDUP('2ND ENTRY'!X31*(_xlfn.XLOOKUP(W$7,SCODE,SUBTH,"ERROR",0,1))/'2ND ENTRY'!X$9,0)))</f>
        <v>5</v>
      </c>
      <c r="Y31" s="54">
        <f>IF(W$7=0,0,IF(ISBLANK('2ND ENTRY'!Y31),"ABS",ROUNDUP('2ND ENTRY'!Y31*(_xlfn.XLOOKUP(W$7,SCODE,SUBPR,"ERROR",0,1))/'2ND ENTRY'!Y$9,0)))</f>
        <v>24</v>
      </c>
      <c r="Z31" s="57"/>
      <c r="AA31" s="53" t="str">
        <f t="shared" si="5"/>
        <v>GK</v>
      </c>
      <c r="AB31" s="54">
        <f>IF(AA$7=0,0,IF(ISBLANK('2ND ENTRY'!AB31),"ABS",ROUNDUP('2ND ENTRY'!AB31*(_xlfn.XLOOKUP(AA$7,SCODE,SUBTH,"ERROR",0,1))/'2ND ENTRY'!AB$9,0)))</f>
        <v>4</v>
      </c>
      <c r="AC31" s="54">
        <f>IF(AA$7=0,0,IF(ISBLANK('2ND ENTRY'!AC31),"ABS",ROUNDUP('2ND ENTRY'!AC31*(_xlfn.XLOOKUP(AA$7,SCODE,SUBPR,"ERROR",0,1))/'2ND ENTRY'!AC$9,0)))</f>
        <v>20</v>
      </c>
      <c r="AD31" s="57"/>
      <c r="AE31" s="53" t="str">
        <f t="shared" si="6"/>
        <v>ORA</v>
      </c>
      <c r="AF31" s="54">
        <f>IF(AE$7=0,0,IF(ISBLANK('2ND ENTRY'!AF31),"ABS",ROUNDUP('2ND ENTRY'!AF31*(_xlfn.XLOOKUP(AE$7,SCODE,SUBTH,"ERROR",0,1))/'2ND ENTRY'!AF$9,0)))</f>
        <v>4</v>
      </c>
      <c r="AG31" s="54">
        <f>IF(AE$7=0,0,IF(ISBLANK('2ND ENTRY'!AG31),"ABS",ROUNDUP('2ND ENTRY'!AG31*(_xlfn.XLOOKUP(AE$7,SCODE,SUBPR,"ERROR",0,1))/'2ND ENTRY'!AG$9,0)))</f>
        <v>20</v>
      </c>
      <c r="AH31" s="57"/>
      <c r="AI31" s="53" t="str">
        <f t="shared" si="7"/>
        <v>WS</v>
      </c>
      <c r="AJ31" s="54">
        <f>IF(AI$7=0,0,IF(ISBLANK('2ND ENTRY'!AJ31),"ABS",ROUNDUP('2ND ENTRY'!AJ31*(_xlfn.XLOOKUP(AI$7,SCODE,SUBTH,"ERROR",0,1))/'2ND ENTRY'!AJ$9,0)))</f>
        <v>3</v>
      </c>
      <c r="AK31" s="54">
        <f>IF(AI$7=0,0,IF(ISBLANK('2ND ENTRY'!AK31),"ABS",ROUNDUP('2ND ENTRY'!AK31*(_xlfn.XLOOKUP(AI$7,SCODE,SUBPR,"ERROR",0,1))/'2ND ENTRY'!AK$9,0)))</f>
        <v>20</v>
      </c>
      <c r="AL31" s="58"/>
      <c r="AM31" s="18">
        <v>51</v>
      </c>
      <c r="AN31" s="42"/>
      <c r="AO31" s="42">
        <v>4</v>
      </c>
      <c r="AP31" s="42">
        <f t="shared" si="15"/>
        <v>3</v>
      </c>
      <c r="AQ31" s="42"/>
      <c r="AU31" s="2">
        <f t="shared" si="8"/>
        <v>33</v>
      </c>
      <c r="AV31" s="2">
        <f t="shared" si="16"/>
        <v>2</v>
      </c>
      <c r="AW31" s="2">
        <f t="shared" si="9"/>
        <v>30</v>
      </c>
      <c r="AX31" s="2">
        <f t="shared" si="17"/>
        <v>2</v>
      </c>
      <c r="AY31" s="2">
        <f t="shared" si="10"/>
        <v>31</v>
      </c>
      <c r="AZ31" s="2">
        <f t="shared" si="18"/>
        <v>2</v>
      </c>
      <c r="BA31" s="2">
        <f t="shared" si="11"/>
        <v>26</v>
      </c>
      <c r="BB31" s="2">
        <f t="shared" si="19"/>
        <v>2</v>
      </c>
      <c r="BC31" s="2">
        <f t="shared" si="12"/>
        <v>29</v>
      </c>
      <c r="BD31" s="2">
        <f t="shared" si="20"/>
        <v>2</v>
      </c>
      <c r="BE31" s="2">
        <f t="shared" si="13"/>
        <v>24</v>
      </c>
      <c r="BF31" s="2">
        <f t="shared" si="21"/>
        <v>2</v>
      </c>
      <c r="BG31" s="2">
        <f t="shared" si="14"/>
        <v>24</v>
      </c>
      <c r="BH31" s="2">
        <f t="shared" si="22"/>
        <v>2</v>
      </c>
    </row>
    <row r="32" spans="1:60" ht="17.5">
      <c r="A32" s="53">
        <f>STD!A23</f>
        <v>22</v>
      </c>
      <c r="B32" s="53" t="str">
        <f>STD!B23</f>
        <v>ST0790111</v>
      </c>
      <c r="C32" s="53">
        <f>STD!C23</f>
        <v>200222</v>
      </c>
      <c r="D32" s="53" t="str">
        <f>STD!D23</f>
        <v>SHARAYAN BISHWAKARMA</v>
      </c>
      <c r="E32" s="53" t="str">
        <f>IF(STD!E23=0,"",STD!E23)</f>
        <v>ANNAPURNA</v>
      </c>
      <c r="F32" s="53" t="str">
        <f>STD!F23</f>
        <v>ENGLISH MEDIUM</v>
      </c>
      <c r="G32" s="53" t="str">
        <f t="shared" si="0"/>
        <v>EN</v>
      </c>
      <c r="H32" s="54">
        <f>IF(F$6=0,0,IF(ISBLANK('2ND ENTRY'!H32),"ABS",ROUNDUP('2ND ENTRY'!H32*(_xlfn.XLOOKUP(G$7,SCODE,SUBTH,"ERROR",0,1))/'2ND ENTRY'!H$9,0)))</f>
        <v>8</v>
      </c>
      <c r="I32" s="54">
        <f>IF(G$6=0,0,IF(ISBLANK('2ND ENTRY'!I32),"ABS",ROUNDUP('2ND ENTRY'!I32*(_xlfn.XLOOKUP(G$7,SCODE,SUBPR,"ERROR",0,1))/'2ND ENTRY'!I$9,0)))</f>
        <v>25</v>
      </c>
      <c r="J32" s="57"/>
      <c r="K32" s="53" t="str">
        <f t="shared" si="1"/>
        <v>NEP</v>
      </c>
      <c r="L32" s="54">
        <f>IF(K$7=0,0,IF(ISBLANK('2ND ENTRY'!L32),"ABS",ROUNDUP('2ND ENTRY'!L32*(_xlfn.XLOOKUP(K$7,SCODE,SUBTH,"ERROR",0,1))/'2ND ENTRY'!L$9,0)))</f>
        <v>9</v>
      </c>
      <c r="M32" s="54">
        <f>IF(K$7=0,0,IF(ISBLANK('2ND ENTRY'!M32),"ABS",ROUNDUP('2ND ENTRY'!M32*(_xlfn.XLOOKUP(K$7,SCODE,SUBPR,"ERROR",0,1))/'2ND ENTRY'!M$9,0)))</f>
        <v>25</v>
      </c>
      <c r="N32" s="57"/>
      <c r="O32" s="53" t="str">
        <f t="shared" si="2"/>
        <v>MATH</v>
      </c>
      <c r="P32" s="54">
        <f>IF(O$7=0,0,IF(ISBLANK('2ND ENTRY'!P32),"ABS",ROUNDUP('2ND ENTRY'!P32*(_xlfn.XLOOKUP(O$7,SCODE,SUBTH,"ERROR",0,1))/'2ND ENTRY'!P$9,0)))</f>
        <v>6</v>
      </c>
      <c r="Q32" s="54">
        <f>IF(O$7=0,0,IF(ISBLANK('2ND ENTRY'!Q32),"ABS",ROUNDUP('2ND ENTRY'!Q32*(_xlfn.XLOOKUP(O$7,SCODE,SUBPR,"ERROR",0,1))/'2ND ENTRY'!Q$9,0)))</f>
        <v>24</v>
      </c>
      <c r="R32" s="57"/>
      <c r="S32" s="53" t="str">
        <f t="shared" si="3"/>
        <v>SCI</v>
      </c>
      <c r="T32" s="54">
        <f>IF(S$7=0,0,IF(ISBLANK('2ND ENTRY'!T32),"ABS",ROUNDUP('2ND ENTRY'!T32*(_xlfn.XLOOKUP(S$7,SCODE,SUBTH,"ERROR",0,1))/'2ND ENTRY'!T$9,0)))</f>
        <v>5</v>
      </c>
      <c r="U32" s="54">
        <f>IF(S$7=0,0,IF(ISBLANK('2ND ENTRY'!U32),"ABS",ROUNDUP('2ND ENTRY'!U32*(_xlfn.XLOOKUP(S$7,SCODE,SUBPR,"ERROR",0,1))/'2ND ENTRY'!U$9,0)))</f>
        <v>22</v>
      </c>
      <c r="V32" s="57"/>
      <c r="W32" s="53" t="str">
        <f t="shared" si="4"/>
        <v>SOC</v>
      </c>
      <c r="X32" s="54">
        <f>IF(W$7=0,0,IF(ISBLANK('2ND ENTRY'!X32),"ABS",ROUNDUP('2ND ENTRY'!X32*(_xlfn.XLOOKUP(W$7,SCODE,SUBTH,"ERROR",0,1))/'2ND ENTRY'!X$9,0)))</f>
        <v>5</v>
      </c>
      <c r="Y32" s="54">
        <f>IF(W$7=0,0,IF(ISBLANK('2ND ENTRY'!Y32),"ABS",ROUNDUP('2ND ENTRY'!Y32*(_xlfn.XLOOKUP(W$7,SCODE,SUBPR,"ERROR",0,1))/'2ND ENTRY'!Y$9,0)))</f>
        <v>25</v>
      </c>
      <c r="Z32" s="57"/>
      <c r="AA32" s="53" t="str">
        <f t="shared" si="5"/>
        <v>GK</v>
      </c>
      <c r="AB32" s="54">
        <f>IF(AA$7=0,0,IF(ISBLANK('2ND ENTRY'!AB32),"ABS",ROUNDUP('2ND ENTRY'!AB32*(_xlfn.XLOOKUP(AA$7,SCODE,SUBTH,"ERROR",0,1))/'2ND ENTRY'!AB$9,0)))</f>
        <v>4</v>
      </c>
      <c r="AC32" s="54">
        <f>IF(AA$7=0,0,IF(ISBLANK('2ND ENTRY'!AC32),"ABS",ROUNDUP('2ND ENTRY'!AC32*(_xlfn.XLOOKUP(AA$7,SCODE,SUBPR,"ERROR",0,1))/'2ND ENTRY'!AC$9,0)))</f>
        <v>16</v>
      </c>
      <c r="AD32" s="57"/>
      <c r="AE32" s="53" t="str">
        <f t="shared" si="6"/>
        <v>ORA</v>
      </c>
      <c r="AF32" s="54">
        <f>IF(AE$7=0,0,IF(ISBLANK('2ND ENTRY'!AF32),"ABS",ROUNDUP('2ND ENTRY'!AF32*(_xlfn.XLOOKUP(AE$7,SCODE,SUBTH,"ERROR",0,1))/'2ND ENTRY'!AF$9,0)))</f>
        <v>5</v>
      </c>
      <c r="AG32" s="54">
        <f>IF(AE$7=0,0,IF(ISBLANK('2ND ENTRY'!AG32),"ABS",ROUNDUP('2ND ENTRY'!AG32*(_xlfn.XLOOKUP(AE$7,SCODE,SUBPR,"ERROR",0,1))/'2ND ENTRY'!AG$9,0)))</f>
        <v>16</v>
      </c>
      <c r="AH32" s="57"/>
      <c r="AI32" s="53" t="str">
        <f t="shared" si="7"/>
        <v>WS</v>
      </c>
      <c r="AJ32" s="54">
        <f>IF(AI$7=0,0,IF(ISBLANK('2ND ENTRY'!AJ32),"ABS",ROUNDUP('2ND ENTRY'!AJ32*(_xlfn.XLOOKUP(AI$7,SCODE,SUBTH,"ERROR",0,1))/'2ND ENTRY'!AJ$9,0)))</f>
        <v>4</v>
      </c>
      <c r="AK32" s="54">
        <f>IF(AI$7=0,0,IF(ISBLANK('2ND ENTRY'!AK32),"ABS",ROUNDUP('2ND ENTRY'!AK32*(_xlfn.XLOOKUP(AI$7,SCODE,SUBPR,"ERROR",0,1))/'2ND ENTRY'!AK$9,0)))</f>
        <v>16</v>
      </c>
      <c r="AL32" s="58"/>
      <c r="AM32" s="18">
        <v>53</v>
      </c>
      <c r="AN32" s="42"/>
      <c r="AO32" s="42">
        <v>8</v>
      </c>
      <c r="AP32" s="42">
        <f t="shared" si="15"/>
        <v>6</v>
      </c>
      <c r="AQ32" s="42"/>
      <c r="AU32" s="2">
        <f t="shared" si="8"/>
        <v>33</v>
      </c>
      <c r="AV32" s="2">
        <f t="shared" si="16"/>
        <v>2</v>
      </c>
      <c r="AW32" s="2">
        <f t="shared" si="9"/>
        <v>34</v>
      </c>
      <c r="AX32" s="2">
        <f t="shared" si="17"/>
        <v>3</v>
      </c>
      <c r="AY32" s="2">
        <f t="shared" si="10"/>
        <v>30</v>
      </c>
      <c r="AZ32" s="2">
        <f t="shared" si="18"/>
        <v>2</v>
      </c>
      <c r="BA32" s="2">
        <f t="shared" si="11"/>
        <v>27</v>
      </c>
      <c r="BB32" s="2">
        <f t="shared" si="19"/>
        <v>2</v>
      </c>
      <c r="BC32" s="2">
        <f t="shared" si="12"/>
        <v>30</v>
      </c>
      <c r="BD32" s="2">
        <f t="shared" si="20"/>
        <v>2</v>
      </c>
      <c r="BE32" s="2">
        <f t="shared" si="13"/>
        <v>20</v>
      </c>
      <c r="BF32" s="2">
        <f t="shared" si="21"/>
        <v>2</v>
      </c>
      <c r="BG32" s="2">
        <f t="shared" si="14"/>
        <v>21</v>
      </c>
      <c r="BH32" s="2">
        <f t="shared" si="22"/>
        <v>2</v>
      </c>
    </row>
    <row r="33" spans="1:60" ht="17.5">
      <c r="A33" s="53">
        <f>STD!A24</f>
        <v>23</v>
      </c>
      <c r="B33" s="53" t="str">
        <f>STD!B24</f>
        <v>ST0790192</v>
      </c>
      <c r="C33" s="53">
        <f>STD!C24</f>
        <v>200223</v>
      </c>
      <c r="D33" s="53" t="str">
        <f>STD!D24</f>
        <v>SOING THAPA MAGAR</v>
      </c>
      <c r="E33" s="53" t="str">
        <f>IF(STD!E24=0,"",STD!E24)</f>
        <v>ANNAPURNA</v>
      </c>
      <c r="F33" s="53" t="str">
        <f>STD!F24</f>
        <v>ENGLISH MEDIUM</v>
      </c>
      <c r="G33" s="53" t="str">
        <f t="shared" si="0"/>
        <v>EN</v>
      </c>
      <c r="H33" s="54">
        <f>IF(F$6=0,0,IF(ISBLANK('2ND ENTRY'!H33),"ABS",ROUNDUP('2ND ENTRY'!H33*(_xlfn.XLOOKUP(G$7,SCODE,SUBTH,"ERROR",0,1))/'2ND ENTRY'!H$9,0)))</f>
        <v>8</v>
      </c>
      <c r="I33" s="54">
        <f>IF(G$6=0,0,IF(ISBLANK('2ND ENTRY'!I33),"ABS",ROUNDUP('2ND ENTRY'!I33*(_xlfn.XLOOKUP(G$7,SCODE,SUBPR,"ERROR",0,1))/'2ND ENTRY'!I$9,0)))</f>
        <v>20</v>
      </c>
      <c r="J33" s="57"/>
      <c r="K33" s="53" t="str">
        <f t="shared" si="1"/>
        <v>NEP</v>
      </c>
      <c r="L33" s="54">
        <f>IF(K$7=0,0,IF(ISBLANK('2ND ENTRY'!L33),"ABS",ROUNDUP('2ND ENTRY'!L33*(_xlfn.XLOOKUP(K$7,SCODE,SUBTH,"ERROR",0,1))/'2ND ENTRY'!L$9,0)))</f>
        <v>8</v>
      </c>
      <c r="M33" s="54">
        <f>IF(K$7=0,0,IF(ISBLANK('2ND ENTRY'!M33),"ABS",ROUNDUP('2ND ENTRY'!M33*(_xlfn.XLOOKUP(K$7,SCODE,SUBPR,"ERROR",0,1))/'2ND ENTRY'!M$9,0)))</f>
        <v>25</v>
      </c>
      <c r="N33" s="57"/>
      <c r="O33" s="53" t="str">
        <f t="shared" si="2"/>
        <v>MATH</v>
      </c>
      <c r="P33" s="54">
        <f>IF(O$7=0,0,IF(ISBLANK('2ND ENTRY'!P33),"ABS",ROUNDUP('2ND ENTRY'!P33*(_xlfn.XLOOKUP(O$7,SCODE,SUBTH,"ERROR",0,1))/'2ND ENTRY'!P$9,0)))</f>
        <v>5</v>
      </c>
      <c r="Q33" s="54">
        <f>IF(O$7=0,0,IF(ISBLANK('2ND ENTRY'!Q33),"ABS",ROUNDUP('2ND ENTRY'!Q33*(_xlfn.XLOOKUP(O$7,SCODE,SUBPR,"ERROR",0,1))/'2ND ENTRY'!Q$9,0)))</f>
        <v>24</v>
      </c>
      <c r="R33" s="57"/>
      <c r="S33" s="53" t="str">
        <f t="shared" si="3"/>
        <v>SCI</v>
      </c>
      <c r="T33" s="54">
        <f>IF(S$7=0,0,IF(ISBLANK('2ND ENTRY'!T33),"ABS",ROUNDUP('2ND ENTRY'!T33*(_xlfn.XLOOKUP(S$7,SCODE,SUBTH,"ERROR",0,1))/'2ND ENTRY'!T$9,0)))</f>
        <v>3</v>
      </c>
      <c r="U33" s="54">
        <f>IF(S$7=0,0,IF(ISBLANK('2ND ENTRY'!U33),"ABS",ROUNDUP('2ND ENTRY'!U33*(_xlfn.XLOOKUP(S$7,SCODE,SUBPR,"ERROR",0,1))/'2ND ENTRY'!U$9,0)))</f>
        <v>20</v>
      </c>
      <c r="V33" s="57"/>
      <c r="W33" s="53" t="str">
        <f t="shared" si="4"/>
        <v>SOC</v>
      </c>
      <c r="X33" s="54">
        <f>IF(W$7=0,0,IF(ISBLANK('2ND ENTRY'!X33),"ABS",ROUNDUP('2ND ENTRY'!X33*(_xlfn.XLOOKUP(W$7,SCODE,SUBTH,"ERROR",0,1))/'2ND ENTRY'!X$9,0)))</f>
        <v>4</v>
      </c>
      <c r="Y33" s="54">
        <f>IF(W$7=0,0,IF(ISBLANK('2ND ENTRY'!Y33),"ABS",ROUNDUP('2ND ENTRY'!Y33*(_xlfn.XLOOKUP(W$7,SCODE,SUBPR,"ERROR",0,1))/'2ND ENTRY'!Y$9,0)))</f>
        <v>25</v>
      </c>
      <c r="Z33" s="57"/>
      <c r="AA33" s="53" t="str">
        <f t="shared" si="5"/>
        <v>GK</v>
      </c>
      <c r="AB33" s="54">
        <f>IF(AA$7=0,0,IF(ISBLANK('2ND ENTRY'!AB33),"ABS",ROUNDUP('2ND ENTRY'!AB33*(_xlfn.XLOOKUP(AA$7,SCODE,SUBTH,"ERROR",0,1))/'2ND ENTRY'!AB$9,0)))</f>
        <v>3</v>
      </c>
      <c r="AC33" s="54">
        <f>IF(AA$7=0,0,IF(ISBLANK('2ND ENTRY'!AC33),"ABS",ROUNDUP('2ND ENTRY'!AC33*(_xlfn.XLOOKUP(AA$7,SCODE,SUBPR,"ERROR",0,1))/'2ND ENTRY'!AC$9,0)))</f>
        <v>15</v>
      </c>
      <c r="AD33" s="57"/>
      <c r="AE33" s="53" t="str">
        <f t="shared" si="6"/>
        <v>ORA</v>
      </c>
      <c r="AF33" s="54">
        <f>IF(AE$7=0,0,IF(ISBLANK('2ND ENTRY'!AF33),"ABS",ROUNDUP('2ND ENTRY'!AF33*(_xlfn.XLOOKUP(AE$7,SCODE,SUBTH,"ERROR",0,1))/'2ND ENTRY'!AF$9,0)))</f>
        <v>3</v>
      </c>
      <c r="AG33" s="54">
        <f>IF(AE$7=0,0,IF(ISBLANK('2ND ENTRY'!AG33),"ABS",ROUNDUP('2ND ENTRY'!AG33*(_xlfn.XLOOKUP(AE$7,SCODE,SUBPR,"ERROR",0,1))/'2ND ENTRY'!AG$9,0)))</f>
        <v>15</v>
      </c>
      <c r="AH33" s="57"/>
      <c r="AI33" s="53" t="str">
        <f t="shared" si="7"/>
        <v>WS</v>
      </c>
      <c r="AJ33" s="54">
        <f>IF(AI$7=0,0,IF(ISBLANK('2ND ENTRY'!AJ33),"ABS",ROUNDUP('2ND ENTRY'!AJ33*(_xlfn.XLOOKUP(AI$7,SCODE,SUBTH,"ERROR",0,1))/'2ND ENTRY'!AJ$9,0)))</f>
        <v>4</v>
      </c>
      <c r="AK33" s="54">
        <f>IF(AI$7=0,0,IF(ISBLANK('2ND ENTRY'!AK33),"ABS",ROUNDUP('2ND ENTRY'!AK33*(_xlfn.XLOOKUP(AI$7,SCODE,SUBPR,"ERROR",0,1))/'2ND ENTRY'!AK$9,0)))</f>
        <v>15</v>
      </c>
      <c r="AL33" s="58"/>
      <c r="AM33" s="18">
        <v>49</v>
      </c>
      <c r="AN33" s="42"/>
      <c r="AO33" s="42">
        <v>12</v>
      </c>
      <c r="AP33" s="42">
        <f t="shared" si="15"/>
        <v>9</v>
      </c>
      <c r="AQ33" s="42"/>
      <c r="AU33" s="2">
        <f t="shared" si="8"/>
        <v>28</v>
      </c>
      <c r="AV33" s="2">
        <f t="shared" si="16"/>
        <v>2</v>
      </c>
      <c r="AW33" s="2">
        <f t="shared" si="9"/>
        <v>33</v>
      </c>
      <c r="AX33" s="2">
        <f t="shared" si="17"/>
        <v>2</v>
      </c>
      <c r="AY33" s="2">
        <f t="shared" si="10"/>
        <v>29</v>
      </c>
      <c r="AZ33" s="2">
        <f t="shared" si="18"/>
        <v>2</v>
      </c>
      <c r="BA33" s="2">
        <f t="shared" si="11"/>
        <v>23</v>
      </c>
      <c r="BB33" s="2">
        <f t="shared" si="19"/>
        <v>2</v>
      </c>
      <c r="BC33" s="2">
        <f t="shared" si="12"/>
        <v>29</v>
      </c>
      <c r="BD33" s="2">
        <f t="shared" si="20"/>
        <v>2</v>
      </c>
      <c r="BE33" s="2">
        <f t="shared" si="13"/>
        <v>18</v>
      </c>
      <c r="BF33" s="2">
        <f t="shared" si="21"/>
        <v>2</v>
      </c>
      <c r="BG33" s="2">
        <f t="shared" si="14"/>
        <v>18</v>
      </c>
      <c r="BH33" s="2">
        <f t="shared" si="22"/>
        <v>2</v>
      </c>
    </row>
    <row r="34" spans="1:60" ht="17.5">
      <c r="A34" s="53">
        <f>STD!A25</f>
        <v>24</v>
      </c>
      <c r="B34" s="53" t="str">
        <f>STD!B25</f>
        <v>ST0790125</v>
      </c>
      <c r="C34" s="53">
        <f>STD!C25</f>
        <v>200224</v>
      </c>
      <c r="D34" s="53" t="str">
        <f>STD!D25</f>
        <v>SUHANG LIMBU</v>
      </c>
      <c r="E34" s="53" t="str">
        <f>IF(STD!E25=0,"",STD!E25)</f>
        <v>ANNAPURNA</v>
      </c>
      <c r="F34" s="53" t="str">
        <f>STD!F25</f>
        <v>ENGLISH MEDIUM</v>
      </c>
      <c r="G34" s="53" t="str">
        <f t="shared" si="0"/>
        <v>EN</v>
      </c>
      <c r="H34" s="54">
        <f>IF(F$6=0,0,IF(ISBLANK('2ND ENTRY'!H34),"ABS",ROUNDUP('2ND ENTRY'!H34*(_xlfn.XLOOKUP(G$7,SCODE,SUBTH,"ERROR",0,1))/'2ND ENTRY'!H$9,0)))</f>
        <v>7</v>
      </c>
      <c r="I34" s="54">
        <f>IF(G$6=0,0,IF(ISBLANK('2ND ENTRY'!I34),"ABS",ROUNDUP('2ND ENTRY'!I34*(_xlfn.XLOOKUP(G$7,SCODE,SUBPR,"ERROR",0,1))/'2ND ENTRY'!I$9,0)))</f>
        <v>25</v>
      </c>
      <c r="J34" s="57"/>
      <c r="K34" s="53" t="str">
        <f t="shared" si="1"/>
        <v>NEP</v>
      </c>
      <c r="L34" s="54">
        <f>IF(K$7=0,0,IF(ISBLANK('2ND ENTRY'!L34),"ABS",ROUNDUP('2ND ENTRY'!L34*(_xlfn.XLOOKUP(K$7,SCODE,SUBTH,"ERROR",0,1))/'2ND ENTRY'!L$9,0)))</f>
        <v>7</v>
      </c>
      <c r="M34" s="54">
        <f>IF(K$7=0,0,IF(ISBLANK('2ND ENTRY'!M34),"ABS",ROUNDUP('2ND ENTRY'!M34*(_xlfn.XLOOKUP(K$7,SCODE,SUBPR,"ERROR",0,1))/'2ND ENTRY'!M$9,0)))</f>
        <v>25</v>
      </c>
      <c r="N34" s="57"/>
      <c r="O34" s="53" t="str">
        <f t="shared" si="2"/>
        <v>MATH</v>
      </c>
      <c r="P34" s="54">
        <f>IF(O$7=0,0,IF(ISBLANK('2ND ENTRY'!P34),"ABS",ROUNDUP('2ND ENTRY'!P34*(_xlfn.XLOOKUP(O$7,SCODE,SUBTH,"ERROR",0,1))/'2ND ENTRY'!P$9,0)))</f>
        <v>7</v>
      </c>
      <c r="Q34" s="54">
        <f>IF(O$7=0,0,IF(ISBLANK('2ND ENTRY'!Q34),"ABS",ROUNDUP('2ND ENTRY'!Q34*(_xlfn.XLOOKUP(O$7,SCODE,SUBPR,"ERROR",0,1))/'2ND ENTRY'!Q$9,0)))</f>
        <v>24</v>
      </c>
      <c r="R34" s="57"/>
      <c r="S34" s="53" t="str">
        <f t="shared" si="3"/>
        <v>SCI</v>
      </c>
      <c r="T34" s="54">
        <f>IF(S$7=0,0,IF(ISBLANK('2ND ENTRY'!T34),"ABS",ROUNDUP('2ND ENTRY'!T34*(_xlfn.XLOOKUP(S$7,SCODE,SUBTH,"ERROR",0,1))/'2ND ENTRY'!T$9,0)))</f>
        <v>5</v>
      </c>
      <c r="U34" s="54">
        <f>IF(S$7=0,0,IF(ISBLANK('2ND ENTRY'!U34),"ABS",ROUNDUP('2ND ENTRY'!U34*(_xlfn.XLOOKUP(S$7,SCODE,SUBPR,"ERROR",0,1))/'2ND ENTRY'!U$9,0)))</f>
        <v>22</v>
      </c>
      <c r="V34" s="57"/>
      <c r="W34" s="53" t="str">
        <f t="shared" si="4"/>
        <v>SOC</v>
      </c>
      <c r="X34" s="54">
        <f>IF(W$7=0,0,IF(ISBLANK('2ND ENTRY'!X34),"ABS",ROUNDUP('2ND ENTRY'!X34*(_xlfn.XLOOKUP(W$7,SCODE,SUBTH,"ERROR",0,1))/'2ND ENTRY'!X$9,0)))</f>
        <v>6</v>
      </c>
      <c r="Y34" s="54">
        <f>IF(W$7=0,0,IF(ISBLANK('2ND ENTRY'!Y34),"ABS",ROUNDUP('2ND ENTRY'!Y34*(_xlfn.XLOOKUP(W$7,SCODE,SUBPR,"ERROR",0,1))/'2ND ENTRY'!Y$9,0)))</f>
        <v>25</v>
      </c>
      <c r="Z34" s="57"/>
      <c r="AA34" s="53" t="str">
        <f t="shared" si="5"/>
        <v>GK</v>
      </c>
      <c r="AB34" s="54">
        <f>IF(AA$7=0,0,IF(ISBLANK('2ND ENTRY'!AB34),"ABS",ROUNDUP('2ND ENTRY'!AB34*(_xlfn.XLOOKUP(AA$7,SCODE,SUBTH,"ERROR",0,1))/'2ND ENTRY'!AB$9,0)))</f>
        <v>3</v>
      </c>
      <c r="AC34" s="54">
        <f>IF(AA$7=0,0,IF(ISBLANK('2ND ENTRY'!AC34),"ABS",ROUNDUP('2ND ENTRY'!AC34*(_xlfn.XLOOKUP(AA$7,SCODE,SUBPR,"ERROR",0,1))/'2ND ENTRY'!AC$9,0)))</f>
        <v>15</v>
      </c>
      <c r="AD34" s="57"/>
      <c r="AE34" s="53" t="str">
        <f t="shared" si="6"/>
        <v>ORA</v>
      </c>
      <c r="AF34" s="54">
        <f>IF(AE$7=0,0,IF(ISBLANK('2ND ENTRY'!AF34),"ABS",ROUNDUP('2ND ENTRY'!AF34*(_xlfn.XLOOKUP(AE$7,SCODE,SUBTH,"ERROR",0,1))/'2ND ENTRY'!AF$9,0)))</f>
        <v>3</v>
      </c>
      <c r="AG34" s="54">
        <f>IF(AE$7=0,0,IF(ISBLANK('2ND ENTRY'!AG34),"ABS",ROUNDUP('2ND ENTRY'!AG34*(_xlfn.XLOOKUP(AE$7,SCODE,SUBPR,"ERROR",0,1))/'2ND ENTRY'!AG$9,0)))</f>
        <v>15</v>
      </c>
      <c r="AH34" s="57"/>
      <c r="AI34" s="53" t="str">
        <f t="shared" si="7"/>
        <v>WS</v>
      </c>
      <c r="AJ34" s="54">
        <f>IF(AI$7=0,0,IF(ISBLANK('2ND ENTRY'!AJ34),"ABS",ROUNDUP('2ND ENTRY'!AJ34*(_xlfn.XLOOKUP(AI$7,SCODE,SUBTH,"ERROR",0,1))/'2ND ENTRY'!AJ$9,0)))</f>
        <v>4</v>
      </c>
      <c r="AK34" s="54">
        <f>IF(AI$7=0,0,IF(ISBLANK('2ND ENTRY'!AK34),"ABS",ROUNDUP('2ND ENTRY'!AK34*(_xlfn.XLOOKUP(AI$7,SCODE,SUBPR,"ERROR",0,1))/'2ND ENTRY'!AK$9,0)))</f>
        <v>15</v>
      </c>
      <c r="AL34" s="58"/>
      <c r="AM34" s="18">
        <v>53</v>
      </c>
      <c r="AN34" s="42"/>
      <c r="AO34" s="42">
        <v>12</v>
      </c>
      <c r="AP34" s="42">
        <f t="shared" si="15"/>
        <v>9</v>
      </c>
      <c r="AQ34" s="42"/>
      <c r="AU34" s="2">
        <f t="shared" si="8"/>
        <v>32</v>
      </c>
      <c r="AV34" s="2">
        <f t="shared" si="16"/>
        <v>2</v>
      </c>
      <c r="AW34" s="2">
        <f t="shared" si="9"/>
        <v>32</v>
      </c>
      <c r="AX34" s="2">
        <f t="shared" si="17"/>
        <v>2</v>
      </c>
      <c r="AY34" s="2">
        <f t="shared" si="10"/>
        <v>31</v>
      </c>
      <c r="AZ34" s="2">
        <f t="shared" si="18"/>
        <v>2</v>
      </c>
      <c r="BA34" s="2">
        <f t="shared" si="11"/>
        <v>27</v>
      </c>
      <c r="BB34" s="2">
        <f t="shared" si="19"/>
        <v>2</v>
      </c>
      <c r="BC34" s="2">
        <f t="shared" si="12"/>
        <v>31</v>
      </c>
      <c r="BD34" s="2">
        <f t="shared" si="20"/>
        <v>2</v>
      </c>
      <c r="BE34" s="2">
        <f t="shared" si="13"/>
        <v>18</v>
      </c>
      <c r="BF34" s="2">
        <f t="shared" si="21"/>
        <v>2</v>
      </c>
      <c r="BG34" s="2">
        <f t="shared" si="14"/>
        <v>18</v>
      </c>
      <c r="BH34" s="2">
        <f t="shared" si="22"/>
        <v>2</v>
      </c>
    </row>
    <row r="35" spans="1:60" ht="17.5">
      <c r="A35" s="53">
        <f>STD!A26</f>
        <v>25</v>
      </c>
      <c r="B35" s="53" t="str">
        <f>STD!B26</f>
        <v>ST0790184</v>
      </c>
      <c r="C35" s="53">
        <f>STD!C26</f>
        <v>200225</v>
      </c>
      <c r="D35" s="53" t="str">
        <f>STD!D26</f>
        <v>SULAP DARJI</v>
      </c>
      <c r="E35" s="53" t="str">
        <f>IF(STD!E26=0,"",STD!E26)</f>
        <v>ANNAPURNA</v>
      </c>
      <c r="F35" s="53" t="str">
        <f>STD!F26</f>
        <v>ENGLISH MEDIUM</v>
      </c>
      <c r="G35" s="53" t="str">
        <f t="shared" si="0"/>
        <v>EN</v>
      </c>
      <c r="H35" s="54">
        <f>IF(F$6=0,0,IF(ISBLANK('2ND ENTRY'!H35),"ABS",ROUNDUP('2ND ENTRY'!H35*(_xlfn.XLOOKUP(G$7,SCODE,SUBTH,"ERROR",0,1))/'2ND ENTRY'!H$9,0)))</f>
        <v>7</v>
      </c>
      <c r="I35" s="54">
        <f>IF(G$6=0,0,IF(ISBLANK('2ND ENTRY'!I35),"ABS",ROUNDUP('2ND ENTRY'!I35*(_xlfn.XLOOKUP(G$7,SCODE,SUBPR,"ERROR",0,1))/'2ND ENTRY'!I$9,0)))</f>
        <v>25</v>
      </c>
      <c r="J35" s="57"/>
      <c r="K35" s="53" t="str">
        <f t="shared" si="1"/>
        <v>NEP</v>
      </c>
      <c r="L35" s="54">
        <f>IF(K$7=0,0,IF(ISBLANK('2ND ENTRY'!L35),"ABS",ROUNDUP('2ND ENTRY'!L35*(_xlfn.XLOOKUP(K$7,SCODE,SUBTH,"ERROR",0,1))/'2ND ENTRY'!L$9,0)))</f>
        <v>6</v>
      </c>
      <c r="M35" s="54">
        <f>IF(K$7=0,0,IF(ISBLANK('2ND ENTRY'!M35),"ABS",ROUNDUP('2ND ENTRY'!M35*(_xlfn.XLOOKUP(K$7,SCODE,SUBPR,"ERROR",0,1))/'2ND ENTRY'!M$9,0)))</f>
        <v>24</v>
      </c>
      <c r="N35" s="57"/>
      <c r="O35" s="53" t="str">
        <f t="shared" si="2"/>
        <v>MATH</v>
      </c>
      <c r="P35" s="54">
        <f>IF(O$7=0,0,IF(ISBLANK('2ND ENTRY'!P35),"ABS",ROUNDUP('2ND ENTRY'!P35*(_xlfn.XLOOKUP(O$7,SCODE,SUBTH,"ERROR",0,1))/'2ND ENTRY'!P$9,0)))</f>
        <v>7</v>
      </c>
      <c r="Q35" s="54">
        <f>IF(O$7=0,0,IF(ISBLANK('2ND ENTRY'!Q35),"ABS",ROUNDUP('2ND ENTRY'!Q35*(_xlfn.XLOOKUP(O$7,SCODE,SUBPR,"ERROR",0,1))/'2ND ENTRY'!Q$9,0)))</f>
        <v>24</v>
      </c>
      <c r="R35" s="57"/>
      <c r="S35" s="53" t="str">
        <f t="shared" si="3"/>
        <v>SCI</v>
      </c>
      <c r="T35" s="54">
        <f>IF(S$7=0,0,IF(ISBLANK('2ND ENTRY'!T35),"ABS",ROUNDUP('2ND ENTRY'!T35*(_xlfn.XLOOKUP(S$7,SCODE,SUBTH,"ERROR",0,1))/'2ND ENTRY'!T$9,0)))</f>
        <v>4</v>
      </c>
      <c r="U35" s="54">
        <f>IF(S$7=0,0,IF(ISBLANK('2ND ENTRY'!U35),"ABS",ROUNDUP('2ND ENTRY'!U35*(_xlfn.XLOOKUP(S$7,SCODE,SUBPR,"ERROR",0,1))/'2ND ENTRY'!U$9,0)))</f>
        <v>22</v>
      </c>
      <c r="V35" s="57"/>
      <c r="W35" s="53" t="str">
        <f t="shared" si="4"/>
        <v>SOC</v>
      </c>
      <c r="X35" s="54">
        <f>IF(W$7=0,0,IF(ISBLANK('2ND ENTRY'!X35),"ABS",ROUNDUP('2ND ENTRY'!X35*(_xlfn.XLOOKUP(W$7,SCODE,SUBTH,"ERROR",0,1))/'2ND ENTRY'!X$9,0)))</f>
        <v>8</v>
      </c>
      <c r="Y35" s="54">
        <f>IF(W$7=0,0,IF(ISBLANK('2ND ENTRY'!Y35),"ABS",ROUNDUP('2ND ENTRY'!Y35*(_xlfn.XLOOKUP(W$7,SCODE,SUBPR,"ERROR",0,1))/'2ND ENTRY'!Y$9,0)))</f>
        <v>24</v>
      </c>
      <c r="Z35" s="57"/>
      <c r="AA35" s="53" t="str">
        <f t="shared" si="5"/>
        <v>GK</v>
      </c>
      <c r="AB35" s="54">
        <f>IF(AA$7=0,0,IF(ISBLANK('2ND ENTRY'!AB35),"ABS",ROUNDUP('2ND ENTRY'!AB35*(_xlfn.XLOOKUP(AA$7,SCODE,SUBTH,"ERROR",0,1))/'2ND ENTRY'!AB$9,0)))</f>
        <v>3</v>
      </c>
      <c r="AC35" s="54">
        <f>IF(AA$7=0,0,IF(ISBLANK('2ND ENTRY'!AC35),"ABS",ROUNDUP('2ND ENTRY'!AC35*(_xlfn.XLOOKUP(AA$7,SCODE,SUBPR,"ERROR",0,1))/'2ND ENTRY'!AC$9,0)))</f>
        <v>12</v>
      </c>
      <c r="AD35" s="57"/>
      <c r="AE35" s="53" t="str">
        <f t="shared" si="6"/>
        <v>ORA</v>
      </c>
      <c r="AF35" s="54">
        <f>IF(AE$7=0,0,IF(ISBLANK('2ND ENTRY'!AF35),"ABS",ROUNDUP('2ND ENTRY'!AF35*(_xlfn.XLOOKUP(AE$7,SCODE,SUBTH,"ERROR",0,1))/'2ND ENTRY'!AF$9,0)))</f>
        <v>3</v>
      </c>
      <c r="AG35" s="54">
        <f>IF(AE$7=0,0,IF(ISBLANK('2ND ENTRY'!AG35),"ABS",ROUNDUP('2ND ENTRY'!AG35*(_xlfn.XLOOKUP(AE$7,SCODE,SUBPR,"ERROR",0,1))/'2ND ENTRY'!AG$9,0)))</f>
        <v>12</v>
      </c>
      <c r="AH35" s="57"/>
      <c r="AI35" s="53" t="str">
        <f t="shared" si="7"/>
        <v>WS</v>
      </c>
      <c r="AJ35" s="54">
        <f>IF(AI$7=0,0,IF(ISBLANK('2ND ENTRY'!AJ35),"ABS",ROUNDUP('2ND ENTRY'!AJ35*(_xlfn.XLOOKUP(AI$7,SCODE,SUBTH,"ERROR",0,1))/'2ND ENTRY'!AJ$9,0)))</f>
        <v>3</v>
      </c>
      <c r="AK35" s="54">
        <f>IF(AI$7=0,0,IF(ISBLANK('2ND ENTRY'!AK35),"ABS",ROUNDUP('2ND ENTRY'!AK35*(_xlfn.XLOOKUP(AI$7,SCODE,SUBPR,"ERROR",0,1))/'2ND ENTRY'!AK$9,0)))</f>
        <v>12</v>
      </c>
      <c r="AL35" s="58"/>
      <c r="AM35" s="18">
        <v>56</v>
      </c>
      <c r="AN35" s="42"/>
      <c r="AO35" s="42">
        <v>10</v>
      </c>
      <c r="AP35" s="42">
        <f t="shared" si="15"/>
        <v>8</v>
      </c>
      <c r="AQ35" s="42"/>
      <c r="AU35" s="2">
        <f t="shared" si="8"/>
        <v>32</v>
      </c>
      <c r="AV35" s="2">
        <f t="shared" si="16"/>
        <v>2</v>
      </c>
      <c r="AW35" s="2">
        <f t="shared" si="9"/>
        <v>30</v>
      </c>
      <c r="AX35" s="2">
        <f t="shared" si="17"/>
        <v>2</v>
      </c>
      <c r="AY35" s="2">
        <f t="shared" si="10"/>
        <v>31</v>
      </c>
      <c r="AZ35" s="2">
        <f t="shared" si="18"/>
        <v>2</v>
      </c>
      <c r="BA35" s="2">
        <f t="shared" si="11"/>
        <v>26</v>
      </c>
      <c r="BB35" s="2">
        <f t="shared" si="19"/>
        <v>2</v>
      </c>
      <c r="BC35" s="2">
        <f t="shared" si="12"/>
        <v>32</v>
      </c>
      <c r="BD35" s="2">
        <f t="shared" si="20"/>
        <v>2</v>
      </c>
      <c r="BE35" s="2">
        <f t="shared" si="13"/>
        <v>15</v>
      </c>
      <c r="BF35" s="2">
        <f t="shared" si="21"/>
        <v>1</v>
      </c>
      <c r="BG35" s="2">
        <f t="shared" si="14"/>
        <v>15</v>
      </c>
      <c r="BH35" s="2">
        <f t="shared" si="22"/>
        <v>1</v>
      </c>
    </row>
    <row r="36" spans="1:60" ht="17.5">
      <c r="A36" s="53">
        <f>STD!A27</f>
        <v>26</v>
      </c>
      <c r="B36" s="53" t="str">
        <f>STD!B27</f>
        <v>ST0790180</v>
      </c>
      <c r="C36" s="53">
        <f>STD!C27</f>
        <v>200226</v>
      </c>
      <c r="D36" s="53" t="str">
        <f>STD!D27</f>
        <v>SWARNIM HANG RAI</v>
      </c>
      <c r="E36" s="53" t="str">
        <f>IF(STD!E27=0,"",STD!E27)</f>
        <v>ANNAPURNA</v>
      </c>
      <c r="F36" s="53" t="str">
        <f>STD!F27</f>
        <v>ENGLISH MEDIUM</v>
      </c>
      <c r="G36" s="53" t="str">
        <f t="shared" si="0"/>
        <v>EN</v>
      </c>
      <c r="H36" s="54">
        <f>IF(F$6=0,0,IF(ISBLANK('2ND ENTRY'!H36),"ABS",ROUNDUP('2ND ENTRY'!H36*(_xlfn.XLOOKUP(G$7,SCODE,SUBTH,"ERROR",0,1))/'2ND ENTRY'!H$9,0)))</f>
        <v>5</v>
      </c>
      <c r="I36" s="54">
        <f>IF(G$6=0,0,IF(ISBLANK('2ND ENTRY'!I36),"ABS",ROUNDUP('2ND ENTRY'!I36*(_xlfn.XLOOKUP(G$7,SCODE,SUBPR,"ERROR",0,1))/'2ND ENTRY'!I$9,0)))</f>
        <v>25</v>
      </c>
      <c r="J36" s="57"/>
      <c r="K36" s="53" t="str">
        <f t="shared" si="1"/>
        <v>NEP</v>
      </c>
      <c r="L36" s="54">
        <f>IF(K$7=0,0,IF(ISBLANK('2ND ENTRY'!L36),"ABS",ROUNDUP('2ND ENTRY'!L36*(_xlfn.XLOOKUP(K$7,SCODE,SUBTH,"ERROR",0,1))/'2ND ENTRY'!L$9,0)))</f>
        <v>7</v>
      </c>
      <c r="M36" s="54">
        <f>IF(K$7=0,0,IF(ISBLANK('2ND ENTRY'!M36),"ABS",ROUNDUP('2ND ENTRY'!M36*(_xlfn.XLOOKUP(K$7,SCODE,SUBPR,"ERROR",0,1))/'2ND ENTRY'!M$9,0)))</f>
        <v>25</v>
      </c>
      <c r="N36" s="57"/>
      <c r="O36" s="53" t="str">
        <f t="shared" si="2"/>
        <v>MATH</v>
      </c>
      <c r="P36" s="54">
        <f>IF(O$7=0,0,IF(ISBLANK('2ND ENTRY'!P36),"ABS",ROUNDUP('2ND ENTRY'!P36*(_xlfn.XLOOKUP(O$7,SCODE,SUBTH,"ERROR",0,1))/'2ND ENTRY'!P$9,0)))</f>
        <v>6</v>
      </c>
      <c r="Q36" s="54">
        <f>IF(O$7=0,0,IF(ISBLANK('2ND ENTRY'!Q36),"ABS",ROUNDUP('2ND ENTRY'!Q36*(_xlfn.XLOOKUP(O$7,SCODE,SUBPR,"ERROR",0,1))/'2ND ENTRY'!Q$9,0)))</f>
        <v>24</v>
      </c>
      <c r="R36" s="57"/>
      <c r="S36" s="53" t="str">
        <f t="shared" si="3"/>
        <v>SCI</v>
      </c>
      <c r="T36" s="54">
        <f>IF(S$7=0,0,IF(ISBLANK('2ND ENTRY'!T36),"ABS",ROUNDUP('2ND ENTRY'!T36*(_xlfn.XLOOKUP(S$7,SCODE,SUBTH,"ERROR",0,1))/'2ND ENTRY'!T$9,0)))</f>
        <v>5</v>
      </c>
      <c r="U36" s="54">
        <f>IF(S$7=0,0,IF(ISBLANK('2ND ENTRY'!U36),"ABS",ROUNDUP('2ND ENTRY'!U36*(_xlfn.XLOOKUP(S$7,SCODE,SUBPR,"ERROR",0,1))/'2ND ENTRY'!U$9,0)))</f>
        <v>22</v>
      </c>
      <c r="V36" s="57"/>
      <c r="W36" s="53" t="str">
        <f t="shared" si="4"/>
        <v>SOC</v>
      </c>
      <c r="X36" s="54">
        <f>IF(W$7=0,0,IF(ISBLANK('2ND ENTRY'!X36),"ABS",ROUNDUP('2ND ENTRY'!X36*(_xlfn.XLOOKUP(W$7,SCODE,SUBTH,"ERROR",0,1))/'2ND ENTRY'!X$9,0)))</f>
        <v>7</v>
      </c>
      <c r="Y36" s="54">
        <f>IF(W$7=0,0,IF(ISBLANK('2ND ENTRY'!Y36),"ABS",ROUNDUP('2ND ENTRY'!Y36*(_xlfn.XLOOKUP(W$7,SCODE,SUBPR,"ERROR",0,1))/'2ND ENTRY'!Y$9,0)))</f>
        <v>25</v>
      </c>
      <c r="Z36" s="57"/>
      <c r="AA36" s="53" t="str">
        <f t="shared" si="5"/>
        <v>GK</v>
      </c>
      <c r="AB36" s="54">
        <f>IF(AA$7=0,0,IF(ISBLANK('2ND ENTRY'!AB36),"ABS",ROUNDUP('2ND ENTRY'!AB36*(_xlfn.XLOOKUP(AA$7,SCODE,SUBTH,"ERROR",0,1))/'2ND ENTRY'!AB$9,0)))</f>
        <v>3</v>
      </c>
      <c r="AC36" s="54">
        <f>IF(AA$7=0,0,IF(ISBLANK('2ND ENTRY'!AC36),"ABS",ROUNDUP('2ND ENTRY'!AC36*(_xlfn.XLOOKUP(AA$7,SCODE,SUBPR,"ERROR",0,1))/'2ND ENTRY'!AC$9,0)))</f>
        <v>14</v>
      </c>
      <c r="AD36" s="57"/>
      <c r="AE36" s="53" t="str">
        <f t="shared" si="6"/>
        <v>ORA</v>
      </c>
      <c r="AF36" s="54">
        <f>IF(AE$7=0,0,IF(ISBLANK('2ND ENTRY'!AF36),"ABS",ROUNDUP('2ND ENTRY'!AF36*(_xlfn.XLOOKUP(AE$7,SCODE,SUBTH,"ERROR",0,1))/'2ND ENTRY'!AF$9,0)))</f>
        <v>3</v>
      </c>
      <c r="AG36" s="54">
        <f>IF(AE$7=0,0,IF(ISBLANK('2ND ENTRY'!AG36),"ABS",ROUNDUP('2ND ENTRY'!AG36*(_xlfn.XLOOKUP(AE$7,SCODE,SUBPR,"ERROR",0,1))/'2ND ENTRY'!AG$9,0)))</f>
        <v>14</v>
      </c>
      <c r="AH36" s="57"/>
      <c r="AI36" s="53" t="str">
        <f t="shared" si="7"/>
        <v>WS</v>
      </c>
      <c r="AJ36" s="54">
        <f>IF(AI$7=0,0,IF(ISBLANK('2ND ENTRY'!AJ36),"ABS",ROUNDUP('2ND ENTRY'!AJ36*(_xlfn.XLOOKUP(AI$7,SCODE,SUBTH,"ERROR",0,1))/'2ND ENTRY'!AJ$9,0)))</f>
        <v>3</v>
      </c>
      <c r="AK36" s="54">
        <f>IF(AI$7=0,0,IF(ISBLANK('2ND ENTRY'!AK36),"ABS",ROUNDUP('2ND ENTRY'!AK36*(_xlfn.XLOOKUP(AI$7,SCODE,SUBPR,"ERROR",0,1))/'2ND ENTRY'!AK$9,0)))</f>
        <v>14</v>
      </c>
      <c r="AL36" s="58"/>
      <c r="AM36" s="18">
        <v>50</v>
      </c>
      <c r="AN36" s="42"/>
      <c r="AO36" s="42">
        <v>36</v>
      </c>
      <c r="AP36" s="42">
        <f t="shared" si="15"/>
        <v>27</v>
      </c>
      <c r="AQ36" s="42"/>
      <c r="AU36" s="2">
        <f t="shared" si="8"/>
        <v>30</v>
      </c>
      <c r="AV36" s="2">
        <f t="shared" si="16"/>
        <v>2</v>
      </c>
      <c r="AW36" s="2">
        <f t="shared" si="9"/>
        <v>32</v>
      </c>
      <c r="AX36" s="2">
        <f t="shared" si="17"/>
        <v>2</v>
      </c>
      <c r="AY36" s="2">
        <f t="shared" si="10"/>
        <v>30</v>
      </c>
      <c r="AZ36" s="2">
        <f t="shared" si="18"/>
        <v>2</v>
      </c>
      <c r="BA36" s="2">
        <f t="shared" si="11"/>
        <v>27</v>
      </c>
      <c r="BB36" s="2">
        <f t="shared" si="19"/>
        <v>2</v>
      </c>
      <c r="BC36" s="2">
        <f t="shared" si="12"/>
        <v>32</v>
      </c>
      <c r="BD36" s="2">
        <f t="shared" si="20"/>
        <v>2</v>
      </c>
      <c r="BE36" s="2">
        <f t="shared" si="13"/>
        <v>17</v>
      </c>
      <c r="BF36" s="2">
        <f t="shared" si="21"/>
        <v>2</v>
      </c>
      <c r="BG36" s="2">
        <f t="shared" si="14"/>
        <v>17</v>
      </c>
      <c r="BH36" s="2">
        <f t="shared" si="22"/>
        <v>2</v>
      </c>
    </row>
    <row r="37" spans="1:60" ht="17.5">
      <c r="A37" s="53">
        <f>STD!A28</f>
        <v>27</v>
      </c>
      <c r="B37" s="53" t="str">
        <f>STD!B28</f>
        <v>ST0800299</v>
      </c>
      <c r="C37" s="53">
        <f>STD!C28</f>
        <v>200227</v>
      </c>
      <c r="D37" s="53" t="str">
        <f>STD!D28</f>
        <v>TILAK LAWATI</v>
      </c>
      <c r="E37" s="53" t="str">
        <f>IF(STD!E28=0,"",STD!E28)</f>
        <v>ANNAPURNA</v>
      </c>
      <c r="F37" s="53" t="str">
        <f>STD!F28</f>
        <v>ENGLISH MEDIUM</v>
      </c>
      <c r="G37" s="53" t="str">
        <f t="shared" si="0"/>
        <v>EN</v>
      </c>
      <c r="H37" s="54">
        <f>IF(F$6=0,0,IF(ISBLANK('2ND ENTRY'!H37),"ABS",ROUNDUP('2ND ENTRY'!H37*(_xlfn.XLOOKUP(G$7,SCODE,SUBTH,"ERROR",0,1))/'2ND ENTRY'!H$9,0)))</f>
        <v>9</v>
      </c>
      <c r="I37" s="54">
        <f>IF(G$6=0,0,IF(ISBLANK('2ND ENTRY'!I37),"ABS",ROUNDUP('2ND ENTRY'!I37*(_xlfn.XLOOKUP(G$7,SCODE,SUBPR,"ERROR",0,1))/'2ND ENTRY'!I$9,0)))</f>
        <v>25</v>
      </c>
      <c r="J37" s="57"/>
      <c r="K37" s="53" t="str">
        <f t="shared" si="1"/>
        <v>NEP</v>
      </c>
      <c r="L37" s="54">
        <f>IF(K$7=0,0,IF(ISBLANK('2ND ENTRY'!L37),"ABS",ROUNDUP('2ND ENTRY'!L37*(_xlfn.XLOOKUP(K$7,SCODE,SUBTH,"ERROR",0,1))/'2ND ENTRY'!L$9,0)))</f>
        <v>8</v>
      </c>
      <c r="M37" s="54">
        <f>IF(K$7=0,0,IF(ISBLANK('2ND ENTRY'!M37),"ABS",ROUNDUP('2ND ENTRY'!M37*(_xlfn.XLOOKUP(K$7,SCODE,SUBPR,"ERROR",0,1))/'2ND ENTRY'!M$9,0)))</f>
        <v>25</v>
      </c>
      <c r="N37" s="57"/>
      <c r="O37" s="53" t="str">
        <f t="shared" si="2"/>
        <v>MATH</v>
      </c>
      <c r="P37" s="54">
        <f>IF(O$7=0,0,IF(ISBLANK('2ND ENTRY'!P37),"ABS",ROUNDUP('2ND ENTRY'!P37*(_xlfn.XLOOKUP(O$7,SCODE,SUBTH,"ERROR",0,1))/'2ND ENTRY'!P$9,0)))</f>
        <v>8</v>
      </c>
      <c r="Q37" s="54">
        <f>IF(O$7=0,0,IF(ISBLANK('2ND ENTRY'!Q37),"ABS",ROUNDUP('2ND ENTRY'!Q37*(_xlfn.XLOOKUP(O$7,SCODE,SUBPR,"ERROR",0,1))/'2ND ENTRY'!Q$9,0)))</f>
        <v>24</v>
      </c>
      <c r="R37" s="57"/>
      <c r="S37" s="53" t="str">
        <f t="shared" si="3"/>
        <v>SCI</v>
      </c>
      <c r="T37" s="54">
        <f>IF(S$7=0,0,IF(ISBLANK('2ND ENTRY'!T37),"ABS",ROUNDUP('2ND ENTRY'!T37*(_xlfn.XLOOKUP(S$7,SCODE,SUBTH,"ERROR",0,1))/'2ND ENTRY'!T$9,0)))</f>
        <v>9</v>
      </c>
      <c r="U37" s="54">
        <f>IF(S$7=0,0,IF(ISBLANK('2ND ENTRY'!U37),"ABS",ROUNDUP('2ND ENTRY'!U37*(_xlfn.XLOOKUP(S$7,SCODE,SUBPR,"ERROR",0,1))/'2ND ENTRY'!U$9,0)))</f>
        <v>23</v>
      </c>
      <c r="V37" s="57"/>
      <c r="W37" s="53" t="str">
        <f t="shared" si="4"/>
        <v>SOC</v>
      </c>
      <c r="X37" s="54">
        <f>IF(W$7=0,0,IF(ISBLANK('2ND ENTRY'!X37),"ABS",ROUNDUP('2ND ENTRY'!X37*(_xlfn.XLOOKUP(W$7,SCODE,SUBTH,"ERROR",0,1))/'2ND ENTRY'!X$9,0)))</f>
        <v>9</v>
      </c>
      <c r="Y37" s="54">
        <f>IF(W$7=0,0,IF(ISBLANK('2ND ENTRY'!Y37),"ABS",ROUNDUP('2ND ENTRY'!Y37*(_xlfn.XLOOKUP(W$7,SCODE,SUBPR,"ERROR",0,1))/'2ND ENTRY'!Y$9,0)))</f>
        <v>25</v>
      </c>
      <c r="Z37" s="57"/>
      <c r="AA37" s="53" t="str">
        <f t="shared" si="5"/>
        <v>GK</v>
      </c>
      <c r="AB37" s="54">
        <f>IF(AA$7=0,0,IF(ISBLANK('2ND ENTRY'!AB37),"ABS",ROUNDUP('2ND ENTRY'!AB37*(_xlfn.XLOOKUP(AA$7,SCODE,SUBTH,"ERROR",0,1))/'2ND ENTRY'!AB$9,0)))</f>
        <v>4</v>
      </c>
      <c r="AC37" s="54">
        <f>IF(AA$7=0,0,IF(ISBLANK('2ND ENTRY'!AC37),"ABS",ROUNDUP('2ND ENTRY'!AC37*(_xlfn.XLOOKUP(AA$7,SCODE,SUBPR,"ERROR",0,1))/'2ND ENTRY'!AC$9,0)))</f>
        <v>18</v>
      </c>
      <c r="AD37" s="57"/>
      <c r="AE37" s="53" t="str">
        <f t="shared" si="6"/>
        <v>ORA</v>
      </c>
      <c r="AF37" s="54">
        <f>IF(AE$7=0,0,IF(ISBLANK('2ND ENTRY'!AF37),"ABS",ROUNDUP('2ND ENTRY'!AF37*(_xlfn.XLOOKUP(AE$7,SCODE,SUBTH,"ERROR",0,1))/'2ND ENTRY'!AF$9,0)))</f>
        <v>5</v>
      </c>
      <c r="AG37" s="54">
        <f>IF(AE$7=0,0,IF(ISBLANK('2ND ENTRY'!AG37),"ABS",ROUNDUP('2ND ENTRY'!AG37*(_xlfn.XLOOKUP(AE$7,SCODE,SUBPR,"ERROR",0,1))/'2ND ENTRY'!AG$9,0)))</f>
        <v>18</v>
      </c>
      <c r="AH37" s="57"/>
      <c r="AI37" s="53" t="str">
        <f t="shared" si="7"/>
        <v>WS</v>
      </c>
      <c r="AJ37" s="54">
        <f>IF(AI$7=0,0,IF(ISBLANK('2ND ENTRY'!AJ37),"ABS",ROUNDUP('2ND ENTRY'!AJ37*(_xlfn.XLOOKUP(AI$7,SCODE,SUBTH,"ERROR",0,1))/'2ND ENTRY'!AJ$9,0)))</f>
        <v>3</v>
      </c>
      <c r="AK37" s="54">
        <f>IF(AI$7=0,0,IF(ISBLANK('2ND ENTRY'!AK37),"ABS",ROUNDUP('2ND ENTRY'!AK37*(_xlfn.XLOOKUP(AI$7,SCODE,SUBPR,"ERROR",0,1))/'2ND ENTRY'!AK$9,0)))</f>
        <v>18</v>
      </c>
      <c r="AL37" s="58"/>
      <c r="AM37" s="18">
        <v>56</v>
      </c>
      <c r="AN37" s="42"/>
      <c r="AO37" s="42">
        <v>1</v>
      </c>
      <c r="AP37" s="42">
        <f t="shared" si="15"/>
        <v>1</v>
      </c>
      <c r="AQ37" s="42"/>
      <c r="AU37" s="2">
        <f t="shared" si="8"/>
        <v>34</v>
      </c>
      <c r="AV37" s="2">
        <f t="shared" si="16"/>
        <v>3</v>
      </c>
      <c r="AW37" s="2">
        <f t="shared" si="9"/>
        <v>33</v>
      </c>
      <c r="AX37" s="2">
        <f t="shared" si="17"/>
        <v>2</v>
      </c>
      <c r="AY37" s="2">
        <f t="shared" si="10"/>
        <v>32</v>
      </c>
      <c r="AZ37" s="2">
        <f t="shared" si="18"/>
        <v>2</v>
      </c>
      <c r="BA37" s="2">
        <f t="shared" si="11"/>
        <v>32</v>
      </c>
      <c r="BB37" s="2">
        <f t="shared" si="19"/>
        <v>2</v>
      </c>
      <c r="BC37" s="2">
        <f t="shared" si="12"/>
        <v>34</v>
      </c>
      <c r="BD37" s="2">
        <f t="shared" si="20"/>
        <v>3</v>
      </c>
      <c r="BE37" s="2">
        <f t="shared" si="13"/>
        <v>22</v>
      </c>
      <c r="BF37" s="2">
        <f t="shared" si="21"/>
        <v>2</v>
      </c>
      <c r="BG37" s="2">
        <f t="shared" si="14"/>
        <v>23</v>
      </c>
      <c r="BH37" s="2">
        <f t="shared" si="22"/>
        <v>2</v>
      </c>
    </row>
    <row r="38" spans="1:60" ht="17.5">
      <c r="A38" s="53">
        <f>STD!A29</f>
        <v>28</v>
      </c>
      <c r="B38" s="53" t="str">
        <f>STD!B29</f>
        <v>ST0790196</v>
      </c>
      <c r="C38" s="53">
        <f>STD!C29</f>
        <v>200228</v>
      </c>
      <c r="D38" s="53" t="str">
        <f>STD!D29</f>
        <v>VINTUNA SHRESTHA</v>
      </c>
      <c r="E38" s="53" t="str">
        <f>IF(STD!E29=0,"",STD!E29)</f>
        <v>ANNAPURNA</v>
      </c>
      <c r="F38" s="53" t="str">
        <f>STD!F29</f>
        <v>ENGLISH MEDIUM</v>
      </c>
      <c r="G38" s="53" t="str">
        <f t="shared" si="0"/>
        <v>EN</v>
      </c>
      <c r="H38" s="54">
        <f>IF(F$6=0,0,IF(ISBLANK('2ND ENTRY'!H38),"ABS",ROUNDUP('2ND ENTRY'!H38*(_xlfn.XLOOKUP(G$7,SCODE,SUBTH,"ERROR",0,1))/'2ND ENTRY'!H$9,0)))</f>
        <v>9</v>
      </c>
      <c r="I38" s="54">
        <f>IF(G$6=0,0,IF(ISBLANK('2ND ENTRY'!I38),"ABS",ROUNDUP('2ND ENTRY'!I38*(_xlfn.XLOOKUP(G$7,SCODE,SUBPR,"ERROR",0,1))/'2ND ENTRY'!I$9,0)))</f>
        <v>25</v>
      </c>
      <c r="J38" s="57"/>
      <c r="K38" s="53" t="str">
        <f t="shared" si="1"/>
        <v>NEP</v>
      </c>
      <c r="L38" s="54">
        <f>IF(K$7=0,0,IF(ISBLANK('2ND ENTRY'!L38),"ABS",ROUNDUP('2ND ENTRY'!L38*(_xlfn.XLOOKUP(K$7,SCODE,SUBTH,"ERROR",0,1))/'2ND ENTRY'!L$9,0)))</f>
        <v>8</v>
      </c>
      <c r="M38" s="54">
        <f>IF(K$7=0,0,IF(ISBLANK('2ND ENTRY'!M38),"ABS",ROUNDUP('2ND ENTRY'!M38*(_xlfn.XLOOKUP(K$7,SCODE,SUBPR,"ERROR",0,1))/'2ND ENTRY'!M$9,0)))</f>
        <v>25</v>
      </c>
      <c r="N38" s="57"/>
      <c r="O38" s="53" t="str">
        <f t="shared" si="2"/>
        <v>MATH</v>
      </c>
      <c r="P38" s="54">
        <f>IF(O$7=0,0,IF(ISBLANK('2ND ENTRY'!P38),"ABS",ROUNDUP('2ND ENTRY'!P38*(_xlfn.XLOOKUP(O$7,SCODE,SUBTH,"ERROR",0,1))/'2ND ENTRY'!P$9,0)))</f>
        <v>8</v>
      </c>
      <c r="Q38" s="54">
        <f>IF(O$7=0,0,IF(ISBLANK('2ND ENTRY'!Q38),"ABS",ROUNDUP('2ND ENTRY'!Q38*(_xlfn.XLOOKUP(O$7,SCODE,SUBPR,"ERROR",0,1))/'2ND ENTRY'!Q$9,0)))</f>
        <v>24</v>
      </c>
      <c r="R38" s="57"/>
      <c r="S38" s="53" t="str">
        <f t="shared" si="3"/>
        <v>SCI</v>
      </c>
      <c r="T38" s="54">
        <f>IF(S$7=0,0,IF(ISBLANK('2ND ENTRY'!T38),"ABS",ROUNDUP('2ND ENTRY'!T38*(_xlfn.XLOOKUP(S$7,SCODE,SUBTH,"ERROR",0,1))/'2ND ENTRY'!T$9,0)))</f>
        <v>9</v>
      </c>
      <c r="U38" s="54">
        <f>IF(S$7=0,0,IF(ISBLANK('2ND ENTRY'!U38),"ABS",ROUNDUP('2ND ENTRY'!U38*(_xlfn.XLOOKUP(S$7,SCODE,SUBPR,"ERROR",0,1))/'2ND ENTRY'!U$9,0)))</f>
        <v>23</v>
      </c>
      <c r="V38" s="57"/>
      <c r="W38" s="53" t="str">
        <f t="shared" si="4"/>
        <v>SOC</v>
      </c>
      <c r="X38" s="54">
        <f>IF(W$7=0,0,IF(ISBLANK('2ND ENTRY'!X38),"ABS",ROUNDUP('2ND ENTRY'!X38*(_xlfn.XLOOKUP(W$7,SCODE,SUBTH,"ERROR",0,1))/'2ND ENTRY'!X$9,0)))</f>
        <v>9</v>
      </c>
      <c r="Y38" s="54">
        <f>IF(W$7=0,0,IF(ISBLANK('2ND ENTRY'!Y38),"ABS",ROUNDUP('2ND ENTRY'!Y38*(_xlfn.XLOOKUP(W$7,SCODE,SUBPR,"ERROR",0,1))/'2ND ENTRY'!Y$9,0)))</f>
        <v>25</v>
      </c>
      <c r="Z38" s="57"/>
      <c r="AA38" s="53" t="str">
        <f t="shared" si="5"/>
        <v>GK</v>
      </c>
      <c r="AB38" s="54">
        <f>IF(AA$7=0,0,IF(ISBLANK('2ND ENTRY'!AB38),"ABS",ROUNDUP('2ND ENTRY'!AB38*(_xlfn.XLOOKUP(AA$7,SCODE,SUBTH,"ERROR",0,1))/'2ND ENTRY'!AB$9,0)))</f>
        <v>4</v>
      </c>
      <c r="AC38" s="54">
        <f>IF(AA$7=0,0,IF(ISBLANK('2ND ENTRY'!AC38),"ABS",ROUNDUP('2ND ENTRY'!AC38*(_xlfn.XLOOKUP(AA$7,SCODE,SUBPR,"ERROR",0,1))/'2ND ENTRY'!AC$9,0)))</f>
        <v>18</v>
      </c>
      <c r="AD38" s="57"/>
      <c r="AE38" s="53" t="str">
        <f t="shared" si="6"/>
        <v>ORA</v>
      </c>
      <c r="AF38" s="54">
        <f>IF(AE$7=0,0,IF(ISBLANK('2ND ENTRY'!AF38),"ABS",ROUNDUP('2ND ENTRY'!AF38*(_xlfn.XLOOKUP(AE$7,SCODE,SUBTH,"ERROR",0,1))/'2ND ENTRY'!AF$9,0)))</f>
        <v>5</v>
      </c>
      <c r="AG38" s="54">
        <f>IF(AE$7=0,0,IF(ISBLANK('2ND ENTRY'!AG38),"ABS",ROUNDUP('2ND ENTRY'!AG38*(_xlfn.XLOOKUP(AE$7,SCODE,SUBPR,"ERROR",0,1))/'2ND ENTRY'!AG$9,0)))</f>
        <v>18</v>
      </c>
      <c r="AH38" s="57"/>
      <c r="AI38" s="53" t="str">
        <f t="shared" si="7"/>
        <v>WS</v>
      </c>
      <c r="AJ38" s="54">
        <f>IF(AI$7=0,0,IF(ISBLANK('2ND ENTRY'!AJ38),"ABS",ROUNDUP('2ND ENTRY'!AJ38*(_xlfn.XLOOKUP(AI$7,SCODE,SUBTH,"ERROR",0,1))/'2ND ENTRY'!AJ$9,0)))</f>
        <v>3</v>
      </c>
      <c r="AK38" s="54">
        <f>IF(AI$7=0,0,IF(ISBLANK('2ND ENTRY'!AK38),"ABS",ROUNDUP('2ND ENTRY'!AK38*(_xlfn.XLOOKUP(AI$7,SCODE,SUBPR,"ERROR",0,1))/'2ND ENTRY'!AK$9,0)))</f>
        <v>18</v>
      </c>
      <c r="AL38" s="58"/>
      <c r="AM38" s="18">
        <v>55</v>
      </c>
      <c r="AN38" s="42"/>
      <c r="AO38" s="42">
        <v>30</v>
      </c>
      <c r="AP38" s="42">
        <f t="shared" si="15"/>
        <v>23</v>
      </c>
      <c r="AQ38" s="42"/>
      <c r="AU38" s="2">
        <f t="shared" si="8"/>
        <v>34</v>
      </c>
      <c r="AV38" s="2">
        <f t="shared" si="16"/>
        <v>3</v>
      </c>
      <c r="AW38" s="2">
        <f t="shared" si="9"/>
        <v>33</v>
      </c>
      <c r="AX38" s="2">
        <f t="shared" si="17"/>
        <v>2</v>
      </c>
      <c r="AY38" s="2">
        <f t="shared" si="10"/>
        <v>32</v>
      </c>
      <c r="AZ38" s="2">
        <f t="shared" si="18"/>
        <v>2</v>
      </c>
      <c r="BA38" s="2">
        <f t="shared" si="11"/>
        <v>32</v>
      </c>
      <c r="BB38" s="2">
        <f t="shared" si="19"/>
        <v>2</v>
      </c>
      <c r="BC38" s="2">
        <f t="shared" si="12"/>
        <v>34</v>
      </c>
      <c r="BD38" s="2">
        <f t="shared" si="20"/>
        <v>3</v>
      </c>
      <c r="BE38" s="2">
        <f t="shared" si="13"/>
        <v>22</v>
      </c>
      <c r="BF38" s="2">
        <f t="shared" si="21"/>
        <v>2</v>
      </c>
      <c r="BG38" s="2">
        <f t="shared" si="14"/>
        <v>23</v>
      </c>
      <c r="BH38" s="2">
        <f t="shared" si="22"/>
        <v>2</v>
      </c>
    </row>
    <row r="39" spans="1:60" ht="17.5">
      <c r="A39" s="53">
        <f>STD!A30</f>
        <v>0</v>
      </c>
      <c r="B39" s="53">
        <f>STD!B30</f>
        <v>0</v>
      </c>
      <c r="C39" s="53">
        <f>STD!C30</f>
        <v>0</v>
      </c>
      <c r="D39" s="53">
        <f>STD!D30</f>
        <v>0</v>
      </c>
      <c r="E39" s="53" t="str">
        <f>IF(STD!E30=0,"",STD!E30)</f>
        <v>ANNAPURNA</v>
      </c>
      <c r="F39" s="53" t="str">
        <f>STD!F30</f>
        <v>ENGLISH MEDIUM</v>
      </c>
      <c r="G39" s="53" t="str">
        <f t="shared" si="0"/>
        <v>ERROR</v>
      </c>
      <c r="H39" s="54" t="str">
        <f>IF(F$6=0,0,IF(ISBLANK('2ND ENTRY'!H39),"ABS",ROUNDUP('2ND ENTRY'!H39*(_xlfn.XLOOKUP(G$7,SCODE,SUBTH,"ERROR",0,1))/'2ND ENTRY'!H$9,0)))</f>
        <v>ABS</v>
      </c>
      <c r="I39" s="54" t="str">
        <f>IF(G$6=0,0,IF(ISBLANK('2ND ENTRY'!I39),"ABS",ROUNDUP('2ND ENTRY'!I39*(_xlfn.XLOOKUP(G$7,SCODE,SUBPR,"ERROR",0,1))/'2ND ENTRY'!I$9,0)))</f>
        <v>ABS</v>
      </c>
      <c r="J39" s="57"/>
      <c r="K39" s="53" t="str">
        <f t="shared" si="1"/>
        <v>ERROR</v>
      </c>
      <c r="L39" s="54" t="str">
        <f>IF(K$7=0,0,IF(ISBLANK('2ND ENTRY'!L39),"ABS",ROUNDUP('2ND ENTRY'!L39*(_xlfn.XLOOKUP(K$7,SCODE,SUBTH,"ERROR",0,1))/'2ND ENTRY'!L$9,0)))</f>
        <v>ABS</v>
      </c>
      <c r="M39" s="54" t="str">
        <f>IF(K$7=0,0,IF(ISBLANK('2ND ENTRY'!M39),"ABS",ROUNDUP('2ND ENTRY'!M39*(_xlfn.XLOOKUP(K$7,SCODE,SUBPR,"ERROR",0,1))/'2ND ENTRY'!M$9,0)))</f>
        <v>ABS</v>
      </c>
      <c r="N39" s="57"/>
      <c r="O39" s="53" t="str">
        <f t="shared" si="2"/>
        <v>ERROR</v>
      </c>
      <c r="P39" s="54" t="str">
        <f>IF(O$7=0,0,IF(ISBLANK('2ND ENTRY'!P39),"ABS",ROUNDUP('2ND ENTRY'!P39*(_xlfn.XLOOKUP(O$7,SCODE,SUBTH,"ERROR",0,1))/'2ND ENTRY'!P$9,0)))</f>
        <v>ABS</v>
      </c>
      <c r="Q39" s="54" t="str">
        <f>IF(O$7=0,0,IF(ISBLANK('2ND ENTRY'!Q39),"ABS",ROUNDUP('2ND ENTRY'!Q39*(_xlfn.XLOOKUP(O$7,SCODE,SUBPR,"ERROR",0,1))/'2ND ENTRY'!Q$9,0)))</f>
        <v>ABS</v>
      </c>
      <c r="R39" s="57"/>
      <c r="S39" s="53" t="str">
        <f t="shared" si="3"/>
        <v>ERROR</v>
      </c>
      <c r="T39" s="54" t="str">
        <f>IF(S$7=0,0,IF(ISBLANK('2ND ENTRY'!T39),"ABS",ROUNDUP('2ND ENTRY'!T39*(_xlfn.XLOOKUP(S$7,SCODE,SUBTH,"ERROR",0,1))/'2ND ENTRY'!T$9,0)))</f>
        <v>ABS</v>
      </c>
      <c r="U39" s="54" t="str">
        <f>IF(S$7=0,0,IF(ISBLANK('2ND ENTRY'!U39),"ABS",ROUNDUP('2ND ENTRY'!U39*(_xlfn.XLOOKUP(S$7,SCODE,SUBPR,"ERROR",0,1))/'2ND ENTRY'!U$9,0)))</f>
        <v>ABS</v>
      </c>
      <c r="V39" s="57"/>
      <c r="W39" s="53" t="str">
        <f t="shared" si="4"/>
        <v>ERROR</v>
      </c>
      <c r="X39" s="54" t="str">
        <f>IF(W$7=0,0,IF(ISBLANK('2ND ENTRY'!X39),"ABS",ROUNDUP('2ND ENTRY'!X39*(_xlfn.XLOOKUP(W$7,SCODE,SUBTH,"ERROR",0,1))/'2ND ENTRY'!X$9,0)))</f>
        <v>ABS</v>
      </c>
      <c r="Y39" s="54" t="str">
        <f>IF(W$7=0,0,IF(ISBLANK('2ND ENTRY'!Y39),"ABS",ROUNDUP('2ND ENTRY'!Y39*(_xlfn.XLOOKUP(W$7,SCODE,SUBPR,"ERROR",0,1))/'2ND ENTRY'!Y$9,0)))</f>
        <v>ABS</v>
      </c>
      <c r="Z39" s="57"/>
      <c r="AA39" s="53" t="str">
        <f t="shared" si="5"/>
        <v>ERROR</v>
      </c>
      <c r="AB39" s="54" t="str">
        <f>IF(AA$7=0,0,IF(ISBLANK('2ND ENTRY'!AB39),"ABS",ROUNDUP('2ND ENTRY'!AB39*(_xlfn.XLOOKUP(AA$7,SCODE,SUBTH,"ERROR",0,1))/'2ND ENTRY'!AB$9,0)))</f>
        <v>ABS</v>
      </c>
      <c r="AC39" s="54" t="str">
        <f>IF(AA$7=0,0,IF(ISBLANK('2ND ENTRY'!AC39),"ABS",ROUNDUP('2ND ENTRY'!AC39*(_xlfn.XLOOKUP(AA$7,SCODE,SUBPR,"ERROR",0,1))/'2ND ENTRY'!AC$9,0)))</f>
        <v>ABS</v>
      </c>
      <c r="AD39" s="57"/>
      <c r="AE39" s="53" t="str">
        <f t="shared" si="6"/>
        <v>ERROR</v>
      </c>
      <c r="AF39" s="54" t="str">
        <f>IF(AE$7=0,0,IF(ISBLANK('2ND ENTRY'!AF39),"ABS",ROUNDUP('2ND ENTRY'!AF39*(_xlfn.XLOOKUP(AE$7,SCODE,SUBTH,"ERROR",0,1))/'2ND ENTRY'!AF$9,0)))</f>
        <v>ABS</v>
      </c>
      <c r="AG39" s="54" t="str">
        <f>IF(AE$7=0,0,IF(ISBLANK('2ND ENTRY'!AG39),"ABS",ROUNDUP('2ND ENTRY'!AG39*(_xlfn.XLOOKUP(AE$7,SCODE,SUBPR,"ERROR",0,1))/'2ND ENTRY'!AG$9,0)))</f>
        <v>ABS</v>
      </c>
      <c r="AH39" s="57"/>
      <c r="AI39" s="53" t="str">
        <f t="shared" si="7"/>
        <v>ERROR</v>
      </c>
      <c r="AJ39" s="54" t="str">
        <f>IF(AI$7=0,0,IF(ISBLANK('2ND ENTRY'!AJ39),"ABS",ROUNDUP('2ND ENTRY'!AJ39*(_xlfn.XLOOKUP(AI$7,SCODE,SUBTH,"ERROR",0,1))/'2ND ENTRY'!AJ$9,0)))</f>
        <v>ABS</v>
      </c>
      <c r="AK39" s="54" t="str">
        <f>IF(AI$7=0,0,IF(ISBLANK('2ND ENTRY'!AK39),"ABS",ROUNDUP('2ND ENTRY'!AK39*(_xlfn.XLOOKUP(AI$7,SCODE,SUBPR,"ERROR",0,1))/'2ND ENTRY'!AK$9,0)))</f>
        <v>ABS</v>
      </c>
      <c r="AL39" s="58"/>
      <c r="AM39" s="18">
        <v>56</v>
      </c>
      <c r="AN39" s="42"/>
      <c r="AO39" s="42">
        <v>36</v>
      </c>
      <c r="AP39" s="42">
        <f t="shared" si="15"/>
        <v>27</v>
      </c>
      <c r="AQ39" s="42"/>
      <c r="AU39" s="2" t="e">
        <f t="shared" si="8"/>
        <v>#VALUE!</v>
      </c>
      <c r="AV39" s="2" t="e">
        <f t="shared" si="16"/>
        <v>#VALUE!</v>
      </c>
      <c r="AW39" s="2" t="e">
        <f t="shared" si="9"/>
        <v>#VALUE!</v>
      </c>
      <c r="AX39" s="2" t="e">
        <f t="shared" si="17"/>
        <v>#VALUE!</v>
      </c>
      <c r="AY39" s="2" t="e">
        <f t="shared" si="10"/>
        <v>#VALUE!</v>
      </c>
      <c r="AZ39" s="2" t="e">
        <f t="shared" si="18"/>
        <v>#VALUE!</v>
      </c>
      <c r="BA39" s="2" t="e">
        <f t="shared" si="11"/>
        <v>#VALUE!</v>
      </c>
      <c r="BB39" s="2" t="e">
        <f t="shared" si="19"/>
        <v>#VALUE!</v>
      </c>
      <c r="BC39" s="2" t="e">
        <f t="shared" si="12"/>
        <v>#VALUE!</v>
      </c>
      <c r="BD39" s="2" t="e">
        <f t="shared" si="20"/>
        <v>#VALUE!</v>
      </c>
      <c r="BE39" s="2" t="e">
        <f t="shared" si="13"/>
        <v>#VALUE!</v>
      </c>
      <c r="BF39" s="2" t="e">
        <f t="shared" si="21"/>
        <v>#VALUE!</v>
      </c>
      <c r="BG39" s="2" t="e">
        <f t="shared" si="14"/>
        <v>#VALUE!</v>
      </c>
      <c r="BH39" s="2" t="e">
        <f t="shared" si="22"/>
        <v>#VALUE!</v>
      </c>
    </row>
    <row r="40" spans="1:60" ht="17.5">
      <c r="A40" s="53">
        <f>STD!A32</f>
        <v>30</v>
      </c>
      <c r="B40" s="53" t="str">
        <f>STD!B32</f>
        <v>ST0800034</v>
      </c>
      <c r="C40" s="53">
        <f>STD!C32</f>
        <v>200301</v>
      </c>
      <c r="D40" s="53" t="str">
        <f>STD!D32</f>
        <v>AALIYA LIMBU</v>
      </c>
      <c r="E40" s="53" t="str">
        <f>IF(STD!E32=0,"",STD!E32)</f>
        <v>SAGARMATHA</v>
      </c>
      <c r="F40" s="53" t="str">
        <f>STD!F32</f>
        <v>ENGLISH MEDIUM</v>
      </c>
      <c r="G40" s="53" t="str">
        <f t="shared" si="0"/>
        <v>EN</v>
      </c>
      <c r="H40" s="54">
        <f>IF(F$6=0,0,IF(ISBLANK('2ND ENTRY'!H40),"ABS",ROUNDUP('2ND ENTRY'!H40*(_xlfn.XLOOKUP(G$7,SCODE,SUBTH,"ERROR",0,1))/'2ND ENTRY'!H$9,0)))</f>
        <v>10</v>
      </c>
      <c r="I40" s="54">
        <f>IF(G$6=0,0,IF(ISBLANK('2ND ENTRY'!I40),"ABS",ROUNDUP('2ND ENTRY'!I40*(_xlfn.XLOOKUP(G$7,SCODE,SUBPR,"ERROR",0,1))/'2ND ENTRY'!I$9,0)))</f>
        <v>25</v>
      </c>
      <c r="J40" s="57"/>
      <c r="K40" s="53" t="str">
        <f t="shared" si="1"/>
        <v>NEP</v>
      </c>
      <c r="L40" s="54">
        <f>IF(K$7=0,0,IF(ISBLANK('2ND ENTRY'!L40),"ABS",ROUNDUP('2ND ENTRY'!L40*(_xlfn.XLOOKUP(K$7,SCODE,SUBTH,"ERROR",0,1))/'2ND ENTRY'!L$9,0)))</f>
        <v>9</v>
      </c>
      <c r="M40" s="54">
        <f>IF(K$7=0,0,IF(ISBLANK('2ND ENTRY'!M40),"ABS",ROUNDUP('2ND ENTRY'!M40*(_xlfn.XLOOKUP(K$7,SCODE,SUBPR,"ERROR",0,1))/'2ND ENTRY'!M$9,0)))</f>
        <v>25</v>
      </c>
      <c r="N40" s="57"/>
      <c r="O40" s="53" t="str">
        <f t="shared" si="2"/>
        <v>MATH</v>
      </c>
      <c r="P40" s="54">
        <f>IF(O$7=0,0,IF(ISBLANK('2ND ENTRY'!P40),"ABS",ROUNDUP('2ND ENTRY'!P40*(_xlfn.XLOOKUP(O$7,SCODE,SUBTH,"ERROR",0,1))/'2ND ENTRY'!P$9,0)))</f>
        <v>10</v>
      </c>
      <c r="Q40" s="54">
        <f>IF(O$7=0,0,IF(ISBLANK('2ND ENTRY'!Q40),"ABS",ROUNDUP('2ND ENTRY'!Q40*(_xlfn.XLOOKUP(O$7,SCODE,SUBPR,"ERROR",0,1))/'2ND ENTRY'!Q$9,0)))</f>
        <v>24</v>
      </c>
      <c r="R40" s="57"/>
      <c r="S40" s="53" t="str">
        <f t="shared" si="3"/>
        <v>SCI</v>
      </c>
      <c r="T40" s="54">
        <f>IF(S$7=0,0,IF(ISBLANK('2ND ENTRY'!T40),"ABS",ROUNDUP('2ND ENTRY'!T40*(_xlfn.XLOOKUP(S$7,SCODE,SUBTH,"ERROR",0,1))/'2ND ENTRY'!T$9,0)))</f>
        <v>9</v>
      </c>
      <c r="U40" s="54">
        <f>IF(S$7=0,0,IF(ISBLANK('2ND ENTRY'!U40),"ABS",ROUNDUP('2ND ENTRY'!U40*(_xlfn.XLOOKUP(S$7,SCODE,SUBPR,"ERROR",0,1))/'2ND ENTRY'!U$9,0)))</f>
        <v>24</v>
      </c>
      <c r="V40" s="57"/>
      <c r="W40" s="53" t="str">
        <f t="shared" si="4"/>
        <v>SOC</v>
      </c>
      <c r="X40" s="54">
        <f>IF(W$7=0,0,IF(ISBLANK('2ND ENTRY'!X40),"ABS",ROUNDUP('2ND ENTRY'!X40*(_xlfn.XLOOKUP(W$7,SCODE,SUBTH,"ERROR",0,1))/'2ND ENTRY'!X$9,0)))</f>
        <v>7</v>
      </c>
      <c r="Y40" s="54">
        <f>IF(W$7=0,0,IF(ISBLANK('2ND ENTRY'!Y40),"ABS",ROUNDUP('2ND ENTRY'!Y40*(_xlfn.XLOOKUP(W$7,SCODE,SUBPR,"ERROR",0,1))/'2ND ENTRY'!Y$9,0)))</f>
        <v>25</v>
      </c>
      <c r="Z40" s="57"/>
      <c r="AA40" s="53" t="str">
        <f t="shared" si="5"/>
        <v>GK</v>
      </c>
      <c r="AB40" s="54">
        <f>IF(AA$7=0,0,IF(ISBLANK('2ND ENTRY'!AB40),"ABS",ROUNDUP('2ND ENTRY'!AB40*(_xlfn.XLOOKUP(AA$7,SCODE,SUBTH,"ERROR",0,1))/'2ND ENTRY'!AB$9,0)))</f>
        <v>5</v>
      </c>
      <c r="AC40" s="54">
        <f>IF(AA$7=0,0,IF(ISBLANK('2ND ENTRY'!AC40),"ABS",ROUNDUP('2ND ENTRY'!AC40*(_xlfn.XLOOKUP(AA$7,SCODE,SUBPR,"ERROR",0,1))/'2ND ENTRY'!AC$9,0)))</f>
        <v>18</v>
      </c>
      <c r="AD40" s="57"/>
      <c r="AE40" s="53" t="str">
        <f t="shared" si="6"/>
        <v>ORA</v>
      </c>
      <c r="AF40" s="54">
        <f>IF(AE$7=0,0,IF(ISBLANK('2ND ENTRY'!AF40),"ABS",ROUNDUP('2ND ENTRY'!AF40*(_xlfn.XLOOKUP(AE$7,SCODE,SUBTH,"ERROR",0,1))/'2ND ENTRY'!AF$9,0)))</f>
        <v>5</v>
      </c>
      <c r="AG40" s="54">
        <f>IF(AE$7=0,0,IF(ISBLANK('2ND ENTRY'!AG40),"ABS",ROUNDUP('2ND ENTRY'!AG40*(_xlfn.XLOOKUP(AE$7,SCODE,SUBPR,"ERROR",0,1))/'2ND ENTRY'!AG$9,0)))</f>
        <v>18</v>
      </c>
      <c r="AH40" s="57"/>
      <c r="AI40" s="53" t="str">
        <f t="shared" si="7"/>
        <v>WS</v>
      </c>
      <c r="AJ40" s="54">
        <f>IF(AI$7=0,0,IF(ISBLANK('2ND ENTRY'!AJ40),"ABS",ROUNDUP('2ND ENTRY'!AJ40*(_xlfn.XLOOKUP(AI$7,SCODE,SUBTH,"ERROR",0,1))/'2ND ENTRY'!AJ$9,0)))</f>
        <v>5</v>
      </c>
      <c r="AK40" s="54">
        <f>IF(AI$7=0,0,IF(ISBLANK('2ND ENTRY'!AK40),"ABS",ROUNDUP('2ND ENTRY'!AK40*(_xlfn.XLOOKUP(AI$7,SCODE,SUBPR,"ERROR",0,1))/'2ND ENTRY'!AK$9,0)))</f>
        <v>18</v>
      </c>
      <c r="AL40" s="58"/>
      <c r="AM40" s="18">
        <v>54</v>
      </c>
      <c r="AN40" s="42"/>
      <c r="AO40" s="42">
        <v>18</v>
      </c>
      <c r="AP40" s="42">
        <f t="shared" si="15"/>
        <v>14</v>
      </c>
      <c r="AQ40" s="42"/>
      <c r="AU40" s="2">
        <f t="shared" si="8"/>
        <v>35</v>
      </c>
      <c r="AV40" s="2">
        <f t="shared" si="16"/>
        <v>3</v>
      </c>
      <c r="AW40" s="2">
        <f t="shared" si="9"/>
        <v>34</v>
      </c>
      <c r="AX40" s="2">
        <f t="shared" si="17"/>
        <v>3</v>
      </c>
      <c r="AY40" s="2">
        <f t="shared" si="10"/>
        <v>34</v>
      </c>
      <c r="AZ40" s="2">
        <f t="shared" si="18"/>
        <v>3</v>
      </c>
      <c r="BA40" s="2">
        <f t="shared" si="11"/>
        <v>33</v>
      </c>
      <c r="BB40" s="2">
        <f t="shared" si="19"/>
        <v>2</v>
      </c>
      <c r="BC40" s="2">
        <f t="shared" si="12"/>
        <v>32</v>
      </c>
      <c r="BD40" s="2">
        <f t="shared" si="20"/>
        <v>2</v>
      </c>
      <c r="BE40" s="2">
        <f t="shared" si="13"/>
        <v>23</v>
      </c>
      <c r="BF40" s="2">
        <f t="shared" si="21"/>
        <v>2</v>
      </c>
      <c r="BG40" s="2">
        <f t="shared" si="14"/>
        <v>23</v>
      </c>
      <c r="BH40" s="2">
        <f t="shared" si="22"/>
        <v>2</v>
      </c>
    </row>
    <row r="41" spans="1:60" ht="17.5">
      <c r="A41" s="53">
        <f>STD!A33</f>
        <v>31</v>
      </c>
      <c r="B41" s="53" t="str">
        <f>STD!B33</f>
        <v>ST0790099</v>
      </c>
      <c r="C41" s="53">
        <f>STD!C33</f>
        <v>200302</v>
      </c>
      <c r="D41" s="53" t="str">
        <f>STD!D33</f>
        <v>AAYUB B.K.</v>
      </c>
      <c r="E41" s="53" t="str">
        <f>IF(STD!E33=0,"",STD!E33)</f>
        <v>SAGARMATHA</v>
      </c>
      <c r="F41" s="53" t="str">
        <f>STD!F33</f>
        <v>ENGLISH MEDIUM</v>
      </c>
      <c r="G41" s="53" t="str">
        <f t="shared" si="0"/>
        <v>EN</v>
      </c>
      <c r="H41" s="54">
        <f>IF(F$6=0,0,IF(ISBLANK('2ND ENTRY'!H41),"ABS",ROUNDUP('2ND ENTRY'!H41*(_xlfn.XLOOKUP(G$7,SCODE,SUBTH,"ERROR",0,1))/'2ND ENTRY'!H$9,0)))</f>
        <v>7</v>
      </c>
      <c r="I41" s="54">
        <f>IF(G$6=0,0,IF(ISBLANK('2ND ENTRY'!I41),"ABS",ROUNDUP('2ND ENTRY'!I41*(_xlfn.XLOOKUP(G$7,SCODE,SUBPR,"ERROR",0,1))/'2ND ENTRY'!I$9,0)))</f>
        <v>25</v>
      </c>
      <c r="J41" s="57"/>
      <c r="K41" s="53" t="str">
        <f t="shared" si="1"/>
        <v>NEP</v>
      </c>
      <c r="L41" s="54">
        <f>IF(K$7=0,0,IF(ISBLANK('2ND ENTRY'!L41),"ABS",ROUNDUP('2ND ENTRY'!L41*(_xlfn.XLOOKUP(K$7,SCODE,SUBTH,"ERROR",0,1))/'2ND ENTRY'!L$9,0)))</f>
        <v>6</v>
      </c>
      <c r="M41" s="54">
        <f>IF(K$7=0,0,IF(ISBLANK('2ND ENTRY'!M41),"ABS",ROUNDUP('2ND ENTRY'!M41*(_xlfn.XLOOKUP(K$7,SCODE,SUBPR,"ERROR",0,1))/'2ND ENTRY'!M$9,0)))</f>
        <v>25</v>
      </c>
      <c r="N41" s="57"/>
      <c r="O41" s="53" t="str">
        <f t="shared" si="2"/>
        <v>MATH</v>
      </c>
      <c r="P41" s="54">
        <f>IF(O$7=0,0,IF(ISBLANK('2ND ENTRY'!P41),"ABS",ROUNDUP('2ND ENTRY'!P41*(_xlfn.XLOOKUP(O$7,SCODE,SUBTH,"ERROR",0,1))/'2ND ENTRY'!P$9,0)))</f>
        <v>4</v>
      </c>
      <c r="Q41" s="54">
        <f>IF(O$7=0,0,IF(ISBLANK('2ND ENTRY'!Q41),"ABS",ROUNDUP('2ND ENTRY'!Q41*(_xlfn.XLOOKUP(O$7,SCODE,SUBPR,"ERROR",0,1))/'2ND ENTRY'!Q$9,0)))</f>
        <v>22</v>
      </c>
      <c r="R41" s="57"/>
      <c r="S41" s="53" t="str">
        <f t="shared" si="3"/>
        <v>SCI</v>
      </c>
      <c r="T41" s="54">
        <f>IF(S$7=0,0,IF(ISBLANK('2ND ENTRY'!T41),"ABS",ROUNDUP('2ND ENTRY'!T41*(_xlfn.XLOOKUP(S$7,SCODE,SUBTH,"ERROR",0,1))/'2ND ENTRY'!T$9,0)))</f>
        <v>5</v>
      </c>
      <c r="U41" s="54">
        <f>IF(S$7=0,0,IF(ISBLANK('2ND ENTRY'!U41),"ABS",ROUNDUP('2ND ENTRY'!U41*(_xlfn.XLOOKUP(S$7,SCODE,SUBPR,"ERROR",0,1))/'2ND ENTRY'!U$9,0)))</f>
        <v>21</v>
      </c>
      <c r="V41" s="57"/>
      <c r="W41" s="53" t="str">
        <f t="shared" si="4"/>
        <v>SOC</v>
      </c>
      <c r="X41" s="54">
        <f>IF(W$7=0,0,IF(ISBLANK('2ND ENTRY'!X41),"ABS",ROUNDUP('2ND ENTRY'!X41*(_xlfn.XLOOKUP(W$7,SCODE,SUBTH,"ERROR",0,1))/'2ND ENTRY'!X$9,0)))</f>
        <v>6</v>
      </c>
      <c r="Y41" s="54">
        <f>IF(W$7=0,0,IF(ISBLANK('2ND ENTRY'!Y41),"ABS",ROUNDUP('2ND ENTRY'!Y41*(_xlfn.XLOOKUP(W$7,SCODE,SUBPR,"ERROR",0,1))/'2ND ENTRY'!Y$9,0)))</f>
        <v>25</v>
      </c>
      <c r="Z41" s="57"/>
      <c r="AA41" s="53" t="str">
        <f t="shared" si="5"/>
        <v>GK</v>
      </c>
      <c r="AB41" s="54">
        <f>IF(AA$7=0,0,IF(ISBLANK('2ND ENTRY'!AB41),"ABS",ROUNDUP('2ND ENTRY'!AB41*(_xlfn.XLOOKUP(AA$7,SCODE,SUBTH,"ERROR",0,1))/'2ND ENTRY'!AB$9,0)))</f>
        <v>3</v>
      </c>
      <c r="AC41" s="54">
        <f>IF(AA$7=0,0,IF(ISBLANK('2ND ENTRY'!AC41),"ABS",ROUNDUP('2ND ENTRY'!AC41*(_xlfn.XLOOKUP(AA$7,SCODE,SUBPR,"ERROR",0,1))/'2ND ENTRY'!AC$9,0)))</f>
        <v>15</v>
      </c>
      <c r="AD41" s="57"/>
      <c r="AE41" s="53" t="str">
        <f t="shared" si="6"/>
        <v>ORA</v>
      </c>
      <c r="AF41" s="54">
        <f>IF(AE$7=0,0,IF(ISBLANK('2ND ENTRY'!AF41),"ABS",ROUNDUP('2ND ENTRY'!AF41*(_xlfn.XLOOKUP(AE$7,SCODE,SUBTH,"ERROR",0,1))/'2ND ENTRY'!AF$9,0)))</f>
        <v>4</v>
      </c>
      <c r="AG41" s="54">
        <f>IF(AE$7=0,0,IF(ISBLANK('2ND ENTRY'!AG41),"ABS",ROUNDUP('2ND ENTRY'!AG41*(_xlfn.XLOOKUP(AE$7,SCODE,SUBPR,"ERROR",0,1))/'2ND ENTRY'!AG$9,0)))</f>
        <v>15</v>
      </c>
      <c r="AH41" s="57"/>
      <c r="AI41" s="53" t="str">
        <f t="shared" si="7"/>
        <v>WS</v>
      </c>
      <c r="AJ41" s="54">
        <f>IF(AI$7=0,0,IF(ISBLANK('2ND ENTRY'!AJ41),"ABS",ROUNDUP('2ND ENTRY'!AJ41*(_xlfn.XLOOKUP(AI$7,SCODE,SUBTH,"ERROR",0,1))/'2ND ENTRY'!AJ$9,0)))</f>
        <v>2</v>
      </c>
      <c r="AK41" s="54">
        <f>IF(AI$7=0,0,IF(ISBLANK('2ND ENTRY'!AK41),"ABS",ROUNDUP('2ND ENTRY'!AK41*(_xlfn.XLOOKUP(AI$7,SCODE,SUBPR,"ERROR",0,1))/'2ND ENTRY'!AK$9,0)))</f>
        <v>15</v>
      </c>
      <c r="AL41" s="58"/>
      <c r="AM41" s="18">
        <v>55</v>
      </c>
      <c r="AN41" s="42"/>
      <c r="AO41" s="42">
        <v>36</v>
      </c>
      <c r="AP41" s="42">
        <f t="shared" si="15"/>
        <v>27</v>
      </c>
      <c r="AQ41" s="42"/>
      <c r="AU41" s="2">
        <f t="shared" si="8"/>
        <v>32</v>
      </c>
      <c r="AV41" s="2">
        <f t="shared" si="16"/>
        <v>2</v>
      </c>
      <c r="AW41" s="2">
        <f t="shared" si="9"/>
        <v>31</v>
      </c>
      <c r="AX41" s="2">
        <f t="shared" si="17"/>
        <v>2</v>
      </c>
      <c r="AY41" s="2">
        <f t="shared" si="10"/>
        <v>26</v>
      </c>
      <c r="AZ41" s="2">
        <f t="shared" si="18"/>
        <v>2</v>
      </c>
      <c r="BA41" s="2">
        <f t="shared" si="11"/>
        <v>26</v>
      </c>
      <c r="BB41" s="2">
        <f t="shared" si="19"/>
        <v>2</v>
      </c>
      <c r="BC41" s="2">
        <f t="shared" si="12"/>
        <v>31</v>
      </c>
      <c r="BD41" s="2">
        <f t="shared" si="20"/>
        <v>2</v>
      </c>
      <c r="BE41" s="2">
        <f t="shared" si="13"/>
        <v>18</v>
      </c>
      <c r="BF41" s="2">
        <f t="shared" si="21"/>
        <v>2</v>
      </c>
      <c r="BG41" s="2">
        <f t="shared" si="14"/>
        <v>19</v>
      </c>
      <c r="BH41" s="2">
        <f t="shared" si="22"/>
        <v>2</v>
      </c>
    </row>
    <row r="42" spans="1:60" ht="17.5">
      <c r="A42" s="53">
        <f>STD!A34</f>
        <v>32</v>
      </c>
      <c r="B42" s="53" t="str">
        <f>STD!B34</f>
        <v>ST0800303</v>
      </c>
      <c r="C42" s="53">
        <f>STD!C34</f>
        <v>200303</v>
      </c>
      <c r="D42" s="53" t="str">
        <f>STD!D34</f>
        <v>ALIYA LIMBU</v>
      </c>
      <c r="E42" s="53" t="str">
        <f>IF(STD!E34=0,"",STD!E34)</f>
        <v>SAGARMATHA</v>
      </c>
      <c r="F42" s="53" t="str">
        <f>STD!F34</f>
        <v>ENGLISH MEDIUM</v>
      </c>
      <c r="G42" s="53" t="str">
        <f t="shared" si="0"/>
        <v>EN</v>
      </c>
      <c r="H42" s="54">
        <f>IF(F$6=0,0,IF(ISBLANK('2ND ENTRY'!H42),"ABS",ROUNDUP('2ND ENTRY'!H42*(_xlfn.XLOOKUP(G$7,SCODE,SUBTH,"ERROR",0,1))/'2ND ENTRY'!H$9,0)))</f>
        <v>4</v>
      </c>
      <c r="I42" s="54">
        <f>IF(G$6=0,0,IF(ISBLANK('2ND ENTRY'!I42),"ABS",ROUNDUP('2ND ENTRY'!I42*(_xlfn.XLOOKUP(G$7,SCODE,SUBPR,"ERROR",0,1))/'2ND ENTRY'!I$9,0)))</f>
        <v>23</v>
      </c>
      <c r="J42" s="57"/>
      <c r="K42" s="53" t="str">
        <f t="shared" si="1"/>
        <v>NEP</v>
      </c>
      <c r="L42" s="54">
        <f>IF(K$7=0,0,IF(ISBLANK('2ND ENTRY'!L42),"ABS",ROUNDUP('2ND ENTRY'!L42*(_xlfn.XLOOKUP(K$7,SCODE,SUBTH,"ERROR",0,1))/'2ND ENTRY'!L$9,0)))</f>
        <v>7</v>
      </c>
      <c r="M42" s="54">
        <f>IF(K$7=0,0,IF(ISBLANK('2ND ENTRY'!M42),"ABS",ROUNDUP('2ND ENTRY'!M42*(_xlfn.XLOOKUP(K$7,SCODE,SUBPR,"ERROR",0,1))/'2ND ENTRY'!M$9,0)))</f>
        <v>25</v>
      </c>
      <c r="N42" s="57"/>
      <c r="O42" s="53" t="str">
        <f t="shared" si="2"/>
        <v>MATH</v>
      </c>
      <c r="P42" s="54">
        <f>IF(O$7=0,0,IF(ISBLANK('2ND ENTRY'!P42),"ABS",ROUNDUP('2ND ENTRY'!P42*(_xlfn.XLOOKUP(O$7,SCODE,SUBTH,"ERROR",0,1))/'2ND ENTRY'!P$9,0)))</f>
        <v>2</v>
      </c>
      <c r="Q42" s="54">
        <f>IF(O$7=0,0,IF(ISBLANK('2ND ENTRY'!Q42),"ABS",ROUNDUP('2ND ENTRY'!Q42*(_xlfn.XLOOKUP(O$7,SCODE,SUBPR,"ERROR",0,1))/'2ND ENTRY'!Q$9,0)))</f>
        <v>20</v>
      </c>
      <c r="R42" s="57"/>
      <c r="S42" s="53" t="str">
        <f t="shared" si="3"/>
        <v>SCI</v>
      </c>
      <c r="T42" s="54">
        <f>IF(S$7=0,0,IF(ISBLANK('2ND ENTRY'!T42),"ABS",ROUNDUP('2ND ENTRY'!T42*(_xlfn.XLOOKUP(S$7,SCODE,SUBTH,"ERROR",0,1))/'2ND ENTRY'!T$9,0)))</f>
        <v>3</v>
      </c>
      <c r="U42" s="54">
        <f>IF(S$7=0,0,IF(ISBLANK('2ND ENTRY'!U42),"ABS",ROUNDUP('2ND ENTRY'!U42*(_xlfn.XLOOKUP(S$7,SCODE,SUBPR,"ERROR",0,1))/'2ND ENTRY'!U$9,0)))</f>
        <v>20</v>
      </c>
      <c r="V42" s="57"/>
      <c r="W42" s="53" t="str">
        <f t="shared" si="4"/>
        <v>SOC</v>
      </c>
      <c r="X42" s="54">
        <f>IF(W$7=0,0,IF(ISBLANK('2ND ENTRY'!X42),"ABS",ROUNDUP('2ND ENTRY'!X42*(_xlfn.XLOOKUP(W$7,SCODE,SUBTH,"ERROR",0,1))/'2ND ENTRY'!X$9,0)))</f>
        <v>2</v>
      </c>
      <c r="Y42" s="54">
        <f>IF(W$7=0,0,IF(ISBLANK('2ND ENTRY'!Y42),"ABS",ROUNDUP('2ND ENTRY'!Y42*(_xlfn.XLOOKUP(W$7,SCODE,SUBPR,"ERROR",0,1))/'2ND ENTRY'!Y$9,0)))</f>
        <v>25</v>
      </c>
      <c r="Z42" s="57"/>
      <c r="AA42" s="53" t="str">
        <f t="shared" si="5"/>
        <v>GK</v>
      </c>
      <c r="AB42" s="54">
        <f>IF(AA$7=0,0,IF(ISBLANK('2ND ENTRY'!AB42),"ABS",ROUNDUP('2ND ENTRY'!AB42*(_xlfn.XLOOKUP(AA$7,SCODE,SUBTH,"ERROR",0,1))/'2ND ENTRY'!AB$9,0)))</f>
        <v>2</v>
      </c>
      <c r="AC42" s="54">
        <f>IF(AA$7=0,0,IF(ISBLANK('2ND ENTRY'!AC42),"ABS",ROUNDUP('2ND ENTRY'!AC42*(_xlfn.XLOOKUP(AA$7,SCODE,SUBPR,"ERROR",0,1))/'2ND ENTRY'!AC$9,0)))</f>
        <v>7</v>
      </c>
      <c r="AD42" s="57"/>
      <c r="AE42" s="53" t="str">
        <f t="shared" si="6"/>
        <v>ORA</v>
      </c>
      <c r="AF42" s="54">
        <f>IF(AE$7=0,0,IF(ISBLANK('2ND ENTRY'!AF42),"ABS",ROUNDUP('2ND ENTRY'!AF42*(_xlfn.XLOOKUP(AE$7,SCODE,SUBTH,"ERROR",0,1))/'2ND ENTRY'!AF$9,0)))</f>
        <v>3</v>
      </c>
      <c r="AG42" s="54">
        <f>IF(AE$7=0,0,IF(ISBLANK('2ND ENTRY'!AG42),"ABS",ROUNDUP('2ND ENTRY'!AG42*(_xlfn.XLOOKUP(AE$7,SCODE,SUBPR,"ERROR",0,1))/'2ND ENTRY'!AG$9,0)))</f>
        <v>7</v>
      </c>
      <c r="AH42" s="57"/>
      <c r="AI42" s="53" t="str">
        <f t="shared" si="7"/>
        <v>WS</v>
      </c>
      <c r="AJ42" s="54">
        <f>IF(AI$7=0,0,IF(ISBLANK('2ND ENTRY'!AJ42),"ABS",ROUNDUP('2ND ENTRY'!AJ42*(_xlfn.XLOOKUP(AI$7,SCODE,SUBTH,"ERROR",0,1))/'2ND ENTRY'!AJ$9,0)))</f>
        <v>2</v>
      </c>
      <c r="AK42" s="54">
        <f>IF(AI$7=0,0,IF(ISBLANK('2ND ENTRY'!AK42),"ABS",ROUNDUP('2ND ENTRY'!AK42*(_xlfn.XLOOKUP(AI$7,SCODE,SUBPR,"ERROR",0,1))/'2ND ENTRY'!AK$9,0)))</f>
        <v>7</v>
      </c>
      <c r="AL42" s="58"/>
      <c r="AM42" s="18">
        <v>45</v>
      </c>
      <c r="AN42" s="42"/>
      <c r="AO42" s="42">
        <v>7</v>
      </c>
      <c r="AP42" s="42">
        <f t="shared" si="15"/>
        <v>6</v>
      </c>
      <c r="AQ42" s="42"/>
      <c r="AU42" s="2">
        <f t="shared" si="8"/>
        <v>27</v>
      </c>
      <c r="AV42" s="2">
        <f t="shared" si="16"/>
        <v>2</v>
      </c>
      <c r="AW42" s="2">
        <f t="shared" si="9"/>
        <v>32</v>
      </c>
      <c r="AX42" s="2">
        <f t="shared" si="17"/>
        <v>2</v>
      </c>
      <c r="AY42" s="2">
        <f t="shared" si="10"/>
        <v>22</v>
      </c>
      <c r="AZ42" s="2">
        <f t="shared" si="18"/>
        <v>2</v>
      </c>
      <c r="BA42" s="2">
        <f t="shared" si="11"/>
        <v>23</v>
      </c>
      <c r="BB42" s="2">
        <f t="shared" si="19"/>
        <v>2</v>
      </c>
      <c r="BC42" s="2">
        <f t="shared" si="12"/>
        <v>27</v>
      </c>
      <c r="BD42" s="2">
        <f t="shared" si="20"/>
        <v>2</v>
      </c>
      <c r="BE42" s="2">
        <f t="shared" si="13"/>
        <v>9</v>
      </c>
      <c r="BF42" s="2">
        <f t="shared" si="21"/>
        <v>1</v>
      </c>
      <c r="BG42" s="2">
        <f t="shared" si="14"/>
        <v>10</v>
      </c>
      <c r="BH42" s="2">
        <f t="shared" si="22"/>
        <v>1</v>
      </c>
    </row>
    <row r="43" spans="1:60" ht="17.5">
      <c r="A43" s="53">
        <f>STD!A35</f>
        <v>33</v>
      </c>
      <c r="B43" s="53" t="str">
        <f>STD!B35</f>
        <v>ST0790116</v>
      </c>
      <c r="C43" s="53">
        <f>STD!C35</f>
        <v>200304</v>
      </c>
      <c r="D43" s="53" t="str">
        <f>STD!D35</f>
        <v>ANUSHKA BHUJEL</v>
      </c>
      <c r="E43" s="53" t="str">
        <f>IF(STD!E35=0,"",STD!E35)</f>
        <v>SAGARMATHA</v>
      </c>
      <c r="F43" s="53" t="str">
        <f>STD!F35</f>
        <v>ENGLISH MEDIUM</v>
      </c>
      <c r="G43" s="53" t="str">
        <f t="shared" si="0"/>
        <v>EN</v>
      </c>
      <c r="H43" s="54">
        <f>IF(F$6=0,0,IF(ISBLANK('2ND ENTRY'!H43),"ABS",ROUNDUP('2ND ENTRY'!H43*(_xlfn.XLOOKUP(G$7,SCODE,SUBTH,"ERROR",0,1))/'2ND ENTRY'!H$9,0)))</f>
        <v>5</v>
      </c>
      <c r="I43" s="54">
        <f>IF(G$6=0,0,IF(ISBLANK('2ND ENTRY'!I43),"ABS",ROUNDUP('2ND ENTRY'!I43*(_xlfn.XLOOKUP(G$7,SCODE,SUBPR,"ERROR",0,1))/'2ND ENTRY'!I$9,0)))</f>
        <v>25</v>
      </c>
      <c r="J43" s="57"/>
      <c r="K43" s="53" t="str">
        <f t="shared" si="1"/>
        <v>NEP</v>
      </c>
      <c r="L43" s="54">
        <f>IF(K$7=0,0,IF(ISBLANK('2ND ENTRY'!L43),"ABS",ROUNDUP('2ND ENTRY'!L43*(_xlfn.XLOOKUP(K$7,SCODE,SUBTH,"ERROR",0,1))/'2ND ENTRY'!L$9,0)))</f>
        <v>7</v>
      </c>
      <c r="M43" s="54">
        <f>IF(K$7=0,0,IF(ISBLANK('2ND ENTRY'!M43),"ABS",ROUNDUP('2ND ENTRY'!M43*(_xlfn.XLOOKUP(K$7,SCODE,SUBPR,"ERROR",0,1))/'2ND ENTRY'!M$9,0)))</f>
        <v>25</v>
      </c>
      <c r="N43" s="57"/>
      <c r="O43" s="53" t="str">
        <f t="shared" si="2"/>
        <v>MATH</v>
      </c>
      <c r="P43" s="54">
        <f>IF(O$7=0,0,IF(ISBLANK('2ND ENTRY'!P43),"ABS",ROUNDUP('2ND ENTRY'!P43*(_xlfn.XLOOKUP(O$7,SCODE,SUBTH,"ERROR",0,1))/'2ND ENTRY'!P$9,0)))</f>
        <v>4</v>
      </c>
      <c r="Q43" s="54">
        <f>IF(O$7=0,0,IF(ISBLANK('2ND ENTRY'!Q43),"ABS",ROUNDUP('2ND ENTRY'!Q43*(_xlfn.XLOOKUP(O$7,SCODE,SUBPR,"ERROR",0,1))/'2ND ENTRY'!Q$9,0)))</f>
        <v>22</v>
      </c>
      <c r="R43" s="57"/>
      <c r="S43" s="53" t="str">
        <f t="shared" si="3"/>
        <v>SCI</v>
      </c>
      <c r="T43" s="54">
        <f>IF(S$7=0,0,IF(ISBLANK('2ND ENTRY'!T43),"ABS",ROUNDUP('2ND ENTRY'!T43*(_xlfn.XLOOKUP(S$7,SCODE,SUBTH,"ERROR",0,1))/'2ND ENTRY'!T$9,0)))</f>
        <v>4</v>
      </c>
      <c r="U43" s="54">
        <f>IF(S$7=0,0,IF(ISBLANK('2ND ENTRY'!U43),"ABS",ROUNDUP('2ND ENTRY'!U43*(_xlfn.XLOOKUP(S$7,SCODE,SUBPR,"ERROR",0,1))/'2ND ENTRY'!U$9,0)))</f>
        <v>21</v>
      </c>
      <c r="V43" s="57"/>
      <c r="W43" s="53" t="str">
        <f t="shared" si="4"/>
        <v>SOC</v>
      </c>
      <c r="X43" s="54">
        <f>IF(W$7=0,0,IF(ISBLANK('2ND ENTRY'!X43),"ABS",ROUNDUP('2ND ENTRY'!X43*(_xlfn.XLOOKUP(W$7,SCODE,SUBTH,"ERROR",0,1))/'2ND ENTRY'!X$9,0)))</f>
        <v>3</v>
      </c>
      <c r="Y43" s="54">
        <f>IF(W$7=0,0,IF(ISBLANK('2ND ENTRY'!Y43),"ABS",ROUNDUP('2ND ENTRY'!Y43*(_xlfn.XLOOKUP(W$7,SCODE,SUBPR,"ERROR",0,1))/'2ND ENTRY'!Y$9,0)))</f>
        <v>25</v>
      </c>
      <c r="Z43" s="57"/>
      <c r="AA43" s="53" t="str">
        <f t="shared" si="5"/>
        <v>GK</v>
      </c>
      <c r="AB43" s="54">
        <f>IF(AA$7=0,0,IF(ISBLANK('2ND ENTRY'!AB43),"ABS",ROUNDUP('2ND ENTRY'!AB43*(_xlfn.XLOOKUP(AA$7,SCODE,SUBTH,"ERROR",0,1))/'2ND ENTRY'!AB$9,0)))</f>
        <v>3</v>
      </c>
      <c r="AC43" s="54">
        <f>IF(AA$7=0,0,IF(ISBLANK('2ND ENTRY'!AC43),"ABS",ROUNDUP('2ND ENTRY'!AC43*(_xlfn.XLOOKUP(AA$7,SCODE,SUBPR,"ERROR",0,1))/'2ND ENTRY'!AC$9,0)))</f>
        <v>15</v>
      </c>
      <c r="AD43" s="57"/>
      <c r="AE43" s="53" t="str">
        <f t="shared" si="6"/>
        <v>ORA</v>
      </c>
      <c r="AF43" s="54">
        <f>IF(AE$7=0,0,IF(ISBLANK('2ND ENTRY'!AF43),"ABS",ROUNDUP('2ND ENTRY'!AF43*(_xlfn.XLOOKUP(AE$7,SCODE,SUBTH,"ERROR",0,1))/'2ND ENTRY'!AF$9,0)))</f>
        <v>3</v>
      </c>
      <c r="AG43" s="54">
        <f>IF(AE$7=0,0,IF(ISBLANK('2ND ENTRY'!AG43),"ABS",ROUNDUP('2ND ENTRY'!AG43*(_xlfn.XLOOKUP(AE$7,SCODE,SUBPR,"ERROR",0,1))/'2ND ENTRY'!AG$9,0)))</f>
        <v>15</v>
      </c>
      <c r="AH43" s="57"/>
      <c r="AI43" s="53" t="str">
        <f t="shared" si="7"/>
        <v>WS</v>
      </c>
      <c r="AJ43" s="54">
        <f>IF(AI$7=0,0,IF(ISBLANK('2ND ENTRY'!AJ43),"ABS",ROUNDUP('2ND ENTRY'!AJ43*(_xlfn.XLOOKUP(AI$7,SCODE,SUBTH,"ERROR",0,1))/'2ND ENTRY'!AJ$9,0)))</f>
        <v>1</v>
      </c>
      <c r="AK43" s="54">
        <f>IF(AI$7=0,0,IF(ISBLANK('2ND ENTRY'!AK43),"ABS",ROUNDUP('2ND ENTRY'!AK43*(_xlfn.XLOOKUP(AI$7,SCODE,SUBPR,"ERROR",0,1))/'2ND ENTRY'!AK$9,0)))</f>
        <v>15</v>
      </c>
      <c r="AL43" s="58"/>
      <c r="AM43" s="18">
        <v>56</v>
      </c>
      <c r="AN43" s="42"/>
      <c r="AO43" s="42"/>
      <c r="AP43" s="42">
        <f t="shared" si="15"/>
        <v>0</v>
      </c>
      <c r="AQ43" s="42"/>
      <c r="AU43" s="2">
        <f t="shared" si="8"/>
        <v>30</v>
      </c>
      <c r="AV43" s="2">
        <f t="shared" si="16"/>
        <v>2</v>
      </c>
      <c r="AW43" s="2">
        <f t="shared" si="9"/>
        <v>32</v>
      </c>
      <c r="AX43" s="2">
        <f t="shared" si="17"/>
        <v>2</v>
      </c>
      <c r="AY43" s="2">
        <f t="shared" si="10"/>
        <v>26</v>
      </c>
      <c r="AZ43" s="2">
        <f t="shared" si="18"/>
        <v>2</v>
      </c>
      <c r="BA43" s="2">
        <f t="shared" si="11"/>
        <v>25</v>
      </c>
      <c r="BB43" s="2">
        <f t="shared" si="19"/>
        <v>2</v>
      </c>
      <c r="BC43" s="2">
        <f t="shared" si="12"/>
        <v>28</v>
      </c>
      <c r="BD43" s="2">
        <f t="shared" si="20"/>
        <v>2</v>
      </c>
      <c r="BE43" s="2">
        <f t="shared" si="13"/>
        <v>18</v>
      </c>
      <c r="BF43" s="2">
        <f t="shared" si="21"/>
        <v>2</v>
      </c>
      <c r="BG43" s="2">
        <f t="shared" si="14"/>
        <v>18</v>
      </c>
      <c r="BH43" s="2">
        <f t="shared" si="22"/>
        <v>2</v>
      </c>
    </row>
    <row r="44" spans="1:60" ht="17.5">
      <c r="A44" s="53">
        <f>STD!A36</f>
        <v>34</v>
      </c>
      <c r="B44" s="53" t="str">
        <f>STD!B36</f>
        <v>ST0800033</v>
      </c>
      <c r="C44" s="53">
        <f>STD!C36</f>
        <v>200305</v>
      </c>
      <c r="D44" s="53" t="str">
        <f>STD!D36</f>
        <v>ANUSKA RAI</v>
      </c>
      <c r="E44" s="53" t="str">
        <f>IF(STD!E36=0,"",STD!E36)</f>
        <v>SAGARMATHA</v>
      </c>
      <c r="F44" s="53" t="str">
        <f>STD!F36</f>
        <v>ENGLISH MEDIUM</v>
      </c>
      <c r="G44" s="53" t="str">
        <f t="shared" si="0"/>
        <v>EN</v>
      </c>
      <c r="H44" s="54">
        <f>IF(F$6=0,0,IF(ISBLANK('2ND ENTRY'!H44),"ABS",ROUNDUP('2ND ENTRY'!H44*(_xlfn.XLOOKUP(G$7,SCODE,SUBTH,"ERROR",0,1))/'2ND ENTRY'!H$9,0)))</f>
        <v>5</v>
      </c>
      <c r="I44" s="54">
        <f>IF(G$6=0,0,IF(ISBLANK('2ND ENTRY'!I44),"ABS",ROUNDUP('2ND ENTRY'!I44*(_xlfn.XLOOKUP(G$7,SCODE,SUBPR,"ERROR",0,1))/'2ND ENTRY'!I$9,0)))</f>
        <v>22</v>
      </c>
      <c r="J44" s="57"/>
      <c r="K44" s="53" t="str">
        <f t="shared" si="1"/>
        <v>NEP</v>
      </c>
      <c r="L44" s="54">
        <f>IF(K$7=0,0,IF(ISBLANK('2ND ENTRY'!L44),"ABS",ROUNDUP('2ND ENTRY'!L44*(_xlfn.XLOOKUP(K$7,SCODE,SUBTH,"ERROR",0,1))/'2ND ENTRY'!L$9,0)))</f>
        <v>4</v>
      </c>
      <c r="M44" s="54">
        <f>IF(K$7=0,0,IF(ISBLANK('2ND ENTRY'!M44),"ABS",ROUNDUP('2ND ENTRY'!M44*(_xlfn.XLOOKUP(K$7,SCODE,SUBPR,"ERROR",0,1))/'2ND ENTRY'!M$9,0)))</f>
        <v>23</v>
      </c>
      <c r="N44" s="57"/>
      <c r="O44" s="53" t="str">
        <f t="shared" si="2"/>
        <v>MATH</v>
      </c>
      <c r="P44" s="54">
        <f>IF(O$7=0,0,IF(ISBLANK('2ND ENTRY'!P44),"ABS",ROUNDUP('2ND ENTRY'!P44*(_xlfn.XLOOKUP(O$7,SCODE,SUBTH,"ERROR",0,1))/'2ND ENTRY'!P$9,0)))</f>
        <v>1</v>
      </c>
      <c r="Q44" s="54">
        <f>IF(O$7=0,0,IF(ISBLANK('2ND ENTRY'!Q44),"ABS",ROUNDUP('2ND ENTRY'!Q44*(_xlfn.XLOOKUP(O$7,SCODE,SUBPR,"ERROR",0,1))/'2ND ENTRY'!Q$9,0)))</f>
        <v>20</v>
      </c>
      <c r="R44" s="57"/>
      <c r="S44" s="53" t="str">
        <f t="shared" si="3"/>
        <v>SCI</v>
      </c>
      <c r="T44" s="54">
        <f>IF(S$7=0,0,IF(ISBLANK('2ND ENTRY'!T44),"ABS",ROUNDUP('2ND ENTRY'!T44*(_xlfn.XLOOKUP(S$7,SCODE,SUBTH,"ERROR",0,1))/'2ND ENTRY'!T$9,0)))</f>
        <v>4</v>
      </c>
      <c r="U44" s="54">
        <f>IF(S$7=0,0,IF(ISBLANK('2ND ENTRY'!U44),"ABS",ROUNDUP('2ND ENTRY'!U44*(_xlfn.XLOOKUP(S$7,SCODE,SUBPR,"ERROR",0,1))/'2ND ENTRY'!U$9,0)))</f>
        <v>20</v>
      </c>
      <c r="V44" s="57"/>
      <c r="W44" s="53" t="str">
        <f t="shared" si="4"/>
        <v>SOC</v>
      </c>
      <c r="X44" s="54">
        <f>IF(W$7=0,0,IF(ISBLANK('2ND ENTRY'!X44),"ABS",ROUNDUP('2ND ENTRY'!X44*(_xlfn.XLOOKUP(W$7,SCODE,SUBTH,"ERROR",0,1))/'2ND ENTRY'!X$9,0)))</f>
        <v>1</v>
      </c>
      <c r="Y44" s="54">
        <f>IF(W$7=0,0,IF(ISBLANK('2ND ENTRY'!Y44),"ABS",ROUNDUP('2ND ENTRY'!Y44*(_xlfn.XLOOKUP(W$7,SCODE,SUBPR,"ERROR",0,1))/'2ND ENTRY'!Y$9,0)))</f>
        <v>23</v>
      </c>
      <c r="Z44" s="57"/>
      <c r="AA44" s="53" t="str">
        <f t="shared" si="5"/>
        <v>GK</v>
      </c>
      <c r="AB44" s="54">
        <f>IF(AA$7=0,0,IF(ISBLANK('2ND ENTRY'!AB44),"ABS",ROUNDUP('2ND ENTRY'!AB44*(_xlfn.XLOOKUP(AA$7,SCODE,SUBTH,"ERROR",0,1))/'2ND ENTRY'!AB$9,0)))</f>
        <v>3</v>
      </c>
      <c r="AC44" s="54">
        <f>IF(AA$7=0,0,IF(ISBLANK('2ND ENTRY'!AC44),"ABS",ROUNDUP('2ND ENTRY'!AC44*(_xlfn.XLOOKUP(AA$7,SCODE,SUBPR,"ERROR",0,1))/'2ND ENTRY'!AC$9,0)))</f>
        <v>12</v>
      </c>
      <c r="AD44" s="57"/>
      <c r="AE44" s="53" t="str">
        <f t="shared" si="6"/>
        <v>ORA</v>
      </c>
      <c r="AF44" s="54">
        <f>IF(AE$7=0,0,IF(ISBLANK('2ND ENTRY'!AF44),"ABS",ROUNDUP('2ND ENTRY'!AF44*(_xlfn.XLOOKUP(AE$7,SCODE,SUBTH,"ERROR",0,1))/'2ND ENTRY'!AF$9,0)))</f>
        <v>3</v>
      </c>
      <c r="AG44" s="54">
        <f>IF(AE$7=0,0,IF(ISBLANK('2ND ENTRY'!AG44),"ABS",ROUNDUP('2ND ENTRY'!AG44*(_xlfn.XLOOKUP(AE$7,SCODE,SUBPR,"ERROR",0,1))/'2ND ENTRY'!AG$9,0)))</f>
        <v>12</v>
      </c>
      <c r="AH44" s="57"/>
      <c r="AI44" s="53" t="str">
        <f t="shared" si="7"/>
        <v>WS</v>
      </c>
      <c r="AJ44" s="54">
        <f>IF(AI$7=0,0,IF(ISBLANK('2ND ENTRY'!AJ44),"ABS",ROUNDUP('2ND ENTRY'!AJ44*(_xlfn.XLOOKUP(AI$7,SCODE,SUBTH,"ERROR",0,1))/'2ND ENTRY'!AJ$9,0)))</f>
        <v>2</v>
      </c>
      <c r="AK44" s="54">
        <f>IF(AI$7=0,0,IF(ISBLANK('2ND ENTRY'!AK44),"ABS",ROUNDUP('2ND ENTRY'!AK44*(_xlfn.XLOOKUP(AI$7,SCODE,SUBPR,"ERROR",0,1))/'2ND ENTRY'!AK$9,0)))</f>
        <v>12</v>
      </c>
      <c r="AL44" s="58"/>
      <c r="AM44" s="18">
        <v>54</v>
      </c>
      <c r="AN44" s="42"/>
      <c r="AO44" s="42">
        <v>2</v>
      </c>
      <c r="AP44" s="42">
        <f t="shared" si="15"/>
        <v>2</v>
      </c>
      <c r="AQ44" s="42"/>
      <c r="AU44" s="2">
        <f t="shared" si="8"/>
        <v>27</v>
      </c>
      <c r="AV44" s="2">
        <f t="shared" si="16"/>
        <v>2</v>
      </c>
      <c r="AW44" s="2">
        <f t="shared" si="9"/>
        <v>27</v>
      </c>
      <c r="AX44" s="2">
        <f t="shared" si="17"/>
        <v>2</v>
      </c>
      <c r="AY44" s="2">
        <f t="shared" si="10"/>
        <v>21</v>
      </c>
      <c r="AZ44" s="2">
        <f t="shared" si="18"/>
        <v>2</v>
      </c>
      <c r="BA44" s="2">
        <f t="shared" si="11"/>
        <v>24</v>
      </c>
      <c r="BB44" s="2">
        <f t="shared" si="19"/>
        <v>2</v>
      </c>
      <c r="BC44" s="2">
        <f t="shared" si="12"/>
        <v>24</v>
      </c>
      <c r="BD44" s="2">
        <f t="shared" si="20"/>
        <v>2</v>
      </c>
      <c r="BE44" s="2">
        <f t="shared" si="13"/>
        <v>15</v>
      </c>
      <c r="BF44" s="2">
        <f t="shared" si="21"/>
        <v>1</v>
      </c>
      <c r="BG44" s="2">
        <f t="shared" si="14"/>
        <v>15</v>
      </c>
      <c r="BH44" s="2">
        <f t="shared" si="22"/>
        <v>1</v>
      </c>
    </row>
    <row r="45" spans="1:60" ht="17.5">
      <c r="A45" s="53">
        <f>STD!A37</f>
        <v>35</v>
      </c>
      <c r="B45" s="53" t="str">
        <f>STD!B37</f>
        <v>ST0790123</v>
      </c>
      <c r="C45" s="53">
        <f>STD!C37</f>
        <v>200306</v>
      </c>
      <c r="D45" s="53" t="str">
        <f>STD!D37</f>
        <v>BHASKAR KATWAL</v>
      </c>
      <c r="E45" s="53" t="str">
        <f>IF(STD!E37=0,"",STD!E37)</f>
        <v>SAGARMATHA</v>
      </c>
      <c r="F45" s="53" t="str">
        <f>STD!F37</f>
        <v>ENGLISH MEDIUM</v>
      </c>
      <c r="G45" s="53" t="str">
        <f t="shared" si="0"/>
        <v>EN</v>
      </c>
      <c r="H45" s="54">
        <f>IF(F$6=0,0,IF(ISBLANK('2ND ENTRY'!H45),"ABS",ROUNDUP('2ND ENTRY'!H45*(_xlfn.XLOOKUP(G$7,SCODE,SUBTH,"ERROR",0,1))/'2ND ENTRY'!H$9,0)))</f>
        <v>5</v>
      </c>
      <c r="I45" s="54">
        <f>IF(G$6=0,0,IF(ISBLANK('2ND ENTRY'!I45),"ABS",ROUNDUP('2ND ENTRY'!I45*(_xlfn.XLOOKUP(G$7,SCODE,SUBPR,"ERROR",0,1))/'2ND ENTRY'!I$9,0)))</f>
        <v>22</v>
      </c>
      <c r="J45" s="57"/>
      <c r="K45" s="53" t="str">
        <f t="shared" si="1"/>
        <v>NEP</v>
      </c>
      <c r="L45" s="54">
        <f>IF(K$7=0,0,IF(ISBLANK('2ND ENTRY'!L45),"ABS",ROUNDUP('2ND ENTRY'!L45*(_xlfn.XLOOKUP(K$7,SCODE,SUBTH,"ERROR",0,1))/'2ND ENTRY'!L$9,0)))</f>
        <v>5</v>
      </c>
      <c r="M45" s="54">
        <f>IF(K$7=0,0,IF(ISBLANK('2ND ENTRY'!M45),"ABS",ROUNDUP('2ND ENTRY'!M45*(_xlfn.XLOOKUP(K$7,SCODE,SUBPR,"ERROR",0,1))/'2ND ENTRY'!M$9,0)))</f>
        <v>23</v>
      </c>
      <c r="N45" s="57"/>
      <c r="O45" s="53" t="str">
        <f t="shared" si="2"/>
        <v>MATH</v>
      </c>
      <c r="P45" s="54">
        <f>IF(O$7=0,0,IF(ISBLANK('2ND ENTRY'!P45),"ABS",ROUNDUP('2ND ENTRY'!P45*(_xlfn.XLOOKUP(O$7,SCODE,SUBTH,"ERROR",0,1))/'2ND ENTRY'!P$9,0)))</f>
        <v>3</v>
      </c>
      <c r="Q45" s="54">
        <f>IF(O$7=0,0,IF(ISBLANK('2ND ENTRY'!Q45),"ABS",ROUNDUP('2ND ENTRY'!Q45*(_xlfn.XLOOKUP(O$7,SCODE,SUBPR,"ERROR",0,1))/'2ND ENTRY'!Q$9,0)))</f>
        <v>20</v>
      </c>
      <c r="R45" s="57"/>
      <c r="S45" s="53" t="str">
        <f t="shared" si="3"/>
        <v>SCI</v>
      </c>
      <c r="T45" s="54">
        <f>IF(S$7=0,0,IF(ISBLANK('2ND ENTRY'!T45),"ABS",ROUNDUP('2ND ENTRY'!T45*(_xlfn.XLOOKUP(S$7,SCODE,SUBTH,"ERROR",0,1))/'2ND ENTRY'!T$9,0)))</f>
        <v>6</v>
      </c>
      <c r="U45" s="54">
        <f>IF(S$7=0,0,IF(ISBLANK('2ND ENTRY'!U45),"ABS",ROUNDUP('2ND ENTRY'!U45*(_xlfn.XLOOKUP(S$7,SCODE,SUBPR,"ERROR",0,1))/'2ND ENTRY'!U$9,0)))</f>
        <v>21</v>
      </c>
      <c r="V45" s="57"/>
      <c r="W45" s="53" t="str">
        <f t="shared" si="4"/>
        <v>SOC</v>
      </c>
      <c r="X45" s="54">
        <f>IF(W$7=0,0,IF(ISBLANK('2ND ENTRY'!X45),"ABS",ROUNDUP('2ND ENTRY'!X45*(_xlfn.XLOOKUP(W$7,SCODE,SUBTH,"ERROR",0,1))/'2ND ENTRY'!X$9,0)))</f>
        <v>4</v>
      </c>
      <c r="Y45" s="54">
        <f>IF(W$7=0,0,IF(ISBLANK('2ND ENTRY'!Y45),"ABS",ROUNDUP('2ND ENTRY'!Y45*(_xlfn.XLOOKUP(W$7,SCODE,SUBPR,"ERROR",0,1))/'2ND ENTRY'!Y$9,0)))</f>
        <v>23</v>
      </c>
      <c r="Z45" s="57"/>
      <c r="AA45" s="53" t="str">
        <f t="shared" si="5"/>
        <v>GK</v>
      </c>
      <c r="AB45" s="54">
        <f>IF(AA$7=0,0,IF(ISBLANK('2ND ENTRY'!AB45),"ABS",ROUNDUP('2ND ENTRY'!AB45*(_xlfn.XLOOKUP(AA$7,SCODE,SUBTH,"ERROR",0,1))/'2ND ENTRY'!AB$9,0)))</f>
        <v>4</v>
      </c>
      <c r="AC45" s="54">
        <f>IF(AA$7=0,0,IF(ISBLANK('2ND ENTRY'!AC45),"ABS",ROUNDUP('2ND ENTRY'!AC45*(_xlfn.XLOOKUP(AA$7,SCODE,SUBPR,"ERROR",0,1))/'2ND ENTRY'!AC$9,0)))</f>
        <v>18</v>
      </c>
      <c r="AD45" s="57"/>
      <c r="AE45" s="53" t="str">
        <f t="shared" si="6"/>
        <v>ORA</v>
      </c>
      <c r="AF45" s="54">
        <f>IF(AE$7=0,0,IF(ISBLANK('2ND ENTRY'!AF45),"ABS",ROUNDUP('2ND ENTRY'!AF45*(_xlfn.XLOOKUP(AE$7,SCODE,SUBTH,"ERROR",0,1))/'2ND ENTRY'!AF$9,0)))</f>
        <v>4</v>
      </c>
      <c r="AG45" s="54">
        <f>IF(AE$7=0,0,IF(ISBLANK('2ND ENTRY'!AG45),"ABS",ROUNDUP('2ND ENTRY'!AG45*(_xlfn.XLOOKUP(AE$7,SCODE,SUBPR,"ERROR",0,1))/'2ND ENTRY'!AG$9,0)))</f>
        <v>18</v>
      </c>
      <c r="AH45" s="57"/>
      <c r="AI45" s="53" t="str">
        <f t="shared" si="7"/>
        <v>WS</v>
      </c>
      <c r="AJ45" s="54">
        <f>IF(AI$7=0,0,IF(ISBLANK('2ND ENTRY'!AJ45),"ABS",ROUNDUP('2ND ENTRY'!AJ45*(_xlfn.XLOOKUP(AI$7,SCODE,SUBTH,"ERROR",0,1))/'2ND ENTRY'!AJ$9,0)))</f>
        <v>2</v>
      </c>
      <c r="AK45" s="54">
        <f>IF(AI$7=0,0,IF(ISBLANK('2ND ENTRY'!AK45),"ABS",ROUNDUP('2ND ENTRY'!AK45*(_xlfn.XLOOKUP(AI$7,SCODE,SUBPR,"ERROR",0,1))/'2ND ENTRY'!AK$9,0)))</f>
        <v>18</v>
      </c>
      <c r="AL45" s="58"/>
      <c r="AM45" s="18">
        <v>56</v>
      </c>
      <c r="AN45" s="42"/>
      <c r="AO45" s="42"/>
      <c r="AP45" s="42"/>
      <c r="AQ45" s="42"/>
      <c r="AU45" s="2">
        <f t="shared" si="8"/>
        <v>27</v>
      </c>
      <c r="AV45" s="2">
        <f t="shared" si="16"/>
        <v>2</v>
      </c>
      <c r="AW45" s="2">
        <f t="shared" si="9"/>
        <v>28</v>
      </c>
      <c r="AX45" s="2">
        <f t="shared" si="17"/>
        <v>2</v>
      </c>
      <c r="AY45" s="2">
        <f t="shared" si="10"/>
        <v>23</v>
      </c>
      <c r="AZ45" s="2">
        <f t="shared" si="18"/>
        <v>2</v>
      </c>
      <c r="BA45" s="2">
        <f t="shared" si="11"/>
        <v>27</v>
      </c>
      <c r="BB45" s="2">
        <f t="shared" si="19"/>
        <v>2</v>
      </c>
      <c r="BC45" s="2">
        <f t="shared" si="12"/>
        <v>27</v>
      </c>
      <c r="BD45" s="2">
        <f t="shared" si="20"/>
        <v>2</v>
      </c>
      <c r="BE45" s="2">
        <f t="shared" si="13"/>
        <v>22</v>
      </c>
      <c r="BF45" s="2">
        <f t="shared" si="21"/>
        <v>2</v>
      </c>
      <c r="BG45" s="2">
        <f t="shared" si="14"/>
        <v>22</v>
      </c>
      <c r="BH45" s="2">
        <f t="shared" si="22"/>
        <v>2</v>
      </c>
    </row>
    <row r="46" spans="1:60" ht="17.5">
      <c r="A46" s="53">
        <f>STD!A38</f>
        <v>36</v>
      </c>
      <c r="B46" s="53" t="str">
        <f>STD!B38</f>
        <v>ST0800446</v>
      </c>
      <c r="C46" s="53">
        <f>STD!C38</f>
        <v>200307</v>
      </c>
      <c r="D46" s="53" t="str">
        <f>STD!D38</f>
        <v>DESAN RAI</v>
      </c>
      <c r="E46" s="53" t="str">
        <f>IF(STD!E38=0,"",STD!E38)</f>
        <v>SAGARMATHA</v>
      </c>
      <c r="F46" s="53" t="str">
        <f>STD!F38</f>
        <v>ENGLISH MEDIUM</v>
      </c>
      <c r="G46" s="53" t="str">
        <f t="shared" si="0"/>
        <v>EN</v>
      </c>
      <c r="H46" s="54" t="str">
        <f>IF(F$6=0,0,IF(ISBLANK('2ND ENTRY'!H46),"ABS",ROUNDUP('2ND ENTRY'!H46*(_xlfn.XLOOKUP(G$7,SCODE,SUBTH,"ERROR",0,1))/'2ND ENTRY'!H$9,0)))</f>
        <v>ABS</v>
      </c>
      <c r="I46" s="54" t="str">
        <f>IF(G$6=0,0,IF(ISBLANK('2ND ENTRY'!I46),"ABS",ROUNDUP('2ND ENTRY'!I46*(_xlfn.XLOOKUP(G$7,SCODE,SUBPR,"ERROR",0,1))/'2ND ENTRY'!I$9,0)))</f>
        <v>ABS</v>
      </c>
      <c r="J46" s="57"/>
      <c r="K46" s="53" t="str">
        <f t="shared" si="1"/>
        <v>NEP</v>
      </c>
      <c r="L46" s="54" t="str">
        <f>IF(K$7=0,0,IF(ISBLANK('2ND ENTRY'!L46),"ABS",ROUNDUP('2ND ENTRY'!L46*(_xlfn.XLOOKUP(K$7,SCODE,SUBTH,"ERROR",0,1))/'2ND ENTRY'!L$9,0)))</f>
        <v>ABS</v>
      </c>
      <c r="M46" s="54" t="str">
        <f>IF(K$7=0,0,IF(ISBLANK('2ND ENTRY'!M46),"ABS",ROUNDUP('2ND ENTRY'!M46*(_xlfn.XLOOKUP(K$7,SCODE,SUBPR,"ERROR",0,1))/'2ND ENTRY'!M$9,0)))</f>
        <v>ABS</v>
      </c>
      <c r="N46" s="57"/>
      <c r="O46" s="53" t="str">
        <f t="shared" si="2"/>
        <v>MATH</v>
      </c>
      <c r="P46" s="54" t="str">
        <f>IF(O$7=0,0,IF(ISBLANK('2ND ENTRY'!P46),"ABS",ROUNDUP('2ND ENTRY'!P46*(_xlfn.XLOOKUP(O$7,SCODE,SUBTH,"ERROR",0,1))/'2ND ENTRY'!P$9,0)))</f>
        <v>ABS</v>
      </c>
      <c r="Q46" s="54" t="str">
        <f>IF(O$7=0,0,IF(ISBLANK('2ND ENTRY'!Q46),"ABS",ROUNDUP('2ND ENTRY'!Q46*(_xlfn.XLOOKUP(O$7,SCODE,SUBPR,"ERROR",0,1))/'2ND ENTRY'!Q$9,0)))</f>
        <v>ABS</v>
      </c>
      <c r="R46" s="57"/>
      <c r="S46" s="53" t="str">
        <f t="shared" si="3"/>
        <v>SCI</v>
      </c>
      <c r="T46" s="54" t="str">
        <f>IF(S$7=0,0,IF(ISBLANK('2ND ENTRY'!T46),"ABS",ROUNDUP('2ND ENTRY'!T46*(_xlfn.XLOOKUP(S$7,SCODE,SUBTH,"ERROR",0,1))/'2ND ENTRY'!T$9,0)))</f>
        <v>ABS</v>
      </c>
      <c r="U46" s="54" t="str">
        <f>IF(S$7=0,0,IF(ISBLANK('2ND ENTRY'!U46),"ABS",ROUNDUP('2ND ENTRY'!U46*(_xlfn.XLOOKUP(S$7,SCODE,SUBPR,"ERROR",0,1))/'2ND ENTRY'!U$9,0)))</f>
        <v>ABS</v>
      </c>
      <c r="V46" s="57"/>
      <c r="W46" s="53" t="str">
        <f t="shared" si="4"/>
        <v>SOC</v>
      </c>
      <c r="X46" s="54" t="str">
        <f>IF(W$7=0,0,IF(ISBLANK('2ND ENTRY'!X46),"ABS",ROUNDUP('2ND ENTRY'!X46*(_xlfn.XLOOKUP(W$7,SCODE,SUBTH,"ERROR",0,1))/'2ND ENTRY'!X$9,0)))</f>
        <v>ABS</v>
      </c>
      <c r="Y46" s="54" t="str">
        <f>IF(W$7=0,0,IF(ISBLANK('2ND ENTRY'!Y46),"ABS",ROUNDUP('2ND ENTRY'!Y46*(_xlfn.XLOOKUP(W$7,SCODE,SUBPR,"ERROR",0,1))/'2ND ENTRY'!Y$9,0)))</f>
        <v>ABS</v>
      </c>
      <c r="Z46" s="57"/>
      <c r="AA46" s="53" t="str">
        <f t="shared" si="5"/>
        <v>GK</v>
      </c>
      <c r="AB46" s="54" t="str">
        <f>IF(AA$7=0,0,IF(ISBLANK('2ND ENTRY'!AB46),"ABS",ROUNDUP('2ND ENTRY'!AB46*(_xlfn.XLOOKUP(AA$7,SCODE,SUBTH,"ERROR",0,1))/'2ND ENTRY'!AB$9,0)))</f>
        <v>ABS</v>
      </c>
      <c r="AC46" s="54" t="str">
        <f>IF(AA$7=0,0,IF(ISBLANK('2ND ENTRY'!AC46),"ABS",ROUNDUP('2ND ENTRY'!AC46*(_xlfn.XLOOKUP(AA$7,SCODE,SUBPR,"ERROR",0,1))/'2ND ENTRY'!AC$9,0)))</f>
        <v>ABS</v>
      </c>
      <c r="AD46" s="57"/>
      <c r="AE46" s="53" t="str">
        <f t="shared" si="6"/>
        <v>ORA</v>
      </c>
      <c r="AF46" s="54" t="str">
        <f>IF(AE$7=0,0,IF(ISBLANK('2ND ENTRY'!AF46),"ABS",ROUNDUP('2ND ENTRY'!AF46*(_xlfn.XLOOKUP(AE$7,SCODE,SUBTH,"ERROR",0,1))/'2ND ENTRY'!AF$9,0)))</f>
        <v>ABS</v>
      </c>
      <c r="AG46" s="54" t="str">
        <f>IF(AE$7=0,0,IF(ISBLANK('2ND ENTRY'!AG46),"ABS",ROUNDUP('2ND ENTRY'!AG46*(_xlfn.XLOOKUP(AE$7,SCODE,SUBPR,"ERROR",0,1))/'2ND ENTRY'!AG$9,0)))</f>
        <v>ABS</v>
      </c>
      <c r="AH46" s="57"/>
      <c r="AI46" s="53" t="str">
        <f t="shared" si="7"/>
        <v>WS</v>
      </c>
      <c r="AJ46" s="54" t="str">
        <f>IF(AI$7=0,0,IF(ISBLANK('2ND ENTRY'!AJ46),"ABS",ROUNDUP('2ND ENTRY'!AJ46*(_xlfn.XLOOKUP(AI$7,SCODE,SUBTH,"ERROR",0,1))/'2ND ENTRY'!AJ$9,0)))</f>
        <v>ABS</v>
      </c>
      <c r="AK46" s="54" t="str">
        <f>IF(AI$7=0,0,IF(ISBLANK('2ND ENTRY'!AK46),"ABS",ROUNDUP('2ND ENTRY'!AK46*(_xlfn.XLOOKUP(AI$7,SCODE,SUBPR,"ERROR",0,1))/'2ND ENTRY'!AK$9,0)))</f>
        <v>ABS</v>
      </c>
      <c r="AL46" s="58"/>
      <c r="AM46" s="18">
        <v>43</v>
      </c>
      <c r="AN46" s="42"/>
      <c r="AO46" s="42"/>
      <c r="AP46" s="42"/>
      <c r="AQ46" s="42"/>
    </row>
    <row r="47" spans="1:60" ht="17.5">
      <c r="A47" s="53">
        <f>STD!A39</f>
        <v>37</v>
      </c>
      <c r="B47" s="53" t="str">
        <f>STD!B39</f>
        <v>ST0790102</v>
      </c>
      <c r="C47" s="53">
        <f>STD!C39</f>
        <v>200308</v>
      </c>
      <c r="D47" s="53" t="str">
        <f>STD!D39</f>
        <v>DIPESH LIMBU</v>
      </c>
      <c r="E47" s="53" t="str">
        <f>IF(STD!E39=0,"",STD!E39)</f>
        <v>SAGARMATHA</v>
      </c>
      <c r="F47" s="53" t="str">
        <f>STD!F39</f>
        <v>ENGLISH MEDIUM</v>
      </c>
      <c r="G47" s="53" t="str">
        <f t="shared" si="0"/>
        <v>EN</v>
      </c>
      <c r="H47" s="54">
        <f>IF(F$6=0,0,IF(ISBLANK('2ND ENTRY'!H47),"ABS",ROUNDUP('2ND ENTRY'!H47*(_xlfn.XLOOKUP(G$7,SCODE,SUBTH,"ERROR",0,1))/'2ND ENTRY'!H$9,0)))</f>
        <v>8</v>
      </c>
      <c r="I47" s="54">
        <f>IF(G$6=0,0,IF(ISBLANK('2ND ENTRY'!I47),"ABS",ROUNDUP('2ND ENTRY'!I47*(_xlfn.XLOOKUP(G$7,SCODE,SUBPR,"ERROR",0,1))/'2ND ENTRY'!I$9,0)))</f>
        <v>20</v>
      </c>
      <c r="J47" s="57"/>
      <c r="K47" s="53" t="str">
        <f t="shared" si="1"/>
        <v>NEP</v>
      </c>
      <c r="L47" s="54">
        <f>IF(K$7=0,0,IF(ISBLANK('2ND ENTRY'!L47),"ABS",ROUNDUP('2ND ENTRY'!L47*(_xlfn.XLOOKUP(K$7,SCODE,SUBTH,"ERROR",0,1))/'2ND ENTRY'!L$9,0)))</f>
        <v>7</v>
      </c>
      <c r="M47" s="54">
        <f>IF(K$7=0,0,IF(ISBLANK('2ND ENTRY'!M47),"ABS",ROUNDUP('2ND ENTRY'!M47*(_xlfn.XLOOKUP(K$7,SCODE,SUBPR,"ERROR",0,1))/'2ND ENTRY'!M$9,0)))</f>
        <v>25</v>
      </c>
      <c r="N47" s="57"/>
      <c r="O47" s="53" t="str">
        <f t="shared" si="2"/>
        <v>MATH</v>
      </c>
      <c r="P47" s="54">
        <f>IF(O$7=0,0,IF(ISBLANK('2ND ENTRY'!P47),"ABS",ROUNDUP('2ND ENTRY'!P47*(_xlfn.XLOOKUP(O$7,SCODE,SUBTH,"ERROR",0,1))/'2ND ENTRY'!P$9,0)))</f>
        <v>4</v>
      </c>
      <c r="Q47" s="54">
        <f>IF(O$7=0,0,IF(ISBLANK('2ND ENTRY'!Q47),"ABS",ROUNDUP('2ND ENTRY'!Q47*(_xlfn.XLOOKUP(O$7,SCODE,SUBPR,"ERROR",0,1))/'2ND ENTRY'!Q$9,0)))</f>
        <v>22</v>
      </c>
      <c r="R47" s="57"/>
      <c r="S47" s="53" t="str">
        <f t="shared" si="3"/>
        <v>SCI</v>
      </c>
      <c r="T47" s="54">
        <f>IF(S$7=0,0,IF(ISBLANK('2ND ENTRY'!T47),"ABS",ROUNDUP('2ND ENTRY'!T47*(_xlfn.XLOOKUP(S$7,SCODE,SUBTH,"ERROR",0,1))/'2ND ENTRY'!T$9,0)))</f>
        <v>5</v>
      </c>
      <c r="U47" s="54">
        <f>IF(S$7=0,0,IF(ISBLANK('2ND ENTRY'!U47),"ABS",ROUNDUP('2ND ENTRY'!U47*(_xlfn.XLOOKUP(S$7,SCODE,SUBPR,"ERROR",0,1))/'2ND ENTRY'!U$9,0)))</f>
        <v>21</v>
      </c>
      <c r="V47" s="57"/>
      <c r="W47" s="53" t="str">
        <f t="shared" si="4"/>
        <v>SOC</v>
      </c>
      <c r="X47" s="54">
        <f>IF(W$7=0,0,IF(ISBLANK('2ND ENTRY'!X47),"ABS",ROUNDUP('2ND ENTRY'!X47*(_xlfn.XLOOKUP(W$7,SCODE,SUBTH,"ERROR",0,1))/'2ND ENTRY'!X$9,0)))</f>
        <v>4</v>
      </c>
      <c r="Y47" s="54">
        <f>IF(W$7=0,0,IF(ISBLANK('2ND ENTRY'!Y47),"ABS",ROUNDUP('2ND ENTRY'!Y47*(_xlfn.XLOOKUP(W$7,SCODE,SUBPR,"ERROR",0,1))/'2ND ENTRY'!Y$9,0)))</f>
        <v>25</v>
      </c>
      <c r="Z47" s="57"/>
      <c r="AA47" s="53" t="str">
        <f t="shared" si="5"/>
        <v>GK</v>
      </c>
      <c r="AB47" s="54">
        <f>IF(AA$7=0,0,IF(ISBLANK('2ND ENTRY'!AB47),"ABS",ROUNDUP('2ND ENTRY'!AB47*(_xlfn.XLOOKUP(AA$7,SCODE,SUBTH,"ERROR",0,1))/'2ND ENTRY'!AB$9,0)))</f>
        <v>4</v>
      </c>
      <c r="AC47" s="54">
        <f>IF(AA$7=0,0,IF(ISBLANK('2ND ENTRY'!AC47),"ABS",ROUNDUP('2ND ENTRY'!AC47*(_xlfn.XLOOKUP(AA$7,SCODE,SUBPR,"ERROR",0,1))/'2ND ENTRY'!AC$9,0)))</f>
        <v>18</v>
      </c>
      <c r="AD47" s="57"/>
      <c r="AE47" s="53" t="str">
        <f t="shared" si="6"/>
        <v>ORA</v>
      </c>
      <c r="AF47" s="54">
        <f>IF(AE$7=0,0,IF(ISBLANK('2ND ENTRY'!AF47),"ABS",ROUNDUP('2ND ENTRY'!AF47*(_xlfn.XLOOKUP(AE$7,SCODE,SUBTH,"ERROR",0,1))/'2ND ENTRY'!AF$9,0)))</f>
        <v>4</v>
      </c>
      <c r="AG47" s="54">
        <f>IF(AE$7=0,0,IF(ISBLANK('2ND ENTRY'!AG47),"ABS",ROUNDUP('2ND ENTRY'!AG47*(_xlfn.XLOOKUP(AE$7,SCODE,SUBPR,"ERROR",0,1))/'2ND ENTRY'!AG$9,0)))</f>
        <v>18</v>
      </c>
      <c r="AH47" s="57"/>
      <c r="AI47" s="53" t="str">
        <f t="shared" si="7"/>
        <v>WS</v>
      </c>
      <c r="AJ47" s="54">
        <f>IF(AI$7=0,0,IF(ISBLANK('2ND ENTRY'!AJ47),"ABS",ROUNDUP('2ND ENTRY'!AJ47*(_xlfn.XLOOKUP(AI$7,SCODE,SUBTH,"ERROR",0,1))/'2ND ENTRY'!AJ$9,0)))</f>
        <v>3</v>
      </c>
      <c r="AK47" s="54">
        <f>IF(AI$7=0,0,IF(ISBLANK('2ND ENTRY'!AK47),"ABS",ROUNDUP('2ND ENTRY'!AK47*(_xlfn.XLOOKUP(AI$7,SCODE,SUBPR,"ERROR",0,1))/'2ND ENTRY'!AK$9,0)))</f>
        <v>18</v>
      </c>
      <c r="AL47" s="58"/>
      <c r="AM47" s="18">
        <v>55</v>
      </c>
      <c r="AN47" s="42"/>
      <c r="AO47" s="42"/>
      <c r="AP47" s="42"/>
      <c r="AQ47" s="42"/>
    </row>
    <row r="48" spans="1:60" ht="17.5">
      <c r="A48" s="53">
        <f>STD!A40</f>
        <v>38</v>
      </c>
      <c r="B48" s="53" t="str">
        <f>STD!B40</f>
        <v>ST0790197</v>
      </c>
      <c r="C48" s="53">
        <f>STD!C40</f>
        <v>200309</v>
      </c>
      <c r="D48" s="53" t="str">
        <f>STD!D40</f>
        <v>DONISH TAMANG</v>
      </c>
      <c r="E48" s="53" t="str">
        <f>IF(STD!E40=0,"",STD!E40)</f>
        <v>SAGARMATHA</v>
      </c>
      <c r="F48" s="53" t="str">
        <f>STD!F40</f>
        <v>ENGLISH MEDIUM</v>
      </c>
      <c r="G48" s="53" t="str">
        <f t="shared" si="0"/>
        <v>EN</v>
      </c>
      <c r="H48" s="54">
        <f>IF(F$6=0,0,IF(ISBLANK('2ND ENTRY'!H48),"ABS",ROUNDUP('2ND ENTRY'!H48*(_xlfn.XLOOKUP(G$7,SCODE,SUBTH,"ERROR",0,1))/'2ND ENTRY'!H$9,0)))</f>
        <v>7</v>
      </c>
      <c r="I48" s="54">
        <f>IF(G$6=0,0,IF(ISBLANK('2ND ENTRY'!I48),"ABS",ROUNDUP('2ND ENTRY'!I48*(_xlfn.XLOOKUP(G$7,SCODE,SUBPR,"ERROR",0,1))/'2ND ENTRY'!I$9,0)))</f>
        <v>20</v>
      </c>
      <c r="J48" s="57"/>
      <c r="K48" s="53" t="str">
        <f t="shared" si="1"/>
        <v>NEP</v>
      </c>
      <c r="L48" s="54">
        <f>IF(K$7=0,0,IF(ISBLANK('2ND ENTRY'!L48),"ABS",ROUNDUP('2ND ENTRY'!L48*(_xlfn.XLOOKUP(K$7,SCODE,SUBTH,"ERROR",0,1))/'2ND ENTRY'!L$9,0)))</f>
        <v>8</v>
      </c>
      <c r="M48" s="54">
        <f>IF(K$7=0,0,IF(ISBLANK('2ND ENTRY'!M48),"ABS",ROUNDUP('2ND ENTRY'!M48*(_xlfn.XLOOKUP(K$7,SCODE,SUBPR,"ERROR",0,1))/'2ND ENTRY'!M$9,0)))</f>
        <v>25</v>
      </c>
      <c r="N48" s="57"/>
      <c r="O48" s="53" t="str">
        <f t="shared" si="2"/>
        <v>MATH</v>
      </c>
      <c r="P48" s="54">
        <f>IF(O$7=0,0,IF(ISBLANK('2ND ENTRY'!P48),"ABS",ROUNDUP('2ND ENTRY'!P48*(_xlfn.XLOOKUP(O$7,SCODE,SUBTH,"ERROR",0,1))/'2ND ENTRY'!P$9,0)))</f>
        <v>8</v>
      </c>
      <c r="Q48" s="54">
        <f>IF(O$7=0,0,IF(ISBLANK('2ND ENTRY'!Q48),"ABS",ROUNDUP('2ND ENTRY'!Q48*(_xlfn.XLOOKUP(O$7,SCODE,SUBPR,"ERROR",0,1))/'2ND ENTRY'!Q$9,0)))</f>
        <v>24</v>
      </c>
      <c r="R48" s="57"/>
      <c r="S48" s="53" t="str">
        <f t="shared" si="3"/>
        <v>SCI</v>
      </c>
      <c r="T48" s="54">
        <f>IF(S$7=0,0,IF(ISBLANK('2ND ENTRY'!T48),"ABS",ROUNDUP('2ND ENTRY'!T48*(_xlfn.XLOOKUP(S$7,SCODE,SUBTH,"ERROR",0,1))/'2ND ENTRY'!T$9,0)))</f>
        <v>8</v>
      </c>
      <c r="U48" s="54">
        <f>IF(S$7=0,0,IF(ISBLANK('2ND ENTRY'!U48),"ABS",ROUNDUP('2ND ENTRY'!U48*(_xlfn.XLOOKUP(S$7,SCODE,SUBPR,"ERROR",0,1))/'2ND ENTRY'!U$9,0)))</f>
        <v>22</v>
      </c>
      <c r="V48" s="57"/>
      <c r="W48" s="53" t="str">
        <f t="shared" si="4"/>
        <v>SOC</v>
      </c>
      <c r="X48" s="54">
        <f>IF(W$7=0,0,IF(ISBLANK('2ND ENTRY'!X48),"ABS",ROUNDUP('2ND ENTRY'!X48*(_xlfn.XLOOKUP(W$7,SCODE,SUBTH,"ERROR",0,1))/'2ND ENTRY'!X$9,0)))</f>
        <v>7</v>
      </c>
      <c r="Y48" s="54">
        <f>IF(W$7=0,0,IF(ISBLANK('2ND ENTRY'!Y48),"ABS",ROUNDUP('2ND ENTRY'!Y48*(_xlfn.XLOOKUP(W$7,SCODE,SUBPR,"ERROR",0,1))/'2ND ENTRY'!Y$9,0)))</f>
        <v>25</v>
      </c>
      <c r="Z48" s="57"/>
      <c r="AA48" s="53" t="str">
        <f t="shared" si="5"/>
        <v>GK</v>
      </c>
      <c r="AB48" s="54">
        <f>IF(AA$7=0,0,IF(ISBLANK('2ND ENTRY'!AB48),"ABS",ROUNDUP('2ND ENTRY'!AB48*(_xlfn.XLOOKUP(AA$7,SCODE,SUBTH,"ERROR",0,1))/'2ND ENTRY'!AB$9,0)))</f>
        <v>5</v>
      </c>
      <c r="AC48" s="54">
        <f>IF(AA$7=0,0,IF(ISBLANK('2ND ENTRY'!AC48),"ABS",ROUNDUP('2ND ENTRY'!AC48*(_xlfn.XLOOKUP(AA$7,SCODE,SUBPR,"ERROR",0,1))/'2ND ENTRY'!AC$9,0)))</f>
        <v>18</v>
      </c>
      <c r="AD48" s="57"/>
      <c r="AE48" s="53" t="str">
        <f t="shared" si="6"/>
        <v>ORA</v>
      </c>
      <c r="AF48" s="54">
        <f>IF(AE$7=0,0,IF(ISBLANK('2ND ENTRY'!AF48),"ABS",ROUNDUP('2ND ENTRY'!AF48*(_xlfn.XLOOKUP(AE$7,SCODE,SUBTH,"ERROR",0,1))/'2ND ENTRY'!AF$9,0)))</f>
        <v>5</v>
      </c>
      <c r="AG48" s="54">
        <f>IF(AE$7=0,0,IF(ISBLANK('2ND ENTRY'!AG48),"ABS",ROUNDUP('2ND ENTRY'!AG48*(_xlfn.XLOOKUP(AE$7,SCODE,SUBPR,"ERROR",0,1))/'2ND ENTRY'!AG$9,0)))</f>
        <v>18</v>
      </c>
      <c r="AH48" s="57"/>
      <c r="AI48" s="53" t="str">
        <f t="shared" si="7"/>
        <v>WS</v>
      </c>
      <c r="AJ48" s="54">
        <f>IF(AI$7=0,0,IF(ISBLANK('2ND ENTRY'!AJ48),"ABS",ROUNDUP('2ND ENTRY'!AJ48*(_xlfn.XLOOKUP(AI$7,SCODE,SUBTH,"ERROR",0,1))/'2ND ENTRY'!AJ$9,0)))</f>
        <v>3</v>
      </c>
      <c r="AK48" s="54">
        <f>IF(AI$7=0,0,IF(ISBLANK('2ND ENTRY'!AK48),"ABS",ROUNDUP('2ND ENTRY'!AK48*(_xlfn.XLOOKUP(AI$7,SCODE,SUBPR,"ERROR",0,1))/'2ND ENTRY'!AK$9,0)))</f>
        <v>18</v>
      </c>
      <c r="AL48" s="58"/>
      <c r="AM48" s="18">
        <v>56</v>
      </c>
      <c r="AN48" s="42"/>
      <c r="AO48" s="42"/>
      <c r="AP48" s="42"/>
      <c r="AQ48" s="42"/>
    </row>
    <row r="49" spans="1:43" ht="17.5">
      <c r="A49" s="53">
        <f>STD!A41</f>
        <v>39</v>
      </c>
      <c r="B49" s="53" t="str">
        <f>STD!B41</f>
        <v>ST0790098</v>
      </c>
      <c r="C49" s="53">
        <f>STD!C41</f>
        <v>200310</v>
      </c>
      <c r="D49" s="53" t="str">
        <f>STD!D41</f>
        <v>DORKASH LIMBU</v>
      </c>
      <c r="E49" s="53" t="str">
        <f>IF(STD!E41=0,"",STD!E41)</f>
        <v>SAGARMATHA</v>
      </c>
      <c r="F49" s="53" t="str">
        <f>STD!F41</f>
        <v>ENGLISH MEDIUM</v>
      </c>
      <c r="G49" s="53" t="str">
        <f t="shared" si="0"/>
        <v>EN</v>
      </c>
      <c r="H49" s="54">
        <f>IF(F$6=0,0,IF(ISBLANK('2ND ENTRY'!H49),"ABS",ROUNDUP('2ND ENTRY'!H49*(_xlfn.XLOOKUP(G$7,SCODE,SUBTH,"ERROR",0,1))/'2ND ENTRY'!H$9,0)))</f>
        <v>8</v>
      </c>
      <c r="I49" s="54">
        <f>IF(G$6=0,0,IF(ISBLANK('2ND ENTRY'!I49),"ABS",ROUNDUP('2ND ENTRY'!I49*(_xlfn.XLOOKUP(G$7,SCODE,SUBPR,"ERROR",0,1))/'2ND ENTRY'!I$9,0)))</f>
        <v>25</v>
      </c>
      <c r="J49" s="57"/>
      <c r="K49" s="53" t="str">
        <f t="shared" si="1"/>
        <v>NEP</v>
      </c>
      <c r="L49" s="54">
        <f>IF(K$7=0,0,IF(ISBLANK('2ND ENTRY'!L49),"ABS",ROUNDUP('2ND ENTRY'!L49*(_xlfn.XLOOKUP(K$7,SCODE,SUBTH,"ERROR",0,1))/'2ND ENTRY'!L$9,0)))</f>
        <v>9</v>
      </c>
      <c r="M49" s="54">
        <f>IF(K$7=0,0,IF(ISBLANK('2ND ENTRY'!M49),"ABS",ROUNDUP('2ND ENTRY'!M49*(_xlfn.XLOOKUP(K$7,SCODE,SUBPR,"ERROR",0,1))/'2ND ENTRY'!M$9,0)))</f>
        <v>25</v>
      </c>
      <c r="N49" s="57"/>
      <c r="O49" s="53" t="str">
        <f t="shared" si="2"/>
        <v>MATH</v>
      </c>
      <c r="P49" s="54">
        <f>IF(O$7=0,0,IF(ISBLANK('2ND ENTRY'!P49),"ABS",ROUNDUP('2ND ENTRY'!P49*(_xlfn.XLOOKUP(O$7,SCODE,SUBTH,"ERROR",0,1))/'2ND ENTRY'!P$9,0)))</f>
        <v>10</v>
      </c>
      <c r="Q49" s="54">
        <f>IF(O$7=0,0,IF(ISBLANK('2ND ENTRY'!Q49),"ABS",ROUNDUP('2ND ENTRY'!Q49*(_xlfn.XLOOKUP(O$7,SCODE,SUBPR,"ERROR",0,1))/'2ND ENTRY'!Q$9,0)))</f>
        <v>24</v>
      </c>
      <c r="R49" s="57"/>
      <c r="S49" s="53" t="str">
        <f t="shared" si="3"/>
        <v>SCI</v>
      </c>
      <c r="T49" s="54">
        <f>IF(S$7=0,0,IF(ISBLANK('2ND ENTRY'!T49),"ABS",ROUNDUP('2ND ENTRY'!T49*(_xlfn.XLOOKUP(S$7,SCODE,SUBTH,"ERROR",0,1))/'2ND ENTRY'!T$9,0)))</f>
        <v>10</v>
      </c>
      <c r="U49" s="54">
        <f>IF(S$7=0,0,IF(ISBLANK('2ND ENTRY'!U49),"ABS",ROUNDUP('2ND ENTRY'!U49*(_xlfn.XLOOKUP(S$7,SCODE,SUBPR,"ERROR",0,1))/'2ND ENTRY'!U$9,0)))</f>
        <v>23</v>
      </c>
      <c r="V49" s="57"/>
      <c r="W49" s="53" t="str">
        <f t="shared" si="4"/>
        <v>SOC</v>
      </c>
      <c r="X49" s="54">
        <f>IF(W$7=0,0,IF(ISBLANK('2ND ENTRY'!X49),"ABS",ROUNDUP('2ND ENTRY'!X49*(_xlfn.XLOOKUP(W$7,SCODE,SUBTH,"ERROR",0,1))/'2ND ENTRY'!X$9,0)))</f>
        <v>10</v>
      </c>
      <c r="Y49" s="54">
        <f>IF(W$7=0,0,IF(ISBLANK('2ND ENTRY'!Y49),"ABS",ROUNDUP('2ND ENTRY'!Y49*(_xlfn.XLOOKUP(W$7,SCODE,SUBPR,"ERROR",0,1))/'2ND ENTRY'!Y$9,0)))</f>
        <v>25</v>
      </c>
      <c r="Z49" s="57"/>
      <c r="AA49" s="53" t="str">
        <f t="shared" si="5"/>
        <v>GK</v>
      </c>
      <c r="AB49" s="54">
        <f>IF(AA$7=0,0,IF(ISBLANK('2ND ENTRY'!AB49),"ABS",ROUNDUP('2ND ENTRY'!AB49*(_xlfn.XLOOKUP(AA$7,SCODE,SUBTH,"ERROR",0,1))/'2ND ENTRY'!AB$9,0)))</f>
        <v>5</v>
      </c>
      <c r="AC49" s="54">
        <f>IF(AA$7=0,0,IF(ISBLANK('2ND ENTRY'!AC49),"ABS",ROUNDUP('2ND ENTRY'!AC49*(_xlfn.XLOOKUP(AA$7,SCODE,SUBPR,"ERROR",0,1))/'2ND ENTRY'!AC$9,0)))</f>
        <v>18</v>
      </c>
      <c r="AD49" s="57"/>
      <c r="AE49" s="53" t="str">
        <f t="shared" si="6"/>
        <v>ORA</v>
      </c>
      <c r="AF49" s="54">
        <f>IF(AE$7=0,0,IF(ISBLANK('2ND ENTRY'!AF49),"ABS",ROUNDUP('2ND ENTRY'!AF49*(_xlfn.XLOOKUP(AE$7,SCODE,SUBTH,"ERROR",0,1))/'2ND ENTRY'!AF$9,0)))</f>
        <v>5</v>
      </c>
      <c r="AG49" s="54">
        <f>IF(AE$7=0,0,IF(ISBLANK('2ND ENTRY'!AG49),"ABS",ROUNDUP('2ND ENTRY'!AG49*(_xlfn.XLOOKUP(AE$7,SCODE,SUBPR,"ERROR",0,1))/'2ND ENTRY'!AG$9,0)))</f>
        <v>18</v>
      </c>
      <c r="AH49" s="57"/>
      <c r="AI49" s="53" t="str">
        <f t="shared" si="7"/>
        <v>WS</v>
      </c>
      <c r="AJ49" s="54">
        <f>IF(AI$7=0,0,IF(ISBLANK('2ND ENTRY'!AJ49),"ABS",ROUNDUP('2ND ENTRY'!AJ49*(_xlfn.XLOOKUP(AI$7,SCODE,SUBTH,"ERROR",0,1))/'2ND ENTRY'!AJ$9,0)))</f>
        <v>5</v>
      </c>
      <c r="AK49" s="54">
        <f>IF(AI$7=0,0,IF(ISBLANK('2ND ENTRY'!AK49),"ABS",ROUNDUP('2ND ENTRY'!AK49*(_xlfn.XLOOKUP(AI$7,SCODE,SUBPR,"ERROR",0,1))/'2ND ENTRY'!AK$9,0)))</f>
        <v>18</v>
      </c>
      <c r="AL49" s="58"/>
      <c r="AM49" s="18">
        <v>56</v>
      </c>
      <c r="AN49" s="42"/>
      <c r="AO49" s="42"/>
      <c r="AP49" s="42"/>
      <c r="AQ49" s="42"/>
    </row>
    <row r="50" spans="1:43" ht="17.5">
      <c r="A50" s="53">
        <f>STD!A42</f>
        <v>40</v>
      </c>
      <c r="B50" s="53" t="str">
        <f>STD!B42</f>
        <v>ST0800304</v>
      </c>
      <c r="C50" s="53">
        <f>STD!C42</f>
        <v>200311</v>
      </c>
      <c r="D50" s="53" t="str">
        <f>STD!D42</f>
        <v>HINA RAI</v>
      </c>
      <c r="E50" s="53" t="str">
        <f>IF(STD!E42=0,"",STD!E42)</f>
        <v>SAGARMATHA</v>
      </c>
      <c r="F50" s="53" t="str">
        <f>STD!F42</f>
        <v>ENGLISH MEDIUM</v>
      </c>
      <c r="G50" s="53" t="str">
        <f t="shared" si="0"/>
        <v>EN</v>
      </c>
      <c r="H50" s="54">
        <f>IF(F$6=0,0,IF(ISBLANK('2ND ENTRY'!H50),"ABS",ROUNDUP('2ND ENTRY'!H50*(_xlfn.XLOOKUP(G$7,SCODE,SUBTH,"ERROR",0,1))/'2ND ENTRY'!H$9,0)))</f>
        <v>7</v>
      </c>
      <c r="I50" s="54">
        <f>IF(G$6=0,0,IF(ISBLANK('2ND ENTRY'!I50),"ABS",ROUNDUP('2ND ENTRY'!I50*(_xlfn.XLOOKUP(G$7,SCODE,SUBPR,"ERROR",0,1))/'2ND ENTRY'!I$9,0)))</f>
        <v>25</v>
      </c>
      <c r="J50" s="57"/>
      <c r="K50" s="53" t="str">
        <f t="shared" si="1"/>
        <v>NEP</v>
      </c>
      <c r="L50" s="54">
        <f>IF(K$7=0,0,IF(ISBLANK('2ND ENTRY'!L50),"ABS",ROUNDUP('2ND ENTRY'!L50*(_xlfn.XLOOKUP(K$7,SCODE,SUBTH,"ERROR",0,1))/'2ND ENTRY'!L$9,0)))</f>
        <v>8</v>
      </c>
      <c r="M50" s="54">
        <f>IF(K$7=0,0,IF(ISBLANK('2ND ENTRY'!M50),"ABS",ROUNDUP('2ND ENTRY'!M50*(_xlfn.XLOOKUP(K$7,SCODE,SUBPR,"ERROR",0,1))/'2ND ENTRY'!M$9,0)))</f>
        <v>25</v>
      </c>
      <c r="N50" s="57"/>
      <c r="O50" s="53" t="str">
        <f t="shared" si="2"/>
        <v>MATH</v>
      </c>
      <c r="P50" s="54">
        <f>IF(O$7=0,0,IF(ISBLANK('2ND ENTRY'!P50),"ABS",ROUNDUP('2ND ENTRY'!P50*(_xlfn.XLOOKUP(O$7,SCODE,SUBTH,"ERROR",0,1))/'2ND ENTRY'!P$9,0)))</f>
        <v>4</v>
      </c>
      <c r="Q50" s="54">
        <f>IF(O$7=0,0,IF(ISBLANK('2ND ENTRY'!Q50),"ABS",ROUNDUP('2ND ENTRY'!Q50*(_xlfn.XLOOKUP(O$7,SCODE,SUBPR,"ERROR",0,1))/'2ND ENTRY'!Q$9,0)))</f>
        <v>22</v>
      </c>
      <c r="R50" s="57"/>
      <c r="S50" s="53" t="str">
        <f t="shared" si="3"/>
        <v>SCI</v>
      </c>
      <c r="T50" s="54">
        <f>IF(S$7=0,0,IF(ISBLANK('2ND ENTRY'!T50),"ABS",ROUNDUP('2ND ENTRY'!T50*(_xlfn.XLOOKUP(S$7,SCODE,SUBTH,"ERROR",0,1))/'2ND ENTRY'!T$9,0)))</f>
        <v>9</v>
      </c>
      <c r="U50" s="54">
        <f>IF(S$7=0,0,IF(ISBLANK('2ND ENTRY'!U50),"ABS",ROUNDUP('2ND ENTRY'!U50*(_xlfn.XLOOKUP(S$7,SCODE,SUBPR,"ERROR",0,1))/'2ND ENTRY'!U$9,0)))</f>
        <v>22</v>
      </c>
      <c r="V50" s="57"/>
      <c r="W50" s="53" t="str">
        <f t="shared" si="4"/>
        <v>SOC</v>
      </c>
      <c r="X50" s="54">
        <f>IF(W$7=0,0,IF(ISBLANK('2ND ENTRY'!X50),"ABS",ROUNDUP('2ND ENTRY'!X50*(_xlfn.XLOOKUP(W$7,SCODE,SUBTH,"ERROR",0,1))/'2ND ENTRY'!X$9,0)))</f>
        <v>5</v>
      </c>
      <c r="Y50" s="54">
        <f>IF(W$7=0,0,IF(ISBLANK('2ND ENTRY'!Y50),"ABS",ROUNDUP('2ND ENTRY'!Y50*(_xlfn.XLOOKUP(W$7,SCODE,SUBPR,"ERROR",0,1))/'2ND ENTRY'!Y$9,0)))</f>
        <v>25</v>
      </c>
      <c r="Z50" s="57"/>
      <c r="AA50" s="53" t="str">
        <f t="shared" si="5"/>
        <v>GK</v>
      </c>
      <c r="AB50" s="54">
        <f>IF(AA$7=0,0,IF(ISBLANK('2ND ENTRY'!AB50),"ABS",ROUNDUP('2ND ENTRY'!AB50*(_xlfn.XLOOKUP(AA$7,SCODE,SUBTH,"ERROR",0,1))/'2ND ENTRY'!AB$9,0)))</f>
        <v>5</v>
      </c>
      <c r="AC50" s="54">
        <f>IF(AA$7=0,0,IF(ISBLANK('2ND ENTRY'!AC50),"ABS",ROUNDUP('2ND ENTRY'!AC50*(_xlfn.XLOOKUP(AA$7,SCODE,SUBPR,"ERROR",0,1))/'2ND ENTRY'!AC$9,0)))</f>
        <v>18</v>
      </c>
      <c r="AD50" s="57"/>
      <c r="AE50" s="53" t="str">
        <f t="shared" si="6"/>
        <v>ORA</v>
      </c>
      <c r="AF50" s="54">
        <f>IF(AE$7=0,0,IF(ISBLANK('2ND ENTRY'!AF50),"ABS",ROUNDUP('2ND ENTRY'!AF50*(_xlfn.XLOOKUP(AE$7,SCODE,SUBTH,"ERROR",0,1))/'2ND ENTRY'!AF$9,0)))</f>
        <v>5</v>
      </c>
      <c r="AG50" s="54">
        <f>IF(AE$7=0,0,IF(ISBLANK('2ND ENTRY'!AG50),"ABS",ROUNDUP('2ND ENTRY'!AG50*(_xlfn.XLOOKUP(AE$7,SCODE,SUBPR,"ERROR",0,1))/'2ND ENTRY'!AG$9,0)))</f>
        <v>18</v>
      </c>
      <c r="AH50" s="57"/>
      <c r="AI50" s="53" t="str">
        <f t="shared" si="7"/>
        <v>WS</v>
      </c>
      <c r="AJ50" s="54">
        <f>IF(AI$7=0,0,IF(ISBLANK('2ND ENTRY'!AJ50),"ABS",ROUNDUP('2ND ENTRY'!AJ50*(_xlfn.XLOOKUP(AI$7,SCODE,SUBTH,"ERROR",0,1))/'2ND ENTRY'!AJ$9,0)))</f>
        <v>3</v>
      </c>
      <c r="AK50" s="54">
        <f>IF(AI$7=0,0,IF(ISBLANK('2ND ENTRY'!AK50),"ABS",ROUNDUP('2ND ENTRY'!AK50*(_xlfn.XLOOKUP(AI$7,SCODE,SUBPR,"ERROR",0,1))/'2ND ENTRY'!AK$9,0)))</f>
        <v>18</v>
      </c>
      <c r="AL50" s="58"/>
      <c r="AM50" s="18">
        <v>53</v>
      </c>
      <c r="AN50" s="42"/>
      <c r="AO50" s="42"/>
      <c r="AP50" s="42"/>
      <c r="AQ50" s="42"/>
    </row>
    <row r="51" spans="1:43" ht="17.5">
      <c r="A51" s="53">
        <f>STD!A43</f>
        <v>41</v>
      </c>
      <c r="B51" s="53" t="str">
        <f>STD!B43</f>
        <v>ST0790124</v>
      </c>
      <c r="C51" s="53">
        <f>STD!C43</f>
        <v>200312</v>
      </c>
      <c r="D51" s="53" t="str">
        <f>STD!D43</f>
        <v>JENSON THAPA MAGAR</v>
      </c>
      <c r="E51" s="53" t="str">
        <f>IF(STD!E43=0,"",STD!E43)</f>
        <v>SAGARMATHA</v>
      </c>
      <c r="F51" s="53" t="str">
        <f>STD!F43</f>
        <v>ENGLISH MEDIUM</v>
      </c>
      <c r="G51" s="53" t="str">
        <f t="shared" si="0"/>
        <v>EN</v>
      </c>
      <c r="H51" s="54">
        <f>IF(F$6=0,0,IF(ISBLANK('2ND ENTRY'!H51),"ABS",ROUNDUP('2ND ENTRY'!H51*(_xlfn.XLOOKUP(G$7,SCODE,SUBTH,"ERROR",0,1))/'2ND ENTRY'!H$9,0)))</f>
        <v>9</v>
      </c>
      <c r="I51" s="54">
        <f>IF(G$6=0,0,IF(ISBLANK('2ND ENTRY'!I51),"ABS",ROUNDUP('2ND ENTRY'!I51*(_xlfn.XLOOKUP(G$7,SCODE,SUBPR,"ERROR",0,1))/'2ND ENTRY'!I$9,0)))</f>
        <v>25</v>
      </c>
      <c r="J51" s="57"/>
      <c r="K51" s="53" t="str">
        <f t="shared" si="1"/>
        <v>NEP</v>
      </c>
      <c r="L51" s="54">
        <f>IF(K$7=0,0,IF(ISBLANK('2ND ENTRY'!L51),"ABS",ROUNDUP('2ND ENTRY'!L51*(_xlfn.XLOOKUP(K$7,SCODE,SUBTH,"ERROR",0,1))/'2ND ENTRY'!L$9,0)))</f>
        <v>8</v>
      </c>
      <c r="M51" s="54">
        <f>IF(K$7=0,0,IF(ISBLANK('2ND ENTRY'!M51),"ABS",ROUNDUP('2ND ENTRY'!M51*(_xlfn.XLOOKUP(K$7,SCODE,SUBPR,"ERROR",0,1))/'2ND ENTRY'!M$9,0)))</f>
        <v>25</v>
      </c>
      <c r="N51" s="57"/>
      <c r="O51" s="53" t="str">
        <f t="shared" si="2"/>
        <v>MATH</v>
      </c>
      <c r="P51" s="54">
        <f>IF(O$7=0,0,IF(ISBLANK('2ND ENTRY'!P51),"ABS",ROUNDUP('2ND ENTRY'!P51*(_xlfn.XLOOKUP(O$7,SCODE,SUBTH,"ERROR",0,1))/'2ND ENTRY'!P$9,0)))</f>
        <v>10</v>
      </c>
      <c r="Q51" s="54">
        <f>IF(O$7=0,0,IF(ISBLANK('2ND ENTRY'!Q51),"ABS",ROUNDUP('2ND ENTRY'!Q51*(_xlfn.XLOOKUP(O$7,SCODE,SUBPR,"ERROR",0,1))/'2ND ENTRY'!Q$9,0)))</f>
        <v>24</v>
      </c>
      <c r="R51" s="57"/>
      <c r="S51" s="53" t="str">
        <f t="shared" si="3"/>
        <v>SCI</v>
      </c>
      <c r="T51" s="54">
        <f>IF(S$7=0,0,IF(ISBLANK('2ND ENTRY'!T51),"ABS",ROUNDUP('2ND ENTRY'!T51*(_xlfn.XLOOKUP(S$7,SCODE,SUBTH,"ERROR",0,1))/'2ND ENTRY'!T$9,0)))</f>
        <v>10</v>
      </c>
      <c r="U51" s="54">
        <f>IF(S$7=0,0,IF(ISBLANK('2ND ENTRY'!U51),"ABS",ROUNDUP('2ND ENTRY'!U51*(_xlfn.XLOOKUP(S$7,SCODE,SUBPR,"ERROR",0,1))/'2ND ENTRY'!U$9,0)))</f>
        <v>23</v>
      </c>
      <c r="V51" s="57"/>
      <c r="W51" s="53" t="str">
        <f t="shared" si="4"/>
        <v>SOC</v>
      </c>
      <c r="X51" s="54">
        <f>IF(W$7=0,0,IF(ISBLANK('2ND ENTRY'!X51),"ABS",ROUNDUP('2ND ENTRY'!X51*(_xlfn.XLOOKUP(W$7,SCODE,SUBTH,"ERROR",0,1))/'2ND ENTRY'!X$9,0)))</f>
        <v>8</v>
      </c>
      <c r="Y51" s="54">
        <f>IF(W$7=0,0,IF(ISBLANK('2ND ENTRY'!Y51),"ABS",ROUNDUP('2ND ENTRY'!Y51*(_xlfn.XLOOKUP(W$7,SCODE,SUBPR,"ERROR",0,1))/'2ND ENTRY'!Y$9,0)))</f>
        <v>25</v>
      </c>
      <c r="Z51" s="57"/>
      <c r="AA51" s="53" t="str">
        <f t="shared" si="5"/>
        <v>GK</v>
      </c>
      <c r="AB51" s="54">
        <f>IF(AA$7=0,0,IF(ISBLANK('2ND ENTRY'!AB51),"ABS",ROUNDUP('2ND ENTRY'!AB51*(_xlfn.XLOOKUP(AA$7,SCODE,SUBTH,"ERROR",0,1))/'2ND ENTRY'!AB$9,0)))</f>
        <v>5</v>
      </c>
      <c r="AC51" s="54">
        <f>IF(AA$7=0,0,IF(ISBLANK('2ND ENTRY'!AC51),"ABS",ROUNDUP('2ND ENTRY'!AC51*(_xlfn.XLOOKUP(AA$7,SCODE,SUBPR,"ERROR",0,1))/'2ND ENTRY'!AC$9,0)))</f>
        <v>18</v>
      </c>
      <c r="AD51" s="57"/>
      <c r="AE51" s="53" t="str">
        <f t="shared" si="6"/>
        <v>ORA</v>
      </c>
      <c r="AF51" s="54">
        <f>IF(AE$7=0,0,IF(ISBLANK('2ND ENTRY'!AF51),"ABS",ROUNDUP('2ND ENTRY'!AF51*(_xlfn.XLOOKUP(AE$7,SCODE,SUBTH,"ERROR",0,1))/'2ND ENTRY'!AF$9,0)))</f>
        <v>5</v>
      </c>
      <c r="AG51" s="54">
        <f>IF(AE$7=0,0,IF(ISBLANK('2ND ENTRY'!AG51),"ABS",ROUNDUP('2ND ENTRY'!AG51*(_xlfn.XLOOKUP(AE$7,SCODE,SUBPR,"ERROR",0,1))/'2ND ENTRY'!AG$9,0)))</f>
        <v>18</v>
      </c>
      <c r="AH51" s="57"/>
      <c r="AI51" s="53" t="str">
        <f t="shared" si="7"/>
        <v>WS</v>
      </c>
      <c r="AJ51" s="54">
        <f>IF(AI$7=0,0,IF(ISBLANK('2ND ENTRY'!AJ51),"ABS",ROUNDUP('2ND ENTRY'!AJ51*(_xlfn.XLOOKUP(AI$7,SCODE,SUBTH,"ERROR",0,1))/'2ND ENTRY'!AJ$9,0)))</f>
        <v>5</v>
      </c>
      <c r="AK51" s="54">
        <f>IF(AI$7=0,0,IF(ISBLANK('2ND ENTRY'!AK51),"ABS",ROUNDUP('2ND ENTRY'!AK51*(_xlfn.XLOOKUP(AI$7,SCODE,SUBPR,"ERROR",0,1))/'2ND ENTRY'!AK$9,0)))</f>
        <v>18</v>
      </c>
      <c r="AL51" s="58"/>
      <c r="AM51" s="18">
        <v>56</v>
      </c>
      <c r="AN51" s="42"/>
      <c r="AO51" s="42"/>
      <c r="AP51" s="42"/>
      <c r="AQ51" s="42"/>
    </row>
    <row r="52" spans="1:43" ht="17.5">
      <c r="A52" s="53">
        <f>STD!A44</f>
        <v>42</v>
      </c>
      <c r="B52" s="53" t="str">
        <f>STD!B44</f>
        <v>ST0790193</v>
      </c>
      <c r="C52" s="53">
        <f>STD!C44</f>
        <v>200313</v>
      </c>
      <c r="D52" s="53" t="str">
        <f>STD!D44</f>
        <v>JERMIYA RAI</v>
      </c>
      <c r="E52" s="53" t="str">
        <f>IF(STD!E44=0,"",STD!E44)</f>
        <v>SAGARMATHA</v>
      </c>
      <c r="F52" s="53" t="str">
        <f>STD!F44</f>
        <v>ENGLISH MEDIUM</v>
      </c>
      <c r="G52" s="53" t="str">
        <f t="shared" si="0"/>
        <v>EN</v>
      </c>
      <c r="H52" s="54">
        <f>IF(F$6=0,0,IF(ISBLANK('2ND ENTRY'!H52),"ABS",ROUNDUP('2ND ENTRY'!H52*(_xlfn.XLOOKUP(G$7,SCODE,SUBTH,"ERROR",0,1))/'2ND ENTRY'!H$9,0)))</f>
        <v>6</v>
      </c>
      <c r="I52" s="54">
        <f>IF(G$6=0,0,IF(ISBLANK('2ND ENTRY'!I52),"ABS",ROUNDUP('2ND ENTRY'!I52*(_xlfn.XLOOKUP(G$7,SCODE,SUBPR,"ERROR",0,1))/'2ND ENTRY'!I$9,0)))</f>
        <v>23</v>
      </c>
      <c r="J52" s="57"/>
      <c r="K52" s="53" t="str">
        <f t="shared" si="1"/>
        <v>NEP</v>
      </c>
      <c r="L52" s="54">
        <f>IF(K$7=0,0,IF(ISBLANK('2ND ENTRY'!L52),"ABS",ROUNDUP('2ND ENTRY'!L52*(_xlfn.XLOOKUP(K$7,SCODE,SUBTH,"ERROR",0,1))/'2ND ENTRY'!L$9,0)))</f>
        <v>6</v>
      </c>
      <c r="M52" s="54">
        <f>IF(K$7=0,0,IF(ISBLANK('2ND ENTRY'!M52),"ABS",ROUNDUP('2ND ENTRY'!M52*(_xlfn.XLOOKUP(K$7,SCODE,SUBPR,"ERROR",0,1))/'2ND ENTRY'!M$9,0)))</f>
        <v>24</v>
      </c>
      <c r="N52" s="57"/>
      <c r="O52" s="53" t="str">
        <f t="shared" si="2"/>
        <v>MATH</v>
      </c>
      <c r="P52" s="54">
        <f>IF(O$7=0,0,IF(ISBLANK('2ND ENTRY'!P52),"ABS",ROUNDUP('2ND ENTRY'!P52*(_xlfn.XLOOKUP(O$7,SCODE,SUBTH,"ERROR",0,1))/'2ND ENTRY'!P$9,0)))</f>
        <v>7</v>
      </c>
      <c r="Q52" s="54">
        <f>IF(O$7=0,0,IF(ISBLANK('2ND ENTRY'!Q52),"ABS",ROUNDUP('2ND ENTRY'!Q52*(_xlfn.XLOOKUP(O$7,SCODE,SUBPR,"ERROR",0,1))/'2ND ENTRY'!Q$9,0)))</f>
        <v>24</v>
      </c>
      <c r="R52" s="57"/>
      <c r="S52" s="53" t="str">
        <f t="shared" si="3"/>
        <v>SCI</v>
      </c>
      <c r="T52" s="54">
        <f>IF(S$7=0,0,IF(ISBLANK('2ND ENTRY'!T52),"ABS",ROUNDUP('2ND ENTRY'!T52*(_xlfn.XLOOKUP(S$7,SCODE,SUBTH,"ERROR",0,1))/'2ND ENTRY'!T$9,0)))</f>
        <v>5</v>
      </c>
      <c r="U52" s="54">
        <f>IF(S$7=0,0,IF(ISBLANK('2ND ENTRY'!U52),"ABS",ROUNDUP('2ND ENTRY'!U52*(_xlfn.XLOOKUP(S$7,SCODE,SUBPR,"ERROR",0,1))/'2ND ENTRY'!U$9,0)))</f>
        <v>22</v>
      </c>
      <c r="V52" s="57"/>
      <c r="W52" s="53" t="str">
        <f t="shared" si="4"/>
        <v>SOC</v>
      </c>
      <c r="X52" s="54">
        <f>IF(W$7=0,0,IF(ISBLANK('2ND ENTRY'!X52),"ABS",ROUNDUP('2ND ENTRY'!X52*(_xlfn.XLOOKUP(W$7,SCODE,SUBTH,"ERROR",0,1))/'2ND ENTRY'!X$9,0)))</f>
        <v>7</v>
      </c>
      <c r="Y52" s="54">
        <f>IF(W$7=0,0,IF(ISBLANK('2ND ENTRY'!Y52),"ABS",ROUNDUP('2ND ENTRY'!Y52*(_xlfn.XLOOKUP(W$7,SCODE,SUBPR,"ERROR",0,1))/'2ND ENTRY'!Y$9,0)))</f>
        <v>24</v>
      </c>
      <c r="Z52" s="57"/>
      <c r="AA52" s="53" t="str">
        <f t="shared" si="5"/>
        <v>GK</v>
      </c>
      <c r="AB52" s="54">
        <f>IF(AA$7=0,0,IF(ISBLANK('2ND ENTRY'!AB52),"ABS",ROUNDUP('2ND ENTRY'!AB52*(_xlfn.XLOOKUP(AA$7,SCODE,SUBTH,"ERROR",0,1))/'2ND ENTRY'!AB$9,0)))</f>
        <v>4</v>
      </c>
      <c r="AC52" s="54">
        <f>IF(AA$7=0,0,IF(ISBLANK('2ND ENTRY'!AC52),"ABS",ROUNDUP('2ND ENTRY'!AC52*(_xlfn.XLOOKUP(AA$7,SCODE,SUBPR,"ERROR",0,1))/'2ND ENTRY'!AC$9,0)))</f>
        <v>18</v>
      </c>
      <c r="AD52" s="57"/>
      <c r="AE52" s="53" t="str">
        <f t="shared" si="6"/>
        <v>ORA</v>
      </c>
      <c r="AF52" s="54">
        <f>IF(AE$7=0,0,IF(ISBLANK('2ND ENTRY'!AF52),"ABS",ROUNDUP('2ND ENTRY'!AF52*(_xlfn.XLOOKUP(AE$7,SCODE,SUBTH,"ERROR",0,1))/'2ND ENTRY'!AF$9,0)))</f>
        <v>4</v>
      </c>
      <c r="AG52" s="54">
        <f>IF(AE$7=0,0,IF(ISBLANK('2ND ENTRY'!AG52),"ABS",ROUNDUP('2ND ENTRY'!AG52*(_xlfn.XLOOKUP(AE$7,SCODE,SUBPR,"ERROR",0,1))/'2ND ENTRY'!AG$9,0)))</f>
        <v>18</v>
      </c>
      <c r="AH52" s="57"/>
      <c r="AI52" s="53" t="str">
        <f t="shared" si="7"/>
        <v>WS</v>
      </c>
      <c r="AJ52" s="54">
        <f>IF(AI$7=0,0,IF(ISBLANK('2ND ENTRY'!AJ52),"ABS",ROUNDUP('2ND ENTRY'!AJ52*(_xlfn.XLOOKUP(AI$7,SCODE,SUBTH,"ERROR",0,1))/'2ND ENTRY'!AJ$9,0)))</f>
        <v>2</v>
      </c>
      <c r="AK52" s="54">
        <f>IF(AI$7=0,0,IF(ISBLANK('2ND ENTRY'!AK52),"ABS",ROUNDUP('2ND ENTRY'!AK52*(_xlfn.XLOOKUP(AI$7,SCODE,SUBPR,"ERROR",0,1))/'2ND ENTRY'!AK$9,0)))</f>
        <v>18</v>
      </c>
      <c r="AL52" s="58"/>
      <c r="AM52" s="18">
        <v>56</v>
      </c>
      <c r="AN52" s="42"/>
      <c r="AO52" s="42"/>
      <c r="AP52" s="42"/>
      <c r="AQ52" s="42"/>
    </row>
    <row r="53" spans="1:43" ht="17.5">
      <c r="A53" s="53">
        <f>STD!A45</f>
        <v>43</v>
      </c>
      <c r="B53" s="53" t="str">
        <f>STD!B45</f>
        <v>ST0790185</v>
      </c>
      <c r="C53" s="53">
        <f>STD!C45</f>
        <v>200314</v>
      </c>
      <c r="D53" s="53" t="str">
        <f>STD!D45</f>
        <v>JESHAB RAI</v>
      </c>
      <c r="E53" s="53" t="str">
        <f>IF(STD!E45=0,"",STD!E45)</f>
        <v>SAGARMATHA</v>
      </c>
      <c r="F53" s="53" t="str">
        <f>STD!F45</f>
        <v>ENGLISH MEDIUM</v>
      </c>
      <c r="G53" s="53" t="str">
        <f t="shared" si="0"/>
        <v>EN</v>
      </c>
      <c r="H53" s="54">
        <f>IF(F$6=0,0,IF(ISBLANK('2ND ENTRY'!H53),"ABS",ROUNDUP('2ND ENTRY'!H53*(_xlfn.XLOOKUP(G$7,SCODE,SUBTH,"ERROR",0,1))/'2ND ENTRY'!H$9,0)))</f>
        <v>6</v>
      </c>
      <c r="I53" s="54">
        <f>IF(G$6=0,0,IF(ISBLANK('2ND ENTRY'!I53),"ABS",ROUNDUP('2ND ENTRY'!I53*(_xlfn.XLOOKUP(G$7,SCODE,SUBPR,"ERROR",0,1))/'2ND ENTRY'!I$9,0)))</f>
        <v>23</v>
      </c>
      <c r="J53" s="57"/>
      <c r="K53" s="53" t="str">
        <f t="shared" si="1"/>
        <v>NEP</v>
      </c>
      <c r="L53" s="54">
        <f>IF(K$7=0,0,IF(ISBLANK('2ND ENTRY'!L53),"ABS",ROUNDUP('2ND ENTRY'!L53*(_xlfn.XLOOKUP(K$7,SCODE,SUBTH,"ERROR",0,1))/'2ND ENTRY'!L$9,0)))</f>
        <v>6</v>
      </c>
      <c r="M53" s="54">
        <f>IF(K$7=0,0,IF(ISBLANK('2ND ENTRY'!M53),"ABS",ROUNDUP('2ND ENTRY'!M53*(_xlfn.XLOOKUP(K$7,SCODE,SUBPR,"ERROR",0,1))/'2ND ENTRY'!M$9,0)))</f>
        <v>24</v>
      </c>
      <c r="N53" s="57"/>
      <c r="O53" s="53" t="str">
        <f t="shared" si="2"/>
        <v>MATH</v>
      </c>
      <c r="P53" s="54">
        <f>IF(O$7=0,0,IF(ISBLANK('2ND ENTRY'!P53),"ABS",ROUNDUP('2ND ENTRY'!P53*(_xlfn.XLOOKUP(O$7,SCODE,SUBTH,"ERROR",0,1))/'2ND ENTRY'!P$9,0)))</f>
        <v>7</v>
      </c>
      <c r="Q53" s="54">
        <f>IF(O$7=0,0,IF(ISBLANK('2ND ENTRY'!Q53),"ABS",ROUNDUP('2ND ENTRY'!Q53*(_xlfn.XLOOKUP(O$7,SCODE,SUBPR,"ERROR",0,1))/'2ND ENTRY'!Q$9,0)))</f>
        <v>24</v>
      </c>
      <c r="R53" s="57"/>
      <c r="S53" s="53" t="str">
        <f t="shared" si="3"/>
        <v>SCI</v>
      </c>
      <c r="T53" s="54">
        <f>IF(S$7=0,0,IF(ISBLANK('2ND ENTRY'!T53),"ABS",ROUNDUP('2ND ENTRY'!T53*(_xlfn.XLOOKUP(S$7,SCODE,SUBTH,"ERROR",0,1))/'2ND ENTRY'!T$9,0)))</f>
        <v>5</v>
      </c>
      <c r="U53" s="54">
        <f>IF(S$7=0,0,IF(ISBLANK('2ND ENTRY'!U53),"ABS",ROUNDUP('2ND ENTRY'!U53*(_xlfn.XLOOKUP(S$7,SCODE,SUBPR,"ERROR",0,1))/'2ND ENTRY'!U$9,0)))</f>
        <v>22</v>
      </c>
      <c r="V53" s="57"/>
      <c r="W53" s="53" t="str">
        <f t="shared" si="4"/>
        <v>SOC</v>
      </c>
      <c r="X53" s="54">
        <f>IF(W$7=0,0,IF(ISBLANK('2ND ENTRY'!X53),"ABS",ROUNDUP('2ND ENTRY'!X53*(_xlfn.XLOOKUP(W$7,SCODE,SUBTH,"ERROR",0,1))/'2ND ENTRY'!X$9,0)))</f>
        <v>7</v>
      </c>
      <c r="Y53" s="54">
        <f>IF(W$7=0,0,IF(ISBLANK('2ND ENTRY'!Y53),"ABS",ROUNDUP('2ND ENTRY'!Y53*(_xlfn.XLOOKUP(W$7,SCODE,SUBPR,"ERROR",0,1))/'2ND ENTRY'!Y$9,0)))</f>
        <v>24</v>
      </c>
      <c r="Z53" s="57"/>
      <c r="AA53" s="53" t="str">
        <f t="shared" si="5"/>
        <v>GK</v>
      </c>
      <c r="AB53" s="54">
        <f>IF(AA$7=0,0,IF(ISBLANK('2ND ENTRY'!AB53),"ABS",ROUNDUP('2ND ENTRY'!AB53*(_xlfn.XLOOKUP(AA$7,SCODE,SUBTH,"ERROR",0,1))/'2ND ENTRY'!AB$9,0)))</f>
        <v>4</v>
      </c>
      <c r="AC53" s="54">
        <f>IF(AA$7=0,0,IF(ISBLANK('2ND ENTRY'!AC53),"ABS",ROUNDUP('2ND ENTRY'!AC53*(_xlfn.XLOOKUP(AA$7,SCODE,SUBPR,"ERROR",0,1))/'2ND ENTRY'!AC$9,0)))</f>
        <v>18</v>
      </c>
      <c r="AD53" s="57"/>
      <c r="AE53" s="53" t="str">
        <f t="shared" si="6"/>
        <v>ORA</v>
      </c>
      <c r="AF53" s="54">
        <f>IF(AE$7=0,0,IF(ISBLANK('2ND ENTRY'!AF53),"ABS",ROUNDUP('2ND ENTRY'!AF53*(_xlfn.XLOOKUP(AE$7,SCODE,SUBTH,"ERROR",0,1))/'2ND ENTRY'!AF$9,0)))</f>
        <v>4</v>
      </c>
      <c r="AG53" s="54">
        <f>IF(AE$7=0,0,IF(ISBLANK('2ND ENTRY'!AG53),"ABS",ROUNDUP('2ND ENTRY'!AG53*(_xlfn.XLOOKUP(AE$7,SCODE,SUBPR,"ERROR",0,1))/'2ND ENTRY'!AG$9,0)))</f>
        <v>18</v>
      </c>
      <c r="AH53" s="57"/>
      <c r="AI53" s="53" t="str">
        <f t="shared" si="7"/>
        <v>WS</v>
      </c>
      <c r="AJ53" s="54">
        <f>IF(AI$7=0,0,IF(ISBLANK('2ND ENTRY'!AJ53),"ABS",ROUNDUP('2ND ENTRY'!AJ53*(_xlfn.XLOOKUP(AI$7,SCODE,SUBTH,"ERROR",0,1))/'2ND ENTRY'!AJ$9,0)))</f>
        <v>2</v>
      </c>
      <c r="AK53" s="54">
        <f>IF(AI$7=0,0,IF(ISBLANK('2ND ENTRY'!AK53),"ABS",ROUNDUP('2ND ENTRY'!AK53*(_xlfn.XLOOKUP(AI$7,SCODE,SUBPR,"ERROR",0,1))/'2ND ENTRY'!AK$9,0)))</f>
        <v>18</v>
      </c>
      <c r="AL53" s="58"/>
      <c r="AM53" s="18">
        <v>57</v>
      </c>
    </row>
    <row r="54" spans="1:43" ht="17.5">
      <c r="A54" s="53">
        <f>STD!A46</f>
        <v>44</v>
      </c>
      <c r="B54" s="53" t="str">
        <f>STD!B46</f>
        <v>ST0800199</v>
      </c>
      <c r="C54" s="53">
        <f>STD!C46</f>
        <v>200315</v>
      </c>
      <c r="D54" s="53" t="str">
        <f>STD!D46</f>
        <v>LIJA RANA MAGAR</v>
      </c>
      <c r="E54" s="53" t="str">
        <f>IF(STD!E46=0,"",STD!E46)</f>
        <v>SAGARMATHA</v>
      </c>
      <c r="F54" s="53" t="str">
        <f>STD!F46</f>
        <v>ENGLISH MEDIUM</v>
      </c>
      <c r="G54" s="53" t="str">
        <f t="shared" si="0"/>
        <v>EN</v>
      </c>
      <c r="H54" s="54">
        <f>IF(F$6=0,0,IF(ISBLANK('2ND ENTRY'!H54),"ABS",ROUNDUP('2ND ENTRY'!H54*(_xlfn.XLOOKUP(G$7,SCODE,SUBTH,"ERROR",0,1))/'2ND ENTRY'!H$9,0)))</f>
        <v>6</v>
      </c>
      <c r="I54" s="54">
        <f>IF(G$6=0,0,IF(ISBLANK('2ND ENTRY'!I54),"ABS",ROUNDUP('2ND ENTRY'!I54*(_xlfn.XLOOKUP(G$7,SCODE,SUBPR,"ERROR",0,1))/'2ND ENTRY'!I$9,0)))</f>
        <v>23</v>
      </c>
      <c r="J54" s="57"/>
      <c r="K54" s="53" t="str">
        <f t="shared" si="1"/>
        <v>NEP</v>
      </c>
      <c r="L54" s="54">
        <f>IF(K$7=0,0,IF(ISBLANK('2ND ENTRY'!L54),"ABS",ROUNDUP('2ND ENTRY'!L54*(_xlfn.XLOOKUP(K$7,SCODE,SUBTH,"ERROR",0,1))/'2ND ENTRY'!L$9,0)))</f>
        <v>6</v>
      </c>
      <c r="M54" s="54">
        <f>IF(K$7=0,0,IF(ISBLANK('2ND ENTRY'!M54),"ABS",ROUNDUP('2ND ENTRY'!M54*(_xlfn.XLOOKUP(K$7,SCODE,SUBPR,"ERROR",0,1))/'2ND ENTRY'!M$9,0)))</f>
        <v>24</v>
      </c>
      <c r="N54" s="57"/>
      <c r="O54" s="53" t="str">
        <f t="shared" si="2"/>
        <v>MATH</v>
      </c>
      <c r="P54" s="54">
        <f>IF(O$7=0,0,IF(ISBLANK('2ND ENTRY'!P54),"ABS",ROUNDUP('2ND ENTRY'!P54*(_xlfn.XLOOKUP(O$7,SCODE,SUBTH,"ERROR",0,1))/'2ND ENTRY'!P$9,0)))</f>
        <v>7</v>
      </c>
      <c r="Q54" s="54">
        <f>IF(O$7=0,0,IF(ISBLANK('2ND ENTRY'!Q54),"ABS",ROUNDUP('2ND ENTRY'!Q54*(_xlfn.XLOOKUP(O$7,SCODE,SUBPR,"ERROR",0,1))/'2ND ENTRY'!Q$9,0)))</f>
        <v>24</v>
      </c>
      <c r="R54" s="57"/>
      <c r="S54" s="53" t="str">
        <f t="shared" si="3"/>
        <v>SCI</v>
      </c>
      <c r="T54" s="54">
        <f>IF(S$7=0,0,IF(ISBLANK('2ND ENTRY'!T54),"ABS",ROUNDUP('2ND ENTRY'!T54*(_xlfn.XLOOKUP(S$7,SCODE,SUBTH,"ERROR",0,1))/'2ND ENTRY'!T$9,0)))</f>
        <v>5</v>
      </c>
      <c r="U54" s="54">
        <f>IF(S$7=0,0,IF(ISBLANK('2ND ENTRY'!U54),"ABS",ROUNDUP('2ND ENTRY'!U54*(_xlfn.XLOOKUP(S$7,SCODE,SUBPR,"ERROR",0,1))/'2ND ENTRY'!U$9,0)))</f>
        <v>22</v>
      </c>
      <c r="V54" s="57"/>
      <c r="W54" s="53" t="str">
        <f t="shared" si="4"/>
        <v>SOC</v>
      </c>
      <c r="X54" s="54">
        <f>IF(W$7=0,0,IF(ISBLANK('2ND ENTRY'!X54),"ABS",ROUNDUP('2ND ENTRY'!X54*(_xlfn.XLOOKUP(W$7,SCODE,SUBTH,"ERROR",0,1))/'2ND ENTRY'!X$9,0)))</f>
        <v>8</v>
      </c>
      <c r="Y54" s="54">
        <f>IF(W$7=0,0,IF(ISBLANK('2ND ENTRY'!Y54),"ABS",ROUNDUP('2ND ENTRY'!Y54*(_xlfn.XLOOKUP(W$7,SCODE,SUBPR,"ERROR",0,1))/'2ND ENTRY'!Y$9,0)))</f>
        <v>24</v>
      </c>
      <c r="Z54" s="57"/>
      <c r="AA54" s="53" t="str">
        <f t="shared" si="5"/>
        <v>GK</v>
      </c>
      <c r="AB54" s="54">
        <f>IF(AA$7=0,0,IF(ISBLANK('2ND ENTRY'!AB54),"ABS",ROUNDUP('2ND ENTRY'!AB54*(_xlfn.XLOOKUP(AA$7,SCODE,SUBTH,"ERROR",0,1))/'2ND ENTRY'!AB$9,0)))</f>
        <v>4</v>
      </c>
      <c r="AC54" s="54">
        <f>IF(AA$7=0,0,IF(ISBLANK('2ND ENTRY'!AC54),"ABS",ROUNDUP('2ND ENTRY'!AC54*(_xlfn.XLOOKUP(AA$7,SCODE,SUBPR,"ERROR",0,1))/'2ND ENTRY'!AC$9,0)))</f>
        <v>18</v>
      </c>
      <c r="AD54" s="57"/>
      <c r="AE54" s="53" t="str">
        <f t="shared" si="6"/>
        <v>ORA</v>
      </c>
      <c r="AF54" s="54">
        <f>IF(AE$7=0,0,IF(ISBLANK('2ND ENTRY'!AF54),"ABS",ROUNDUP('2ND ENTRY'!AF54*(_xlfn.XLOOKUP(AE$7,SCODE,SUBTH,"ERROR",0,1))/'2ND ENTRY'!AF$9,0)))</f>
        <v>4</v>
      </c>
      <c r="AG54" s="54">
        <f>IF(AE$7=0,0,IF(ISBLANK('2ND ENTRY'!AG54),"ABS",ROUNDUP('2ND ENTRY'!AG54*(_xlfn.XLOOKUP(AE$7,SCODE,SUBPR,"ERROR",0,1))/'2ND ENTRY'!AG$9,0)))</f>
        <v>18</v>
      </c>
      <c r="AH54" s="57"/>
      <c r="AI54" s="53" t="str">
        <f t="shared" si="7"/>
        <v>WS</v>
      </c>
      <c r="AJ54" s="54">
        <f>IF(AI$7=0,0,IF(ISBLANK('2ND ENTRY'!AJ54),"ABS",ROUNDUP('2ND ENTRY'!AJ54*(_xlfn.XLOOKUP(AI$7,SCODE,SUBTH,"ERROR",0,1))/'2ND ENTRY'!AJ$9,0)))</f>
        <v>2</v>
      </c>
      <c r="AK54" s="54">
        <f>IF(AI$7=0,0,IF(ISBLANK('2ND ENTRY'!AK54),"ABS",ROUNDUP('2ND ENTRY'!AK54*(_xlfn.XLOOKUP(AI$7,SCODE,SUBPR,"ERROR",0,1))/'2ND ENTRY'!AK$9,0)))</f>
        <v>18</v>
      </c>
      <c r="AL54" s="58"/>
      <c r="AM54" s="18">
        <v>58</v>
      </c>
    </row>
    <row r="55" spans="1:43" ht="17.5">
      <c r="A55" s="53">
        <f>STD!A47</f>
        <v>45</v>
      </c>
      <c r="B55" s="53" t="str">
        <f>STD!B47</f>
        <v>ST0790103</v>
      </c>
      <c r="C55" s="53">
        <f>STD!C47</f>
        <v>200316</v>
      </c>
      <c r="D55" s="53" t="str">
        <f>STD!D47</f>
        <v>NAYUNGMA LIMBU</v>
      </c>
      <c r="E55" s="53" t="str">
        <f>IF(STD!E47=0,"",STD!E47)</f>
        <v>SAGARMATHA</v>
      </c>
      <c r="F55" s="53" t="str">
        <f>STD!F47</f>
        <v>ENGLISH MEDIUM</v>
      </c>
      <c r="G55" s="53" t="str">
        <f t="shared" si="0"/>
        <v>EN</v>
      </c>
      <c r="H55" s="54">
        <f>IF(F$6=0,0,IF(ISBLANK('2ND ENTRY'!H55),"ABS",ROUNDUP('2ND ENTRY'!H55*(_xlfn.XLOOKUP(G$7,SCODE,SUBTH,"ERROR",0,1))/'2ND ENTRY'!H$9,0)))</f>
        <v>6</v>
      </c>
      <c r="I55" s="54">
        <f>IF(G$6=0,0,IF(ISBLANK('2ND ENTRY'!I55),"ABS",ROUNDUP('2ND ENTRY'!I55*(_xlfn.XLOOKUP(G$7,SCODE,SUBPR,"ERROR",0,1))/'2ND ENTRY'!I$9,0)))</f>
        <v>23</v>
      </c>
      <c r="J55" s="57"/>
      <c r="K55" s="53" t="str">
        <f t="shared" si="1"/>
        <v>NEP</v>
      </c>
      <c r="L55" s="54">
        <f>IF(K$7=0,0,IF(ISBLANK('2ND ENTRY'!L55),"ABS",ROUNDUP('2ND ENTRY'!L55*(_xlfn.XLOOKUP(K$7,SCODE,SUBTH,"ERROR",0,1))/'2ND ENTRY'!L$9,0)))</f>
        <v>6</v>
      </c>
      <c r="M55" s="54">
        <f>IF(K$7=0,0,IF(ISBLANK('2ND ENTRY'!M55),"ABS",ROUNDUP('2ND ENTRY'!M55*(_xlfn.XLOOKUP(K$7,SCODE,SUBPR,"ERROR",0,1))/'2ND ENTRY'!M$9,0)))</f>
        <v>24</v>
      </c>
      <c r="N55" s="57"/>
      <c r="O55" s="53" t="str">
        <f t="shared" si="2"/>
        <v>MATH</v>
      </c>
      <c r="P55" s="54">
        <f>IF(O$7=0,0,IF(ISBLANK('2ND ENTRY'!P55),"ABS",ROUNDUP('2ND ENTRY'!P55*(_xlfn.XLOOKUP(O$7,SCODE,SUBTH,"ERROR",0,1))/'2ND ENTRY'!P$9,0)))</f>
        <v>7</v>
      </c>
      <c r="Q55" s="54">
        <f>IF(O$7=0,0,IF(ISBLANK('2ND ENTRY'!Q55),"ABS",ROUNDUP('2ND ENTRY'!Q55*(_xlfn.XLOOKUP(O$7,SCODE,SUBPR,"ERROR",0,1))/'2ND ENTRY'!Q$9,0)))</f>
        <v>24</v>
      </c>
      <c r="R55" s="57"/>
      <c r="S55" s="53" t="str">
        <f t="shared" si="3"/>
        <v>SCI</v>
      </c>
      <c r="T55" s="54">
        <f>IF(S$7=0,0,IF(ISBLANK('2ND ENTRY'!T55),"ABS",ROUNDUP('2ND ENTRY'!T55*(_xlfn.XLOOKUP(S$7,SCODE,SUBTH,"ERROR",0,1))/'2ND ENTRY'!T$9,0)))</f>
        <v>5</v>
      </c>
      <c r="U55" s="54">
        <f>IF(S$7=0,0,IF(ISBLANK('2ND ENTRY'!U55),"ABS",ROUNDUP('2ND ENTRY'!U55*(_xlfn.XLOOKUP(S$7,SCODE,SUBPR,"ERROR",0,1))/'2ND ENTRY'!U$9,0)))</f>
        <v>22</v>
      </c>
      <c r="V55" s="57"/>
      <c r="W55" s="53" t="str">
        <f t="shared" si="4"/>
        <v>SOC</v>
      </c>
      <c r="X55" s="54">
        <f>IF(W$7=0,0,IF(ISBLANK('2ND ENTRY'!X55),"ABS",ROUNDUP('2ND ENTRY'!X55*(_xlfn.XLOOKUP(W$7,SCODE,SUBTH,"ERROR",0,1))/'2ND ENTRY'!X$9,0)))</f>
        <v>8</v>
      </c>
      <c r="Y55" s="54">
        <f>IF(W$7=0,0,IF(ISBLANK('2ND ENTRY'!Y55),"ABS",ROUNDUP('2ND ENTRY'!Y55*(_xlfn.XLOOKUP(W$7,SCODE,SUBPR,"ERROR",0,1))/'2ND ENTRY'!Y$9,0)))</f>
        <v>24</v>
      </c>
      <c r="Z55" s="57"/>
      <c r="AA55" s="53" t="str">
        <f t="shared" si="5"/>
        <v>GK</v>
      </c>
      <c r="AB55" s="54">
        <f>IF(AA$7=0,0,IF(ISBLANK('2ND ENTRY'!AB55),"ABS",ROUNDUP('2ND ENTRY'!AB55*(_xlfn.XLOOKUP(AA$7,SCODE,SUBTH,"ERROR",0,1))/'2ND ENTRY'!AB$9,0)))</f>
        <v>4</v>
      </c>
      <c r="AC55" s="54">
        <f>IF(AA$7=0,0,IF(ISBLANK('2ND ENTRY'!AC55),"ABS",ROUNDUP('2ND ENTRY'!AC55*(_xlfn.XLOOKUP(AA$7,SCODE,SUBPR,"ERROR",0,1))/'2ND ENTRY'!AC$9,0)))</f>
        <v>18</v>
      </c>
      <c r="AD55" s="57"/>
      <c r="AE55" s="53" t="str">
        <f t="shared" si="6"/>
        <v>ORA</v>
      </c>
      <c r="AF55" s="54">
        <f>IF(AE$7=0,0,IF(ISBLANK('2ND ENTRY'!AF55),"ABS",ROUNDUP('2ND ENTRY'!AF55*(_xlfn.XLOOKUP(AE$7,SCODE,SUBTH,"ERROR",0,1))/'2ND ENTRY'!AF$9,0)))</f>
        <v>4</v>
      </c>
      <c r="AG55" s="54">
        <f>IF(AE$7=0,0,IF(ISBLANK('2ND ENTRY'!AG55),"ABS",ROUNDUP('2ND ENTRY'!AG55*(_xlfn.XLOOKUP(AE$7,SCODE,SUBPR,"ERROR",0,1))/'2ND ENTRY'!AG$9,0)))</f>
        <v>18</v>
      </c>
      <c r="AH55" s="57"/>
      <c r="AI55" s="53" t="str">
        <f t="shared" si="7"/>
        <v>WS</v>
      </c>
      <c r="AJ55" s="54">
        <f>IF(AI$7=0,0,IF(ISBLANK('2ND ENTRY'!AJ55),"ABS",ROUNDUP('2ND ENTRY'!AJ55*(_xlfn.XLOOKUP(AI$7,SCODE,SUBTH,"ERROR",0,1))/'2ND ENTRY'!AJ$9,0)))</f>
        <v>2</v>
      </c>
      <c r="AK55" s="54">
        <f>IF(AI$7=0,0,IF(ISBLANK('2ND ENTRY'!AK55),"ABS",ROUNDUP('2ND ENTRY'!AK55*(_xlfn.XLOOKUP(AI$7,SCODE,SUBPR,"ERROR",0,1))/'2ND ENTRY'!AK$9,0)))</f>
        <v>18</v>
      </c>
      <c r="AL55" s="58"/>
      <c r="AM55" s="18">
        <v>59</v>
      </c>
    </row>
    <row r="56" spans="1:43" ht="17.5">
      <c r="A56" s="53">
        <f>STD!A48</f>
        <v>46</v>
      </c>
      <c r="B56" s="53" t="str">
        <f>STD!B48</f>
        <v>ST0790095</v>
      </c>
      <c r="C56" s="53">
        <f>STD!C48</f>
        <v>200317</v>
      </c>
      <c r="D56" s="53" t="str">
        <f>STD!D48</f>
        <v>PAYUJA RAI</v>
      </c>
      <c r="E56" s="53" t="str">
        <f>IF(STD!E48=0,"",STD!E48)</f>
        <v>SAGARMATHA</v>
      </c>
      <c r="F56" s="53" t="str">
        <f>STD!F48</f>
        <v>ENGLISH MEDIUM</v>
      </c>
      <c r="G56" s="53" t="str">
        <f t="shared" si="0"/>
        <v>EN</v>
      </c>
      <c r="H56" s="54">
        <f>IF(F$6=0,0,IF(ISBLANK('2ND ENTRY'!H56),"ABS",ROUNDUP('2ND ENTRY'!H56*(_xlfn.XLOOKUP(G$7,SCODE,SUBTH,"ERROR",0,1))/'2ND ENTRY'!H$9,0)))</f>
        <v>6</v>
      </c>
      <c r="I56" s="54">
        <f>IF(G$6=0,0,IF(ISBLANK('2ND ENTRY'!I56),"ABS",ROUNDUP('2ND ENTRY'!I56*(_xlfn.XLOOKUP(G$7,SCODE,SUBPR,"ERROR",0,1))/'2ND ENTRY'!I$9,0)))</f>
        <v>23</v>
      </c>
      <c r="J56" s="57"/>
      <c r="K56" s="53" t="str">
        <f t="shared" si="1"/>
        <v>NEP</v>
      </c>
      <c r="L56" s="54">
        <f>IF(K$7=0,0,IF(ISBLANK('2ND ENTRY'!L56),"ABS",ROUNDUP('2ND ENTRY'!L56*(_xlfn.XLOOKUP(K$7,SCODE,SUBTH,"ERROR",0,1))/'2ND ENTRY'!L$9,0)))</f>
        <v>6</v>
      </c>
      <c r="M56" s="54">
        <f>IF(K$7=0,0,IF(ISBLANK('2ND ENTRY'!M56),"ABS",ROUNDUP('2ND ENTRY'!M56*(_xlfn.XLOOKUP(K$7,SCODE,SUBPR,"ERROR",0,1))/'2ND ENTRY'!M$9,0)))</f>
        <v>24</v>
      </c>
      <c r="N56" s="57"/>
      <c r="O56" s="53" t="str">
        <f t="shared" si="2"/>
        <v>MATH</v>
      </c>
      <c r="P56" s="54">
        <f>IF(O$7=0,0,IF(ISBLANK('2ND ENTRY'!P56),"ABS",ROUNDUP('2ND ENTRY'!P56*(_xlfn.XLOOKUP(O$7,SCODE,SUBTH,"ERROR",0,1))/'2ND ENTRY'!P$9,0)))</f>
        <v>7</v>
      </c>
      <c r="Q56" s="54">
        <f>IF(O$7=0,0,IF(ISBLANK('2ND ENTRY'!Q56),"ABS",ROUNDUP('2ND ENTRY'!Q56*(_xlfn.XLOOKUP(O$7,SCODE,SUBPR,"ERROR",0,1))/'2ND ENTRY'!Q$9,0)))</f>
        <v>24</v>
      </c>
      <c r="R56" s="57"/>
      <c r="S56" s="53" t="str">
        <f t="shared" si="3"/>
        <v>SCI</v>
      </c>
      <c r="T56" s="54">
        <f>IF(S$7=0,0,IF(ISBLANK('2ND ENTRY'!T56),"ABS",ROUNDUP('2ND ENTRY'!T56*(_xlfn.XLOOKUP(S$7,SCODE,SUBTH,"ERROR",0,1))/'2ND ENTRY'!T$9,0)))</f>
        <v>5</v>
      </c>
      <c r="U56" s="54">
        <f>IF(S$7=0,0,IF(ISBLANK('2ND ENTRY'!U56),"ABS",ROUNDUP('2ND ENTRY'!U56*(_xlfn.XLOOKUP(S$7,SCODE,SUBPR,"ERROR",0,1))/'2ND ENTRY'!U$9,0)))</f>
        <v>22</v>
      </c>
      <c r="V56" s="57"/>
      <c r="W56" s="53" t="str">
        <f t="shared" si="4"/>
        <v>SOC</v>
      </c>
      <c r="X56" s="54">
        <f>IF(W$7=0,0,IF(ISBLANK('2ND ENTRY'!X56),"ABS",ROUNDUP('2ND ENTRY'!X56*(_xlfn.XLOOKUP(W$7,SCODE,SUBTH,"ERROR",0,1))/'2ND ENTRY'!X$9,0)))</f>
        <v>8</v>
      </c>
      <c r="Y56" s="54">
        <f>IF(W$7=0,0,IF(ISBLANK('2ND ENTRY'!Y56),"ABS",ROUNDUP('2ND ENTRY'!Y56*(_xlfn.XLOOKUP(W$7,SCODE,SUBPR,"ERROR",0,1))/'2ND ENTRY'!Y$9,0)))</f>
        <v>24</v>
      </c>
      <c r="Z56" s="57"/>
      <c r="AA56" s="53" t="str">
        <f t="shared" si="5"/>
        <v>GK</v>
      </c>
      <c r="AB56" s="54">
        <f>IF(AA$7=0,0,IF(ISBLANK('2ND ENTRY'!AB56),"ABS",ROUNDUP('2ND ENTRY'!AB56*(_xlfn.XLOOKUP(AA$7,SCODE,SUBTH,"ERROR",0,1))/'2ND ENTRY'!AB$9,0)))</f>
        <v>4</v>
      </c>
      <c r="AC56" s="54">
        <f>IF(AA$7=0,0,IF(ISBLANK('2ND ENTRY'!AC56),"ABS",ROUNDUP('2ND ENTRY'!AC56*(_xlfn.XLOOKUP(AA$7,SCODE,SUBPR,"ERROR",0,1))/'2ND ENTRY'!AC$9,0)))</f>
        <v>18</v>
      </c>
      <c r="AD56" s="57"/>
      <c r="AE56" s="53" t="str">
        <f t="shared" si="6"/>
        <v>ORA</v>
      </c>
      <c r="AF56" s="54">
        <f>IF(AE$7=0,0,IF(ISBLANK('2ND ENTRY'!AF56),"ABS",ROUNDUP('2ND ENTRY'!AF56*(_xlfn.XLOOKUP(AE$7,SCODE,SUBTH,"ERROR",0,1))/'2ND ENTRY'!AF$9,0)))</f>
        <v>4</v>
      </c>
      <c r="AG56" s="54">
        <f>IF(AE$7=0,0,IF(ISBLANK('2ND ENTRY'!AG56),"ABS",ROUNDUP('2ND ENTRY'!AG56*(_xlfn.XLOOKUP(AE$7,SCODE,SUBPR,"ERROR",0,1))/'2ND ENTRY'!AG$9,0)))</f>
        <v>18</v>
      </c>
      <c r="AH56" s="57"/>
      <c r="AI56" s="53" t="str">
        <f t="shared" si="7"/>
        <v>WS</v>
      </c>
      <c r="AJ56" s="54">
        <f>IF(AI$7=0,0,IF(ISBLANK('2ND ENTRY'!AJ56),"ABS",ROUNDUP('2ND ENTRY'!AJ56*(_xlfn.XLOOKUP(AI$7,SCODE,SUBTH,"ERROR",0,1))/'2ND ENTRY'!AJ$9,0)))</f>
        <v>2</v>
      </c>
      <c r="AK56" s="54">
        <f>IF(AI$7=0,0,IF(ISBLANK('2ND ENTRY'!AK56),"ABS",ROUNDUP('2ND ENTRY'!AK56*(_xlfn.XLOOKUP(AI$7,SCODE,SUBPR,"ERROR",0,1))/'2ND ENTRY'!AK$9,0)))</f>
        <v>18</v>
      </c>
      <c r="AL56" s="58"/>
      <c r="AM56" s="18">
        <v>60</v>
      </c>
    </row>
    <row r="57" spans="1:43" ht="17.5">
      <c r="A57" s="53">
        <f>STD!A49</f>
        <v>47</v>
      </c>
      <c r="B57" s="53" t="str">
        <f>STD!B49</f>
        <v>ST0790107</v>
      </c>
      <c r="C57" s="53">
        <f>STD!C49</f>
        <v>200318</v>
      </c>
      <c r="D57" s="53" t="str">
        <f>STD!D49</f>
        <v>REBIKA BISHWOKARMA</v>
      </c>
      <c r="E57" s="53" t="str">
        <f>IF(STD!E49=0,"",STD!E49)</f>
        <v>SAGARMATHA</v>
      </c>
      <c r="F57" s="53" t="str">
        <f>STD!F49</f>
        <v>ENGLISH MEDIUM</v>
      </c>
      <c r="G57" s="53" t="str">
        <f t="shared" si="0"/>
        <v>EN</v>
      </c>
      <c r="H57" s="54">
        <f>IF(F$6=0,0,IF(ISBLANK('2ND ENTRY'!H57),"ABS",ROUNDUP('2ND ENTRY'!H57*(_xlfn.XLOOKUP(G$7,SCODE,SUBTH,"ERROR",0,1))/'2ND ENTRY'!H$9,0)))</f>
        <v>6</v>
      </c>
      <c r="I57" s="54">
        <f>IF(G$6=0,0,IF(ISBLANK('2ND ENTRY'!I57),"ABS",ROUNDUP('2ND ENTRY'!I57*(_xlfn.XLOOKUP(G$7,SCODE,SUBPR,"ERROR",0,1))/'2ND ENTRY'!I$9,0)))</f>
        <v>23</v>
      </c>
      <c r="J57" s="57"/>
      <c r="K57" s="53" t="str">
        <f t="shared" si="1"/>
        <v>NEP</v>
      </c>
      <c r="L57" s="54">
        <f>IF(K$7=0,0,IF(ISBLANK('2ND ENTRY'!L57),"ABS",ROUNDUP('2ND ENTRY'!L57*(_xlfn.XLOOKUP(K$7,SCODE,SUBTH,"ERROR",0,1))/'2ND ENTRY'!L$9,0)))</f>
        <v>6</v>
      </c>
      <c r="M57" s="54">
        <f>IF(K$7=0,0,IF(ISBLANK('2ND ENTRY'!M57),"ABS",ROUNDUP('2ND ENTRY'!M57*(_xlfn.XLOOKUP(K$7,SCODE,SUBPR,"ERROR",0,1))/'2ND ENTRY'!M$9,0)))</f>
        <v>24</v>
      </c>
      <c r="N57" s="57"/>
      <c r="O57" s="53" t="str">
        <f t="shared" si="2"/>
        <v>MATH</v>
      </c>
      <c r="P57" s="54">
        <f>IF(O$7=0,0,IF(ISBLANK('2ND ENTRY'!P57),"ABS",ROUNDUP('2ND ENTRY'!P57*(_xlfn.XLOOKUP(O$7,SCODE,SUBTH,"ERROR",0,1))/'2ND ENTRY'!P$9,0)))</f>
        <v>7</v>
      </c>
      <c r="Q57" s="54">
        <f>IF(O$7=0,0,IF(ISBLANK('2ND ENTRY'!Q57),"ABS",ROUNDUP('2ND ENTRY'!Q57*(_xlfn.XLOOKUP(O$7,SCODE,SUBPR,"ERROR",0,1))/'2ND ENTRY'!Q$9,0)))</f>
        <v>24</v>
      </c>
      <c r="R57" s="57"/>
      <c r="S57" s="53" t="str">
        <f t="shared" si="3"/>
        <v>SCI</v>
      </c>
      <c r="T57" s="54">
        <f>IF(S$7=0,0,IF(ISBLANK('2ND ENTRY'!T57),"ABS",ROUNDUP('2ND ENTRY'!T57*(_xlfn.XLOOKUP(S$7,SCODE,SUBTH,"ERROR",0,1))/'2ND ENTRY'!T$9,0)))</f>
        <v>5</v>
      </c>
      <c r="U57" s="54">
        <f>IF(S$7=0,0,IF(ISBLANK('2ND ENTRY'!U57),"ABS",ROUNDUP('2ND ENTRY'!U57*(_xlfn.XLOOKUP(S$7,SCODE,SUBPR,"ERROR",0,1))/'2ND ENTRY'!U$9,0)))</f>
        <v>22</v>
      </c>
      <c r="V57" s="57"/>
      <c r="W57" s="53" t="str">
        <f t="shared" si="4"/>
        <v>SOC</v>
      </c>
      <c r="X57" s="54">
        <f>IF(W$7=0,0,IF(ISBLANK('2ND ENTRY'!X57),"ABS",ROUNDUP('2ND ENTRY'!X57*(_xlfn.XLOOKUP(W$7,SCODE,SUBTH,"ERROR",0,1))/'2ND ENTRY'!X$9,0)))</f>
        <v>8</v>
      </c>
      <c r="Y57" s="54">
        <f>IF(W$7=0,0,IF(ISBLANK('2ND ENTRY'!Y57),"ABS",ROUNDUP('2ND ENTRY'!Y57*(_xlfn.XLOOKUP(W$7,SCODE,SUBPR,"ERROR",0,1))/'2ND ENTRY'!Y$9,0)))</f>
        <v>24</v>
      </c>
      <c r="Z57" s="57"/>
      <c r="AA57" s="53" t="str">
        <f t="shared" si="5"/>
        <v>GK</v>
      </c>
      <c r="AB57" s="54">
        <f>IF(AA$7=0,0,IF(ISBLANK('2ND ENTRY'!AB57),"ABS",ROUNDUP('2ND ENTRY'!AB57*(_xlfn.XLOOKUP(AA$7,SCODE,SUBTH,"ERROR",0,1))/'2ND ENTRY'!AB$9,0)))</f>
        <v>4</v>
      </c>
      <c r="AC57" s="54">
        <f>IF(AA$7=0,0,IF(ISBLANK('2ND ENTRY'!AC57),"ABS",ROUNDUP('2ND ENTRY'!AC57*(_xlfn.XLOOKUP(AA$7,SCODE,SUBPR,"ERROR",0,1))/'2ND ENTRY'!AC$9,0)))</f>
        <v>18</v>
      </c>
      <c r="AD57" s="57"/>
      <c r="AE57" s="53" t="str">
        <f t="shared" si="6"/>
        <v>ORA</v>
      </c>
      <c r="AF57" s="54">
        <f>IF(AE$7=0,0,IF(ISBLANK('2ND ENTRY'!AF57),"ABS",ROUNDUP('2ND ENTRY'!AF57*(_xlfn.XLOOKUP(AE$7,SCODE,SUBTH,"ERROR",0,1))/'2ND ENTRY'!AF$9,0)))</f>
        <v>4</v>
      </c>
      <c r="AG57" s="54">
        <f>IF(AE$7=0,0,IF(ISBLANK('2ND ENTRY'!AG57),"ABS",ROUNDUP('2ND ENTRY'!AG57*(_xlfn.XLOOKUP(AE$7,SCODE,SUBPR,"ERROR",0,1))/'2ND ENTRY'!AG$9,0)))</f>
        <v>18</v>
      </c>
      <c r="AH57" s="57"/>
      <c r="AI57" s="53" t="str">
        <f t="shared" si="7"/>
        <v>WS</v>
      </c>
      <c r="AJ57" s="54">
        <f>IF(AI$7=0,0,IF(ISBLANK('2ND ENTRY'!AJ57),"ABS",ROUNDUP('2ND ENTRY'!AJ57*(_xlfn.XLOOKUP(AI$7,SCODE,SUBTH,"ERROR",0,1))/'2ND ENTRY'!AJ$9,0)))</f>
        <v>2</v>
      </c>
      <c r="AK57" s="54">
        <f>IF(AI$7=0,0,IF(ISBLANK('2ND ENTRY'!AK57),"ABS",ROUNDUP('2ND ENTRY'!AK57*(_xlfn.XLOOKUP(AI$7,SCODE,SUBPR,"ERROR",0,1))/'2ND ENTRY'!AK$9,0)))</f>
        <v>18</v>
      </c>
      <c r="AL57" s="58"/>
      <c r="AM57" s="18">
        <v>61</v>
      </c>
    </row>
    <row r="58" spans="1:43" ht="17.5">
      <c r="A58" s="53">
        <f>STD!A50</f>
        <v>48</v>
      </c>
      <c r="B58" s="53" t="str">
        <f>STD!B50</f>
        <v>ST0800305</v>
      </c>
      <c r="C58" s="53">
        <f>STD!C50</f>
        <v>200319</v>
      </c>
      <c r="D58" s="53" t="str">
        <f>STD!D50</f>
        <v>SAKSHAM RAI</v>
      </c>
      <c r="E58" s="53" t="str">
        <f>IF(STD!E50=0,"",STD!E50)</f>
        <v>SAGARMATHA</v>
      </c>
      <c r="F58" s="53" t="str">
        <f>STD!F50</f>
        <v>ENGLISH MEDIUM</v>
      </c>
      <c r="G58" s="53" t="str">
        <f t="shared" si="0"/>
        <v>EN</v>
      </c>
      <c r="H58" s="54">
        <f>IF(F$6=0,0,IF(ISBLANK('2ND ENTRY'!H58),"ABS",ROUNDUP('2ND ENTRY'!H58*(_xlfn.XLOOKUP(G$7,SCODE,SUBTH,"ERROR",0,1))/'2ND ENTRY'!H$9,0)))</f>
        <v>6</v>
      </c>
      <c r="I58" s="54">
        <f>IF(G$6=0,0,IF(ISBLANK('2ND ENTRY'!I58),"ABS",ROUNDUP('2ND ENTRY'!I58*(_xlfn.XLOOKUP(G$7,SCODE,SUBPR,"ERROR",0,1))/'2ND ENTRY'!I$9,0)))</f>
        <v>23</v>
      </c>
      <c r="J58" s="57"/>
      <c r="K58" s="53" t="str">
        <f t="shared" si="1"/>
        <v>NEP</v>
      </c>
      <c r="L58" s="54">
        <f>IF(K$7=0,0,IF(ISBLANK('2ND ENTRY'!L58),"ABS",ROUNDUP('2ND ENTRY'!L58*(_xlfn.XLOOKUP(K$7,SCODE,SUBTH,"ERROR",0,1))/'2ND ENTRY'!L$9,0)))</f>
        <v>6</v>
      </c>
      <c r="M58" s="54">
        <f>IF(K$7=0,0,IF(ISBLANK('2ND ENTRY'!M58),"ABS",ROUNDUP('2ND ENTRY'!M58*(_xlfn.XLOOKUP(K$7,SCODE,SUBPR,"ERROR",0,1))/'2ND ENTRY'!M$9,0)))</f>
        <v>24</v>
      </c>
      <c r="N58" s="57"/>
      <c r="O58" s="53" t="str">
        <f t="shared" si="2"/>
        <v>MATH</v>
      </c>
      <c r="P58" s="54">
        <f>IF(O$7=0,0,IF(ISBLANK('2ND ENTRY'!P58),"ABS",ROUNDUP('2ND ENTRY'!P58*(_xlfn.XLOOKUP(O$7,SCODE,SUBTH,"ERROR",0,1))/'2ND ENTRY'!P$9,0)))</f>
        <v>7</v>
      </c>
      <c r="Q58" s="54">
        <f>IF(O$7=0,0,IF(ISBLANK('2ND ENTRY'!Q58),"ABS",ROUNDUP('2ND ENTRY'!Q58*(_xlfn.XLOOKUP(O$7,SCODE,SUBPR,"ERROR",0,1))/'2ND ENTRY'!Q$9,0)))</f>
        <v>24</v>
      </c>
      <c r="R58" s="57"/>
      <c r="S58" s="53" t="str">
        <f t="shared" si="3"/>
        <v>SCI</v>
      </c>
      <c r="T58" s="54">
        <f>IF(S$7=0,0,IF(ISBLANK('2ND ENTRY'!T58),"ABS",ROUNDUP('2ND ENTRY'!T58*(_xlfn.XLOOKUP(S$7,SCODE,SUBTH,"ERROR",0,1))/'2ND ENTRY'!T$9,0)))</f>
        <v>5</v>
      </c>
      <c r="U58" s="54">
        <f>IF(S$7=0,0,IF(ISBLANK('2ND ENTRY'!U58),"ABS",ROUNDUP('2ND ENTRY'!U58*(_xlfn.XLOOKUP(S$7,SCODE,SUBPR,"ERROR",0,1))/'2ND ENTRY'!U$9,0)))</f>
        <v>22</v>
      </c>
      <c r="V58" s="57"/>
      <c r="W58" s="53" t="str">
        <f t="shared" si="4"/>
        <v>SOC</v>
      </c>
      <c r="X58" s="54">
        <f>IF(W$7=0,0,IF(ISBLANK('2ND ENTRY'!X58),"ABS",ROUNDUP('2ND ENTRY'!X58*(_xlfn.XLOOKUP(W$7,SCODE,SUBTH,"ERROR",0,1))/'2ND ENTRY'!X$9,0)))</f>
        <v>8</v>
      </c>
      <c r="Y58" s="54">
        <f>IF(W$7=0,0,IF(ISBLANK('2ND ENTRY'!Y58),"ABS",ROUNDUP('2ND ENTRY'!Y58*(_xlfn.XLOOKUP(W$7,SCODE,SUBPR,"ERROR",0,1))/'2ND ENTRY'!Y$9,0)))</f>
        <v>24</v>
      </c>
      <c r="Z58" s="57"/>
      <c r="AA58" s="53" t="str">
        <f t="shared" si="5"/>
        <v>GK</v>
      </c>
      <c r="AB58" s="54">
        <f>IF(AA$7=0,0,IF(ISBLANK('2ND ENTRY'!AB58),"ABS",ROUNDUP('2ND ENTRY'!AB58*(_xlfn.XLOOKUP(AA$7,SCODE,SUBTH,"ERROR",0,1))/'2ND ENTRY'!AB$9,0)))</f>
        <v>4</v>
      </c>
      <c r="AC58" s="54">
        <f>IF(AA$7=0,0,IF(ISBLANK('2ND ENTRY'!AC58),"ABS",ROUNDUP('2ND ENTRY'!AC58*(_xlfn.XLOOKUP(AA$7,SCODE,SUBPR,"ERROR",0,1))/'2ND ENTRY'!AC$9,0)))</f>
        <v>18</v>
      </c>
      <c r="AD58" s="57"/>
      <c r="AE58" s="53" t="str">
        <f t="shared" si="6"/>
        <v>ORA</v>
      </c>
      <c r="AF58" s="54">
        <f>IF(AE$7=0,0,IF(ISBLANK('2ND ENTRY'!AF58),"ABS",ROUNDUP('2ND ENTRY'!AF58*(_xlfn.XLOOKUP(AE$7,SCODE,SUBTH,"ERROR",0,1))/'2ND ENTRY'!AF$9,0)))</f>
        <v>4</v>
      </c>
      <c r="AG58" s="54">
        <f>IF(AE$7=0,0,IF(ISBLANK('2ND ENTRY'!AG58),"ABS",ROUNDUP('2ND ENTRY'!AG58*(_xlfn.XLOOKUP(AE$7,SCODE,SUBPR,"ERROR",0,1))/'2ND ENTRY'!AG$9,0)))</f>
        <v>18</v>
      </c>
      <c r="AH58" s="57"/>
      <c r="AI58" s="53" t="str">
        <f t="shared" si="7"/>
        <v>WS</v>
      </c>
      <c r="AJ58" s="54">
        <f>IF(AI$7=0,0,IF(ISBLANK('2ND ENTRY'!AJ58),"ABS",ROUNDUP('2ND ENTRY'!AJ58*(_xlfn.XLOOKUP(AI$7,SCODE,SUBTH,"ERROR",0,1))/'2ND ENTRY'!AJ$9,0)))</f>
        <v>2</v>
      </c>
      <c r="AK58" s="54">
        <f>IF(AI$7=0,0,IF(ISBLANK('2ND ENTRY'!AK58),"ABS",ROUNDUP('2ND ENTRY'!AK58*(_xlfn.XLOOKUP(AI$7,SCODE,SUBPR,"ERROR",0,1))/'2ND ENTRY'!AK$9,0)))</f>
        <v>18</v>
      </c>
      <c r="AL58" s="58"/>
      <c r="AM58" s="18">
        <v>62</v>
      </c>
    </row>
    <row r="59" spans="1:43" ht="17.5">
      <c r="A59" s="53">
        <f>STD!A51</f>
        <v>49</v>
      </c>
      <c r="B59" s="53" t="str">
        <f>STD!B51</f>
        <v>ST0790189</v>
      </c>
      <c r="C59" s="53">
        <f>STD!C51</f>
        <v>200320</v>
      </c>
      <c r="D59" s="53" t="str">
        <f>STD!D51</f>
        <v>SANDIP SUNDASH</v>
      </c>
      <c r="E59" s="53" t="str">
        <f>IF(STD!E51=0,"",STD!E51)</f>
        <v>SAGARMATHA</v>
      </c>
      <c r="F59" s="53" t="str">
        <f>STD!F51</f>
        <v>ENGLISH MEDIUM</v>
      </c>
      <c r="G59" s="53" t="str">
        <f t="shared" si="0"/>
        <v>EN</v>
      </c>
      <c r="H59" s="54">
        <f>IF(F$6=0,0,IF(ISBLANK('2ND ENTRY'!H59),"ABS",ROUNDUP('2ND ENTRY'!H59*(_xlfn.XLOOKUP(G$7,SCODE,SUBTH,"ERROR",0,1))/'2ND ENTRY'!H$9,0)))</f>
        <v>6</v>
      </c>
      <c r="I59" s="54">
        <f>IF(G$6=0,0,IF(ISBLANK('2ND ENTRY'!I59),"ABS",ROUNDUP('2ND ENTRY'!I59*(_xlfn.XLOOKUP(G$7,SCODE,SUBPR,"ERROR",0,1))/'2ND ENTRY'!I$9,0)))</f>
        <v>23</v>
      </c>
      <c r="J59" s="57"/>
      <c r="K59" s="53" t="str">
        <f t="shared" si="1"/>
        <v>NEP</v>
      </c>
      <c r="L59" s="54">
        <f>IF(K$7=0,0,IF(ISBLANK('2ND ENTRY'!L59),"ABS",ROUNDUP('2ND ENTRY'!L59*(_xlfn.XLOOKUP(K$7,SCODE,SUBTH,"ERROR",0,1))/'2ND ENTRY'!L$9,0)))</f>
        <v>6</v>
      </c>
      <c r="M59" s="54">
        <f>IF(K$7=0,0,IF(ISBLANK('2ND ENTRY'!M59),"ABS",ROUNDUP('2ND ENTRY'!M59*(_xlfn.XLOOKUP(K$7,SCODE,SUBPR,"ERROR",0,1))/'2ND ENTRY'!M$9,0)))</f>
        <v>24</v>
      </c>
      <c r="N59" s="57"/>
      <c r="O59" s="53" t="str">
        <f t="shared" si="2"/>
        <v>MATH</v>
      </c>
      <c r="P59" s="54">
        <f>IF(O$7=0,0,IF(ISBLANK('2ND ENTRY'!P59),"ABS",ROUNDUP('2ND ENTRY'!P59*(_xlfn.XLOOKUP(O$7,SCODE,SUBTH,"ERROR",0,1))/'2ND ENTRY'!P$9,0)))</f>
        <v>7</v>
      </c>
      <c r="Q59" s="54">
        <f>IF(O$7=0,0,IF(ISBLANK('2ND ENTRY'!Q59),"ABS",ROUNDUP('2ND ENTRY'!Q59*(_xlfn.XLOOKUP(O$7,SCODE,SUBPR,"ERROR",0,1))/'2ND ENTRY'!Q$9,0)))</f>
        <v>24</v>
      </c>
      <c r="R59" s="57"/>
      <c r="S59" s="53" t="str">
        <f t="shared" si="3"/>
        <v>SCI</v>
      </c>
      <c r="T59" s="54">
        <f>IF(S$7=0,0,IF(ISBLANK('2ND ENTRY'!T59),"ABS",ROUNDUP('2ND ENTRY'!T59*(_xlfn.XLOOKUP(S$7,SCODE,SUBTH,"ERROR",0,1))/'2ND ENTRY'!T$9,0)))</f>
        <v>5</v>
      </c>
      <c r="U59" s="54">
        <f>IF(S$7=0,0,IF(ISBLANK('2ND ENTRY'!U59),"ABS",ROUNDUP('2ND ENTRY'!U59*(_xlfn.XLOOKUP(S$7,SCODE,SUBPR,"ERROR",0,1))/'2ND ENTRY'!U$9,0)))</f>
        <v>22</v>
      </c>
      <c r="V59" s="57"/>
      <c r="W59" s="53" t="str">
        <f t="shared" si="4"/>
        <v>SOC</v>
      </c>
      <c r="X59" s="54">
        <f>IF(W$7=0,0,IF(ISBLANK('2ND ENTRY'!X59),"ABS",ROUNDUP('2ND ENTRY'!X59*(_xlfn.XLOOKUP(W$7,SCODE,SUBTH,"ERROR",0,1))/'2ND ENTRY'!X$9,0)))</f>
        <v>9</v>
      </c>
      <c r="Y59" s="54">
        <f>IF(W$7=0,0,IF(ISBLANK('2ND ENTRY'!Y59),"ABS",ROUNDUP('2ND ENTRY'!Y59*(_xlfn.XLOOKUP(W$7,SCODE,SUBPR,"ERROR",0,1))/'2ND ENTRY'!Y$9,0)))</f>
        <v>24</v>
      </c>
      <c r="Z59" s="57"/>
      <c r="AA59" s="53" t="str">
        <f t="shared" si="5"/>
        <v>GK</v>
      </c>
      <c r="AB59" s="54">
        <f>IF(AA$7=0,0,IF(ISBLANK('2ND ENTRY'!AB59),"ABS",ROUNDUP('2ND ENTRY'!AB59*(_xlfn.XLOOKUP(AA$7,SCODE,SUBTH,"ERROR",0,1))/'2ND ENTRY'!AB$9,0)))</f>
        <v>4</v>
      </c>
      <c r="AC59" s="54">
        <f>IF(AA$7=0,0,IF(ISBLANK('2ND ENTRY'!AC59),"ABS",ROUNDUP('2ND ENTRY'!AC59*(_xlfn.XLOOKUP(AA$7,SCODE,SUBPR,"ERROR",0,1))/'2ND ENTRY'!AC$9,0)))</f>
        <v>18</v>
      </c>
      <c r="AD59" s="57"/>
      <c r="AE59" s="53" t="str">
        <f t="shared" si="6"/>
        <v>ORA</v>
      </c>
      <c r="AF59" s="54">
        <f>IF(AE$7=0,0,IF(ISBLANK('2ND ENTRY'!AF59),"ABS",ROUNDUP('2ND ENTRY'!AF59*(_xlfn.XLOOKUP(AE$7,SCODE,SUBTH,"ERROR",0,1))/'2ND ENTRY'!AF$9,0)))</f>
        <v>4</v>
      </c>
      <c r="AG59" s="54">
        <f>IF(AE$7=0,0,IF(ISBLANK('2ND ENTRY'!AG59),"ABS",ROUNDUP('2ND ENTRY'!AG59*(_xlfn.XLOOKUP(AE$7,SCODE,SUBPR,"ERROR",0,1))/'2ND ENTRY'!AG$9,0)))</f>
        <v>18</v>
      </c>
      <c r="AH59" s="57"/>
      <c r="AI59" s="53" t="str">
        <f t="shared" si="7"/>
        <v>WS</v>
      </c>
      <c r="AJ59" s="54">
        <f>IF(AI$7=0,0,IF(ISBLANK('2ND ENTRY'!AJ59),"ABS",ROUNDUP('2ND ENTRY'!AJ59*(_xlfn.XLOOKUP(AI$7,SCODE,SUBTH,"ERROR",0,1))/'2ND ENTRY'!AJ$9,0)))</f>
        <v>2</v>
      </c>
      <c r="AK59" s="54">
        <f>IF(AI$7=0,0,IF(ISBLANK('2ND ENTRY'!AK59),"ABS",ROUNDUP('2ND ENTRY'!AK59*(_xlfn.XLOOKUP(AI$7,SCODE,SUBPR,"ERROR",0,1))/'2ND ENTRY'!AK$9,0)))</f>
        <v>18</v>
      </c>
      <c r="AL59" s="58"/>
      <c r="AM59" s="18">
        <v>63</v>
      </c>
    </row>
    <row r="60" spans="1:43" ht="17.5">
      <c r="A60" s="53">
        <f>STD!A52</f>
        <v>50</v>
      </c>
      <c r="B60" s="53" t="str">
        <f>STD!B52</f>
        <v>ST0790188</v>
      </c>
      <c r="C60" s="53">
        <f>STD!C52</f>
        <v>200321</v>
      </c>
      <c r="D60" s="53" t="str">
        <f>STD!D52</f>
        <v>SESEMA LIMBU</v>
      </c>
      <c r="E60" s="53" t="str">
        <f>IF(STD!E52=0,"",STD!E52)</f>
        <v>SAGARMATHA</v>
      </c>
      <c r="F60" s="53" t="str">
        <f>STD!F52</f>
        <v>ENGLISH MEDIUM</v>
      </c>
      <c r="G60" s="53" t="str">
        <f t="shared" si="0"/>
        <v>EN</v>
      </c>
      <c r="H60" s="54">
        <f>IF(F$6=0,0,IF(ISBLANK('2ND ENTRY'!H60),"ABS",ROUNDUP('2ND ENTRY'!H60*(_xlfn.XLOOKUP(G$7,SCODE,SUBTH,"ERROR",0,1))/'2ND ENTRY'!H$9,0)))</f>
        <v>6</v>
      </c>
      <c r="I60" s="54">
        <f>IF(G$6=0,0,IF(ISBLANK('2ND ENTRY'!I60),"ABS",ROUNDUP('2ND ENTRY'!I60*(_xlfn.XLOOKUP(G$7,SCODE,SUBPR,"ERROR",0,1))/'2ND ENTRY'!I$9,0)))</f>
        <v>23</v>
      </c>
      <c r="J60" s="57"/>
      <c r="K60" s="53" t="str">
        <f t="shared" si="1"/>
        <v>NEP</v>
      </c>
      <c r="L60" s="54">
        <f>IF(K$7=0,0,IF(ISBLANK('2ND ENTRY'!L60),"ABS",ROUNDUP('2ND ENTRY'!L60*(_xlfn.XLOOKUP(K$7,SCODE,SUBTH,"ERROR",0,1))/'2ND ENTRY'!L$9,0)))</f>
        <v>6</v>
      </c>
      <c r="M60" s="54">
        <f>IF(K$7=0,0,IF(ISBLANK('2ND ENTRY'!M60),"ABS",ROUNDUP('2ND ENTRY'!M60*(_xlfn.XLOOKUP(K$7,SCODE,SUBPR,"ERROR",0,1))/'2ND ENTRY'!M$9,0)))</f>
        <v>24</v>
      </c>
      <c r="N60" s="57"/>
      <c r="O60" s="53" t="str">
        <f t="shared" si="2"/>
        <v>MATH</v>
      </c>
      <c r="P60" s="54">
        <f>IF(O$7=0,0,IF(ISBLANK('2ND ENTRY'!P60),"ABS",ROUNDUP('2ND ENTRY'!P60*(_xlfn.XLOOKUP(O$7,SCODE,SUBTH,"ERROR",0,1))/'2ND ENTRY'!P$9,0)))</f>
        <v>7</v>
      </c>
      <c r="Q60" s="54">
        <f>IF(O$7=0,0,IF(ISBLANK('2ND ENTRY'!Q60),"ABS",ROUNDUP('2ND ENTRY'!Q60*(_xlfn.XLOOKUP(O$7,SCODE,SUBPR,"ERROR",0,1))/'2ND ENTRY'!Q$9,0)))</f>
        <v>24</v>
      </c>
      <c r="R60" s="57"/>
      <c r="S60" s="53" t="str">
        <f t="shared" si="3"/>
        <v>SCI</v>
      </c>
      <c r="T60" s="54">
        <f>IF(S$7=0,0,IF(ISBLANK('2ND ENTRY'!T60),"ABS",ROUNDUP('2ND ENTRY'!T60*(_xlfn.XLOOKUP(S$7,SCODE,SUBTH,"ERROR",0,1))/'2ND ENTRY'!T$9,0)))</f>
        <v>5</v>
      </c>
      <c r="U60" s="54">
        <f>IF(S$7=0,0,IF(ISBLANK('2ND ENTRY'!U60),"ABS",ROUNDUP('2ND ENTRY'!U60*(_xlfn.XLOOKUP(S$7,SCODE,SUBPR,"ERROR",0,1))/'2ND ENTRY'!U$9,0)))</f>
        <v>22</v>
      </c>
      <c r="V60" s="57"/>
      <c r="W60" s="53" t="str">
        <f t="shared" si="4"/>
        <v>SOC</v>
      </c>
      <c r="X60" s="54">
        <f>IF(W$7=0,0,IF(ISBLANK('2ND ENTRY'!X60),"ABS",ROUNDUP('2ND ENTRY'!X60*(_xlfn.XLOOKUP(W$7,SCODE,SUBTH,"ERROR",0,1))/'2ND ENTRY'!X$9,0)))</f>
        <v>9</v>
      </c>
      <c r="Y60" s="54">
        <f>IF(W$7=0,0,IF(ISBLANK('2ND ENTRY'!Y60),"ABS",ROUNDUP('2ND ENTRY'!Y60*(_xlfn.XLOOKUP(W$7,SCODE,SUBPR,"ERROR",0,1))/'2ND ENTRY'!Y$9,0)))</f>
        <v>24</v>
      </c>
      <c r="Z60" s="57"/>
      <c r="AA60" s="53" t="str">
        <f t="shared" si="5"/>
        <v>GK</v>
      </c>
      <c r="AB60" s="54">
        <f>IF(AA$7=0,0,IF(ISBLANK('2ND ENTRY'!AB60),"ABS",ROUNDUP('2ND ENTRY'!AB60*(_xlfn.XLOOKUP(AA$7,SCODE,SUBTH,"ERROR",0,1))/'2ND ENTRY'!AB$9,0)))</f>
        <v>4</v>
      </c>
      <c r="AC60" s="54">
        <f>IF(AA$7=0,0,IF(ISBLANK('2ND ENTRY'!AC60),"ABS",ROUNDUP('2ND ENTRY'!AC60*(_xlfn.XLOOKUP(AA$7,SCODE,SUBPR,"ERROR",0,1))/'2ND ENTRY'!AC$9,0)))</f>
        <v>18</v>
      </c>
      <c r="AD60" s="57"/>
      <c r="AE60" s="53" t="str">
        <f t="shared" si="6"/>
        <v>ORA</v>
      </c>
      <c r="AF60" s="54">
        <f>IF(AE$7=0,0,IF(ISBLANK('2ND ENTRY'!AF60),"ABS",ROUNDUP('2ND ENTRY'!AF60*(_xlfn.XLOOKUP(AE$7,SCODE,SUBTH,"ERROR",0,1))/'2ND ENTRY'!AF$9,0)))</f>
        <v>4</v>
      </c>
      <c r="AG60" s="54">
        <f>IF(AE$7=0,0,IF(ISBLANK('2ND ENTRY'!AG60),"ABS",ROUNDUP('2ND ENTRY'!AG60*(_xlfn.XLOOKUP(AE$7,SCODE,SUBPR,"ERROR",0,1))/'2ND ENTRY'!AG$9,0)))</f>
        <v>18</v>
      </c>
      <c r="AH60" s="57"/>
      <c r="AI60" s="53" t="str">
        <f t="shared" si="7"/>
        <v>WS</v>
      </c>
      <c r="AJ60" s="54">
        <f>IF(AI$7=0,0,IF(ISBLANK('2ND ENTRY'!AJ60),"ABS",ROUNDUP('2ND ENTRY'!AJ60*(_xlfn.XLOOKUP(AI$7,SCODE,SUBTH,"ERROR",0,1))/'2ND ENTRY'!AJ$9,0)))</f>
        <v>2</v>
      </c>
      <c r="AK60" s="54">
        <f>IF(AI$7=0,0,IF(ISBLANK('2ND ENTRY'!AK60),"ABS",ROUNDUP('2ND ENTRY'!AK60*(_xlfn.XLOOKUP(AI$7,SCODE,SUBPR,"ERROR",0,1))/'2ND ENTRY'!AK$9,0)))</f>
        <v>18</v>
      </c>
      <c r="AL60" s="58"/>
      <c r="AM60" s="18">
        <v>64</v>
      </c>
    </row>
    <row r="61" spans="1:43" ht="17.5">
      <c r="A61" s="53">
        <f>STD!A53</f>
        <v>51</v>
      </c>
      <c r="B61" s="53" t="str">
        <f>STD!B53</f>
        <v>ST0790195</v>
      </c>
      <c r="C61" s="53">
        <f>STD!C53</f>
        <v>200322</v>
      </c>
      <c r="D61" s="53" t="str">
        <f>STD!D53</f>
        <v>SHONI HANG LIMBU</v>
      </c>
      <c r="E61" s="53" t="str">
        <f>IF(STD!E53=0,"",STD!E53)</f>
        <v>SAGARMATHA</v>
      </c>
      <c r="F61" s="53" t="str">
        <f>STD!F53</f>
        <v>ENGLISH MEDIUM</v>
      </c>
      <c r="G61" s="53" t="str">
        <f t="shared" si="0"/>
        <v>EN</v>
      </c>
      <c r="H61" s="54">
        <f>IF(F$6=0,0,IF(ISBLANK('2ND ENTRY'!H61),"ABS",ROUNDUP('2ND ENTRY'!H61*(_xlfn.XLOOKUP(G$7,SCODE,SUBTH,"ERROR",0,1))/'2ND ENTRY'!H$9,0)))</f>
        <v>6</v>
      </c>
      <c r="I61" s="54">
        <f>IF(G$6=0,0,IF(ISBLANK('2ND ENTRY'!I61),"ABS",ROUNDUP('2ND ENTRY'!I61*(_xlfn.XLOOKUP(G$7,SCODE,SUBPR,"ERROR",0,1))/'2ND ENTRY'!I$9,0)))</f>
        <v>23</v>
      </c>
      <c r="J61" s="57"/>
      <c r="K61" s="53" t="str">
        <f t="shared" si="1"/>
        <v>NEP</v>
      </c>
      <c r="L61" s="54">
        <f>IF(K$7=0,0,IF(ISBLANK('2ND ENTRY'!L61),"ABS",ROUNDUP('2ND ENTRY'!L61*(_xlfn.XLOOKUP(K$7,SCODE,SUBTH,"ERROR",0,1))/'2ND ENTRY'!L$9,0)))</f>
        <v>6</v>
      </c>
      <c r="M61" s="54">
        <f>IF(K$7=0,0,IF(ISBLANK('2ND ENTRY'!M61),"ABS",ROUNDUP('2ND ENTRY'!M61*(_xlfn.XLOOKUP(K$7,SCODE,SUBPR,"ERROR",0,1))/'2ND ENTRY'!M$9,0)))</f>
        <v>24</v>
      </c>
      <c r="N61" s="57"/>
      <c r="O61" s="53" t="str">
        <f t="shared" si="2"/>
        <v>MATH</v>
      </c>
      <c r="P61" s="54">
        <f>IF(O$7=0,0,IF(ISBLANK('2ND ENTRY'!P61),"ABS",ROUNDUP('2ND ENTRY'!P61*(_xlfn.XLOOKUP(O$7,SCODE,SUBTH,"ERROR",0,1))/'2ND ENTRY'!P$9,0)))</f>
        <v>7</v>
      </c>
      <c r="Q61" s="54">
        <f>IF(O$7=0,0,IF(ISBLANK('2ND ENTRY'!Q61),"ABS",ROUNDUP('2ND ENTRY'!Q61*(_xlfn.XLOOKUP(O$7,SCODE,SUBPR,"ERROR",0,1))/'2ND ENTRY'!Q$9,0)))</f>
        <v>24</v>
      </c>
      <c r="R61" s="57"/>
      <c r="S61" s="53" t="str">
        <f t="shared" si="3"/>
        <v>SCI</v>
      </c>
      <c r="T61" s="54">
        <f>IF(S$7=0,0,IF(ISBLANK('2ND ENTRY'!T61),"ABS",ROUNDUP('2ND ENTRY'!T61*(_xlfn.XLOOKUP(S$7,SCODE,SUBTH,"ERROR",0,1))/'2ND ENTRY'!T$9,0)))</f>
        <v>5</v>
      </c>
      <c r="U61" s="54">
        <f>IF(S$7=0,0,IF(ISBLANK('2ND ENTRY'!U61),"ABS",ROUNDUP('2ND ENTRY'!U61*(_xlfn.XLOOKUP(S$7,SCODE,SUBPR,"ERROR",0,1))/'2ND ENTRY'!U$9,0)))</f>
        <v>22</v>
      </c>
      <c r="V61" s="57"/>
      <c r="W61" s="53" t="str">
        <f t="shared" si="4"/>
        <v>SOC</v>
      </c>
      <c r="X61" s="54">
        <f>IF(W$7=0,0,IF(ISBLANK('2ND ENTRY'!X61),"ABS",ROUNDUP('2ND ENTRY'!X61*(_xlfn.XLOOKUP(W$7,SCODE,SUBTH,"ERROR",0,1))/'2ND ENTRY'!X$9,0)))</f>
        <v>9</v>
      </c>
      <c r="Y61" s="54">
        <f>IF(W$7=0,0,IF(ISBLANK('2ND ENTRY'!Y61),"ABS",ROUNDUP('2ND ENTRY'!Y61*(_xlfn.XLOOKUP(W$7,SCODE,SUBPR,"ERROR",0,1))/'2ND ENTRY'!Y$9,0)))</f>
        <v>24</v>
      </c>
      <c r="Z61" s="57"/>
      <c r="AA61" s="53" t="str">
        <f t="shared" si="5"/>
        <v>GK</v>
      </c>
      <c r="AB61" s="54">
        <f>IF(AA$7=0,0,IF(ISBLANK('2ND ENTRY'!AB61),"ABS",ROUNDUP('2ND ENTRY'!AB61*(_xlfn.XLOOKUP(AA$7,SCODE,SUBTH,"ERROR",0,1))/'2ND ENTRY'!AB$9,0)))</f>
        <v>4</v>
      </c>
      <c r="AC61" s="54">
        <f>IF(AA$7=0,0,IF(ISBLANK('2ND ENTRY'!AC61),"ABS",ROUNDUP('2ND ENTRY'!AC61*(_xlfn.XLOOKUP(AA$7,SCODE,SUBPR,"ERROR",0,1))/'2ND ENTRY'!AC$9,0)))</f>
        <v>18</v>
      </c>
      <c r="AD61" s="57"/>
      <c r="AE61" s="53" t="str">
        <f t="shared" si="6"/>
        <v>ORA</v>
      </c>
      <c r="AF61" s="54">
        <f>IF(AE$7=0,0,IF(ISBLANK('2ND ENTRY'!AF61),"ABS",ROUNDUP('2ND ENTRY'!AF61*(_xlfn.XLOOKUP(AE$7,SCODE,SUBTH,"ERROR",0,1))/'2ND ENTRY'!AF$9,0)))</f>
        <v>4</v>
      </c>
      <c r="AG61" s="54">
        <f>IF(AE$7=0,0,IF(ISBLANK('2ND ENTRY'!AG61),"ABS",ROUNDUP('2ND ENTRY'!AG61*(_xlfn.XLOOKUP(AE$7,SCODE,SUBPR,"ERROR",0,1))/'2ND ENTRY'!AG$9,0)))</f>
        <v>18</v>
      </c>
      <c r="AH61" s="57"/>
      <c r="AI61" s="53" t="str">
        <f t="shared" si="7"/>
        <v>WS</v>
      </c>
      <c r="AJ61" s="54">
        <f>IF(AI$7=0,0,IF(ISBLANK('2ND ENTRY'!AJ61),"ABS",ROUNDUP('2ND ENTRY'!AJ61*(_xlfn.XLOOKUP(AI$7,SCODE,SUBTH,"ERROR",0,1))/'2ND ENTRY'!AJ$9,0)))</f>
        <v>2</v>
      </c>
      <c r="AK61" s="54">
        <f>IF(AI$7=0,0,IF(ISBLANK('2ND ENTRY'!AK61),"ABS",ROUNDUP('2ND ENTRY'!AK61*(_xlfn.XLOOKUP(AI$7,SCODE,SUBPR,"ERROR",0,1))/'2ND ENTRY'!AK$9,0)))</f>
        <v>18</v>
      </c>
      <c r="AL61" s="58"/>
      <c r="AM61" s="18">
        <v>65</v>
      </c>
    </row>
    <row r="62" spans="1:43" ht="17.5">
      <c r="A62" s="53">
        <f>STD!A54</f>
        <v>52</v>
      </c>
      <c r="B62" s="53" t="str">
        <f>STD!B54</f>
        <v>ST0800462</v>
      </c>
      <c r="C62" s="53">
        <f>STD!C54</f>
        <v>200323</v>
      </c>
      <c r="D62" s="53" t="str">
        <f>STD!D54</f>
        <v>SIMANYA KUMAL</v>
      </c>
      <c r="E62" s="53" t="str">
        <f>IF(STD!E54=0,"",STD!E54)</f>
        <v>SAGARMATHA</v>
      </c>
      <c r="F62" s="53" t="str">
        <f>STD!F54</f>
        <v>ENGLISH MEDIUM</v>
      </c>
      <c r="G62" s="53" t="str">
        <f t="shared" si="0"/>
        <v>EN</v>
      </c>
      <c r="H62" s="54">
        <f>IF(F$6=0,0,IF(ISBLANK('2ND ENTRY'!H62),"ABS",ROUNDUP('2ND ENTRY'!H62*(_xlfn.XLOOKUP(G$7,SCODE,SUBTH,"ERROR",0,1))/'2ND ENTRY'!H$9,0)))</f>
        <v>6</v>
      </c>
      <c r="I62" s="54">
        <f>IF(G$6=0,0,IF(ISBLANK('2ND ENTRY'!I62),"ABS",ROUNDUP('2ND ENTRY'!I62*(_xlfn.XLOOKUP(G$7,SCODE,SUBPR,"ERROR",0,1))/'2ND ENTRY'!I$9,0)))</f>
        <v>23</v>
      </c>
      <c r="J62" s="57"/>
      <c r="K62" s="53" t="str">
        <f t="shared" si="1"/>
        <v>NEP</v>
      </c>
      <c r="L62" s="54">
        <f>IF(K$7=0,0,IF(ISBLANK('2ND ENTRY'!L62),"ABS",ROUNDUP('2ND ENTRY'!L62*(_xlfn.XLOOKUP(K$7,SCODE,SUBTH,"ERROR",0,1))/'2ND ENTRY'!L$9,0)))</f>
        <v>6</v>
      </c>
      <c r="M62" s="54">
        <f>IF(K$7=0,0,IF(ISBLANK('2ND ENTRY'!M62),"ABS",ROUNDUP('2ND ENTRY'!M62*(_xlfn.XLOOKUP(K$7,SCODE,SUBPR,"ERROR",0,1))/'2ND ENTRY'!M$9,0)))</f>
        <v>24</v>
      </c>
      <c r="N62" s="57"/>
      <c r="O62" s="53" t="str">
        <f t="shared" si="2"/>
        <v>MATH</v>
      </c>
      <c r="P62" s="54">
        <f>IF(O$7=0,0,IF(ISBLANK('2ND ENTRY'!P62),"ABS",ROUNDUP('2ND ENTRY'!P62*(_xlfn.XLOOKUP(O$7,SCODE,SUBTH,"ERROR",0,1))/'2ND ENTRY'!P$9,0)))</f>
        <v>7</v>
      </c>
      <c r="Q62" s="54">
        <f>IF(O$7=0,0,IF(ISBLANK('2ND ENTRY'!Q62),"ABS",ROUNDUP('2ND ENTRY'!Q62*(_xlfn.XLOOKUP(O$7,SCODE,SUBPR,"ERROR",0,1))/'2ND ENTRY'!Q$9,0)))</f>
        <v>24</v>
      </c>
      <c r="R62" s="57"/>
      <c r="S62" s="53" t="str">
        <f t="shared" si="3"/>
        <v>SCI</v>
      </c>
      <c r="T62" s="54">
        <f>IF(S$7=0,0,IF(ISBLANK('2ND ENTRY'!T62),"ABS",ROUNDUP('2ND ENTRY'!T62*(_xlfn.XLOOKUP(S$7,SCODE,SUBTH,"ERROR",0,1))/'2ND ENTRY'!T$9,0)))</f>
        <v>5</v>
      </c>
      <c r="U62" s="54">
        <f>IF(S$7=0,0,IF(ISBLANK('2ND ENTRY'!U62),"ABS",ROUNDUP('2ND ENTRY'!U62*(_xlfn.XLOOKUP(S$7,SCODE,SUBPR,"ERROR",0,1))/'2ND ENTRY'!U$9,0)))</f>
        <v>22</v>
      </c>
      <c r="V62" s="57"/>
      <c r="W62" s="53" t="str">
        <f t="shared" si="4"/>
        <v>SOC</v>
      </c>
      <c r="X62" s="54">
        <f>IF(W$7=0,0,IF(ISBLANK('2ND ENTRY'!X62),"ABS",ROUNDUP('2ND ENTRY'!X62*(_xlfn.XLOOKUP(W$7,SCODE,SUBTH,"ERROR",0,1))/'2ND ENTRY'!X$9,0)))</f>
        <v>9</v>
      </c>
      <c r="Y62" s="54">
        <f>IF(W$7=0,0,IF(ISBLANK('2ND ENTRY'!Y62),"ABS",ROUNDUP('2ND ENTRY'!Y62*(_xlfn.XLOOKUP(W$7,SCODE,SUBPR,"ERROR",0,1))/'2ND ENTRY'!Y$9,0)))</f>
        <v>24</v>
      </c>
      <c r="Z62" s="57"/>
      <c r="AA62" s="53" t="str">
        <f t="shared" si="5"/>
        <v>GK</v>
      </c>
      <c r="AB62" s="54">
        <f>IF(AA$7=0,0,IF(ISBLANK('2ND ENTRY'!AB62),"ABS",ROUNDUP('2ND ENTRY'!AB62*(_xlfn.XLOOKUP(AA$7,SCODE,SUBTH,"ERROR",0,1))/'2ND ENTRY'!AB$9,0)))</f>
        <v>4</v>
      </c>
      <c r="AC62" s="54">
        <f>IF(AA$7=0,0,IF(ISBLANK('2ND ENTRY'!AC62),"ABS",ROUNDUP('2ND ENTRY'!AC62*(_xlfn.XLOOKUP(AA$7,SCODE,SUBPR,"ERROR",0,1))/'2ND ENTRY'!AC$9,0)))</f>
        <v>18</v>
      </c>
      <c r="AD62" s="57"/>
      <c r="AE62" s="53" t="str">
        <f t="shared" si="6"/>
        <v>ORA</v>
      </c>
      <c r="AF62" s="54">
        <f>IF(AE$7=0,0,IF(ISBLANK('2ND ENTRY'!AF62),"ABS",ROUNDUP('2ND ENTRY'!AF62*(_xlfn.XLOOKUP(AE$7,SCODE,SUBTH,"ERROR",0,1))/'2ND ENTRY'!AF$9,0)))</f>
        <v>4</v>
      </c>
      <c r="AG62" s="54">
        <f>IF(AE$7=0,0,IF(ISBLANK('2ND ENTRY'!AG62),"ABS",ROUNDUP('2ND ENTRY'!AG62*(_xlfn.XLOOKUP(AE$7,SCODE,SUBPR,"ERROR",0,1))/'2ND ENTRY'!AG$9,0)))</f>
        <v>18</v>
      </c>
      <c r="AH62" s="57"/>
      <c r="AI62" s="53" t="str">
        <f t="shared" si="7"/>
        <v>WS</v>
      </c>
      <c r="AJ62" s="54">
        <f>IF(AI$7=0,0,IF(ISBLANK('2ND ENTRY'!AJ62),"ABS",ROUNDUP('2ND ENTRY'!AJ62*(_xlfn.XLOOKUP(AI$7,SCODE,SUBTH,"ERROR",0,1))/'2ND ENTRY'!AJ$9,0)))</f>
        <v>2</v>
      </c>
      <c r="AK62" s="54">
        <f>IF(AI$7=0,0,IF(ISBLANK('2ND ENTRY'!AK62),"ABS",ROUNDUP('2ND ENTRY'!AK62*(_xlfn.XLOOKUP(AI$7,SCODE,SUBPR,"ERROR",0,1))/'2ND ENTRY'!AK$9,0)))</f>
        <v>18</v>
      </c>
      <c r="AL62" s="58"/>
      <c r="AM62" s="18">
        <v>66</v>
      </c>
    </row>
    <row r="63" spans="1:43" ht="17.5">
      <c r="A63" s="53">
        <f>STD!A55</f>
        <v>53</v>
      </c>
      <c r="B63" s="53" t="str">
        <f>STD!B55</f>
        <v>ST0790118</v>
      </c>
      <c r="C63" s="53">
        <f>STD!C55</f>
        <v>200324</v>
      </c>
      <c r="D63" s="53" t="str">
        <f>STD!D55</f>
        <v>SIMSON LIMBU</v>
      </c>
      <c r="E63" s="53" t="str">
        <f>IF(STD!E55=0,"",STD!E55)</f>
        <v>SAGARMATHA</v>
      </c>
      <c r="F63" s="53" t="str">
        <f>STD!F55</f>
        <v>ENGLISH MEDIUM</v>
      </c>
      <c r="G63" s="53" t="str">
        <f t="shared" si="0"/>
        <v>EN</v>
      </c>
      <c r="H63" s="54">
        <f>IF(F$6=0,0,IF(ISBLANK('2ND ENTRY'!H63),"ABS",ROUNDUP('2ND ENTRY'!H63*(_xlfn.XLOOKUP(G$7,SCODE,SUBTH,"ERROR",0,1))/'2ND ENTRY'!H$9,0)))</f>
        <v>6</v>
      </c>
      <c r="I63" s="54">
        <f>IF(G$6=0,0,IF(ISBLANK('2ND ENTRY'!I63),"ABS",ROUNDUP('2ND ENTRY'!I63*(_xlfn.XLOOKUP(G$7,SCODE,SUBPR,"ERROR",0,1))/'2ND ENTRY'!I$9,0)))</f>
        <v>23</v>
      </c>
      <c r="J63" s="57"/>
      <c r="K63" s="53" t="str">
        <f t="shared" si="1"/>
        <v>NEP</v>
      </c>
      <c r="L63" s="54">
        <f>IF(K$7=0,0,IF(ISBLANK('2ND ENTRY'!L63),"ABS",ROUNDUP('2ND ENTRY'!L63*(_xlfn.XLOOKUP(K$7,SCODE,SUBTH,"ERROR",0,1))/'2ND ENTRY'!L$9,0)))</f>
        <v>6</v>
      </c>
      <c r="M63" s="54">
        <f>IF(K$7=0,0,IF(ISBLANK('2ND ENTRY'!M63),"ABS",ROUNDUP('2ND ENTRY'!M63*(_xlfn.XLOOKUP(K$7,SCODE,SUBPR,"ERROR",0,1))/'2ND ENTRY'!M$9,0)))</f>
        <v>24</v>
      </c>
      <c r="N63" s="57"/>
      <c r="O63" s="53" t="str">
        <f t="shared" si="2"/>
        <v>MATH</v>
      </c>
      <c r="P63" s="54">
        <f>IF(O$7=0,0,IF(ISBLANK('2ND ENTRY'!P63),"ABS",ROUNDUP('2ND ENTRY'!P63*(_xlfn.XLOOKUP(O$7,SCODE,SUBTH,"ERROR",0,1))/'2ND ENTRY'!P$9,0)))</f>
        <v>7</v>
      </c>
      <c r="Q63" s="54">
        <f>IF(O$7=0,0,IF(ISBLANK('2ND ENTRY'!Q63),"ABS",ROUNDUP('2ND ENTRY'!Q63*(_xlfn.XLOOKUP(O$7,SCODE,SUBPR,"ERROR",0,1))/'2ND ENTRY'!Q$9,0)))</f>
        <v>24</v>
      </c>
      <c r="R63" s="57"/>
      <c r="S63" s="53" t="str">
        <f t="shared" si="3"/>
        <v>SCI</v>
      </c>
      <c r="T63" s="54">
        <f>IF(S$7=0,0,IF(ISBLANK('2ND ENTRY'!T63),"ABS",ROUNDUP('2ND ENTRY'!T63*(_xlfn.XLOOKUP(S$7,SCODE,SUBTH,"ERROR",0,1))/'2ND ENTRY'!T$9,0)))</f>
        <v>5</v>
      </c>
      <c r="U63" s="54">
        <f>IF(S$7=0,0,IF(ISBLANK('2ND ENTRY'!U63),"ABS",ROUNDUP('2ND ENTRY'!U63*(_xlfn.XLOOKUP(S$7,SCODE,SUBPR,"ERROR",0,1))/'2ND ENTRY'!U$9,0)))</f>
        <v>22</v>
      </c>
      <c r="V63" s="57"/>
      <c r="W63" s="53" t="str">
        <f t="shared" si="4"/>
        <v>SOC</v>
      </c>
      <c r="X63" s="54">
        <f>IF(W$7=0,0,IF(ISBLANK('2ND ENTRY'!X63),"ABS",ROUNDUP('2ND ENTRY'!X63*(_xlfn.XLOOKUP(W$7,SCODE,SUBTH,"ERROR",0,1))/'2ND ENTRY'!X$9,0)))</f>
        <v>9</v>
      </c>
      <c r="Y63" s="54">
        <f>IF(W$7=0,0,IF(ISBLANK('2ND ENTRY'!Y63),"ABS",ROUNDUP('2ND ENTRY'!Y63*(_xlfn.XLOOKUP(W$7,SCODE,SUBPR,"ERROR",0,1))/'2ND ENTRY'!Y$9,0)))</f>
        <v>24</v>
      </c>
      <c r="Z63" s="57"/>
      <c r="AA63" s="53" t="str">
        <f t="shared" si="5"/>
        <v>GK</v>
      </c>
      <c r="AB63" s="54">
        <f>IF(AA$7=0,0,IF(ISBLANK('2ND ENTRY'!AB63),"ABS",ROUNDUP('2ND ENTRY'!AB63*(_xlfn.XLOOKUP(AA$7,SCODE,SUBTH,"ERROR",0,1))/'2ND ENTRY'!AB$9,0)))</f>
        <v>4</v>
      </c>
      <c r="AC63" s="54">
        <f>IF(AA$7=0,0,IF(ISBLANK('2ND ENTRY'!AC63),"ABS",ROUNDUP('2ND ENTRY'!AC63*(_xlfn.XLOOKUP(AA$7,SCODE,SUBPR,"ERROR",0,1))/'2ND ENTRY'!AC$9,0)))</f>
        <v>18</v>
      </c>
      <c r="AD63" s="57"/>
      <c r="AE63" s="53" t="str">
        <f t="shared" si="6"/>
        <v>ORA</v>
      </c>
      <c r="AF63" s="54">
        <f>IF(AE$7=0,0,IF(ISBLANK('2ND ENTRY'!AF63),"ABS",ROUNDUP('2ND ENTRY'!AF63*(_xlfn.XLOOKUP(AE$7,SCODE,SUBTH,"ERROR",0,1))/'2ND ENTRY'!AF$9,0)))</f>
        <v>4</v>
      </c>
      <c r="AG63" s="54">
        <f>IF(AE$7=0,0,IF(ISBLANK('2ND ENTRY'!AG63),"ABS",ROUNDUP('2ND ENTRY'!AG63*(_xlfn.XLOOKUP(AE$7,SCODE,SUBPR,"ERROR",0,1))/'2ND ENTRY'!AG$9,0)))</f>
        <v>18</v>
      </c>
      <c r="AH63" s="57"/>
      <c r="AI63" s="53" t="str">
        <f t="shared" si="7"/>
        <v>WS</v>
      </c>
      <c r="AJ63" s="54">
        <f>IF(AI$7=0,0,IF(ISBLANK('2ND ENTRY'!AJ63),"ABS",ROUNDUP('2ND ENTRY'!AJ63*(_xlfn.XLOOKUP(AI$7,SCODE,SUBTH,"ERROR",0,1))/'2ND ENTRY'!AJ$9,0)))</f>
        <v>2</v>
      </c>
      <c r="AK63" s="54">
        <f>IF(AI$7=0,0,IF(ISBLANK('2ND ENTRY'!AK63),"ABS",ROUNDUP('2ND ENTRY'!AK63*(_xlfn.XLOOKUP(AI$7,SCODE,SUBPR,"ERROR",0,1))/'2ND ENTRY'!AK$9,0)))</f>
        <v>18</v>
      </c>
      <c r="AL63" s="58"/>
      <c r="AM63" s="18">
        <v>67</v>
      </c>
    </row>
    <row r="64" spans="1:43" ht="17.5">
      <c r="A64" s="53">
        <f>STD!A56</f>
        <v>54</v>
      </c>
      <c r="B64" s="53" t="str">
        <f>STD!B56</f>
        <v>ST0790106</v>
      </c>
      <c r="C64" s="53">
        <f>STD!C56</f>
        <v>200325</v>
      </c>
      <c r="D64" s="53" t="str">
        <f>STD!D56</f>
        <v>SOPHIYA SHRESTHA</v>
      </c>
      <c r="E64" s="53" t="str">
        <f>IF(STD!E56=0,"",STD!E56)</f>
        <v>SAGARMATHA</v>
      </c>
      <c r="F64" s="53" t="str">
        <f>STD!F56</f>
        <v>ENGLISH MEDIUM</v>
      </c>
      <c r="G64" s="53" t="str">
        <f t="shared" si="0"/>
        <v>EN</v>
      </c>
      <c r="H64" s="54">
        <f>IF(F$6=0,0,IF(ISBLANK('2ND ENTRY'!H64),"ABS",ROUNDUP('2ND ENTRY'!H64*(_xlfn.XLOOKUP(G$7,SCODE,SUBTH,"ERROR",0,1))/'2ND ENTRY'!H$9,0)))</f>
        <v>6</v>
      </c>
      <c r="I64" s="54">
        <f>IF(G$6=0,0,IF(ISBLANK('2ND ENTRY'!I64),"ABS",ROUNDUP('2ND ENTRY'!I64*(_xlfn.XLOOKUP(G$7,SCODE,SUBPR,"ERROR",0,1))/'2ND ENTRY'!I$9,0)))</f>
        <v>23</v>
      </c>
      <c r="J64" s="57"/>
      <c r="K64" s="53" t="str">
        <f t="shared" si="1"/>
        <v>NEP</v>
      </c>
      <c r="L64" s="54">
        <f>IF(K$7=0,0,IF(ISBLANK('2ND ENTRY'!L64),"ABS",ROUNDUP('2ND ENTRY'!L64*(_xlfn.XLOOKUP(K$7,SCODE,SUBTH,"ERROR",0,1))/'2ND ENTRY'!L$9,0)))</f>
        <v>6</v>
      </c>
      <c r="M64" s="54">
        <f>IF(K$7=0,0,IF(ISBLANK('2ND ENTRY'!M64),"ABS",ROUNDUP('2ND ENTRY'!M64*(_xlfn.XLOOKUP(K$7,SCODE,SUBPR,"ERROR",0,1))/'2ND ENTRY'!M$9,0)))</f>
        <v>24</v>
      </c>
      <c r="N64" s="57"/>
      <c r="O64" s="53" t="str">
        <f t="shared" si="2"/>
        <v>MATH</v>
      </c>
      <c r="P64" s="54">
        <f>IF(O$7=0,0,IF(ISBLANK('2ND ENTRY'!P64),"ABS",ROUNDUP('2ND ENTRY'!P64*(_xlfn.XLOOKUP(O$7,SCODE,SUBTH,"ERROR",0,1))/'2ND ENTRY'!P$9,0)))</f>
        <v>7</v>
      </c>
      <c r="Q64" s="54">
        <f>IF(O$7=0,0,IF(ISBLANK('2ND ENTRY'!Q64),"ABS",ROUNDUP('2ND ENTRY'!Q64*(_xlfn.XLOOKUP(O$7,SCODE,SUBPR,"ERROR",0,1))/'2ND ENTRY'!Q$9,0)))</f>
        <v>24</v>
      </c>
      <c r="R64" s="57"/>
      <c r="S64" s="53" t="str">
        <f t="shared" si="3"/>
        <v>SCI</v>
      </c>
      <c r="T64" s="54">
        <f>IF(S$7=0,0,IF(ISBLANK('2ND ENTRY'!T64),"ABS",ROUNDUP('2ND ENTRY'!T64*(_xlfn.XLOOKUP(S$7,SCODE,SUBTH,"ERROR",0,1))/'2ND ENTRY'!T$9,0)))</f>
        <v>5</v>
      </c>
      <c r="U64" s="54">
        <f>IF(S$7=0,0,IF(ISBLANK('2ND ENTRY'!U64),"ABS",ROUNDUP('2ND ENTRY'!U64*(_xlfn.XLOOKUP(S$7,SCODE,SUBPR,"ERROR",0,1))/'2ND ENTRY'!U$9,0)))</f>
        <v>22</v>
      </c>
      <c r="V64" s="57"/>
      <c r="W64" s="53" t="str">
        <f t="shared" si="4"/>
        <v>SOC</v>
      </c>
      <c r="X64" s="54">
        <f>IF(W$7=0,0,IF(ISBLANK('2ND ENTRY'!X64),"ABS",ROUNDUP('2ND ENTRY'!X64*(_xlfn.XLOOKUP(W$7,SCODE,SUBTH,"ERROR",0,1))/'2ND ENTRY'!X$9,0)))</f>
        <v>9</v>
      </c>
      <c r="Y64" s="54">
        <f>IF(W$7=0,0,IF(ISBLANK('2ND ENTRY'!Y64),"ABS",ROUNDUP('2ND ENTRY'!Y64*(_xlfn.XLOOKUP(W$7,SCODE,SUBPR,"ERROR",0,1))/'2ND ENTRY'!Y$9,0)))</f>
        <v>24</v>
      </c>
      <c r="Z64" s="57"/>
      <c r="AA64" s="53" t="str">
        <f t="shared" si="5"/>
        <v>GK</v>
      </c>
      <c r="AB64" s="54">
        <f>IF(AA$7=0,0,IF(ISBLANK('2ND ENTRY'!AB64),"ABS",ROUNDUP('2ND ENTRY'!AB64*(_xlfn.XLOOKUP(AA$7,SCODE,SUBTH,"ERROR",0,1))/'2ND ENTRY'!AB$9,0)))</f>
        <v>4</v>
      </c>
      <c r="AC64" s="54">
        <f>IF(AA$7=0,0,IF(ISBLANK('2ND ENTRY'!AC64),"ABS",ROUNDUP('2ND ENTRY'!AC64*(_xlfn.XLOOKUP(AA$7,SCODE,SUBPR,"ERROR",0,1))/'2ND ENTRY'!AC$9,0)))</f>
        <v>18</v>
      </c>
      <c r="AD64" s="57"/>
      <c r="AE64" s="53" t="str">
        <f t="shared" si="6"/>
        <v>ORA</v>
      </c>
      <c r="AF64" s="54">
        <f>IF(AE$7=0,0,IF(ISBLANK('2ND ENTRY'!AF64),"ABS",ROUNDUP('2ND ENTRY'!AF64*(_xlfn.XLOOKUP(AE$7,SCODE,SUBTH,"ERROR",0,1))/'2ND ENTRY'!AF$9,0)))</f>
        <v>4</v>
      </c>
      <c r="AG64" s="54">
        <f>IF(AE$7=0,0,IF(ISBLANK('2ND ENTRY'!AG64),"ABS",ROUNDUP('2ND ENTRY'!AG64*(_xlfn.XLOOKUP(AE$7,SCODE,SUBPR,"ERROR",0,1))/'2ND ENTRY'!AG$9,0)))</f>
        <v>18</v>
      </c>
      <c r="AH64" s="57"/>
      <c r="AI64" s="53" t="str">
        <f t="shared" si="7"/>
        <v>WS</v>
      </c>
      <c r="AJ64" s="54">
        <f>IF(AI$7=0,0,IF(ISBLANK('2ND ENTRY'!AJ64),"ABS",ROUNDUP('2ND ENTRY'!AJ64*(_xlfn.XLOOKUP(AI$7,SCODE,SUBTH,"ERROR",0,1))/'2ND ENTRY'!AJ$9,0)))</f>
        <v>2</v>
      </c>
      <c r="AK64" s="54">
        <f>IF(AI$7=0,0,IF(ISBLANK('2ND ENTRY'!AK64),"ABS",ROUNDUP('2ND ENTRY'!AK64*(_xlfn.XLOOKUP(AI$7,SCODE,SUBPR,"ERROR",0,1))/'2ND ENTRY'!AK$9,0)))</f>
        <v>18</v>
      </c>
      <c r="AL64" s="58"/>
      <c r="AM64" s="18">
        <v>68</v>
      </c>
    </row>
    <row r="65" spans="1:39" ht="17.5">
      <c r="A65" s="53">
        <f>STD!A57</f>
        <v>55</v>
      </c>
      <c r="B65" s="53" t="str">
        <f>STD!B57</f>
        <v>ST0790117</v>
      </c>
      <c r="C65" s="53">
        <f>STD!C57</f>
        <v>200326</v>
      </c>
      <c r="D65" s="53" t="str">
        <f>STD!D57</f>
        <v>SRISHTI MAGAR</v>
      </c>
      <c r="E65" s="53" t="str">
        <f>IF(STD!E57=0,"",STD!E57)</f>
        <v>SAGARMATHA</v>
      </c>
      <c r="F65" s="53" t="str">
        <f>STD!F57</f>
        <v>ENGLISH MEDIUM</v>
      </c>
      <c r="G65" s="53" t="str">
        <f t="shared" si="0"/>
        <v>EN</v>
      </c>
      <c r="H65" s="54">
        <f>IF(F$6=0,0,IF(ISBLANK('2ND ENTRY'!H65),"ABS",ROUNDUP('2ND ENTRY'!H65*(_xlfn.XLOOKUP(G$7,SCODE,SUBTH,"ERROR",0,1))/'2ND ENTRY'!H$9,0)))</f>
        <v>6</v>
      </c>
      <c r="I65" s="54">
        <f>IF(G$6=0,0,IF(ISBLANK('2ND ENTRY'!I65),"ABS",ROUNDUP('2ND ENTRY'!I65*(_xlfn.XLOOKUP(G$7,SCODE,SUBPR,"ERROR",0,1))/'2ND ENTRY'!I$9,0)))</f>
        <v>23</v>
      </c>
      <c r="J65" s="57"/>
      <c r="K65" s="53" t="str">
        <f t="shared" si="1"/>
        <v>NEP</v>
      </c>
      <c r="L65" s="54">
        <f>IF(K$7=0,0,IF(ISBLANK('2ND ENTRY'!L65),"ABS",ROUNDUP('2ND ENTRY'!L65*(_xlfn.XLOOKUP(K$7,SCODE,SUBTH,"ERROR",0,1))/'2ND ENTRY'!L$9,0)))</f>
        <v>6</v>
      </c>
      <c r="M65" s="54">
        <f>IF(K$7=0,0,IF(ISBLANK('2ND ENTRY'!M65),"ABS",ROUNDUP('2ND ENTRY'!M65*(_xlfn.XLOOKUP(K$7,SCODE,SUBPR,"ERROR",0,1))/'2ND ENTRY'!M$9,0)))</f>
        <v>24</v>
      </c>
      <c r="N65" s="57"/>
      <c r="O65" s="53" t="str">
        <f t="shared" si="2"/>
        <v>MATH</v>
      </c>
      <c r="P65" s="54">
        <f>IF(O$7=0,0,IF(ISBLANK('2ND ENTRY'!P65),"ABS",ROUNDUP('2ND ENTRY'!P65*(_xlfn.XLOOKUP(O$7,SCODE,SUBTH,"ERROR",0,1))/'2ND ENTRY'!P$9,0)))</f>
        <v>7</v>
      </c>
      <c r="Q65" s="54">
        <f>IF(O$7=0,0,IF(ISBLANK('2ND ENTRY'!Q65),"ABS",ROUNDUP('2ND ENTRY'!Q65*(_xlfn.XLOOKUP(O$7,SCODE,SUBPR,"ERROR",0,1))/'2ND ENTRY'!Q$9,0)))</f>
        <v>24</v>
      </c>
      <c r="R65" s="57"/>
      <c r="S65" s="53" t="str">
        <f t="shared" si="3"/>
        <v>SCI</v>
      </c>
      <c r="T65" s="54">
        <f>IF(S$7=0,0,IF(ISBLANK('2ND ENTRY'!T65),"ABS",ROUNDUP('2ND ENTRY'!T65*(_xlfn.XLOOKUP(S$7,SCODE,SUBTH,"ERROR",0,1))/'2ND ENTRY'!T$9,0)))</f>
        <v>5</v>
      </c>
      <c r="U65" s="54">
        <f>IF(S$7=0,0,IF(ISBLANK('2ND ENTRY'!U65),"ABS",ROUNDUP('2ND ENTRY'!U65*(_xlfn.XLOOKUP(S$7,SCODE,SUBPR,"ERROR",0,1))/'2ND ENTRY'!U$9,0)))</f>
        <v>22</v>
      </c>
      <c r="V65" s="57"/>
      <c r="W65" s="53" t="str">
        <f t="shared" si="4"/>
        <v>SOC</v>
      </c>
      <c r="X65" s="54">
        <f>IF(W$7=0,0,IF(ISBLANK('2ND ENTRY'!X65),"ABS",ROUNDUP('2ND ENTRY'!X65*(_xlfn.XLOOKUP(W$7,SCODE,SUBTH,"ERROR",0,1))/'2ND ENTRY'!X$9,0)))</f>
        <v>9</v>
      </c>
      <c r="Y65" s="54">
        <f>IF(W$7=0,0,IF(ISBLANK('2ND ENTRY'!Y65),"ABS",ROUNDUP('2ND ENTRY'!Y65*(_xlfn.XLOOKUP(W$7,SCODE,SUBPR,"ERROR",0,1))/'2ND ENTRY'!Y$9,0)))</f>
        <v>24</v>
      </c>
      <c r="Z65" s="57"/>
      <c r="AA65" s="53" t="str">
        <f t="shared" si="5"/>
        <v>GK</v>
      </c>
      <c r="AB65" s="54">
        <f>IF(AA$7=0,0,IF(ISBLANK('2ND ENTRY'!AB65),"ABS",ROUNDUP('2ND ENTRY'!AB65*(_xlfn.XLOOKUP(AA$7,SCODE,SUBTH,"ERROR",0,1))/'2ND ENTRY'!AB$9,0)))</f>
        <v>4</v>
      </c>
      <c r="AC65" s="54">
        <f>IF(AA$7=0,0,IF(ISBLANK('2ND ENTRY'!AC65),"ABS",ROUNDUP('2ND ENTRY'!AC65*(_xlfn.XLOOKUP(AA$7,SCODE,SUBPR,"ERROR",0,1))/'2ND ENTRY'!AC$9,0)))</f>
        <v>18</v>
      </c>
      <c r="AD65" s="57"/>
      <c r="AE65" s="53" t="str">
        <f t="shared" si="6"/>
        <v>ORA</v>
      </c>
      <c r="AF65" s="54">
        <f>IF(AE$7=0,0,IF(ISBLANK('2ND ENTRY'!AF65),"ABS",ROUNDUP('2ND ENTRY'!AF65*(_xlfn.XLOOKUP(AE$7,SCODE,SUBTH,"ERROR",0,1))/'2ND ENTRY'!AF$9,0)))</f>
        <v>4</v>
      </c>
      <c r="AG65" s="54">
        <f>IF(AE$7=0,0,IF(ISBLANK('2ND ENTRY'!AG65),"ABS",ROUNDUP('2ND ENTRY'!AG65*(_xlfn.XLOOKUP(AE$7,SCODE,SUBPR,"ERROR",0,1))/'2ND ENTRY'!AG$9,0)))</f>
        <v>18</v>
      </c>
      <c r="AH65" s="57"/>
      <c r="AI65" s="53" t="str">
        <f t="shared" si="7"/>
        <v>WS</v>
      </c>
      <c r="AJ65" s="54">
        <f>IF(AI$7=0,0,IF(ISBLANK('2ND ENTRY'!AJ65),"ABS",ROUNDUP('2ND ENTRY'!AJ65*(_xlfn.XLOOKUP(AI$7,SCODE,SUBTH,"ERROR",0,1))/'2ND ENTRY'!AJ$9,0)))</f>
        <v>2</v>
      </c>
      <c r="AK65" s="54">
        <f>IF(AI$7=0,0,IF(ISBLANK('2ND ENTRY'!AK65),"ABS",ROUNDUP('2ND ENTRY'!AK65*(_xlfn.XLOOKUP(AI$7,SCODE,SUBPR,"ERROR",0,1))/'2ND ENTRY'!AK$9,0)))</f>
        <v>18</v>
      </c>
      <c r="AL65" s="58"/>
      <c r="AM65" s="18">
        <v>69</v>
      </c>
    </row>
    <row r="66" spans="1:39" ht="17.5">
      <c r="A66" s="53">
        <f>STD!A58</f>
        <v>56</v>
      </c>
      <c r="B66" s="53" t="str">
        <f>STD!B58</f>
        <v>ST0800026</v>
      </c>
      <c r="C66" s="53">
        <f>STD!C58</f>
        <v>200327</v>
      </c>
      <c r="D66" s="53" t="str">
        <f>STD!D58</f>
        <v>UPENDRA BK</v>
      </c>
      <c r="E66" s="53" t="str">
        <f>IF(STD!E58=0,"",STD!E58)</f>
        <v>SAGARMATHA</v>
      </c>
      <c r="F66" s="53" t="str">
        <f>STD!F58</f>
        <v>ENGLISH MEDIUM</v>
      </c>
      <c r="G66" s="53" t="str">
        <f t="shared" si="0"/>
        <v>EN</v>
      </c>
      <c r="H66" s="54">
        <f>IF(F$6=0,0,IF(ISBLANK('2ND ENTRY'!H66),"ABS",ROUNDUP('2ND ENTRY'!H66*(_xlfn.XLOOKUP(G$7,SCODE,SUBTH,"ERROR",0,1))/'2ND ENTRY'!H$9,0)))</f>
        <v>6</v>
      </c>
      <c r="I66" s="54">
        <f>IF(G$6=0,0,IF(ISBLANK('2ND ENTRY'!I66),"ABS",ROUNDUP('2ND ENTRY'!I66*(_xlfn.XLOOKUP(G$7,SCODE,SUBPR,"ERROR",0,1))/'2ND ENTRY'!I$9,0)))</f>
        <v>23</v>
      </c>
      <c r="J66" s="57"/>
      <c r="K66" s="53" t="str">
        <f t="shared" si="1"/>
        <v>NEP</v>
      </c>
      <c r="L66" s="54">
        <f>IF(K$7=0,0,IF(ISBLANK('2ND ENTRY'!L66),"ABS",ROUNDUP('2ND ENTRY'!L66*(_xlfn.XLOOKUP(K$7,SCODE,SUBTH,"ERROR",0,1))/'2ND ENTRY'!L$9,0)))</f>
        <v>6</v>
      </c>
      <c r="M66" s="54">
        <f>IF(K$7=0,0,IF(ISBLANK('2ND ENTRY'!M66),"ABS",ROUNDUP('2ND ENTRY'!M66*(_xlfn.XLOOKUP(K$7,SCODE,SUBPR,"ERROR",0,1))/'2ND ENTRY'!M$9,0)))</f>
        <v>24</v>
      </c>
      <c r="N66" s="57"/>
      <c r="O66" s="53" t="str">
        <f t="shared" si="2"/>
        <v>MATH</v>
      </c>
      <c r="P66" s="54">
        <f>IF(O$7=0,0,IF(ISBLANK('2ND ENTRY'!P66),"ABS",ROUNDUP('2ND ENTRY'!P66*(_xlfn.XLOOKUP(O$7,SCODE,SUBTH,"ERROR",0,1))/'2ND ENTRY'!P$9,0)))</f>
        <v>7</v>
      </c>
      <c r="Q66" s="54">
        <f>IF(O$7=0,0,IF(ISBLANK('2ND ENTRY'!Q66),"ABS",ROUNDUP('2ND ENTRY'!Q66*(_xlfn.XLOOKUP(O$7,SCODE,SUBPR,"ERROR",0,1))/'2ND ENTRY'!Q$9,0)))</f>
        <v>24</v>
      </c>
      <c r="R66" s="57"/>
      <c r="S66" s="53" t="str">
        <f t="shared" si="3"/>
        <v>SCI</v>
      </c>
      <c r="T66" s="54">
        <f>IF(S$7=0,0,IF(ISBLANK('2ND ENTRY'!T66),"ABS",ROUNDUP('2ND ENTRY'!T66*(_xlfn.XLOOKUP(S$7,SCODE,SUBTH,"ERROR",0,1))/'2ND ENTRY'!T$9,0)))</f>
        <v>5</v>
      </c>
      <c r="U66" s="54">
        <f>IF(S$7=0,0,IF(ISBLANK('2ND ENTRY'!U66),"ABS",ROUNDUP('2ND ENTRY'!U66*(_xlfn.XLOOKUP(S$7,SCODE,SUBPR,"ERROR",0,1))/'2ND ENTRY'!U$9,0)))</f>
        <v>22</v>
      </c>
      <c r="V66" s="57"/>
      <c r="W66" s="53" t="str">
        <f t="shared" si="4"/>
        <v>SOC</v>
      </c>
      <c r="X66" s="54">
        <f>IF(W$7=0,0,IF(ISBLANK('2ND ENTRY'!X66),"ABS",ROUNDUP('2ND ENTRY'!X66*(_xlfn.XLOOKUP(W$7,SCODE,SUBTH,"ERROR",0,1))/'2ND ENTRY'!X$9,0)))</f>
        <v>9</v>
      </c>
      <c r="Y66" s="54">
        <f>IF(W$7=0,0,IF(ISBLANK('2ND ENTRY'!Y66),"ABS",ROUNDUP('2ND ENTRY'!Y66*(_xlfn.XLOOKUP(W$7,SCODE,SUBPR,"ERROR",0,1))/'2ND ENTRY'!Y$9,0)))</f>
        <v>24</v>
      </c>
      <c r="Z66" s="57"/>
      <c r="AA66" s="53" t="str">
        <f t="shared" si="5"/>
        <v>GK</v>
      </c>
      <c r="AB66" s="54">
        <f>IF(AA$7=0,0,IF(ISBLANK('2ND ENTRY'!AB66),"ABS",ROUNDUP('2ND ENTRY'!AB66*(_xlfn.XLOOKUP(AA$7,SCODE,SUBTH,"ERROR",0,1))/'2ND ENTRY'!AB$9,0)))</f>
        <v>4</v>
      </c>
      <c r="AC66" s="54">
        <f>IF(AA$7=0,0,IF(ISBLANK('2ND ENTRY'!AC66),"ABS",ROUNDUP('2ND ENTRY'!AC66*(_xlfn.XLOOKUP(AA$7,SCODE,SUBPR,"ERROR",0,1))/'2ND ENTRY'!AC$9,0)))</f>
        <v>18</v>
      </c>
      <c r="AD66" s="57"/>
      <c r="AE66" s="53" t="str">
        <f t="shared" si="6"/>
        <v>ORA</v>
      </c>
      <c r="AF66" s="54">
        <f>IF(AE$7=0,0,IF(ISBLANK('2ND ENTRY'!AF66),"ABS",ROUNDUP('2ND ENTRY'!AF66*(_xlfn.XLOOKUP(AE$7,SCODE,SUBTH,"ERROR",0,1))/'2ND ENTRY'!AF$9,0)))</f>
        <v>4</v>
      </c>
      <c r="AG66" s="54">
        <f>IF(AE$7=0,0,IF(ISBLANK('2ND ENTRY'!AG66),"ABS",ROUNDUP('2ND ENTRY'!AG66*(_xlfn.XLOOKUP(AE$7,SCODE,SUBPR,"ERROR",0,1))/'2ND ENTRY'!AG$9,0)))</f>
        <v>18</v>
      </c>
      <c r="AH66" s="57"/>
      <c r="AI66" s="53" t="str">
        <f t="shared" si="7"/>
        <v>WS</v>
      </c>
      <c r="AJ66" s="54">
        <f>IF(AI$7=0,0,IF(ISBLANK('2ND ENTRY'!AJ66),"ABS",ROUNDUP('2ND ENTRY'!AJ66*(_xlfn.XLOOKUP(AI$7,SCODE,SUBTH,"ERROR",0,1))/'2ND ENTRY'!AJ$9,0)))</f>
        <v>2</v>
      </c>
      <c r="AK66" s="54">
        <f>IF(AI$7=0,0,IF(ISBLANK('2ND ENTRY'!AK66),"ABS",ROUNDUP('2ND ENTRY'!AK66*(_xlfn.XLOOKUP(AI$7,SCODE,SUBPR,"ERROR",0,1))/'2ND ENTRY'!AK$9,0)))</f>
        <v>18</v>
      </c>
      <c r="AL66" s="58"/>
      <c r="AM66" s="18">
        <v>70</v>
      </c>
    </row>
    <row r="67" spans="1:39" ht="17.5">
      <c r="A67" s="53"/>
      <c r="B67" s="53"/>
      <c r="C67" s="53"/>
      <c r="D67" s="53"/>
      <c r="E67" s="53"/>
      <c r="F67" s="53"/>
      <c r="G67" s="53"/>
      <c r="H67" s="54"/>
      <c r="I67" s="54"/>
      <c r="J67" s="57"/>
      <c r="K67" s="53"/>
      <c r="L67" s="54"/>
      <c r="M67" s="54"/>
      <c r="N67" s="57"/>
      <c r="O67" s="53"/>
      <c r="P67" s="54"/>
      <c r="Q67" s="54"/>
      <c r="R67" s="57"/>
      <c r="S67" s="53"/>
      <c r="T67" s="54"/>
      <c r="U67" s="54"/>
      <c r="V67" s="57"/>
      <c r="W67" s="53"/>
      <c r="X67" s="54"/>
      <c r="Y67" s="54"/>
      <c r="Z67" s="57"/>
      <c r="AA67" s="53"/>
      <c r="AB67" s="54"/>
      <c r="AC67" s="54"/>
      <c r="AD67" s="57"/>
      <c r="AE67" s="53"/>
      <c r="AF67" s="54"/>
      <c r="AG67" s="54"/>
      <c r="AH67" s="57"/>
      <c r="AI67" s="53"/>
      <c r="AJ67" s="54"/>
      <c r="AK67" s="54"/>
      <c r="AL67" s="58"/>
      <c r="AM67" s="18"/>
    </row>
    <row r="68" spans="1:39" ht="17.5">
      <c r="A68" s="53"/>
      <c r="B68" s="53"/>
      <c r="C68" s="53"/>
      <c r="D68" s="53"/>
      <c r="E68" s="53"/>
      <c r="F68" s="53"/>
      <c r="G68" s="53"/>
      <c r="H68" s="54"/>
      <c r="I68" s="54"/>
      <c r="J68" s="57"/>
      <c r="K68" s="53"/>
      <c r="L68" s="54"/>
      <c r="M68" s="54"/>
      <c r="N68" s="57"/>
      <c r="O68" s="53"/>
      <c r="P68" s="54"/>
      <c r="Q68" s="54"/>
      <c r="R68" s="57"/>
      <c r="S68" s="53"/>
      <c r="T68" s="54"/>
      <c r="U68" s="54"/>
      <c r="V68" s="57"/>
      <c r="W68" s="53"/>
      <c r="X68" s="54"/>
      <c r="Y68" s="54"/>
      <c r="Z68" s="57"/>
      <c r="AA68" s="53"/>
      <c r="AB68" s="54"/>
      <c r="AC68" s="54"/>
      <c r="AD68" s="57"/>
      <c r="AE68" s="53"/>
      <c r="AF68" s="54"/>
      <c r="AG68" s="54"/>
      <c r="AH68" s="57"/>
      <c r="AI68" s="53"/>
      <c r="AJ68" s="54"/>
      <c r="AK68" s="54"/>
      <c r="AL68" s="58"/>
      <c r="AM68" s="18"/>
    </row>
    <row r="69" spans="1:39" ht="17.5">
      <c r="A69" s="53"/>
      <c r="B69" s="53"/>
      <c r="C69" s="53"/>
      <c r="D69" s="53"/>
      <c r="E69" s="53"/>
      <c r="F69" s="53"/>
      <c r="G69" s="53"/>
      <c r="H69" s="54"/>
      <c r="I69" s="54"/>
      <c r="J69" s="57"/>
      <c r="K69" s="53"/>
      <c r="L69" s="54"/>
      <c r="M69" s="54"/>
      <c r="N69" s="57"/>
      <c r="O69" s="53"/>
      <c r="P69" s="54"/>
      <c r="Q69" s="54"/>
      <c r="R69" s="57"/>
      <c r="S69" s="53"/>
      <c r="T69" s="54"/>
      <c r="U69" s="54"/>
      <c r="V69" s="57"/>
      <c r="W69" s="53"/>
      <c r="X69" s="54"/>
      <c r="Y69" s="54"/>
      <c r="Z69" s="57"/>
      <c r="AA69" s="53"/>
      <c r="AB69" s="54"/>
      <c r="AC69" s="54"/>
      <c r="AD69" s="57"/>
      <c r="AE69" s="53"/>
      <c r="AF69" s="54"/>
      <c r="AG69" s="54"/>
      <c r="AH69" s="57"/>
      <c r="AI69" s="53"/>
      <c r="AJ69" s="54"/>
      <c r="AK69" s="54"/>
      <c r="AL69" s="58"/>
      <c r="AM69" s="18"/>
    </row>
  </sheetData>
  <mergeCells count="34">
    <mergeCell ref="A1:AH1"/>
    <mergeCell ref="A2:AH2"/>
    <mergeCell ref="A3:AH3"/>
    <mergeCell ref="A4:AH4"/>
    <mergeCell ref="A6:A10"/>
    <mergeCell ref="C6:C10"/>
    <mergeCell ref="D6:D8"/>
    <mergeCell ref="E6:E10"/>
    <mergeCell ref="F6:F8"/>
    <mergeCell ref="G6:I6"/>
    <mergeCell ref="Z6:Z10"/>
    <mergeCell ref="AA6:AC6"/>
    <mergeCell ref="AD6:AD10"/>
    <mergeCell ref="AE6:AG6"/>
    <mergeCell ref="AA8:AA10"/>
    <mergeCell ref="AE8:AE10"/>
    <mergeCell ref="G8:G10"/>
    <mergeCell ref="K8:K10"/>
    <mergeCell ref="O8:O10"/>
    <mergeCell ref="S8:S10"/>
    <mergeCell ref="W8:W10"/>
    <mergeCell ref="V6:V10"/>
    <mergeCell ref="W6:Y6"/>
    <mergeCell ref="J6:J10"/>
    <mergeCell ref="K6:M6"/>
    <mergeCell ref="N6:N10"/>
    <mergeCell ref="O6:Q6"/>
    <mergeCell ref="R6:R10"/>
    <mergeCell ref="S6:U6"/>
    <mergeCell ref="AI8:AI10"/>
    <mergeCell ref="AH6:AH10"/>
    <mergeCell ref="AI6:AK6"/>
    <mergeCell ref="AL6:AL10"/>
    <mergeCell ref="AM6:AM10"/>
  </mergeCells>
  <conditionalFormatting sqref="H11:I69">
    <cfRule type="cellIs" dxfId="39" priority="21" operator="greaterThan">
      <formula>H$9</formula>
    </cfRule>
    <cfRule type="cellIs" dxfId="38" priority="22" operator="lessThan">
      <formula>H$10</formula>
    </cfRule>
  </conditionalFormatting>
  <conditionalFormatting sqref="L11:M69">
    <cfRule type="cellIs" dxfId="37" priority="17" operator="greaterThan">
      <formula>L$9</formula>
    </cfRule>
    <cfRule type="cellIs" dxfId="36" priority="18" operator="lessThan">
      <formula>L$10</formula>
    </cfRule>
  </conditionalFormatting>
  <conditionalFormatting sqref="P11:Q69">
    <cfRule type="cellIs" dxfId="35" priority="15" operator="greaterThan">
      <formula>P$9</formula>
    </cfRule>
    <cfRule type="cellIs" dxfId="34" priority="16" operator="lessThan">
      <formula>P$10</formula>
    </cfRule>
  </conditionalFormatting>
  <conditionalFormatting sqref="T11:U69">
    <cfRule type="cellIs" dxfId="33" priority="13" operator="greaterThan">
      <formula>T$9</formula>
    </cfRule>
    <cfRule type="cellIs" dxfId="32" priority="14" operator="lessThan">
      <formula>T$10</formula>
    </cfRule>
  </conditionalFormatting>
  <conditionalFormatting sqref="X11:Y69">
    <cfRule type="cellIs" dxfId="31" priority="1" operator="greaterThan">
      <formula>X$9</formula>
    </cfRule>
    <cfRule type="cellIs" dxfId="30" priority="2" operator="lessThan">
      <formula>X$10</formula>
    </cfRule>
  </conditionalFormatting>
  <conditionalFormatting sqref="AB11:AC69">
    <cfRule type="cellIs" dxfId="29" priority="9" operator="greaterThan">
      <formula>AB$9</formula>
    </cfRule>
    <cfRule type="cellIs" dxfId="28" priority="10" operator="lessThan">
      <formula>AB$10</formula>
    </cfRule>
  </conditionalFormatting>
  <conditionalFormatting sqref="AF11:AG69">
    <cfRule type="cellIs" dxfId="27" priority="7" operator="greaterThan">
      <formula>AF$9</formula>
    </cfRule>
    <cfRule type="cellIs" dxfId="26" priority="8" operator="lessThan">
      <formula>AF$10</formula>
    </cfRule>
  </conditionalFormatting>
  <conditionalFormatting sqref="AJ11:AK69">
    <cfRule type="cellIs" dxfId="25" priority="5" operator="greaterThan">
      <formula>AJ$9</formula>
    </cfRule>
    <cfRule type="cellIs" dxfId="24" priority="6" operator="lessThan">
      <formula>AJ$10</formula>
    </cfRule>
  </conditionalFormatting>
  <pageMargins left="0.25" right="0.25" top="0.25" bottom="0.83333223972003501" header="0" footer="0"/>
  <pageSetup paperSize="9" scale="90" orientation="landscape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91"/>
  <sheetViews>
    <sheetView topLeftCell="A46" zoomScale="90" zoomScaleNormal="90" workbookViewId="0">
      <selection activeCell="DQ10" sqref="DQ10:DR65"/>
    </sheetView>
  </sheetViews>
  <sheetFormatPr defaultColWidth="9.1796875" defaultRowHeight="19.5"/>
  <cols>
    <col min="1" max="1" width="4.1796875" style="2" bestFit="1" customWidth="1"/>
    <col min="2" max="2" width="4.1796875" style="2" customWidth="1"/>
    <col min="3" max="3" width="14.26953125" style="2" bestFit="1" customWidth="1"/>
    <col min="4" max="4" width="35" style="2" customWidth="1"/>
    <col min="5" max="5" width="9" style="2" bestFit="1" customWidth="1"/>
    <col min="6" max="7" width="4.26953125" style="2" bestFit="1" customWidth="1"/>
    <col min="8" max="8" width="5.26953125" style="6" bestFit="1" customWidth="1"/>
    <col min="9" max="9" width="9" style="6" bestFit="1" customWidth="1"/>
    <col min="10" max="11" width="4.26953125" style="2" bestFit="1" customWidth="1"/>
    <col min="12" max="12" width="5.26953125" style="6" bestFit="1" customWidth="1"/>
    <col min="13" max="13" width="9" style="6" bestFit="1" customWidth="1"/>
    <col min="14" max="15" width="4.26953125" style="2" bestFit="1" customWidth="1"/>
    <col min="16" max="16" width="5.26953125" style="6" bestFit="1" customWidth="1"/>
    <col min="17" max="17" width="9" style="6" bestFit="1" customWidth="1"/>
    <col min="18" max="19" width="4.26953125" style="2" bestFit="1" customWidth="1"/>
    <col min="20" max="20" width="5.26953125" style="6" bestFit="1" customWidth="1"/>
    <col min="21" max="21" width="9" style="6" bestFit="1" customWidth="1"/>
    <col min="22" max="23" width="4.26953125" style="2" bestFit="1" customWidth="1"/>
    <col min="24" max="24" width="5.26953125" style="6" bestFit="1" customWidth="1"/>
    <col min="25" max="25" width="9.1796875" style="6" bestFit="1" customWidth="1"/>
    <col min="26" max="27" width="4.26953125" style="2" bestFit="1" customWidth="1"/>
    <col min="28" max="28" width="5.26953125" style="6" bestFit="1" customWidth="1"/>
    <col min="29" max="29" width="9" style="6" bestFit="1" customWidth="1"/>
    <col min="30" max="30" width="4.453125" style="6" bestFit="1" customWidth="1"/>
    <col min="31" max="31" width="4.26953125" style="6" bestFit="1" customWidth="1"/>
    <col min="32" max="32" width="5.26953125" style="6" customWidth="1"/>
    <col min="33" max="33" width="9" style="6" bestFit="1" customWidth="1"/>
    <col min="34" max="34" width="4.54296875" style="2" bestFit="1" customWidth="1"/>
    <col min="35" max="35" width="3.81640625" style="2" bestFit="1" customWidth="1"/>
    <col min="36" max="36" width="5.26953125" style="6" bestFit="1" customWidth="1"/>
    <col min="37" max="37" width="5.453125" style="2" bestFit="1" customWidth="1"/>
    <col min="38" max="39" width="8.453125" style="2" bestFit="1" customWidth="1"/>
    <col min="40" max="40" width="10.81640625" style="2" bestFit="1" customWidth="1"/>
    <col min="41" max="41" width="6.7265625" style="2" bestFit="1" customWidth="1"/>
    <col min="42" max="16384" width="9.1796875" style="2"/>
  </cols>
  <sheetData>
    <row r="1" spans="1:41" ht="34.5">
      <c r="A1" s="26" t="str">
        <f>SUB!B1</f>
        <v>SHREE SHANTI BHAGAWATI SECONDARY SCHOOL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</row>
    <row r="2" spans="1:41" ht="34.5">
      <c r="A2" s="26" t="str">
        <f>SUB!B2</f>
        <v>LETANG-4, MORANG, KOSHI, NEPAL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29.25" customHeight="1">
      <c r="A3" s="27" t="str">
        <f>"MARK LEDGER [ "&amp;SUB!B3&amp;" ]"</f>
        <v>MARK LEDGER [ FIRST TERMINAL EXAMINATION 2080 ]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49" t="s">
        <v>152</v>
      </c>
      <c r="N3" s="49" t="s">
        <v>153</v>
      </c>
      <c r="O3" s="49" t="s">
        <v>154</v>
      </c>
      <c r="P3" s="49" t="s">
        <v>155</v>
      </c>
      <c r="Q3" s="49" t="s">
        <v>156</v>
      </c>
      <c r="R3" s="49" t="s">
        <v>112</v>
      </c>
      <c r="S3" s="49" t="s">
        <v>157</v>
      </c>
      <c r="T3" s="49" t="s">
        <v>116</v>
      </c>
      <c r="U3" s="49" t="s">
        <v>158</v>
      </c>
      <c r="V3" s="49" t="s">
        <v>159</v>
      </c>
      <c r="W3" s="49" t="s">
        <v>160</v>
      </c>
      <c r="X3" s="49" t="s">
        <v>161</v>
      </c>
      <c r="Y3" s="49" t="s">
        <v>162</v>
      </c>
      <c r="Z3" s="49" t="s">
        <v>163</v>
      </c>
      <c r="AA3" s="49" t="s">
        <v>164</v>
      </c>
      <c r="AB3" s="49" t="s">
        <v>165</v>
      </c>
      <c r="AC3" s="49" t="s">
        <v>166</v>
      </c>
      <c r="AD3" s="49" t="s">
        <v>167</v>
      </c>
      <c r="AE3" s="49" t="s">
        <v>168</v>
      </c>
      <c r="AF3" s="49" t="s">
        <v>169</v>
      </c>
      <c r="AG3" s="49" t="s">
        <v>170</v>
      </c>
      <c r="AH3" s="49" t="s">
        <v>171</v>
      </c>
      <c r="AI3" s="49" t="s">
        <v>172</v>
      </c>
      <c r="AJ3" s="49" t="s">
        <v>173</v>
      </c>
      <c r="AK3" s="27"/>
      <c r="AL3" s="27"/>
      <c r="AM3" s="27"/>
      <c r="AN3" s="27"/>
      <c r="AO3" s="27"/>
    </row>
    <row r="4" spans="1:41" ht="15.75" customHeight="1">
      <c r="A4" s="105" t="s">
        <v>5</v>
      </c>
      <c r="B4" s="105"/>
      <c r="C4" s="105" t="s">
        <v>28</v>
      </c>
      <c r="D4" s="107" t="s">
        <v>6</v>
      </c>
      <c r="E4" s="108" t="str">
        <f>_xlfn.XLOOKUP(E5,SCODE,SHCD,"ERROR",0,1)</f>
        <v>EN</v>
      </c>
      <c r="F4" s="109"/>
      <c r="G4" s="109"/>
      <c r="H4" s="97"/>
      <c r="I4" s="31" t="str">
        <f>_xlfn.XLOOKUP(I5,SCODE,SHCD,"ERROR",0,1)</f>
        <v>NEP</v>
      </c>
      <c r="J4" s="32"/>
      <c r="K4" s="32"/>
      <c r="L4" s="33"/>
      <c r="M4" s="31" t="str">
        <f>_xlfn.XLOOKUP(M5,SCODE,SHCD,"ERROR",0,1)</f>
        <v>MATH</v>
      </c>
      <c r="N4" s="32"/>
      <c r="O4" s="32"/>
      <c r="P4" s="33"/>
      <c r="Q4" s="31" t="str">
        <f>_xlfn.XLOOKUP(Q5,SCODE,SHCD,"ERROR",0,1)</f>
        <v>SCI</v>
      </c>
      <c r="R4" s="32"/>
      <c r="S4" s="32"/>
      <c r="T4" s="33"/>
      <c r="U4" s="31" t="str">
        <f>_xlfn.XLOOKUP(U5,SCODE,SHCD,"ERROR",0,1)</f>
        <v>SOC</v>
      </c>
      <c r="V4" s="32"/>
      <c r="W4" s="32"/>
      <c r="X4" s="33"/>
      <c r="Y4" s="31" t="str">
        <f>_xlfn.XLOOKUP(Y5,SCODE,SHCD,"ERROR",0,1)</f>
        <v>GK</v>
      </c>
      <c r="Z4" s="32"/>
      <c r="AA4" s="32"/>
      <c r="AB4" s="33"/>
      <c r="AC4" s="31" t="str">
        <f>_xlfn.XLOOKUP(AC5,SCODE,SHCD,"ERROR",0,1)</f>
        <v>ORA</v>
      </c>
      <c r="AD4" s="32"/>
      <c r="AE4" s="32"/>
      <c r="AF4" s="33"/>
      <c r="AG4" s="31" t="str">
        <f>_xlfn.XLOOKUP(AG5,SCODE,SHCD,"ERROR",0,1)</f>
        <v>WS</v>
      </c>
      <c r="AH4" s="32"/>
      <c r="AI4" s="32"/>
      <c r="AJ4" s="33"/>
      <c r="AK4" s="105" t="s">
        <v>7</v>
      </c>
      <c r="AL4" s="105" t="s">
        <v>1</v>
      </c>
      <c r="AM4" s="105" t="s">
        <v>2</v>
      </c>
      <c r="AN4" s="110" t="s">
        <v>3</v>
      </c>
      <c r="AO4" s="105" t="s">
        <v>107</v>
      </c>
    </row>
    <row r="5" spans="1:41" ht="17.5">
      <c r="A5" s="106"/>
      <c r="B5" s="106"/>
      <c r="C5" s="106"/>
      <c r="D5" s="107"/>
      <c r="E5" s="20">
        <f>'2ND'!G7</f>
        <v>208101</v>
      </c>
      <c r="F5" s="34" t="s">
        <v>8</v>
      </c>
      <c r="G5" s="34" t="s">
        <v>128</v>
      </c>
      <c r="H5" s="34" t="s">
        <v>30</v>
      </c>
      <c r="I5" s="34">
        <f>'2ND'!K7</f>
        <v>208105</v>
      </c>
      <c r="J5" s="34" t="s">
        <v>8</v>
      </c>
      <c r="K5" s="34" t="s">
        <v>128</v>
      </c>
      <c r="L5" s="34" t="s">
        <v>30</v>
      </c>
      <c r="M5" s="34">
        <f>'2ND'!O7</f>
        <v>208110</v>
      </c>
      <c r="N5" s="34" t="s">
        <v>8</v>
      </c>
      <c r="O5" s="34" t="s">
        <v>128</v>
      </c>
      <c r="P5" s="34" t="s">
        <v>30</v>
      </c>
      <c r="Q5" s="34">
        <f>'2ND'!S7</f>
        <v>208115</v>
      </c>
      <c r="R5" s="34" t="s">
        <v>8</v>
      </c>
      <c r="S5" s="34" t="s">
        <v>128</v>
      </c>
      <c r="T5" s="34" t="s">
        <v>30</v>
      </c>
      <c r="U5" s="34">
        <f>'2ND'!W7</f>
        <v>208120</v>
      </c>
      <c r="V5" s="34" t="s">
        <v>8</v>
      </c>
      <c r="W5" s="34" t="s">
        <v>128</v>
      </c>
      <c r="X5" s="34" t="s">
        <v>30</v>
      </c>
      <c r="Y5" s="34">
        <f>'2ND'!AA7</f>
        <v>208125</v>
      </c>
      <c r="Z5" s="34" t="s">
        <v>8</v>
      </c>
      <c r="AA5" s="34" t="s">
        <v>128</v>
      </c>
      <c r="AB5" s="34" t="s">
        <v>30</v>
      </c>
      <c r="AC5" s="34">
        <f>'2ND'!AE7</f>
        <v>208130</v>
      </c>
      <c r="AD5" s="34" t="s">
        <v>8</v>
      </c>
      <c r="AE5" s="34" t="s">
        <v>128</v>
      </c>
      <c r="AF5" s="34" t="s">
        <v>30</v>
      </c>
      <c r="AG5" s="34">
        <f>'2ND'!AI7</f>
        <v>208135</v>
      </c>
      <c r="AH5" s="34" t="s">
        <v>8</v>
      </c>
      <c r="AI5" s="34" t="s">
        <v>128</v>
      </c>
      <c r="AJ5" s="34" t="s">
        <v>30</v>
      </c>
      <c r="AK5" s="75"/>
      <c r="AL5" s="106"/>
      <c r="AM5" s="106"/>
      <c r="AN5" s="111"/>
      <c r="AO5" s="106"/>
    </row>
    <row r="6" spans="1:41" ht="17.5">
      <c r="A6" s="106"/>
      <c r="B6" s="106"/>
      <c r="C6" s="106"/>
      <c r="D6" s="3" t="s">
        <v>9</v>
      </c>
      <c r="E6" s="21" t="str">
        <f>_xlfn.XLOOKUP(E5,SCODE,CRNCR,"ERROR",0,1)</f>
        <v>C</v>
      </c>
      <c r="F6" s="34">
        <f>IF('2ND'!H$9=0,0,'2ND'!H9*(_xlfn.XLOOKUP(E5,SCODE,SUBTH,"ERROR",0,1))/'2ND'!H9)</f>
        <v>10</v>
      </c>
      <c r="G6" s="34">
        <f>IF('2ND'!I$9=0,0,'2ND'!I9*(_xlfn.XLOOKUP(E5,SCODE,SUBPR,"ERROR",0,1))/'2ND'!I9)</f>
        <v>40</v>
      </c>
      <c r="H6" s="34">
        <f>SUM(F6:G6)</f>
        <v>50</v>
      </c>
      <c r="I6" s="21" t="str">
        <f>_xlfn.XLOOKUP(I5,SCODE,CRNCR,"ERROR",0,1)</f>
        <v>C</v>
      </c>
      <c r="J6" s="34">
        <f>IF('2ND'!L$9=0,0,'2ND'!L9*(_xlfn.XLOOKUP(I5,SCODE,SUBTH,"ERROR",0,1))/'2ND'!L9)</f>
        <v>10</v>
      </c>
      <c r="K6" s="34">
        <f>IF('2ND'!M$9=0,0,'2ND'!M9*(_xlfn.XLOOKUP(I5,SCODE,SUBPR,"ERROR",0,1))/'2ND'!M9)</f>
        <v>40</v>
      </c>
      <c r="L6" s="34">
        <f>SUM(J6:K6)</f>
        <v>50</v>
      </c>
      <c r="M6" s="21" t="str">
        <f>_xlfn.XLOOKUP(M5,SCODE,CRNCR,"ERROR",0,1)</f>
        <v>C</v>
      </c>
      <c r="N6" s="34">
        <f>IF('2ND'!P$9=0,0,'2ND'!P9*(_xlfn.XLOOKUP(M5,SCODE,SUBTH,"ERROR",0,1))/'2ND'!P9)</f>
        <v>10</v>
      </c>
      <c r="O6" s="34">
        <f>IF('2ND'!Q$9=0,0,'2ND'!Q9*(_xlfn.XLOOKUP(M5,SCODE,SUBPR,"ERROR",0,1))/'2ND'!Q9)</f>
        <v>40</v>
      </c>
      <c r="P6" s="34">
        <f>SUM(N6:O6)</f>
        <v>50</v>
      </c>
      <c r="Q6" s="21" t="str">
        <f>_xlfn.XLOOKUP(Q5,SCODE,CRNCR,"ERROR",0,1)</f>
        <v>C</v>
      </c>
      <c r="R6" s="34">
        <f>IF('2ND'!T$9=0,0,'2ND'!T9*(_xlfn.XLOOKUP(Q5,SCODE,SUBTH,"ERROR",0,1))/'2ND'!T9)</f>
        <v>10</v>
      </c>
      <c r="S6" s="34">
        <f>IF('2ND'!U$9=0,0,'2ND'!U9*(_xlfn.XLOOKUP(Q5,SCODE,SUBPR,"ERROR",0,1))/'2ND'!U9)</f>
        <v>40</v>
      </c>
      <c r="T6" s="34">
        <f>SUM(R6:S6)</f>
        <v>50</v>
      </c>
      <c r="U6" s="21" t="str">
        <f>_xlfn.XLOOKUP(U5,SCODE,CRNCR,"ERROR",0,1)</f>
        <v>C</v>
      </c>
      <c r="V6" s="34">
        <f>IF('2ND'!X$9=0,0,'2ND'!X9*(_xlfn.XLOOKUP(U5,SCODE,SUBTH,"ERROR",0,1))/'2ND'!X9)</f>
        <v>10</v>
      </c>
      <c r="W6" s="34">
        <f>IF('2ND'!Y$9=0,0,'2ND'!Y9*(_xlfn.XLOOKUP(U5,SCODE,SUBPR,"ERROR",0,1))/'2ND'!Y9)</f>
        <v>40</v>
      </c>
      <c r="X6" s="34">
        <f>SUM(V6:W6)</f>
        <v>50</v>
      </c>
      <c r="Y6" s="21" t="str">
        <f>_xlfn.XLOOKUP(Y5,SCODE,CRNCR,"ERROR",0,1)</f>
        <v>C</v>
      </c>
      <c r="Z6" s="34">
        <f>IF('2ND'!AB$9=0,0,'2ND'!AB9*(_xlfn.XLOOKUP(Y5,SCODE,SUBTH,"ERROR",0,1))/'2ND'!AB9)</f>
        <v>5</v>
      </c>
      <c r="AA6" s="34">
        <f>IF('2ND'!AC$9=0,0,'2ND'!AC9*(_xlfn.XLOOKUP(Y5,SCODE,SUBPR,"ERROR",0,1))/'2ND'!AC9)</f>
        <v>20</v>
      </c>
      <c r="AB6" s="34">
        <f>SUM(Z6:AA6)</f>
        <v>25</v>
      </c>
      <c r="AC6" s="21" t="str">
        <f>_xlfn.XLOOKUP(AC5,SCODE,CRNCR,"ERROR",0,1)</f>
        <v>C</v>
      </c>
      <c r="AD6" s="34">
        <f>IF('2ND'!AF$9=0,0,'2ND'!AF9*(_xlfn.XLOOKUP(AC5,SCODE,SUBTH,"ERROR",0,1))/'2ND'!AF9)</f>
        <v>5</v>
      </c>
      <c r="AE6" s="34">
        <f>IF('2ND'!AG$9=0,0,'2ND'!AG9*(_xlfn.XLOOKUP(AC5,SCODE,SUBPR,"ERROR",0,1))/'2ND'!AG9)</f>
        <v>20</v>
      </c>
      <c r="AF6" s="34">
        <f>SUM(AD6:AE6)</f>
        <v>25</v>
      </c>
      <c r="AG6" s="21" t="str">
        <f>_xlfn.XLOOKUP(AG5,SCODE,CRNCR,"ERROR",0,1)</f>
        <v>C</v>
      </c>
      <c r="AH6" s="34">
        <f>IF('2ND'!AJ$9=0,0,'2ND'!AJ9*(_xlfn.XLOOKUP(AG5,SCODE,SUBTH,"ERROR",0,1))/'2ND'!AJ9)</f>
        <v>5</v>
      </c>
      <c r="AI6" s="34">
        <f>IF('2ND'!AK$9=0,0,'2ND'!AK9*(_xlfn.XLOOKUP(AG5,SCODE,SUBPR,"ERROR",0,1))/'2ND'!AK9)</f>
        <v>20</v>
      </c>
      <c r="AJ6" s="34">
        <f>SUM(AH6:AI6)</f>
        <v>25</v>
      </c>
      <c r="AK6" s="19">
        <f>IF($E$6="C",H6,0)+IF($I$6="C",L6,0)+IF($M$6="C",P6,0)+IF($Q$6="C",T6,0)+IF($U$6="C",X6,0)+IF($Y$6="C",AB6,0)+IF($AC$6="C",AF6,0)+IF($AG$6="C",AJ6,0)</f>
        <v>325</v>
      </c>
      <c r="AL6" s="106"/>
      <c r="AM6" s="106"/>
      <c r="AN6" s="111"/>
      <c r="AO6" s="106"/>
    </row>
    <row r="7" spans="1:41" ht="14.25" customHeight="1">
      <c r="A7" s="106"/>
      <c r="B7" s="106"/>
      <c r="C7" s="106"/>
      <c r="D7" s="112" t="s">
        <v>10</v>
      </c>
      <c r="E7" s="112"/>
      <c r="F7" s="46">
        <f>ROUNDUP(F6*0.35,0)</f>
        <v>4</v>
      </c>
      <c r="G7" s="59">
        <f>ROUNDUP(G6*0.35,0)</f>
        <v>14</v>
      </c>
      <c r="H7" s="46">
        <f>ROUNDUP(H6*0.35,0)</f>
        <v>18</v>
      </c>
      <c r="I7" s="46"/>
      <c r="J7" s="46">
        <f>ROUNDUP(J6*0.35,0)</f>
        <v>4</v>
      </c>
      <c r="K7" s="46">
        <f>ROUNDUP(K6*0.35,0)</f>
        <v>14</v>
      </c>
      <c r="L7" s="46">
        <f>ROUNDUP(L6*0.35,0)</f>
        <v>18</v>
      </c>
      <c r="M7" s="46"/>
      <c r="N7" s="46">
        <f>ROUNDUP(N6*0.35,0)</f>
        <v>4</v>
      </c>
      <c r="O7" s="46">
        <f>ROUNDUP(O6*0.35,0)</f>
        <v>14</v>
      </c>
      <c r="P7" s="46">
        <f>ROUNDUP(P6*0.35,0)</f>
        <v>18</v>
      </c>
      <c r="Q7" s="46"/>
      <c r="R7" s="46">
        <f>ROUNDUP(R6*0.35,0)</f>
        <v>4</v>
      </c>
      <c r="S7" s="46">
        <f>ROUNDUP(S6*0.35,0)</f>
        <v>14</v>
      </c>
      <c r="T7" s="46">
        <f>ROUNDUP(T6*0.35,0)</f>
        <v>18</v>
      </c>
      <c r="U7" s="46"/>
      <c r="V7" s="46">
        <f>ROUNDUP(V6*0.35,0)</f>
        <v>4</v>
      </c>
      <c r="W7" s="46">
        <f>ROUNDUP(W6*0.35,0)</f>
        <v>14</v>
      </c>
      <c r="X7" s="46">
        <f>ROUNDUP(X6*0.35,0)</f>
        <v>18</v>
      </c>
      <c r="Y7" s="46"/>
      <c r="Z7" s="46">
        <f>ROUNDUP(Z6*0.35,0)</f>
        <v>2</v>
      </c>
      <c r="AA7" s="46">
        <f>ROUNDUP(AA6*0.35,0)</f>
        <v>7</v>
      </c>
      <c r="AB7" s="46">
        <f>ROUNDUP(AB6*0.35,0)</f>
        <v>9</v>
      </c>
      <c r="AC7" s="46"/>
      <c r="AD7" s="46">
        <f>ROUNDUP(AD6*0.35,0)</f>
        <v>2</v>
      </c>
      <c r="AE7" s="46">
        <f>ROUNDUP(AE6*0.35,0)</f>
        <v>7</v>
      </c>
      <c r="AF7" s="46">
        <f>ROUNDUP(AF6*0.35,0)</f>
        <v>9</v>
      </c>
      <c r="AG7" s="46"/>
      <c r="AH7" s="46">
        <f>ROUNDUP(AH6*0.35,0)</f>
        <v>2</v>
      </c>
      <c r="AI7" s="46">
        <f>ROUNDUP(AI6*0.35,0)</f>
        <v>7</v>
      </c>
      <c r="AJ7" s="46">
        <f>ROUNDUP(AJ6*0.35,0)</f>
        <v>9</v>
      </c>
      <c r="AK7" s="19">
        <f>IF($E$6="C",H7,0)+IF($I$6="C",L7,0)+IF($M$6="C",P7,0)+IF($Q$6="C",T7,0)+IF($U$6="C",X7,0)+IF($Y$6="C",AB7,0)+IF($AC$6="C",AF7,0)+IF($AG$6="C",AJ7,0)</f>
        <v>117</v>
      </c>
      <c r="AL7" s="106"/>
      <c r="AM7" s="106"/>
      <c r="AN7" s="111"/>
      <c r="AO7" s="106"/>
    </row>
    <row r="8" spans="1:41" ht="15" customHeight="1">
      <c r="A8" s="106"/>
      <c r="B8" s="106"/>
      <c r="C8" s="106"/>
      <c r="D8" s="113"/>
      <c r="E8" s="113"/>
      <c r="F8" s="47" t="s">
        <v>148</v>
      </c>
      <c r="G8" s="47" t="s">
        <v>142</v>
      </c>
      <c r="H8" s="47"/>
      <c r="I8" s="47"/>
      <c r="J8" s="47" t="s">
        <v>151</v>
      </c>
      <c r="K8" s="47" t="s">
        <v>152</v>
      </c>
      <c r="L8" s="47"/>
      <c r="M8" s="47"/>
      <c r="N8" s="47" t="s">
        <v>155</v>
      </c>
      <c r="O8" s="47" t="s">
        <v>156</v>
      </c>
      <c r="P8" s="47"/>
      <c r="Q8" s="47"/>
      <c r="R8" s="47" t="s">
        <v>116</v>
      </c>
      <c r="S8" s="47" t="s">
        <v>158</v>
      </c>
      <c r="T8" s="47"/>
      <c r="U8" s="47"/>
      <c r="V8" s="47" t="s">
        <v>161</v>
      </c>
      <c r="W8" s="47" t="s">
        <v>162</v>
      </c>
      <c r="X8" s="47"/>
      <c r="Y8" s="47"/>
      <c r="Z8" s="47" t="s">
        <v>165</v>
      </c>
      <c r="AA8" s="47" t="s">
        <v>166</v>
      </c>
      <c r="AB8" s="47"/>
      <c r="AC8" s="47"/>
      <c r="AD8" s="47" t="s">
        <v>169</v>
      </c>
      <c r="AE8" s="47" t="s">
        <v>170</v>
      </c>
      <c r="AF8" s="47"/>
      <c r="AG8" s="47"/>
      <c r="AH8" s="47" t="s">
        <v>173</v>
      </c>
      <c r="AI8" s="47" t="s">
        <v>174</v>
      </c>
      <c r="AJ8" s="47"/>
      <c r="AK8" s="47"/>
      <c r="AL8" s="8"/>
      <c r="AM8" s="8"/>
      <c r="AN8" s="9"/>
      <c r="AO8" s="8"/>
    </row>
    <row r="9" spans="1:41" ht="15" customHeight="1">
      <c r="A9" s="75"/>
      <c r="B9" s="75"/>
      <c r="C9" s="75"/>
      <c r="D9" s="114"/>
      <c r="E9" s="114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8"/>
      <c r="AM9" s="8"/>
      <c r="AN9" s="9"/>
      <c r="AO9" s="8"/>
    </row>
    <row r="10" spans="1:41">
      <c r="A10" s="4">
        <f>'2ND'!A11</f>
        <v>1</v>
      </c>
      <c r="B10" s="4" t="str">
        <f>'2ND'!B11</f>
        <v>ST0800323</v>
      </c>
      <c r="C10" s="4">
        <f>'2ND'!C11</f>
        <v>200201</v>
      </c>
      <c r="D10" s="4" t="str">
        <f>'2ND'!D11</f>
        <v>ANJEL CHAUHAN</v>
      </c>
      <c r="E10" s="14" t="str">
        <f>IF(E$5=0,"",IF(ISBLANK('2ND'!G11),"ABS",'2ND'!G11))</f>
        <v>EN</v>
      </c>
      <c r="F10" s="14">
        <f>IF(F$6=0,0,IF(ISNUMBER('2ND'!H11),ROUNDUP('2ND'!H11,0),0))</f>
        <v>4</v>
      </c>
      <c r="G10" s="14">
        <f>IF(G$6=0,0,IF(ISNUMBER('2ND'!I11),ROUNDUP('2ND'!I11,0),0))</f>
        <v>20</v>
      </c>
      <c r="H10" s="14">
        <f t="shared" ref="H10:H65" si="0">SUM(F10:G10)</f>
        <v>24</v>
      </c>
      <c r="I10" s="14" t="str">
        <f>IF(I$5=0,"",IF(ISBLANK('2ND'!K11),"ABS",'2ND'!K11))</f>
        <v>NEP</v>
      </c>
      <c r="J10" s="14">
        <f>IF(J$6=0,0,IF(ISNUMBER('2ND'!L11),ROUNDUP('2ND'!L11,0),0))</f>
        <v>4</v>
      </c>
      <c r="K10" s="14">
        <f>IF(K$6=0,0,IF(ISNUMBER('2ND'!M11),ROUNDUP('2ND'!M11,0),0))</f>
        <v>23</v>
      </c>
      <c r="L10" s="14">
        <f t="shared" ref="L10:L65" si="1">SUM(J10:K10)</f>
        <v>27</v>
      </c>
      <c r="M10" s="14" t="str">
        <f>IF(M$5=0,"",IF(ISBLANK('2ND'!O11),"ABS",'2ND'!O11))</f>
        <v>MATH</v>
      </c>
      <c r="N10" s="14">
        <f>IF(N$6=0,0,IF(ISNUMBER('2ND'!P11),ROUNDUP('2ND'!P11,0),0))</f>
        <v>5</v>
      </c>
      <c r="O10" s="14">
        <f>IF(O$6=0,0,IF(ISNUMBER('2ND'!Q11),ROUNDUP('2ND'!Q11,0),0))</f>
        <v>22</v>
      </c>
      <c r="P10" s="14">
        <f t="shared" ref="P10:P65" si="2">SUM(N10:O10)</f>
        <v>27</v>
      </c>
      <c r="Q10" s="14" t="str">
        <f>IF(Q$5=0,"",IF(ISBLANK('2ND'!S11),"ABS",'2ND'!S11))</f>
        <v>SCI</v>
      </c>
      <c r="R10" s="14">
        <f>IF(R$6=0,0,IF(ISNUMBER('2ND'!T11),ROUNDUP('2ND'!T11,0),0))</f>
        <v>4</v>
      </c>
      <c r="S10" s="14">
        <f>IF(S$6=0,0,IF(ISNUMBER('2ND'!U11),ROUNDUP('2ND'!U11,0),0))</f>
        <v>21</v>
      </c>
      <c r="T10" s="14">
        <f t="shared" ref="T10:T65" si="3">SUM(R10:S10)</f>
        <v>25</v>
      </c>
      <c r="U10" s="14" t="str">
        <f>IF(U$5=0,"",IF(ISBLANK('2ND'!W11),"ABS",'2ND'!W11))</f>
        <v>SOC</v>
      </c>
      <c r="V10" s="14">
        <f>IF(V$6=0,0,IF(ISNUMBER('2ND'!X11),ROUNDUP('2ND'!X11,0),0))</f>
        <v>4</v>
      </c>
      <c r="W10" s="14">
        <f>IF(W$6=0,0,IF(ISNUMBER('2ND'!Y11),ROUNDUP('2ND'!Y11,0),0))</f>
        <v>23</v>
      </c>
      <c r="X10" s="14">
        <f t="shared" ref="X10:X65" si="4">SUM(V10:W10)</f>
        <v>27</v>
      </c>
      <c r="Y10" s="14" t="str">
        <f>IF(Y$5=0,"",IF(ISBLANK('2ND'!AA11),"ABS",'2ND'!AA11))</f>
        <v>GK</v>
      </c>
      <c r="Z10" s="14">
        <f>IF(Z$6=0,0,IF(ISNUMBER('2ND'!AB11),ROUNDUP('2ND'!AB11,0),0))</f>
        <v>3</v>
      </c>
      <c r="AA10" s="14">
        <f>IF(AA$6=0,0,IF(ISNUMBER('2ND'!AC11),ROUNDUP('2ND'!AC11,0),0))</f>
        <v>12</v>
      </c>
      <c r="AB10" s="14">
        <f t="shared" ref="AB10:AB65" si="5">SUM(Z10:AA10)</f>
        <v>15</v>
      </c>
      <c r="AC10" s="14" t="str">
        <f>IF(AC$5=0,"",IF(ISBLANK('2ND'!AE11),"ABS",'2ND'!AE11))</f>
        <v>ORA</v>
      </c>
      <c r="AD10" s="14">
        <f>IF(AD$6=0,0,IF(ISNUMBER('2ND'!AF11),ROUNDUP('2ND'!AF11,0),0))</f>
        <v>3</v>
      </c>
      <c r="AE10" s="14">
        <f>IF(AE$6=0,0,IF(ISNUMBER('2ND'!AG11),ROUNDUP('2ND'!AG11,0),0))</f>
        <v>18</v>
      </c>
      <c r="AF10" s="14">
        <f>SUM(AD10:AE10)</f>
        <v>21</v>
      </c>
      <c r="AG10" s="14" t="str">
        <f>IF(AG$5=0,"",IF(ISBLANK('2ND'!AI11),"ABS",'2ND'!AI11))</f>
        <v>WS</v>
      </c>
      <c r="AH10" s="14">
        <f>IF(AH$6=0,0,IF(ISNUMBER('2ND'!AJ11),ROUNDUP('2ND'!AJ11,0),0))</f>
        <v>4</v>
      </c>
      <c r="AI10" s="14">
        <f>IF(AI$6=0,0,IF(ISNUMBER('2ND'!AK11),ROUNDUP('2ND'!AK11,0),0))</f>
        <v>12</v>
      </c>
      <c r="AJ10" s="14">
        <f>SUM(AH10:AI10)</f>
        <v>16</v>
      </c>
      <c r="AK10" s="14">
        <f>IF($E$6="C",H10,0)+IF($I$6="C",L10,0)+IF($M$6="C",P10,0)+IF($Q$6="C",T10,0)+IF($U$6="C",X10,0)+IF($Y$6="C",AB10,0)+IF($AC$6="C",AF10,0)+IF($AG$6="C",AJ10,0)</f>
        <v>182</v>
      </c>
      <c r="AL10" s="14">
        <f>ROUND(AK10*100/$AK$6,2)</f>
        <v>56</v>
      </c>
      <c r="AM10" s="14" t="str">
        <f>IF(OR(F10="ABS",G10="ABS",J10="ABS",K10="ABS",N10="ABS",O10="ABS",R10="ABS",S10="ABS",V10="ABS",W10="ABS",Z10="ABS",AA10="ABS",AD10="ABS",AE10="ABS"),"ABS",IF(AND(F10&gt;=$F$7,G10&gt;=$G$7,J10&gt;=$J$7,K10&gt;=$K$7,N10&gt;=$N$7,O10&gt;=$O$7,R10&gt;=$R$7,S10&gt;=$S$7,V10&gt;=$V$7,W10&gt;=$W$7,Z10&gt;=$Z$7,AA10&gt;=$AA$7,AD10&gt;=$AD$7,AE10&gt;=$AE$7, AH10&gt;=$AH$7,AI10&gt;=$AI$7),"PASS"," "))</f>
        <v>PASS</v>
      </c>
      <c r="AN10" s="4">
        <f>RANK(AL10,$AL$10:$AL$38,0)</f>
        <v>22</v>
      </c>
      <c r="AO10" s="14">
        <f>'2ND'!AM11</f>
        <v>55</v>
      </c>
    </row>
    <row r="11" spans="1:41">
      <c r="A11" s="4">
        <f>'2ND'!A12</f>
        <v>2</v>
      </c>
      <c r="B11" s="4" t="str">
        <f>'2ND'!B12</f>
        <v>ST0800298</v>
      </c>
      <c r="C11" s="4">
        <f>'2ND'!C12</f>
        <v>200202</v>
      </c>
      <c r="D11" s="4" t="str">
        <f>'2ND'!D12</f>
        <v>ANJEL SHAH  ROUNIYAR</v>
      </c>
      <c r="E11" s="14" t="str">
        <f>IF(E$5=0,"",IF(ISBLANK('2ND'!G12),"ABS",'2ND'!G12))</f>
        <v>EN</v>
      </c>
      <c r="F11" s="14">
        <f>IF(F$6=0,0,IF(ISNUMBER('2ND'!H12),ROUNDUP('2ND'!H12,0),0))</f>
        <v>6</v>
      </c>
      <c r="G11" s="14">
        <f>IF(G$6=0,0,IF(ISNUMBER('2ND'!I12),ROUNDUP('2ND'!I12,0),0))</f>
        <v>25</v>
      </c>
      <c r="H11" s="14">
        <f t="shared" si="0"/>
        <v>31</v>
      </c>
      <c r="I11" s="14" t="str">
        <f>'2ND'!K12</f>
        <v>NEP</v>
      </c>
      <c r="J11" s="14">
        <f>IF(J$6=0,0,IF(ISNUMBER('2ND'!L12),ROUNDUP('2ND'!L12,0),0))</f>
        <v>6</v>
      </c>
      <c r="K11" s="14">
        <f>IF(K$6=0,0,IF(ISNUMBER('2ND'!M12),ROUNDUP('2ND'!M12,0),0))</f>
        <v>24</v>
      </c>
      <c r="L11" s="14">
        <f t="shared" si="1"/>
        <v>30</v>
      </c>
      <c r="M11" s="14" t="str">
        <f>IF(ISBLANK('2ND'!O12),"ABS",'2ND'!O12)</f>
        <v>MATH</v>
      </c>
      <c r="N11" s="14">
        <f>IF(N$6=0,0,IF(ISNUMBER('2ND'!P12),ROUNDUP('2ND'!P12,0),0))</f>
        <v>6</v>
      </c>
      <c r="O11" s="14">
        <f>IF(O$6=0,0,IF(ISNUMBER('2ND'!Q12),ROUNDUP('2ND'!Q12,0),0))</f>
        <v>23</v>
      </c>
      <c r="P11" s="14">
        <f t="shared" si="2"/>
        <v>29</v>
      </c>
      <c r="Q11" s="14" t="str">
        <f>IF(ISBLANK('2ND'!S12),"ABS",'2ND'!S12)</f>
        <v>SCI</v>
      </c>
      <c r="R11" s="14">
        <f>IF(R$6=0,0,IF(ISNUMBER('2ND'!T12),ROUNDUP('2ND'!T12,0),0))</f>
        <v>6</v>
      </c>
      <c r="S11" s="14">
        <f>IF(S$6=0,0,IF(ISNUMBER('2ND'!U12),ROUNDUP('2ND'!U12,0),0))</f>
        <v>23</v>
      </c>
      <c r="T11" s="14">
        <f t="shared" si="3"/>
        <v>29</v>
      </c>
      <c r="U11" s="14" t="str">
        <f>IF(ISBLANK('2ND'!W12),"ABS",'2ND'!W12)</f>
        <v>SOC</v>
      </c>
      <c r="V11" s="14">
        <f>IF(V$6=0,0,IF(ISNUMBER('2ND'!X12),ROUNDUP('2ND'!X12,0),0))</f>
        <v>6</v>
      </c>
      <c r="W11" s="14">
        <f>IF(W$6=0,0,IF(ISNUMBER('2ND'!Y12),ROUNDUP('2ND'!Y12,0),0))</f>
        <v>24</v>
      </c>
      <c r="X11" s="14">
        <f t="shared" si="4"/>
        <v>30</v>
      </c>
      <c r="Y11" s="14" t="str">
        <f>IF(ISBLANK('2ND'!AA12),"ABS",'2ND'!AA12)</f>
        <v>GK</v>
      </c>
      <c r="Z11" s="14">
        <f>IF(Z$6=0,0,IF(ISNUMBER('2ND'!AB12),ROUNDUP('2ND'!AB12,0),0))</f>
        <v>5</v>
      </c>
      <c r="AA11" s="14">
        <f>IF(AA$6=0,0,IF(ISNUMBER('2ND'!AC12),ROUNDUP('2ND'!AC12,0),0))</f>
        <v>18</v>
      </c>
      <c r="AB11" s="14">
        <f t="shared" si="5"/>
        <v>23</v>
      </c>
      <c r="AC11" s="14" t="str">
        <f>IF(AC$5=0,"",IF(ISBLANK('2ND'!AE12),"ABS",'2ND'!AE12))</f>
        <v>ORA</v>
      </c>
      <c r="AD11" s="14">
        <f>IF(AD$6=0,0,IF(ISNUMBER('2ND'!AF12),ROUNDUP('2ND'!AF12,0),0))</f>
        <v>5</v>
      </c>
      <c r="AE11" s="14">
        <f>IF(AE$6=0,0,IF(ISNUMBER('2ND'!AG12),ROUNDUP('2ND'!AG12,0),0))</f>
        <v>18</v>
      </c>
      <c r="AF11" s="14">
        <f t="shared" ref="AF11:AF65" si="6">SUM(AD11:AE11)</f>
        <v>23</v>
      </c>
      <c r="AG11" s="14" t="str">
        <f>IF(AG$5=0,"",IF(ISBLANK('2ND'!AI12),"ABS",'2ND'!AI12))</f>
        <v>WS</v>
      </c>
      <c r="AH11" s="14">
        <f>IF(AH$6=0,0,IF(ISNUMBER('2ND'!AJ12),ROUNDUP('2ND'!AJ12,0),0))</f>
        <v>3</v>
      </c>
      <c r="AI11" s="14">
        <f>IF(AI$6=0,0,IF(ISNUMBER('2ND'!AK12),ROUNDUP('2ND'!AK12,0),0))</f>
        <v>18</v>
      </c>
      <c r="AJ11" s="14">
        <f t="shared" ref="AJ11:AJ65" si="7">SUM(AH11:AI11)</f>
        <v>21</v>
      </c>
      <c r="AK11" s="14">
        <f t="shared" ref="AK11:AK65" si="8">IF($E$6="C",H11,0)+IF($I$6="C",L11,0)+IF($M$6="C",P11,0)+IF($Q$6="C",T11,0)+IF($U$6="C",X11,0)+IF($Y$6="C",AB11,0)+IF($AC$6="C",AF11,0)+IF($AG$6="C",AJ11,0)</f>
        <v>216</v>
      </c>
      <c r="AL11" s="14">
        <f t="shared" ref="AL11:AL65" si="9">ROUND(AK11*100/$AK$6,2)</f>
        <v>66.459999999999994</v>
      </c>
      <c r="AM11" s="14" t="str">
        <f t="shared" ref="AM11:AM65" si="10">IF(OR(F11="ABS",G11="ABS",J11="ABS",K11="ABS",N11="ABS",O11="ABS",R11="ABS",S11="ABS",V11="ABS",W11="ABS",Z11="ABS",AA11="ABS",AD11="ABS",AE11="ABS"),"ABS",IF(AND(F11&gt;=$F$7,G11&gt;=$G$7,J11&gt;=$J$7,K11&gt;=$K$7,N11&gt;=$N$7,O11&gt;=$O$7,R11&gt;=$R$7,S11&gt;=$S$7,V11&gt;=$V$7,W11&gt;=$W$7,Z11&gt;=$Z$7,AA11&gt;=$AA$7,AD11&gt;=$AD$7,AE11&gt;=$AE$7, AH11&gt;=$AH$7,AI11&gt;=$AI$7),"PASS"," "))</f>
        <v>PASS</v>
      </c>
      <c r="AN11" s="4">
        <f t="shared" ref="AN11:AN38" si="11">RANK(AL11,$AL$10:$AL$38,0)</f>
        <v>12</v>
      </c>
      <c r="AO11" s="14">
        <f>'2ND'!AM12</f>
        <v>37</v>
      </c>
    </row>
    <row r="12" spans="1:41">
      <c r="A12" s="4">
        <f>'2ND'!A13</f>
        <v>3</v>
      </c>
      <c r="B12" s="4" t="str">
        <f>'2ND'!B13</f>
        <v>ST0800035</v>
      </c>
      <c r="C12" s="4">
        <f>'2ND'!C13</f>
        <v>200203</v>
      </c>
      <c r="D12" s="4" t="str">
        <f>'2ND'!D13</f>
        <v>ANJOLINA LIMBU</v>
      </c>
      <c r="E12" s="14" t="str">
        <f>IF(E$5=0,"",IF(ISBLANK('2ND'!G13),"ABS",'2ND'!G13))</f>
        <v>EN</v>
      </c>
      <c r="F12" s="14">
        <f>IF(F$6=0,0,IF(ISNUMBER('2ND'!H13),ROUNDUP('2ND'!H13,0),0))</f>
        <v>8</v>
      </c>
      <c r="G12" s="14">
        <f>IF(G$6=0,0,IF(ISNUMBER('2ND'!I13),ROUNDUP('2ND'!I13,0),0))</f>
        <v>25</v>
      </c>
      <c r="H12" s="14">
        <f t="shared" si="0"/>
        <v>33</v>
      </c>
      <c r="I12" s="14" t="str">
        <f>'2ND'!K13</f>
        <v>NEP</v>
      </c>
      <c r="J12" s="14">
        <f>IF(J$6=0,0,IF(ISNUMBER('2ND'!L13),ROUNDUP('2ND'!L13,0),0))</f>
        <v>8</v>
      </c>
      <c r="K12" s="14">
        <f>IF(K$6=0,0,IF(ISNUMBER('2ND'!M13),ROUNDUP('2ND'!M13,0),0))</f>
        <v>25</v>
      </c>
      <c r="L12" s="14">
        <f t="shared" si="1"/>
        <v>33</v>
      </c>
      <c r="M12" s="14" t="str">
        <f>IF(ISBLANK('2ND'!O13),"ABS",'2ND'!O13)</f>
        <v>MATH</v>
      </c>
      <c r="N12" s="14">
        <f>IF(N$6=0,0,IF(ISNUMBER('2ND'!P13),ROUNDUP('2ND'!P13,0),0))</f>
        <v>10</v>
      </c>
      <c r="O12" s="14">
        <f>IF(O$6=0,0,IF(ISNUMBER('2ND'!Q13),ROUNDUP('2ND'!Q13,0),0))</f>
        <v>24</v>
      </c>
      <c r="P12" s="14">
        <f t="shared" si="2"/>
        <v>34</v>
      </c>
      <c r="Q12" s="14" t="str">
        <f>IF(ISBLANK('2ND'!S13),"ABS",'2ND'!S13)</f>
        <v>SCI</v>
      </c>
      <c r="R12" s="14">
        <f>IF(R$6=0,0,IF(ISNUMBER('2ND'!T13),ROUNDUP('2ND'!T13,0),0))</f>
        <v>8</v>
      </c>
      <c r="S12" s="14">
        <f>IF(S$6=0,0,IF(ISNUMBER('2ND'!U13),ROUNDUP('2ND'!U13,0),0))</f>
        <v>23</v>
      </c>
      <c r="T12" s="14">
        <f t="shared" si="3"/>
        <v>31</v>
      </c>
      <c r="U12" s="14" t="str">
        <f>IF(ISBLANK('2ND'!W13),"ABS",'2ND'!W13)</f>
        <v>SOC</v>
      </c>
      <c r="V12" s="14">
        <f>IF(V$6=0,0,IF(ISNUMBER('2ND'!X13),ROUNDUP('2ND'!X13,0),0))</f>
        <v>8</v>
      </c>
      <c r="W12" s="14">
        <f>IF(W$6=0,0,IF(ISNUMBER('2ND'!Y13),ROUNDUP('2ND'!Y13,0),0))</f>
        <v>25</v>
      </c>
      <c r="X12" s="14">
        <f t="shared" si="4"/>
        <v>33</v>
      </c>
      <c r="Y12" s="14" t="str">
        <f>IF(ISBLANK('2ND'!AA13),"ABS",'2ND'!AA13)</f>
        <v>GK</v>
      </c>
      <c r="Z12" s="14">
        <f>IF(Z$6=0,0,IF(ISNUMBER('2ND'!AB13),ROUNDUP('2ND'!AB13,0),0))</f>
        <v>5</v>
      </c>
      <c r="AA12" s="14">
        <f>IF(AA$6=0,0,IF(ISNUMBER('2ND'!AC13),ROUNDUP('2ND'!AC13,0),0))</f>
        <v>18</v>
      </c>
      <c r="AB12" s="14">
        <f t="shared" si="5"/>
        <v>23</v>
      </c>
      <c r="AC12" s="14" t="str">
        <f>IF(AC$5=0,"",IF(ISBLANK('2ND'!AE13),"ABS",'2ND'!AE13))</f>
        <v>ORA</v>
      </c>
      <c r="AD12" s="14">
        <f>IF(AD$6=0,0,IF(ISNUMBER('2ND'!AF13),ROUNDUP('2ND'!AF13,0),0))</f>
        <v>5</v>
      </c>
      <c r="AE12" s="14">
        <f>IF(AE$6=0,0,IF(ISNUMBER('2ND'!AG13),ROUNDUP('2ND'!AG13,0),0))</f>
        <v>18</v>
      </c>
      <c r="AF12" s="14">
        <f t="shared" si="6"/>
        <v>23</v>
      </c>
      <c r="AG12" s="14" t="str">
        <f>IF(AG$5=0,"",IF(ISBLANK('2ND'!AI13),"ABS",'2ND'!AI13))</f>
        <v>WS</v>
      </c>
      <c r="AH12" s="14">
        <f>IF(AH$6=0,0,IF(ISNUMBER('2ND'!AJ13),ROUNDUP('2ND'!AJ13,0),0))</f>
        <v>3</v>
      </c>
      <c r="AI12" s="14">
        <f>IF(AI$6=0,0,IF(ISNUMBER('2ND'!AK13),ROUNDUP('2ND'!AK13,0),0))</f>
        <v>18</v>
      </c>
      <c r="AJ12" s="14">
        <f t="shared" si="7"/>
        <v>21</v>
      </c>
      <c r="AK12" s="14">
        <f t="shared" si="8"/>
        <v>231</v>
      </c>
      <c r="AL12" s="14">
        <f t="shared" si="9"/>
        <v>71.08</v>
      </c>
      <c r="AM12" s="14" t="str">
        <f t="shared" si="10"/>
        <v>PASS</v>
      </c>
      <c r="AN12" s="4">
        <f t="shared" si="11"/>
        <v>4</v>
      </c>
      <c r="AO12" s="14">
        <f>'2ND'!AM13</f>
        <v>56</v>
      </c>
    </row>
    <row r="13" spans="1:41">
      <c r="A13" s="4">
        <f>'2ND'!A14</f>
        <v>4</v>
      </c>
      <c r="B13" s="4" t="str">
        <f>'2ND'!B14</f>
        <v>ST0790109</v>
      </c>
      <c r="C13" s="4">
        <f>'2ND'!C14</f>
        <v>200204</v>
      </c>
      <c r="D13" s="4" t="str">
        <f>'2ND'!D14</f>
        <v>ANNAMERY RAI</v>
      </c>
      <c r="E13" s="14" t="str">
        <f>IF(E$5=0,"",IF(ISBLANK('2ND'!G14),"ABS",'2ND'!G14))</f>
        <v>EN</v>
      </c>
      <c r="F13" s="14">
        <f>IF(F$6=0,0,IF(ISNUMBER('2ND'!H14),ROUNDUP('2ND'!H14,0),0))</f>
        <v>7</v>
      </c>
      <c r="G13" s="14">
        <f>IF(G$6=0,0,IF(ISNUMBER('2ND'!I14),ROUNDUP('2ND'!I14,0),0))</f>
        <v>25</v>
      </c>
      <c r="H13" s="14">
        <f t="shared" si="0"/>
        <v>32</v>
      </c>
      <c r="I13" s="14" t="str">
        <f>'2ND'!K14</f>
        <v>NEP</v>
      </c>
      <c r="J13" s="14">
        <f>IF(J$6=0,0,IF(ISNUMBER('2ND'!L14),ROUNDUP('2ND'!L14,0),0))</f>
        <v>6</v>
      </c>
      <c r="K13" s="14">
        <f>IF(K$6=0,0,IF(ISNUMBER('2ND'!M14),ROUNDUP('2ND'!M14,0),0))</f>
        <v>24</v>
      </c>
      <c r="L13" s="14">
        <f t="shared" si="1"/>
        <v>30</v>
      </c>
      <c r="M13" s="14" t="str">
        <f>IF(ISBLANK('2ND'!O14),"ABS",'2ND'!O14)</f>
        <v>MATH</v>
      </c>
      <c r="N13" s="14">
        <f>IF(N$6=0,0,IF(ISNUMBER('2ND'!P14),ROUNDUP('2ND'!P14,0),0))</f>
        <v>9</v>
      </c>
      <c r="O13" s="14">
        <f>IF(O$6=0,0,IF(ISNUMBER('2ND'!Q14),ROUNDUP('2ND'!Q14,0),0))</f>
        <v>24</v>
      </c>
      <c r="P13" s="14">
        <f t="shared" si="2"/>
        <v>33</v>
      </c>
      <c r="Q13" s="14" t="str">
        <f>IF(ISBLANK('2ND'!S14),"ABS",'2ND'!S14)</f>
        <v>SCI</v>
      </c>
      <c r="R13" s="14">
        <f>IF(R$6=0,0,IF(ISNUMBER('2ND'!T14),ROUNDUP('2ND'!T14,0),0))</f>
        <v>6</v>
      </c>
      <c r="S13" s="14">
        <f>IF(S$6=0,0,IF(ISNUMBER('2ND'!U14),ROUNDUP('2ND'!U14,0),0))</f>
        <v>23</v>
      </c>
      <c r="T13" s="14">
        <f t="shared" si="3"/>
        <v>29</v>
      </c>
      <c r="U13" s="14" t="str">
        <f>IF(ISBLANK('2ND'!W14),"ABS",'2ND'!W14)</f>
        <v>SOC</v>
      </c>
      <c r="V13" s="14">
        <f>IF(V$6=0,0,IF(ISNUMBER('2ND'!X14),ROUNDUP('2ND'!X14,0),0))</f>
        <v>8</v>
      </c>
      <c r="W13" s="14">
        <f>IF(W$6=0,0,IF(ISNUMBER('2ND'!Y14),ROUNDUP('2ND'!Y14,0),0))</f>
        <v>24</v>
      </c>
      <c r="X13" s="14">
        <f t="shared" si="4"/>
        <v>32</v>
      </c>
      <c r="Y13" s="14" t="str">
        <f>IF(ISBLANK('2ND'!AA14),"ABS",'2ND'!AA14)</f>
        <v>GK</v>
      </c>
      <c r="Z13" s="14">
        <f>IF(Z$6=0,0,IF(ISNUMBER('2ND'!AB14),ROUNDUP('2ND'!AB14,0),0))</f>
        <v>4</v>
      </c>
      <c r="AA13" s="14">
        <f>IF(AA$6=0,0,IF(ISNUMBER('2ND'!AC14),ROUNDUP('2ND'!AC14,0),0))</f>
        <v>20</v>
      </c>
      <c r="AB13" s="14">
        <f t="shared" si="5"/>
        <v>24</v>
      </c>
      <c r="AC13" s="14" t="str">
        <f>IF(AC$5=0,"",IF(ISBLANK('2ND'!AE14),"ABS",'2ND'!AE14))</f>
        <v>ORA</v>
      </c>
      <c r="AD13" s="14">
        <f>IF(AD$6=0,0,IF(ISNUMBER('2ND'!AF14),ROUNDUP('2ND'!AF14,0),0))</f>
        <v>5</v>
      </c>
      <c r="AE13" s="14">
        <f>IF(AE$6=0,0,IF(ISNUMBER('2ND'!AG14),ROUNDUP('2ND'!AG14,0),0))</f>
        <v>20</v>
      </c>
      <c r="AF13" s="14">
        <f t="shared" si="6"/>
        <v>25</v>
      </c>
      <c r="AG13" s="14" t="str">
        <f>IF(AG$5=0,"",IF(ISBLANK('2ND'!AI14),"ABS",'2ND'!AI14))</f>
        <v>WS</v>
      </c>
      <c r="AH13" s="14">
        <f>IF(AH$6=0,0,IF(ISNUMBER('2ND'!AJ14),ROUNDUP('2ND'!AJ14,0),0))</f>
        <v>3</v>
      </c>
      <c r="AI13" s="14">
        <f>IF(AI$6=0,0,IF(ISNUMBER('2ND'!AK14),ROUNDUP('2ND'!AK14,0),0))</f>
        <v>20</v>
      </c>
      <c r="AJ13" s="14">
        <f t="shared" si="7"/>
        <v>23</v>
      </c>
      <c r="AK13" s="14">
        <f t="shared" si="8"/>
        <v>228</v>
      </c>
      <c r="AL13" s="14">
        <f t="shared" si="9"/>
        <v>70.150000000000006</v>
      </c>
      <c r="AM13" s="14" t="str">
        <f t="shared" si="10"/>
        <v>PASS</v>
      </c>
      <c r="AN13" s="4">
        <f t="shared" si="11"/>
        <v>8</v>
      </c>
      <c r="AO13" s="14">
        <f>'2ND'!AM14</f>
        <v>56</v>
      </c>
    </row>
    <row r="14" spans="1:41">
      <c r="A14" s="4">
        <f>'2ND'!A15</f>
        <v>5</v>
      </c>
      <c r="B14" s="4" t="str">
        <f>'2ND'!B15</f>
        <v>ST0790119</v>
      </c>
      <c r="C14" s="4">
        <f>'2ND'!C15</f>
        <v>200205</v>
      </c>
      <c r="D14" s="4" t="str">
        <f>'2ND'!D15</f>
        <v>BHUMIKA SHRESTHA</v>
      </c>
      <c r="E14" s="14" t="str">
        <f>IF(E$5=0,"",IF(ISBLANK('2ND'!G15),"ABS",'2ND'!G15))</f>
        <v>EN</v>
      </c>
      <c r="F14" s="14">
        <f>IF(F$6=0,0,IF(ISNUMBER('2ND'!H15),ROUNDUP('2ND'!H15,0),0))</f>
        <v>9</v>
      </c>
      <c r="G14" s="14">
        <f>IF(G$6=0,0,IF(ISNUMBER('2ND'!I15),ROUNDUP('2ND'!I15,0),0))</f>
        <v>25</v>
      </c>
      <c r="H14" s="14">
        <f t="shared" si="0"/>
        <v>34</v>
      </c>
      <c r="I14" s="14" t="str">
        <f>'2ND'!K15</f>
        <v>NEP</v>
      </c>
      <c r="J14" s="14">
        <f>IF(J$6=0,0,IF(ISNUMBER('2ND'!L15),ROUNDUP('2ND'!L15,0),0))</f>
        <v>10</v>
      </c>
      <c r="K14" s="14">
        <f>IF(K$6=0,0,IF(ISNUMBER('2ND'!M15),ROUNDUP('2ND'!M15,0),0))</f>
        <v>25</v>
      </c>
      <c r="L14" s="14">
        <f t="shared" si="1"/>
        <v>35</v>
      </c>
      <c r="M14" s="14" t="str">
        <f>IF(ISBLANK('2ND'!O15),"ABS",'2ND'!O15)</f>
        <v>MATH</v>
      </c>
      <c r="N14" s="14">
        <f>IF(N$6=0,0,IF(ISNUMBER('2ND'!P15),ROUNDUP('2ND'!P15,0),0))</f>
        <v>10</v>
      </c>
      <c r="O14" s="14">
        <f>IF(O$6=0,0,IF(ISNUMBER('2ND'!Q15),ROUNDUP('2ND'!Q15,0),0))</f>
        <v>24</v>
      </c>
      <c r="P14" s="14">
        <f t="shared" si="2"/>
        <v>34</v>
      </c>
      <c r="Q14" s="14" t="str">
        <f>IF(ISBLANK('2ND'!S15),"ABS",'2ND'!S15)</f>
        <v>SCI</v>
      </c>
      <c r="R14" s="14">
        <f>IF(R$6=0,0,IF(ISNUMBER('2ND'!T15),ROUNDUP('2ND'!T15,0),0))</f>
        <v>9</v>
      </c>
      <c r="S14" s="14">
        <f>IF(S$6=0,0,IF(ISNUMBER('2ND'!U15),ROUNDUP('2ND'!U15,0),0))</f>
        <v>24</v>
      </c>
      <c r="T14" s="14">
        <f t="shared" si="3"/>
        <v>33</v>
      </c>
      <c r="U14" s="14" t="str">
        <f>IF(ISBLANK('2ND'!W15),"ABS",'2ND'!W15)</f>
        <v>SOC</v>
      </c>
      <c r="V14" s="14">
        <f>IF(V$6=0,0,IF(ISNUMBER('2ND'!X15),ROUNDUP('2ND'!X15,0),0))</f>
        <v>9</v>
      </c>
      <c r="W14" s="14">
        <f>IF(W$6=0,0,IF(ISNUMBER('2ND'!Y15),ROUNDUP('2ND'!Y15,0),0))</f>
        <v>25</v>
      </c>
      <c r="X14" s="14">
        <f t="shared" si="4"/>
        <v>34</v>
      </c>
      <c r="Y14" s="14" t="str">
        <f>IF(ISBLANK('2ND'!AA15),"ABS",'2ND'!AA15)</f>
        <v>GK</v>
      </c>
      <c r="Z14" s="14">
        <f>IF(Z$6=0,0,IF(ISNUMBER('2ND'!AB15),ROUNDUP('2ND'!AB15,0),0))</f>
        <v>5</v>
      </c>
      <c r="AA14" s="14">
        <f>IF(AA$6=0,0,IF(ISNUMBER('2ND'!AC15),ROUNDUP('2ND'!AC15,0),0))</f>
        <v>18</v>
      </c>
      <c r="AB14" s="14">
        <f t="shared" si="5"/>
        <v>23</v>
      </c>
      <c r="AC14" s="14" t="str">
        <f>IF(AC$5=0,"",IF(ISBLANK('2ND'!AE15),"ABS",'2ND'!AE15))</f>
        <v>ORA</v>
      </c>
      <c r="AD14" s="14">
        <f>IF(AD$6=0,0,IF(ISNUMBER('2ND'!AF15),ROUNDUP('2ND'!AF15,0),0))</f>
        <v>5</v>
      </c>
      <c r="AE14" s="14">
        <f>IF(AE$6=0,0,IF(ISNUMBER('2ND'!AG15),ROUNDUP('2ND'!AG15,0),0))</f>
        <v>18</v>
      </c>
      <c r="AF14" s="14">
        <f t="shared" si="6"/>
        <v>23</v>
      </c>
      <c r="AG14" s="14" t="str">
        <f>IF(AG$5=0,"",IF(ISBLANK('2ND'!AI15),"ABS",'2ND'!AI15))</f>
        <v>WS</v>
      </c>
      <c r="AH14" s="14">
        <f>IF(AH$6=0,0,IF(ISNUMBER('2ND'!AJ15),ROUNDUP('2ND'!AJ15,0),0))</f>
        <v>5</v>
      </c>
      <c r="AI14" s="14">
        <f>IF(AI$6=0,0,IF(ISNUMBER('2ND'!AK15),ROUNDUP('2ND'!AK15,0),0))</f>
        <v>18</v>
      </c>
      <c r="AJ14" s="14">
        <f t="shared" si="7"/>
        <v>23</v>
      </c>
      <c r="AK14" s="14">
        <f t="shared" si="8"/>
        <v>239</v>
      </c>
      <c r="AL14" s="14">
        <f t="shared" si="9"/>
        <v>73.540000000000006</v>
      </c>
      <c r="AM14" s="14" t="str">
        <f t="shared" si="10"/>
        <v>PASS</v>
      </c>
      <c r="AN14" s="4">
        <f t="shared" si="11"/>
        <v>1</v>
      </c>
      <c r="AO14" s="14">
        <f>'2ND'!AM15</f>
        <v>54</v>
      </c>
    </row>
    <row r="15" spans="1:41">
      <c r="A15" s="4">
        <f>'2ND'!A16</f>
        <v>6</v>
      </c>
      <c r="B15" s="4" t="str">
        <f>'2ND'!B16</f>
        <v>ST0790104</v>
      </c>
      <c r="C15" s="4">
        <f>'2ND'!C16</f>
        <v>200206</v>
      </c>
      <c r="D15" s="4" t="str">
        <f>'2ND'!D16</f>
        <v>BIHANI LIMBU</v>
      </c>
      <c r="E15" s="14" t="str">
        <f>IF(E$5=0,"",IF(ISBLANK('2ND'!G16),"ABS",'2ND'!G16))</f>
        <v>EN</v>
      </c>
      <c r="F15" s="14">
        <f>IF(F$6=0,0,IF(ISNUMBER('2ND'!H16),ROUNDUP('2ND'!H16,0),0))</f>
        <v>8</v>
      </c>
      <c r="G15" s="14">
        <f>IF(G$6=0,0,IF(ISNUMBER('2ND'!I16),ROUNDUP('2ND'!I16,0),0))</f>
        <v>25</v>
      </c>
      <c r="H15" s="14">
        <f t="shared" si="0"/>
        <v>33</v>
      </c>
      <c r="I15" s="14" t="str">
        <f>'2ND'!K16</f>
        <v>NEP</v>
      </c>
      <c r="J15" s="14">
        <f>IF(J$6=0,0,IF(ISNUMBER('2ND'!L16),ROUNDUP('2ND'!L16,0),0))</f>
        <v>9</v>
      </c>
      <c r="K15" s="14">
        <f>IF(K$6=0,0,IF(ISNUMBER('2ND'!M16),ROUNDUP('2ND'!M16,0),0))</f>
        <v>25</v>
      </c>
      <c r="L15" s="14">
        <f t="shared" si="1"/>
        <v>34</v>
      </c>
      <c r="M15" s="14" t="str">
        <f>IF(ISBLANK('2ND'!O16),"ABS",'2ND'!O16)</f>
        <v>MATH</v>
      </c>
      <c r="N15" s="14">
        <f>IF(N$6=0,0,IF(ISNUMBER('2ND'!P16),ROUNDUP('2ND'!P16,0),0))</f>
        <v>7</v>
      </c>
      <c r="O15" s="14">
        <f>IF(O$6=0,0,IF(ISNUMBER('2ND'!Q16),ROUNDUP('2ND'!Q16,0),0))</f>
        <v>24</v>
      </c>
      <c r="P15" s="14">
        <f t="shared" si="2"/>
        <v>31</v>
      </c>
      <c r="Q15" s="14" t="str">
        <f>IF(ISBLANK('2ND'!S16),"ABS",'2ND'!S16)</f>
        <v>SCI</v>
      </c>
      <c r="R15" s="14">
        <f>IF(R$6=0,0,IF(ISNUMBER('2ND'!T16),ROUNDUP('2ND'!T16,0),0))</f>
        <v>8</v>
      </c>
      <c r="S15" s="14">
        <f>IF(S$6=0,0,IF(ISNUMBER('2ND'!U16),ROUNDUP('2ND'!U16,0),0))</f>
        <v>24</v>
      </c>
      <c r="T15" s="14">
        <f t="shared" si="3"/>
        <v>32</v>
      </c>
      <c r="U15" s="14" t="str">
        <f>IF(ISBLANK('2ND'!W16),"ABS",'2ND'!W16)</f>
        <v>SOC</v>
      </c>
      <c r="V15" s="14">
        <f>IF(V$6=0,0,IF(ISNUMBER('2ND'!X16),ROUNDUP('2ND'!X16,0),0))</f>
        <v>8</v>
      </c>
      <c r="W15" s="14">
        <f>IF(W$6=0,0,IF(ISNUMBER('2ND'!Y16),ROUNDUP('2ND'!Y16,0),0))</f>
        <v>25</v>
      </c>
      <c r="X15" s="14">
        <f t="shared" si="4"/>
        <v>33</v>
      </c>
      <c r="Y15" s="14" t="str">
        <f>IF(ISBLANK('2ND'!AA16),"ABS",'2ND'!AA16)</f>
        <v>GK</v>
      </c>
      <c r="Z15" s="14">
        <f>IF(Z$6=0,0,IF(ISNUMBER('2ND'!AB16),ROUNDUP('2ND'!AB16,0),0))</f>
        <v>5</v>
      </c>
      <c r="AA15" s="14">
        <f>IF(AA$6=0,0,IF(ISNUMBER('2ND'!AC16),ROUNDUP('2ND'!AC16,0),0))</f>
        <v>18</v>
      </c>
      <c r="AB15" s="14">
        <f t="shared" si="5"/>
        <v>23</v>
      </c>
      <c r="AC15" s="14" t="str">
        <f>IF(AC$5=0,"",IF(ISBLANK('2ND'!AE16),"ABS",'2ND'!AE16))</f>
        <v>ORA</v>
      </c>
      <c r="AD15" s="14">
        <f>IF(AD$6=0,0,IF(ISNUMBER('2ND'!AF16),ROUNDUP('2ND'!AF16,0),0))</f>
        <v>5</v>
      </c>
      <c r="AE15" s="14">
        <f>IF(AE$6=0,0,IF(ISNUMBER('2ND'!AG16),ROUNDUP('2ND'!AG16,0),0))</f>
        <v>18</v>
      </c>
      <c r="AF15" s="14">
        <f t="shared" si="6"/>
        <v>23</v>
      </c>
      <c r="AG15" s="14" t="str">
        <f>IF(AG$5=0,"",IF(ISBLANK('2ND'!AI16),"ABS",'2ND'!AI16))</f>
        <v>WS</v>
      </c>
      <c r="AH15" s="14">
        <f>IF(AH$6=0,0,IF(ISNUMBER('2ND'!AJ16),ROUNDUP('2ND'!AJ16,0),0))</f>
        <v>5</v>
      </c>
      <c r="AI15" s="14">
        <f>IF(AI$6=0,0,IF(ISNUMBER('2ND'!AK16),ROUNDUP('2ND'!AK16,0),0))</f>
        <v>18</v>
      </c>
      <c r="AJ15" s="14">
        <f t="shared" si="7"/>
        <v>23</v>
      </c>
      <c r="AK15" s="14">
        <f t="shared" si="8"/>
        <v>232</v>
      </c>
      <c r="AL15" s="14">
        <f t="shared" si="9"/>
        <v>71.38</v>
      </c>
      <c r="AM15" s="14" t="str">
        <f t="shared" si="10"/>
        <v>PASS</v>
      </c>
      <c r="AN15" s="4">
        <f t="shared" si="11"/>
        <v>3</v>
      </c>
      <c r="AO15" s="14">
        <f>'2ND'!AM16</f>
        <v>56</v>
      </c>
    </row>
    <row r="16" spans="1:41">
      <c r="A16" s="4">
        <f>'2ND'!A17</f>
        <v>7</v>
      </c>
      <c r="B16" s="4" t="str">
        <f>'2ND'!B17</f>
        <v>ST0800301</v>
      </c>
      <c r="C16" s="4">
        <f>'2ND'!C17</f>
        <v>200207</v>
      </c>
      <c r="D16" s="4" t="str">
        <f>'2ND'!D17</f>
        <v>DAINEL RAI</v>
      </c>
      <c r="E16" s="14" t="str">
        <f>IF(E$5=0,"",IF(ISBLANK('2ND'!G17),"ABS",'2ND'!G17))</f>
        <v>EN</v>
      </c>
      <c r="F16" s="14">
        <f>IF(F$6=0,0,IF(ISNUMBER('2ND'!H17),ROUNDUP('2ND'!H17,0),0))</f>
        <v>5</v>
      </c>
      <c r="G16" s="14">
        <f>IF(G$6=0,0,IF(ISNUMBER('2ND'!I17),ROUNDUP('2ND'!I17,0),0))</f>
        <v>23</v>
      </c>
      <c r="H16" s="14">
        <f t="shared" si="0"/>
        <v>28</v>
      </c>
      <c r="I16" s="14" t="str">
        <f>'2ND'!K17</f>
        <v>NEP</v>
      </c>
      <c r="J16" s="14">
        <f>IF(J$6=0,0,IF(ISNUMBER('2ND'!L17),ROUNDUP('2ND'!L17,0),0))</f>
        <v>6</v>
      </c>
      <c r="K16" s="14">
        <f>IF(K$6=0,0,IF(ISNUMBER('2ND'!M17),ROUNDUP('2ND'!M17,0),0))</f>
        <v>24</v>
      </c>
      <c r="L16" s="14">
        <f t="shared" si="1"/>
        <v>30</v>
      </c>
      <c r="M16" s="14" t="str">
        <f>IF(ISBLANK('2ND'!O17),"ABS",'2ND'!O17)</f>
        <v>MATH</v>
      </c>
      <c r="N16" s="14">
        <f>IF(N$6=0,0,IF(ISNUMBER('2ND'!P17),ROUNDUP('2ND'!P17,0),0))</f>
        <v>1</v>
      </c>
      <c r="O16" s="14">
        <f>IF(O$6=0,0,IF(ISNUMBER('2ND'!Q17),ROUNDUP('2ND'!Q17,0),0))</f>
        <v>20</v>
      </c>
      <c r="P16" s="14">
        <f t="shared" si="2"/>
        <v>21</v>
      </c>
      <c r="Q16" s="14" t="str">
        <f>IF(ISBLANK('2ND'!S17),"ABS",'2ND'!S17)</f>
        <v>SCI</v>
      </c>
      <c r="R16" s="14">
        <f>IF(R$6=0,0,IF(ISNUMBER('2ND'!T17),ROUNDUP('2ND'!T17,0),0))</f>
        <v>3</v>
      </c>
      <c r="S16" s="14">
        <f>IF(S$6=0,0,IF(ISNUMBER('2ND'!U17),ROUNDUP('2ND'!U17,0),0))</f>
        <v>20</v>
      </c>
      <c r="T16" s="14">
        <f t="shared" si="3"/>
        <v>23</v>
      </c>
      <c r="U16" s="14" t="str">
        <f>IF(ISBLANK('2ND'!W17),"ABS",'2ND'!W17)</f>
        <v>SOC</v>
      </c>
      <c r="V16" s="14">
        <f>IF(V$6=0,0,IF(ISNUMBER('2ND'!X17),ROUNDUP('2ND'!X17,0),0))</f>
        <v>1</v>
      </c>
      <c r="W16" s="14">
        <f>IF(W$6=0,0,IF(ISNUMBER('2ND'!Y17),ROUNDUP('2ND'!Y17,0),0))</f>
        <v>24</v>
      </c>
      <c r="X16" s="14">
        <f t="shared" si="4"/>
        <v>25</v>
      </c>
      <c r="Y16" s="14" t="str">
        <f>IF(ISBLANK('2ND'!AA17),"ABS",'2ND'!AA17)</f>
        <v>GK</v>
      </c>
      <c r="Z16" s="14">
        <f>IF(Z$6=0,0,IF(ISNUMBER('2ND'!AB17),ROUNDUP('2ND'!AB17,0),0))</f>
        <v>4</v>
      </c>
      <c r="AA16" s="14">
        <f>IF(AA$6=0,0,IF(ISNUMBER('2ND'!AC17),ROUNDUP('2ND'!AC17,0),0))</f>
        <v>16</v>
      </c>
      <c r="AB16" s="14">
        <f t="shared" si="5"/>
        <v>20</v>
      </c>
      <c r="AC16" s="14" t="str">
        <f>IF(AC$5=0,"",IF(ISBLANK('2ND'!AE17),"ABS",'2ND'!AE17))</f>
        <v>ORA</v>
      </c>
      <c r="AD16" s="14">
        <f>IF(AD$6=0,0,IF(ISNUMBER('2ND'!AF17),ROUNDUP('2ND'!AF17,0),0))</f>
        <v>3</v>
      </c>
      <c r="AE16" s="14">
        <f>IF(AE$6=0,0,IF(ISNUMBER('2ND'!AG17),ROUNDUP('2ND'!AG17,0),0))</f>
        <v>16</v>
      </c>
      <c r="AF16" s="14">
        <f t="shared" si="6"/>
        <v>19</v>
      </c>
      <c r="AG16" s="14" t="str">
        <f>IF(AG$5=0,"",IF(ISBLANK('2ND'!AI17),"ABS",'2ND'!AI17))</f>
        <v>WS</v>
      </c>
      <c r="AH16" s="14">
        <f>IF(AH$6=0,0,IF(ISNUMBER('2ND'!AJ17),ROUNDUP('2ND'!AJ17,0),0))</f>
        <v>2</v>
      </c>
      <c r="AI16" s="14">
        <f>IF(AI$6=0,0,IF(ISNUMBER('2ND'!AK17),ROUNDUP('2ND'!AK17,0),0))</f>
        <v>16</v>
      </c>
      <c r="AJ16" s="14">
        <f t="shared" si="7"/>
        <v>18</v>
      </c>
      <c r="AK16" s="14">
        <f t="shared" si="8"/>
        <v>184</v>
      </c>
      <c r="AL16" s="14">
        <f t="shared" si="9"/>
        <v>56.62</v>
      </c>
      <c r="AM16" s="14" t="str">
        <f t="shared" si="10"/>
        <v/>
      </c>
      <c r="AN16" s="4">
        <f t="shared" si="11"/>
        <v>21</v>
      </c>
      <c r="AO16" s="14">
        <f>'2ND'!AM17</f>
        <v>35</v>
      </c>
    </row>
    <row r="17" spans="1:41">
      <c r="A17" s="4">
        <f>'2ND'!A18</f>
        <v>8</v>
      </c>
      <c r="B17" s="4" t="str">
        <f>'2ND'!B18</f>
        <v>ST0790202</v>
      </c>
      <c r="C17" s="4">
        <f>'2ND'!C18</f>
        <v>200208</v>
      </c>
      <c r="D17" s="4" t="str">
        <f>'2ND'!D18</f>
        <v>ENJU LIMBU</v>
      </c>
      <c r="E17" s="14" t="str">
        <f>IF(E$5=0,"",IF(ISBLANK('2ND'!G18),"ABS",'2ND'!G18))</f>
        <v>EN</v>
      </c>
      <c r="F17" s="14">
        <f>IF(F$6=0,0,IF(ISNUMBER('2ND'!H18),ROUNDUP('2ND'!H18,0),0))</f>
        <v>7</v>
      </c>
      <c r="G17" s="14">
        <f>IF(G$6=0,0,IF(ISNUMBER('2ND'!I18),ROUNDUP('2ND'!I18,0),0))</f>
        <v>25</v>
      </c>
      <c r="H17" s="14">
        <f t="shared" si="0"/>
        <v>32</v>
      </c>
      <c r="I17" s="14" t="str">
        <f>'2ND'!K18</f>
        <v>NEP</v>
      </c>
      <c r="J17" s="14">
        <f>IF(J$6=0,0,IF(ISNUMBER('2ND'!L18),ROUNDUP('2ND'!L18,0),0))</f>
        <v>8</v>
      </c>
      <c r="K17" s="14">
        <f>IF(K$6=0,0,IF(ISNUMBER('2ND'!M18),ROUNDUP('2ND'!M18,0),0))</f>
        <v>25</v>
      </c>
      <c r="L17" s="14">
        <f t="shared" si="1"/>
        <v>33</v>
      </c>
      <c r="M17" s="14" t="str">
        <f>IF(ISBLANK('2ND'!O18),"ABS",'2ND'!O18)</f>
        <v>MATH</v>
      </c>
      <c r="N17" s="14">
        <f>IF(N$6=0,0,IF(ISNUMBER('2ND'!P18),ROUNDUP('2ND'!P18,0),0))</f>
        <v>6</v>
      </c>
      <c r="O17" s="14">
        <f>IF(O$6=0,0,IF(ISNUMBER('2ND'!Q18),ROUNDUP('2ND'!Q18,0),0))</f>
        <v>23</v>
      </c>
      <c r="P17" s="14">
        <f t="shared" si="2"/>
        <v>29</v>
      </c>
      <c r="Q17" s="14" t="str">
        <f>IF(ISBLANK('2ND'!S18),"ABS",'2ND'!S18)</f>
        <v>SCI</v>
      </c>
      <c r="R17" s="14">
        <f>IF(R$6=0,0,IF(ISNUMBER('2ND'!T18),ROUNDUP('2ND'!T18,0),0))</f>
        <v>7</v>
      </c>
      <c r="S17" s="14">
        <f>IF(S$6=0,0,IF(ISNUMBER('2ND'!U18),ROUNDUP('2ND'!U18,0),0))</f>
        <v>23</v>
      </c>
      <c r="T17" s="14">
        <f t="shared" si="3"/>
        <v>30</v>
      </c>
      <c r="U17" s="14" t="str">
        <f>IF(ISBLANK('2ND'!W18),"ABS",'2ND'!W18)</f>
        <v>SOC</v>
      </c>
      <c r="V17" s="14">
        <f>IF(V$6=0,0,IF(ISNUMBER('2ND'!X18),ROUNDUP('2ND'!X18,0),0))</f>
        <v>8</v>
      </c>
      <c r="W17" s="14">
        <f>IF(W$6=0,0,IF(ISNUMBER('2ND'!Y18),ROUNDUP('2ND'!Y18,0),0))</f>
        <v>25</v>
      </c>
      <c r="X17" s="14">
        <f t="shared" si="4"/>
        <v>33</v>
      </c>
      <c r="Y17" s="14" t="str">
        <f>IF(ISBLANK('2ND'!AA18),"ABS",'2ND'!AA18)</f>
        <v>GK</v>
      </c>
      <c r="Z17" s="14">
        <f>IF(Z$6=0,0,IF(ISNUMBER('2ND'!AB18),ROUNDUP('2ND'!AB18,0),0))</f>
        <v>4</v>
      </c>
      <c r="AA17" s="14">
        <f>IF(AA$6=0,0,IF(ISNUMBER('2ND'!AC18),ROUNDUP('2ND'!AC18,0),0))</f>
        <v>19</v>
      </c>
      <c r="AB17" s="14">
        <f t="shared" si="5"/>
        <v>23</v>
      </c>
      <c r="AC17" s="14" t="str">
        <f>IF(AC$5=0,"",IF(ISBLANK('2ND'!AE18),"ABS",'2ND'!AE18))</f>
        <v>ORA</v>
      </c>
      <c r="AD17" s="14">
        <f>IF(AD$6=0,0,IF(ISNUMBER('2ND'!AF18),ROUNDUP('2ND'!AF18,0),0))</f>
        <v>4</v>
      </c>
      <c r="AE17" s="14">
        <f>IF(AE$6=0,0,IF(ISNUMBER('2ND'!AG18),ROUNDUP('2ND'!AG18,0),0))</f>
        <v>19</v>
      </c>
      <c r="AF17" s="14">
        <f t="shared" si="6"/>
        <v>23</v>
      </c>
      <c r="AG17" s="14" t="str">
        <f>IF(AG$5=0,"",IF(ISBLANK('2ND'!AI18),"ABS",'2ND'!AI18))</f>
        <v>WS</v>
      </c>
      <c r="AH17" s="14">
        <f>IF(AH$6=0,0,IF(ISNUMBER('2ND'!AJ18),ROUNDUP('2ND'!AJ18,0),0))</f>
        <v>3</v>
      </c>
      <c r="AI17" s="14">
        <f>IF(AI$6=0,0,IF(ISNUMBER('2ND'!AK18),ROUNDUP('2ND'!AK18,0),0))</f>
        <v>19</v>
      </c>
      <c r="AJ17" s="14">
        <f t="shared" si="7"/>
        <v>22</v>
      </c>
      <c r="AK17" s="14">
        <f t="shared" si="8"/>
        <v>225</v>
      </c>
      <c r="AL17" s="14">
        <f t="shared" si="9"/>
        <v>69.23</v>
      </c>
      <c r="AM17" s="14" t="str">
        <f t="shared" si="10"/>
        <v>PASS</v>
      </c>
      <c r="AN17" s="4">
        <f t="shared" si="11"/>
        <v>9</v>
      </c>
      <c r="AO17" s="14">
        <f>'2ND'!AM18</f>
        <v>55</v>
      </c>
    </row>
    <row r="18" spans="1:41">
      <c r="A18" s="4">
        <f>'2ND'!A19</f>
        <v>9</v>
      </c>
      <c r="B18" s="4" t="str">
        <f>'2ND'!B19</f>
        <v>ST0790097</v>
      </c>
      <c r="C18" s="4">
        <f>'2ND'!C19</f>
        <v>200209</v>
      </c>
      <c r="D18" s="4" t="str">
        <f>'2ND'!D19</f>
        <v>KRITAN KARKI</v>
      </c>
      <c r="E18" s="14" t="str">
        <f>IF(E$5=0,"",IF(ISBLANK('2ND'!G19),"ABS",'2ND'!G19))</f>
        <v>EN</v>
      </c>
      <c r="F18" s="14">
        <f>IF(F$6=0,0,IF(ISNUMBER('2ND'!H19),ROUNDUP('2ND'!H19,0),0))</f>
        <v>8</v>
      </c>
      <c r="G18" s="14">
        <f>IF(G$6=0,0,IF(ISNUMBER('2ND'!I19),ROUNDUP('2ND'!I19,0),0))</f>
        <v>23</v>
      </c>
      <c r="H18" s="14">
        <f t="shared" si="0"/>
        <v>31</v>
      </c>
      <c r="I18" s="14" t="str">
        <f>'2ND'!K19</f>
        <v>NEP</v>
      </c>
      <c r="J18" s="14">
        <f>IF(J$6=0,0,IF(ISNUMBER('2ND'!L19),ROUNDUP('2ND'!L19,0),0))</f>
        <v>8</v>
      </c>
      <c r="K18" s="14">
        <f>IF(K$6=0,0,IF(ISNUMBER('2ND'!M19),ROUNDUP('2ND'!M19,0),0))</f>
        <v>25</v>
      </c>
      <c r="L18" s="14">
        <f t="shared" si="1"/>
        <v>33</v>
      </c>
      <c r="M18" s="14" t="str">
        <f>IF(ISBLANK('2ND'!O19),"ABS",'2ND'!O19)</f>
        <v>MATH</v>
      </c>
      <c r="N18" s="14">
        <f>IF(N$6=0,0,IF(ISNUMBER('2ND'!P19),ROUNDUP('2ND'!P19,0),0))</f>
        <v>9</v>
      </c>
      <c r="O18" s="14">
        <f>IF(O$6=0,0,IF(ISNUMBER('2ND'!Q19),ROUNDUP('2ND'!Q19,0),0))</f>
        <v>24</v>
      </c>
      <c r="P18" s="14">
        <f t="shared" si="2"/>
        <v>33</v>
      </c>
      <c r="Q18" s="14" t="str">
        <f>IF(ISBLANK('2ND'!S19),"ABS",'2ND'!S19)</f>
        <v>SCI</v>
      </c>
      <c r="R18" s="14">
        <f>IF(R$6=0,0,IF(ISNUMBER('2ND'!T19),ROUNDUP('2ND'!T19,0),0))</f>
        <v>9</v>
      </c>
      <c r="S18" s="14">
        <f>IF(S$6=0,0,IF(ISNUMBER('2ND'!U19),ROUNDUP('2ND'!U19,0),0))</f>
        <v>24</v>
      </c>
      <c r="T18" s="14">
        <f t="shared" si="3"/>
        <v>33</v>
      </c>
      <c r="U18" s="14" t="str">
        <f>IF(ISBLANK('2ND'!W19),"ABS",'2ND'!W19)</f>
        <v>SOC</v>
      </c>
      <c r="V18" s="14">
        <f>IF(V$6=0,0,IF(ISNUMBER('2ND'!X19),ROUNDUP('2ND'!X19,0),0))</f>
        <v>9</v>
      </c>
      <c r="W18" s="14">
        <f>IF(W$6=0,0,IF(ISNUMBER('2ND'!Y19),ROUNDUP('2ND'!Y19,0),0))</f>
        <v>25</v>
      </c>
      <c r="X18" s="14">
        <f t="shared" si="4"/>
        <v>34</v>
      </c>
      <c r="Y18" s="14" t="str">
        <f>IF(ISBLANK('2ND'!AA19),"ABS",'2ND'!AA19)</f>
        <v>GK</v>
      </c>
      <c r="Z18" s="14">
        <f>IF(Z$6=0,0,IF(ISNUMBER('2ND'!AB19),ROUNDUP('2ND'!AB19,0),0))</f>
        <v>4</v>
      </c>
      <c r="AA18" s="14">
        <f>IF(AA$6=0,0,IF(ISNUMBER('2ND'!AC19),ROUNDUP('2ND'!AC19,0),0))</f>
        <v>20</v>
      </c>
      <c r="AB18" s="14">
        <f t="shared" si="5"/>
        <v>24</v>
      </c>
      <c r="AC18" s="14" t="str">
        <f>IF(AC$5=0,"",IF(ISBLANK('2ND'!AE19),"ABS",'2ND'!AE19))</f>
        <v>ORA</v>
      </c>
      <c r="AD18" s="14">
        <f>IF(AD$6=0,0,IF(ISNUMBER('2ND'!AF19),ROUNDUP('2ND'!AF19,0),0))</f>
        <v>5</v>
      </c>
      <c r="AE18" s="14">
        <f>IF(AE$6=0,0,IF(ISNUMBER('2ND'!AG19),ROUNDUP('2ND'!AG19,0),0))</f>
        <v>20</v>
      </c>
      <c r="AF18" s="14">
        <f t="shared" si="6"/>
        <v>25</v>
      </c>
      <c r="AG18" s="14" t="str">
        <f>IF(AG$5=0,"",IF(ISBLANK('2ND'!AI19),"ABS",'2ND'!AI19))</f>
        <v>WS</v>
      </c>
      <c r="AH18" s="14">
        <f>IF(AH$6=0,0,IF(ISNUMBER('2ND'!AJ19),ROUNDUP('2ND'!AJ19,0),0))</f>
        <v>3</v>
      </c>
      <c r="AI18" s="14">
        <f>IF(AI$6=0,0,IF(ISNUMBER('2ND'!AK19),ROUNDUP('2ND'!AK19,0),0))</f>
        <v>20</v>
      </c>
      <c r="AJ18" s="14">
        <f t="shared" si="7"/>
        <v>23</v>
      </c>
      <c r="AK18" s="14">
        <f t="shared" si="8"/>
        <v>236</v>
      </c>
      <c r="AL18" s="14">
        <f t="shared" si="9"/>
        <v>72.62</v>
      </c>
      <c r="AM18" s="14" t="str">
        <f t="shared" si="10"/>
        <v>PASS</v>
      </c>
      <c r="AN18" s="4">
        <f t="shared" si="11"/>
        <v>2</v>
      </c>
      <c r="AO18" s="14">
        <f>'2ND'!AM19</f>
        <v>55</v>
      </c>
    </row>
    <row r="19" spans="1:41">
      <c r="A19" s="4">
        <f>'2ND'!A20</f>
        <v>10</v>
      </c>
      <c r="B19" s="4" t="str">
        <f>'2ND'!B20</f>
        <v>ST0790100</v>
      </c>
      <c r="C19" s="4">
        <f>'2ND'!C20</f>
        <v>200210</v>
      </c>
      <c r="D19" s="4" t="str">
        <f>'2ND'!D20</f>
        <v>LIJA SHAH</v>
      </c>
      <c r="E19" s="14" t="str">
        <f>IF(E$5=0,"",IF(ISBLANK('2ND'!G20),"ABS",'2ND'!G20))</f>
        <v>EN</v>
      </c>
      <c r="F19" s="14">
        <f>IF(F$6=0,0,IF(ISNUMBER('2ND'!H20),ROUNDUP('2ND'!H20,0),0))</f>
        <v>7</v>
      </c>
      <c r="G19" s="14">
        <f>IF(G$6=0,0,IF(ISNUMBER('2ND'!I20),ROUNDUP('2ND'!I20,0),0))</f>
        <v>25</v>
      </c>
      <c r="H19" s="14">
        <f t="shared" si="0"/>
        <v>32</v>
      </c>
      <c r="I19" s="14" t="str">
        <f>'2ND'!K20</f>
        <v>NEP</v>
      </c>
      <c r="J19" s="14">
        <f>IF(J$6=0,0,IF(ISNUMBER('2ND'!L20),ROUNDUP('2ND'!L20,0),0))</f>
        <v>7</v>
      </c>
      <c r="K19" s="14">
        <f>IF(K$6=0,0,IF(ISNUMBER('2ND'!M20),ROUNDUP('2ND'!M20,0),0))</f>
        <v>25</v>
      </c>
      <c r="L19" s="14">
        <f t="shared" si="1"/>
        <v>32</v>
      </c>
      <c r="M19" s="14" t="str">
        <f>IF(ISBLANK('2ND'!O20),"ABS",'2ND'!O20)</f>
        <v>MATH</v>
      </c>
      <c r="N19" s="14">
        <f>IF(N$6=0,0,IF(ISNUMBER('2ND'!P20),ROUNDUP('2ND'!P20,0),0))</f>
        <v>4</v>
      </c>
      <c r="O19" s="14">
        <f>IF(O$6=0,0,IF(ISNUMBER('2ND'!Q20),ROUNDUP('2ND'!Q20,0),0))</f>
        <v>23</v>
      </c>
      <c r="P19" s="14">
        <f t="shared" si="2"/>
        <v>27</v>
      </c>
      <c r="Q19" s="14" t="str">
        <f>IF(ISBLANK('2ND'!S20),"ABS",'2ND'!S20)</f>
        <v>SCI</v>
      </c>
      <c r="R19" s="14">
        <f>IF(R$6=0,0,IF(ISNUMBER('2ND'!T20),ROUNDUP('2ND'!T20,0),0))</f>
        <v>3</v>
      </c>
      <c r="S19" s="14">
        <f>IF(S$6=0,0,IF(ISNUMBER('2ND'!U20),ROUNDUP('2ND'!U20,0),0))</f>
        <v>21</v>
      </c>
      <c r="T19" s="14">
        <f t="shared" si="3"/>
        <v>24</v>
      </c>
      <c r="U19" s="14" t="str">
        <f>IF(ISBLANK('2ND'!W20),"ABS",'2ND'!W20)</f>
        <v>SOC</v>
      </c>
      <c r="V19" s="14">
        <f>IF(V$6=0,0,IF(ISNUMBER('2ND'!X20),ROUNDUP('2ND'!X20,0),0))</f>
        <v>4</v>
      </c>
      <c r="W19" s="14">
        <f>IF(W$6=0,0,IF(ISNUMBER('2ND'!Y20),ROUNDUP('2ND'!Y20,0),0))</f>
        <v>25</v>
      </c>
      <c r="X19" s="14">
        <f t="shared" si="4"/>
        <v>29</v>
      </c>
      <c r="Y19" s="14" t="str">
        <f>IF(ISBLANK('2ND'!AA20),"ABS",'2ND'!AA20)</f>
        <v>GK</v>
      </c>
      <c r="Z19" s="14">
        <f>IF(Z$6=0,0,IF(ISNUMBER('2ND'!AB20),ROUNDUP('2ND'!AB20,0),0))</f>
        <v>4</v>
      </c>
      <c r="AA19" s="14">
        <f>IF(AA$6=0,0,IF(ISNUMBER('2ND'!AC20),ROUNDUP('2ND'!AC20,0),0))</f>
        <v>16</v>
      </c>
      <c r="AB19" s="14">
        <f t="shared" si="5"/>
        <v>20</v>
      </c>
      <c r="AC19" s="14" t="str">
        <f>IF(AC$5=0,"",IF(ISBLANK('2ND'!AE20),"ABS",'2ND'!AE20))</f>
        <v>ORA</v>
      </c>
      <c r="AD19" s="14">
        <f>IF(AD$6=0,0,IF(ISNUMBER('2ND'!AF20),ROUNDUP('2ND'!AF20,0),0))</f>
        <v>3</v>
      </c>
      <c r="AE19" s="14">
        <f>IF(AE$6=0,0,IF(ISNUMBER('2ND'!AG20),ROUNDUP('2ND'!AG20,0),0))</f>
        <v>16</v>
      </c>
      <c r="AF19" s="14">
        <f t="shared" si="6"/>
        <v>19</v>
      </c>
      <c r="AG19" s="14" t="str">
        <f>IF(AG$5=0,"",IF(ISBLANK('2ND'!AI20),"ABS",'2ND'!AI20))</f>
        <v>WS</v>
      </c>
      <c r="AH19" s="14">
        <f>IF(AH$6=0,0,IF(ISNUMBER('2ND'!AJ20),ROUNDUP('2ND'!AJ20,0),0))</f>
        <v>2</v>
      </c>
      <c r="AI19" s="14">
        <f>IF(AI$6=0,0,IF(ISNUMBER('2ND'!AK20),ROUNDUP('2ND'!AK20,0),0))</f>
        <v>16</v>
      </c>
      <c r="AJ19" s="14">
        <f t="shared" si="7"/>
        <v>18</v>
      </c>
      <c r="AK19" s="14">
        <f t="shared" si="8"/>
        <v>201</v>
      </c>
      <c r="AL19" s="14">
        <f t="shared" si="9"/>
        <v>61.85</v>
      </c>
      <c r="AM19" s="14" t="str">
        <f t="shared" si="10"/>
        <v/>
      </c>
      <c r="AN19" s="4">
        <f t="shared" si="11"/>
        <v>18</v>
      </c>
      <c r="AO19" s="14">
        <f>'2ND'!AM20</f>
        <v>55</v>
      </c>
    </row>
    <row r="20" spans="1:41">
      <c r="A20" s="4">
        <f>'2ND'!A21</f>
        <v>11</v>
      </c>
      <c r="B20" s="4" t="str">
        <f>'2ND'!B21</f>
        <v>ST0790302</v>
      </c>
      <c r="C20" s="4">
        <f>'2ND'!C21</f>
        <v>200211</v>
      </c>
      <c r="D20" s="4" t="str">
        <f>'2ND'!D21</f>
        <v>LINA BASNET</v>
      </c>
      <c r="E20" s="14" t="str">
        <f>IF(E$5=0,"",IF(ISBLANK('2ND'!G21),"ABS",'2ND'!G21))</f>
        <v>EN</v>
      </c>
      <c r="F20" s="14">
        <f>IF(F$6=0,0,IF(ISNUMBER('2ND'!H21),ROUNDUP('2ND'!H21,0),0))</f>
        <v>4</v>
      </c>
      <c r="G20" s="14">
        <f>IF(G$6=0,0,IF(ISNUMBER('2ND'!I21),ROUNDUP('2ND'!I21,0),0))</f>
        <v>25</v>
      </c>
      <c r="H20" s="14">
        <f t="shared" si="0"/>
        <v>29</v>
      </c>
      <c r="I20" s="14" t="str">
        <f>'2ND'!K21</f>
        <v>NEP</v>
      </c>
      <c r="J20" s="14">
        <f>IF(J$6=0,0,IF(ISNUMBER('2ND'!L21),ROUNDUP('2ND'!L21,0),0))</f>
        <v>6</v>
      </c>
      <c r="K20" s="14">
        <f>IF(K$6=0,0,IF(ISNUMBER('2ND'!M21),ROUNDUP('2ND'!M21,0),0))</f>
        <v>24</v>
      </c>
      <c r="L20" s="14">
        <f t="shared" si="1"/>
        <v>30</v>
      </c>
      <c r="M20" s="14" t="str">
        <f>IF(ISBLANK('2ND'!O21),"ABS",'2ND'!O21)</f>
        <v>MATH</v>
      </c>
      <c r="N20" s="14">
        <f>IF(N$6=0,0,IF(ISNUMBER('2ND'!P21),ROUNDUP('2ND'!P21,0),0))</f>
        <v>4</v>
      </c>
      <c r="O20" s="14">
        <f>IF(O$6=0,0,IF(ISNUMBER('2ND'!Q21),ROUNDUP('2ND'!Q21,0),0))</f>
        <v>20</v>
      </c>
      <c r="P20" s="14">
        <f t="shared" si="2"/>
        <v>24</v>
      </c>
      <c r="Q20" s="14" t="str">
        <f>IF(ISBLANK('2ND'!S21),"ABS",'2ND'!S21)</f>
        <v>SCI</v>
      </c>
      <c r="R20" s="14">
        <f>IF(R$6=0,0,IF(ISNUMBER('2ND'!T21),ROUNDUP('2ND'!T21,0),0))</f>
        <v>4</v>
      </c>
      <c r="S20" s="14">
        <f>IF(S$6=0,0,IF(ISNUMBER('2ND'!U21),ROUNDUP('2ND'!U21,0),0))</f>
        <v>20</v>
      </c>
      <c r="T20" s="14">
        <f t="shared" si="3"/>
        <v>24</v>
      </c>
      <c r="U20" s="14" t="str">
        <f>IF(ISBLANK('2ND'!W21),"ABS",'2ND'!W21)</f>
        <v>SOC</v>
      </c>
      <c r="V20" s="14">
        <f>IF(V$6=0,0,IF(ISNUMBER('2ND'!X21),ROUNDUP('2ND'!X21,0),0))</f>
        <v>7</v>
      </c>
      <c r="W20" s="14">
        <f>IF(W$6=0,0,IF(ISNUMBER('2ND'!Y21),ROUNDUP('2ND'!Y21,0),0))</f>
        <v>24</v>
      </c>
      <c r="X20" s="14">
        <f t="shared" si="4"/>
        <v>31</v>
      </c>
      <c r="Y20" s="14" t="str">
        <f>IF(ISBLANK('2ND'!AA21),"ABS",'2ND'!AA21)</f>
        <v>GK</v>
      </c>
      <c r="Z20" s="14">
        <f>IF(Z$6=0,0,IF(ISNUMBER('2ND'!AB21),ROUNDUP('2ND'!AB21,0),0))</f>
        <v>4</v>
      </c>
      <c r="AA20" s="14">
        <f>IF(AA$6=0,0,IF(ISNUMBER('2ND'!AC21),ROUNDUP('2ND'!AC21,0),0))</f>
        <v>19</v>
      </c>
      <c r="AB20" s="14">
        <f t="shared" si="5"/>
        <v>23</v>
      </c>
      <c r="AC20" s="14" t="str">
        <f>IF(AC$5=0,"",IF(ISBLANK('2ND'!AE21),"ABS",'2ND'!AE21))</f>
        <v>ORA</v>
      </c>
      <c r="AD20" s="14">
        <f>IF(AD$6=0,0,IF(ISNUMBER('2ND'!AF21),ROUNDUP('2ND'!AF21,0),0))</f>
        <v>3</v>
      </c>
      <c r="AE20" s="14">
        <f>IF(AE$6=0,0,IF(ISNUMBER('2ND'!AG21),ROUNDUP('2ND'!AG21,0),0))</f>
        <v>19</v>
      </c>
      <c r="AF20" s="14">
        <f t="shared" si="6"/>
        <v>22</v>
      </c>
      <c r="AG20" s="14" t="str">
        <f>IF(AG$5=0,"",IF(ISBLANK('2ND'!AI21),"ABS",'2ND'!AI21))</f>
        <v>WS</v>
      </c>
      <c r="AH20" s="14">
        <f>IF(AH$6=0,0,IF(ISNUMBER('2ND'!AJ21),ROUNDUP('2ND'!AJ21,0),0))</f>
        <v>2</v>
      </c>
      <c r="AI20" s="14">
        <f>IF(AI$6=0,0,IF(ISNUMBER('2ND'!AK21),ROUNDUP('2ND'!AK21,0),0))</f>
        <v>19</v>
      </c>
      <c r="AJ20" s="14">
        <f t="shared" si="7"/>
        <v>21</v>
      </c>
      <c r="AK20" s="14">
        <f t="shared" si="8"/>
        <v>204</v>
      </c>
      <c r="AL20" s="14">
        <f t="shared" si="9"/>
        <v>62.77</v>
      </c>
      <c r="AM20" s="14" t="str">
        <f t="shared" si="10"/>
        <v>PASS</v>
      </c>
      <c r="AN20" s="4">
        <f t="shared" si="11"/>
        <v>16</v>
      </c>
      <c r="AO20" s="14">
        <f>'2ND'!AM21</f>
        <v>52</v>
      </c>
    </row>
    <row r="21" spans="1:41">
      <c r="A21" s="4">
        <f>'2ND'!A22</f>
        <v>12</v>
      </c>
      <c r="B21" s="4" t="str">
        <f>'2ND'!B22</f>
        <v>ST0790115</v>
      </c>
      <c r="C21" s="4">
        <f>'2ND'!C22</f>
        <v>200212</v>
      </c>
      <c r="D21" s="4" t="str">
        <f>'2ND'!D22</f>
        <v>NISUM LAWATI</v>
      </c>
      <c r="E21" s="14" t="str">
        <f>IF(E$5=0,"",IF(ISBLANK('2ND'!G22),"ABS",'2ND'!G22))</f>
        <v>EN</v>
      </c>
      <c r="F21" s="14">
        <f>IF(F$6=0,0,IF(ISNUMBER('2ND'!H22),ROUNDUP('2ND'!H22,0),0))</f>
        <v>6</v>
      </c>
      <c r="G21" s="14">
        <f>IF(G$6=0,0,IF(ISNUMBER('2ND'!I22),ROUNDUP('2ND'!I22,0),0))</f>
        <v>20</v>
      </c>
      <c r="H21" s="14">
        <f t="shared" si="0"/>
        <v>26</v>
      </c>
      <c r="I21" s="14" t="str">
        <f>'2ND'!K22</f>
        <v>NEP</v>
      </c>
      <c r="J21" s="14">
        <f>IF(J$6=0,0,IF(ISNUMBER('2ND'!L22),ROUNDUP('2ND'!L22,0),0))</f>
        <v>7</v>
      </c>
      <c r="K21" s="14">
        <f>IF(K$6=0,0,IF(ISNUMBER('2ND'!M22),ROUNDUP('2ND'!M22,0),0))</f>
        <v>25</v>
      </c>
      <c r="L21" s="14">
        <f t="shared" si="1"/>
        <v>32</v>
      </c>
      <c r="M21" s="14" t="str">
        <f>IF(ISBLANK('2ND'!O22),"ABS",'2ND'!O22)</f>
        <v>MATH</v>
      </c>
      <c r="N21" s="14">
        <f>IF(N$6=0,0,IF(ISNUMBER('2ND'!P22),ROUNDUP('2ND'!P22,0),0))</f>
        <v>4</v>
      </c>
      <c r="O21" s="14">
        <f>IF(O$6=0,0,IF(ISNUMBER('2ND'!Q22),ROUNDUP('2ND'!Q22,0),0))</f>
        <v>23</v>
      </c>
      <c r="P21" s="14">
        <f t="shared" si="2"/>
        <v>27</v>
      </c>
      <c r="Q21" s="14" t="str">
        <f>IF(ISBLANK('2ND'!S22),"ABS",'2ND'!S22)</f>
        <v>SCI</v>
      </c>
      <c r="R21" s="14">
        <f>IF(R$6=0,0,IF(ISNUMBER('2ND'!T22),ROUNDUP('2ND'!T22,0),0))</f>
        <v>4</v>
      </c>
      <c r="S21" s="14">
        <f>IF(S$6=0,0,IF(ISNUMBER('2ND'!U22),ROUNDUP('2ND'!U22,0),0))</f>
        <v>21</v>
      </c>
      <c r="T21" s="14">
        <f t="shared" si="3"/>
        <v>25</v>
      </c>
      <c r="U21" s="14" t="str">
        <f>IF(ISBLANK('2ND'!W22),"ABS",'2ND'!W22)</f>
        <v>SOC</v>
      </c>
      <c r="V21" s="14">
        <f>IF(V$6=0,0,IF(ISNUMBER('2ND'!X22),ROUNDUP('2ND'!X22,0),0))</f>
        <v>5</v>
      </c>
      <c r="W21" s="14">
        <f>IF(W$6=0,0,IF(ISNUMBER('2ND'!Y22),ROUNDUP('2ND'!Y22,0),0))</f>
        <v>25</v>
      </c>
      <c r="X21" s="14">
        <f t="shared" si="4"/>
        <v>30</v>
      </c>
      <c r="Y21" s="14" t="str">
        <f>IF(ISBLANK('2ND'!AA22),"ABS",'2ND'!AA22)</f>
        <v>GK</v>
      </c>
      <c r="Z21" s="14">
        <f>IF(Z$6=0,0,IF(ISNUMBER('2ND'!AB22),ROUNDUP('2ND'!AB22,0),0))</f>
        <v>4</v>
      </c>
      <c r="AA21" s="14">
        <f>IF(AA$6=0,0,IF(ISNUMBER('2ND'!AC22),ROUNDUP('2ND'!AC22,0),0))</f>
        <v>19</v>
      </c>
      <c r="AB21" s="14">
        <f t="shared" si="5"/>
        <v>23</v>
      </c>
      <c r="AC21" s="14" t="str">
        <f>IF(AC$5=0,"",IF(ISBLANK('2ND'!AE22),"ABS",'2ND'!AE22))</f>
        <v>ORA</v>
      </c>
      <c r="AD21" s="14">
        <f>IF(AD$6=0,0,IF(ISNUMBER('2ND'!AF22),ROUNDUP('2ND'!AF22,0),0))</f>
        <v>4</v>
      </c>
      <c r="AE21" s="14">
        <f>IF(AE$6=0,0,IF(ISNUMBER('2ND'!AG22),ROUNDUP('2ND'!AG22,0),0))</f>
        <v>19</v>
      </c>
      <c r="AF21" s="14">
        <f t="shared" si="6"/>
        <v>23</v>
      </c>
      <c r="AG21" s="14" t="str">
        <f>IF(AG$5=0,"",IF(ISBLANK('2ND'!AI22),"ABS",'2ND'!AI22))</f>
        <v>WS</v>
      </c>
      <c r="AH21" s="14">
        <f>IF(AH$6=0,0,IF(ISNUMBER('2ND'!AJ22),ROUNDUP('2ND'!AJ22,0),0))</f>
        <v>3</v>
      </c>
      <c r="AI21" s="14">
        <f>IF(AI$6=0,0,IF(ISNUMBER('2ND'!AK22),ROUNDUP('2ND'!AK22,0),0))</f>
        <v>19</v>
      </c>
      <c r="AJ21" s="14">
        <f t="shared" si="7"/>
        <v>22</v>
      </c>
      <c r="AK21" s="14">
        <f t="shared" si="8"/>
        <v>208</v>
      </c>
      <c r="AL21" s="14">
        <f t="shared" si="9"/>
        <v>64</v>
      </c>
      <c r="AM21" s="14" t="str">
        <f t="shared" si="10"/>
        <v>PASS</v>
      </c>
      <c r="AN21" s="4">
        <f t="shared" si="11"/>
        <v>14</v>
      </c>
      <c r="AO21" s="14">
        <f>'2ND'!AM22</f>
        <v>56</v>
      </c>
    </row>
    <row r="22" spans="1:41">
      <c r="A22" s="4">
        <f>'2ND'!A23</f>
        <v>13</v>
      </c>
      <c r="B22" s="4" t="str">
        <f>'2ND'!B23</f>
        <v>ST0790186</v>
      </c>
      <c r="C22" s="4">
        <f>'2ND'!C23</f>
        <v>200213</v>
      </c>
      <c r="D22" s="4" t="str">
        <f>'2ND'!D23</f>
        <v>PARISA NAKARMI</v>
      </c>
      <c r="E22" s="14" t="str">
        <f>IF(E$5=0,"",IF(ISBLANK('2ND'!G23),"ABS",'2ND'!G23))</f>
        <v>EN</v>
      </c>
      <c r="F22" s="14">
        <f>IF(F$6=0,0,IF(ISNUMBER('2ND'!H23),ROUNDUP('2ND'!H23,0),0))</f>
        <v>7</v>
      </c>
      <c r="G22" s="14">
        <f>IF(G$6=0,0,IF(ISNUMBER('2ND'!I23),ROUNDUP('2ND'!I23,0),0))</f>
        <v>23</v>
      </c>
      <c r="H22" s="14">
        <f t="shared" si="0"/>
        <v>30</v>
      </c>
      <c r="I22" s="14" t="str">
        <f>'2ND'!K23</f>
        <v>NEP</v>
      </c>
      <c r="J22" s="14">
        <f>IF(J$6=0,0,IF(ISNUMBER('2ND'!L23),ROUNDUP('2ND'!L23,0),0))</f>
        <v>7</v>
      </c>
      <c r="K22" s="14">
        <f>IF(K$6=0,0,IF(ISNUMBER('2ND'!M23),ROUNDUP('2ND'!M23,0),0))</f>
        <v>25</v>
      </c>
      <c r="L22" s="14">
        <f t="shared" si="1"/>
        <v>32</v>
      </c>
      <c r="M22" s="14" t="str">
        <f>IF(ISBLANK('2ND'!O23),"ABS",'2ND'!O23)</f>
        <v>MATH</v>
      </c>
      <c r="N22" s="14">
        <f>IF(N$6=0,0,IF(ISNUMBER('2ND'!P23),ROUNDUP('2ND'!P23,0),0))</f>
        <v>7</v>
      </c>
      <c r="O22" s="14">
        <f>IF(O$6=0,0,IF(ISNUMBER('2ND'!Q23),ROUNDUP('2ND'!Q23,0),0))</f>
        <v>24</v>
      </c>
      <c r="P22" s="14">
        <f t="shared" si="2"/>
        <v>31</v>
      </c>
      <c r="Q22" s="14" t="str">
        <f>IF(ISBLANK('2ND'!S23),"ABS",'2ND'!S23)</f>
        <v>SCI</v>
      </c>
      <c r="R22" s="14">
        <f>IF(R$6=0,0,IF(ISNUMBER('2ND'!T23),ROUNDUP('2ND'!T23,0),0))</f>
        <v>7</v>
      </c>
      <c r="S22" s="14">
        <f>IF(S$6=0,0,IF(ISNUMBER('2ND'!U23),ROUNDUP('2ND'!U23,0),0))</f>
        <v>21</v>
      </c>
      <c r="T22" s="14">
        <f t="shared" si="3"/>
        <v>28</v>
      </c>
      <c r="U22" s="14" t="str">
        <f>IF(ISBLANK('2ND'!W23),"ABS",'2ND'!W23)</f>
        <v>SOC</v>
      </c>
      <c r="V22" s="14">
        <f>IF(V$6=0,0,IF(ISNUMBER('2ND'!X23),ROUNDUP('2ND'!X23,0),0))</f>
        <v>7</v>
      </c>
      <c r="W22" s="14">
        <f>IF(W$6=0,0,IF(ISNUMBER('2ND'!Y23),ROUNDUP('2ND'!Y23,0),0))</f>
        <v>25</v>
      </c>
      <c r="X22" s="14">
        <f t="shared" si="4"/>
        <v>32</v>
      </c>
      <c r="Y22" s="14" t="str">
        <f>IF(ISBLANK('2ND'!AA23),"ABS",'2ND'!AA23)</f>
        <v>GK</v>
      </c>
      <c r="Z22" s="14">
        <f>IF(Z$6=0,0,IF(ISNUMBER('2ND'!AB23),ROUNDUP('2ND'!AB23,0),0))</f>
        <v>4</v>
      </c>
      <c r="AA22" s="14">
        <f>IF(AA$6=0,0,IF(ISNUMBER('2ND'!AC23),ROUNDUP('2ND'!AC23,0),0))</f>
        <v>20</v>
      </c>
      <c r="AB22" s="14">
        <f t="shared" si="5"/>
        <v>24</v>
      </c>
      <c r="AC22" s="14" t="str">
        <f>IF(AC$5=0,"",IF(ISBLANK('2ND'!AE23),"ABS",'2ND'!AE23))</f>
        <v>ORA</v>
      </c>
      <c r="AD22" s="14">
        <f>IF(AD$6=0,0,IF(ISNUMBER('2ND'!AF23),ROUNDUP('2ND'!AF23,0),0))</f>
        <v>5</v>
      </c>
      <c r="AE22" s="14">
        <f>IF(AE$6=0,0,IF(ISNUMBER('2ND'!AG23),ROUNDUP('2ND'!AG23,0),0))</f>
        <v>20</v>
      </c>
      <c r="AF22" s="14">
        <f t="shared" si="6"/>
        <v>25</v>
      </c>
      <c r="AG22" s="14" t="str">
        <f>IF(AG$5=0,"",IF(ISBLANK('2ND'!AI23),"ABS",'2ND'!AI23))</f>
        <v>WS</v>
      </c>
      <c r="AH22" s="14">
        <f>IF(AH$6=0,0,IF(ISNUMBER('2ND'!AJ23),ROUNDUP('2ND'!AJ23,0),0))</f>
        <v>2</v>
      </c>
      <c r="AI22" s="14">
        <f>IF(AI$6=0,0,IF(ISNUMBER('2ND'!AK23),ROUNDUP('2ND'!AK23,0),0))</f>
        <v>20</v>
      </c>
      <c r="AJ22" s="14">
        <f t="shared" si="7"/>
        <v>22</v>
      </c>
      <c r="AK22" s="14">
        <f t="shared" si="8"/>
        <v>224</v>
      </c>
      <c r="AL22" s="14">
        <f t="shared" si="9"/>
        <v>68.92</v>
      </c>
      <c r="AM22" s="14" t="str">
        <f t="shared" si="10"/>
        <v>PASS</v>
      </c>
      <c r="AN22" s="4">
        <f t="shared" si="11"/>
        <v>10</v>
      </c>
      <c r="AO22" s="14">
        <f>'2ND'!AM23</f>
        <v>54</v>
      </c>
    </row>
    <row r="23" spans="1:41">
      <c r="A23" s="4">
        <f>'2ND'!A24</f>
        <v>14</v>
      </c>
      <c r="B23" s="4" t="str">
        <f>'2ND'!B24</f>
        <v>ST0800463</v>
      </c>
      <c r="C23" s="4">
        <f>'2ND'!C24</f>
        <v>200214</v>
      </c>
      <c r="D23" s="4" t="str">
        <f>'2ND'!D24</f>
        <v>PRAJWAL TAMANG</v>
      </c>
      <c r="E23" s="14" t="str">
        <f>IF(E$5=0,"",IF(ISBLANK('2ND'!G24),"ABS",'2ND'!G24))</f>
        <v>EN</v>
      </c>
      <c r="F23" s="14">
        <f>IF(F$6=0,0,IF(ISNUMBER('2ND'!H24),ROUNDUP('2ND'!H24,0),0))</f>
        <v>5</v>
      </c>
      <c r="G23" s="14">
        <f>IF(G$6=0,0,IF(ISNUMBER('2ND'!I24),ROUNDUP('2ND'!I24,0),0))</f>
        <v>22</v>
      </c>
      <c r="H23" s="14">
        <f t="shared" si="0"/>
        <v>27</v>
      </c>
      <c r="I23" s="14" t="str">
        <f>'2ND'!K24</f>
        <v>NEP</v>
      </c>
      <c r="J23" s="14">
        <f>IF(J$6=0,0,IF(ISNUMBER('2ND'!L24),ROUNDUP('2ND'!L24,0),0))</f>
        <v>5</v>
      </c>
      <c r="K23" s="14">
        <f>IF(K$6=0,0,IF(ISNUMBER('2ND'!M24),ROUNDUP('2ND'!M24,0),0))</f>
        <v>23</v>
      </c>
      <c r="L23" s="14">
        <f t="shared" si="1"/>
        <v>28</v>
      </c>
      <c r="M23" s="14" t="str">
        <f>IF(ISBLANK('2ND'!O24),"ABS",'2ND'!O24)</f>
        <v>MATH</v>
      </c>
      <c r="N23" s="14">
        <f>IF(N$6=0,0,IF(ISNUMBER('2ND'!P24),ROUNDUP('2ND'!P24,0),0))</f>
        <v>4</v>
      </c>
      <c r="O23" s="14">
        <f>IF(O$6=0,0,IF(ISNUMBER('2ND'!Q24),ROUNDUP('2ND'!Q24,0),0))</f>
        <v>22</v>
      </c>
      <c r="P23" s="14">
        <f t="shared" si="2"/>
        <v>26</v>
      </c>
      <c r="Q23" s="14" t="str">
        <f>IF(ISBLANK('2ND'!S24),"ABS",'2ND'!S24)</f>
        <v>SCI</v>
      </c>
      <c r="R23" s="14">
        <f>IF(R$6=0,0,IF(ISNUMBER('2ND'!T24),ROUNDUP('2ND'!T24,0),0))</f>
        <v>3</v>
      </c>
      <c r="S23" s="14">
        <f>IF(S$6=0,0,IF(ISNUMBER('2ND'!U24),ROUNDUP('2ND'!U24,0),0))</f>
        <v>20</v>
      </c>
      <c r="T23" s="14">
        <f t="shared" si="3"/>
        <v>23</v>
      </c>
      <c r="U23" s="14" t="str">
        <f>IF(ISBLANK('2ND'!W24),"ABS",'2ND'!W24)</f>
        <v>SOC</v>
      </c>
      <c r="V23" s="14">
        <f>IF(V$6=0,0,IF(ISNUMBER('2ND'!X24),ROUNDUP('2ND'!X24,0),0))</f>
        <v>3</v>
      </c>
      <c r="W23" s="14">
        <f>IF(W$6=0,0,IF(ISNUMBER('2ND'!Y24),ROUNDUP('2ND'!Y24,0),0))</f>
        <v>23</v>
      </c>
      <c r="X23" s="14">
        <f t="shared" si="4"/>
        <v>26</v>
      </c>
      <c r="Y23" s="14" t="str">
        <f>IF(ISBLANK('2ND'!AA24),"ABS",'2ND'!AA24)</f>
        <v>GK</v>
      </c>
      <c r="Z23" s="14">
        <f>IF(Z$6=0,0,IF(ISNUMBER('2ND'!AB24),ROUNDUP('2ND'!AB24,0),0))</f>
        <v>3</v>
      </c>
      <c r="AA23" s="14">
        <f>IF(AA$6=0,0,IF(ISNUMBER('2ND'!AC24),ROUNDUP('2ND'!AC24,0),0))</f>
        <v>12</v>
      </c>
      <c r="AB23" s="14">
        <f t="shared" si="5"/>
        <v>15</v>
      </c>
      <c r="AC23" s="14" t="str">
        <f>IF(AC$5=0,"",IF(ISBLANK('2ND'!AE24),"ABS",'2ND'!AE24))</f>
        <v>ORA</v>
      </c>
      <c r="AD23" s="14">
        <f>IF(AD$6=0,0,IF(ISNUMBER('2ND'!AF24),ROUNDUP('2ND'!AF24,0),0))</f>
        <v>4</v>
      </c>
      <c r="AE23" s="14">
        <f>IF(AE$6=0,0,IF(ISNUMBER('2ND'!AG24),ROUNDUP('2ND'!AG24,0),0))</f>
        <v>12</v>
      </c>
      <c r="AF23" s="14">
        <f t="shared" si="6"/>
        <v>16</v>
      </c>
      <c r="AG23" s="14" t="str">
        <f>IF(AG$5=0,"",IF(ISBLANK('2ND'!AI24),"ABS",'2ND'!AI24))</f>
        <v>WS</v>
      </c>
      <c r="AH23" s="14">
        <f>IF(AH$6=0,0,IF(ISNUMBER('2ND'!AJ24),ROUNDUP('2ND'!AJ24,0),0))</f>
        <v>2</v>
      </c>
      <c r="AI23" s="14">
        <f>IF(AI$6=0,0,IF(ISNUMBER('2ND'!AK24),ROUNDUP('2ND'!AK24,0),0))</f>
        <v>12</v>
      </c>
      <c r="AJ23" s="14">
        <f t="shared" si="7"/>
        <v>14</v>
      </c>
      <c r="AK23" s="14">
        <f t="shared" si="8"/>
        <v>175</v>
      </c>
      <c r="AL23" s="14">
        <f t="shared" si="9"/>
        <v>53.85</v>
      </c>
      <c r="AM23" s="14" t="str">
        <f t="shared" si="10"/>
        <v/>
      </c>
      <c r="AN23" s="4">
        <f t="shared" si="11"/>
        <v>25</v>
      </c>
      <c r="AO23" s="14">
        <f>'2ND'!AM24</f>
        <v>46</v>
      </c>
    </row>
    <row r="24" spans="1:41">
      <c r="A24" s="4">
        <f>'2ND'!A25</f>
        <v>15</v>
      </c>
      <c r="B24" s="4" t="str">
        <f>'2ND'!B25</f>
        <v>ST0790101</v>
      </c>
      <c r="C24" s="4">
        <f>'2ND'!C25</f>
        <v>200215</v>
      </c>
      <c r="D24" s="4" t="str">
        <f>'2ND'!D25</f>
        <v>PRAYUM JUNG GADTAULA</v>
      </c>
      <c r="E24" s="14" t="str">
        <f>IF(E$5=0,"",IF(ISBLANK('2ND'!G25),"ABS",'2ND'!G25))</f>
        <v>EN</v>
      </c>
      <c r="F24" s="14">
        <f>IF(F$6=0,0,IF(ISNUMBER('2ND'!H25),ROUNDUP('2ND'!H25,0),0))</f>
        <v>8</v>
      </c>
      <c r="G24" s="14">
        <f>IF(G$6=0,0,IF(ISNUMBER('2ND'!I25),ROUNDUP('2ND'!I25,0),0))</f>
        <v>25</v>
      </c>
      <c r="H24" s="14">
        <f t="shared" si="0"/>
        <v>33</v>
      </c>
      <c r="I24" s="14" t="str">
        <f>'2ND'!K25</f>
        <v>NEP</v>
      </c>
      <c r="J24" s="14">
        <f>IF(J$6=0,0,IF(ISNUMBER('2ND'!L25),ROUNDUP('2ND'!L25,0),0))</f>
        <v>8</v>
      </c>
      <c r="K24" s="14">
        <f>IF(K$6=0,0,IF(ISNUMBER('2ND'!M25),ROUNDUP('2ND'!M25,0),0))</f>
        <v>25</v>
      </c>
      <c r="L24" s="14">
        <f t="shared" si="1"/>
        <v>33</v>
      </c>
      <c r="M24" s="14" t="str">
        <f>IF(ISBLANK('2ND'!O25),"ABS",'2ND'!O25)</f>
        <v>MATH</v>
      </c>
      <c r="N24" s="14">
        <f>IF(N$6=0,0,IF(ISNUMBER('2ND'!P25),ROUNDUP('2ND'!P25,0),0))</f>
        <v>9</v>
      </c>
      <c r="O24" s="14">
        <f>IF(O$6=0,0,IF(ISNUMBER('2ND'!Q25),ROUNDUP('2ND'!Q25,0),0))</f>
        <v>24</v>
      </c>
      <c r="P24" s="14">
        <f t="shared" si="2"/>
        <v>33</v>
      </c>
      <c r="Q24" s="14" t="str">
        <f>IF(ISBLANK('2ND'!S25),"ABS",'2ND'!S25)</f>
        <v>SCI</v>
      </c>
      <c r="R24" s="14">
        <f>IF(R$6=0,0,IF(ISNUMBER('2ND'!T25),ROUNDUP('2ND'!T25,0),0))</f>
        <v>7</v>
      </c>
      <c r="S24" s="14">
        <f>IF(S$6=0,0,IF(ISNUMBER('2ND'!U25),ROUNDUP('2ND'!U25,0),0))</f>
        <v>24</v>
      </c>
      <c r="T24" s="14">
        <f t="shared" si="3"/>
        <v>31</v>
      </c>
      <c r="U24" s="14" t="str">
        <f>IF(ISBLANK('2ND'!W25),"ABS",'2ND'!W25)</f>
        <v>SOC</v>
      </c>
      <c r="V24" s="14">
        <f>IF(V$6=0,0,IF(ISNUMBER('2ND'!X25),ROUNDUP('2ND'!X25,0),0))</f>
        <v>8</v>
      </c>
      <c r="W24" s="14">
        <f>IF(W$6=0,0,IF(ISNUMBER('2ND'!Y25),ROUNDUP('2ND'!Y25,0),0))</f>
        <v>25</v>
      </c>
      <c r="X24" s="14">
        <f t="shared" si="4"/>
        <v>33</v>
      </c>
      <c r="Y24" s="14" t="str">
        <f>IF(ISBLANK('2ND'!AA25),"ABS",'2ND'!AA25)</f>
        <v>GK</v>
      </c>
      <c r="Z24" s="14">
        <f>IF(Z$6=0,0,IF(ISNUMBER('2ND'!AB25),ROUNDUP('2ND'!AB25,0),0))</f>
        <v>4</v>
      </c>
      <c r="AA24" s="14">
        <f>IF(AA$6=0,0,IF(ISNUMBER('2ND'!AC25),ROUNDUP('2ND'!AC25,0),0))</f>
        <v>18</v>
      </c>
      <c r="AB24" s="14">
        <f t="shared" si="5"/>
        <v>22</v>
      </c>
      <c r="AC24" s="14" t="str">
        <f>IF(AC$5=0,"",IF(ISBLANK('2ND'!AE25),"ABS",'2ND'!AE25))</f>
        <v>ORA</v>
      </c>
      <c r="AD24" s="14">
        <f>IF(AD$6=0,0,IF(ISNUMBER('2ND'!AF25),ROUNDUP('2ND'!AF25,0),0))</f>
        <v>5</v>
      </c>
      <c r="AE24" s="14">
        <f>IF(AE$6=0,0,IF(ISNUMBER('2ND'!AG25),ROUNDUP('2ND'!AG25,0),0))</f>
        <v>18</v>
      </c>
      <c r="AF24" s="14">
        <f t="shared" si="6"/>
        <v>23</v>
      </c>
      <c r="AG24" s="14" t="str">
        <f>IF(AG$5=0,"",IF(ISBLANK('2ND'!AI25),"ABS",'2ND'!AI25))</f>
        <v>WS</v>
      </c>
      <c r="AH24" s="14">
        <f>IF(AH$6=0,0,IF(ISNUMBER('2ND'!AJ25),ROUNDUP('2ND'!AJ25,0),0))</f>
        <v>3</v>
      </c>
      <c r="AI24" s="14">
        <f>IF(AI$6=0,0,IF(ISNUMBER('2ND'!AK25),ROUNDUP('2ND'!AK25,0),0))</f>
        <v>18</v>
      </c>
      <c r="AJ24" s="14">
        <f t="shared" si="7"/>
        <v>21</v>
      </c>
      <c r="AK24" s="14">
        <f t="shared" si="8"/>
        <v>229</v>
      </c>
      <c r="AL24" s="14">
        <f t="shared" si="9"/>
        <v>70.459999999999994</v>
      </c>
      <c r="AM24" s="14" t="str">
        <f t="shared" si="10"/>
        <v>PASS</v>
      </c>
      <c r="AN24" s="4">
        <f t="shared" si="11"/>
        <v>7</v>
      </c>
      <c r="AO24" s="14">
        <f>'2ND'!AM25</f>
        <v>55</v>
      </c>
    </row>
    <row r="25" spans="1:41">
      <c r="A25" s="4">
        <f>'2ND'!A26</f>
        <v>16</v>
      </c>
      <c r="B25" s="4" t="str">
        <f>'2ND'!B26</f>
        <v>ST0790114</v>
      </c>
      <c r="C25" s="4">
        <f>'2ND'!C26</f>
        <v>200216</v>
      </c>
      <c r="D25" s="4" t="str">
        <f>'2ND'!D26</f>
        <v>PRINSEK LIMBU</v>
      </c>
      <c r="E25" s="14" t="str">
        <f>IF(E$5=0,"",IF(ISBLANK('2ND'!G26),"ABS",'2ND'!G26))</f>
        <v>EN</v>
      </c>
      <c r="F25" s="14">
        <f>IF(F$6=0,0,IF(ISNUMBER('2ND'!H26),ROUNDUP('2ND'!H26,0),0))</f>
        <v>4</v>
      </c>
      <c r="G25" s="14">
        <f>IF(G$6=0,0,IF(ISNUMBER('2ND'!I26),ROUNDUP('2ND'!I26,0),0))</f>
        <v>25</v>
      </c>
      <c r="H25" s="14">
        <f t="shared" si="0"/>
        <v>29</v>
      </c>
      <c r="I25" s="14" t="str">
        <f>'2ND'!K26</f>
        <v>NEP</v>
      </c>
      <c r="J25" s="14">
        <f>IF(J$6=0,0,IF(ISNUMBER('2ND'!L26),ROUNDUP('2ND'!L26,0),0))</f>
        <v>3</v>
      </c>
      <c r="K25" s="14">
        <f>IF(K$6=0,0,IF(ISNUMBER('2ND'!M26),ROUNDUP('2ND'!M26,0),0))</f>
        <v>23</v>
      </c>
      <c r="L25" s="14">
        <f t="shared" si="1"/>
        <v>26</v>
      </c>
      <c r="M25" s="14" t="str">
        <f>IF(ISBLANK('2ND'!O26),"ABS",'2ND'!O26)</f>
        <v>MATH</v>
      </c>
      <c r="N25" s="14">
        <f>IF(N$6=0,0,IF(ISNUMBER('2ND'!P26),ROUNDUP('2ND'!P26,0),0))</f>
        <v>4</v>
      </c>
      <c r="O25" s="14">
        <f>IF(O$6=0,0,IF(ISNUMBER('2ND'!Q26),ROUNDUP('2ND'!Q26,0),0))</f>
        <v>20</v>
      </c>
      <c r="P25" s="14">
        <f t="shared" si="2"/>
        <v>24</v>
      </c>
      <c r="Q25" s="14" t="str">
        <f>IF(ISBLANK('2ND'!S26),"ABS",'2ND'!S26)</f>
        <v>SCI</v>
      </c>
      <c r="R25" s="14">
        <f>IF(R$6=0,0,IF(ISNUMBER('2ND'!T26),ROUNDUP('2ND'!T26,0),0))</f>
        <v>3</v>
      </c>
      <c r="S25" s="14">
        <f>IF(S$6=0,0,IF(ISNUMBER('2ND'!U26),ROUNDUP('2ND'!U26,0),0))</f>
        <v>20</v>
      </c>
      <c r="T25" s="14">
        <f t="shared" si="3"/>
        <v>23</v>
      </c>
      <c r="U25" s="14" t="str">
        <f>IF(ISBLANK('2ND'!W26),"ABS",'2ND'!W26)</f>
        <v>SOC</v>
      </c>
      <c r="V25" s="14">
        <f>IF(V$6=0,0,IF(ISNUMBER('2ND'!X26),ROUNDUP('2ND'!X26,0),0))</f>
        <v>4</v>
      </c>
      <c r="W25" s="14">
        <f>IF(W$6=0,0,IF(ISNUMBER('2ND'!Y26),ROUNDUP('2ND'!Y26,0),0))</f>
        <v>23</v>
      </c>
      <c r="X25" s="14">
        <f t="shared" si="4"/>
        <v>27</v>
      </c>
      <c r="Y25" s="14" t="str">
        <f>IF(ISBLANK('2ND'!AA26),"ABS",'2ND'!AA26)</f>
        <v>GK</v>
      </c>
      <c r="Z25" s="14">
        <f>IF(Z$6=0,0,IF(ISNUMBER('2ND'!AB26),ROUNDUP('2ND'!AB26,0),0))</f>
        <v>2</v>
      </c>
      <c r="AA25" s="14">
        <f>IF(AA$6=0,0,IF(ISNUMBER('2ND'!AC26),ROUNDUP('2ND'!AC26,0),0))</f>
        <v>8</v>
      </c>
      <c r="AB25" s="14">
        <f t="shared" si="5"/>
        <v>10</v>
      </c>
      <c r="AC25" s="14" t="str">
        <f>IF(AC$5=0,"",IF(ISBLANK('2ND'!AE26),"ABS",'2ND'!AE26))</f>
        <v>ORA</v>
      </c>
      <c r="AD25" s="14">
        <f>IF(AD$6=0,0,IF(ISNUMBER('2ND'!AF26),ROUNDUP('2ND'!AF26,0),0))</f>
        <v>3</v>
      </c>
      <c r="AE25" s="14">
        <f>IF(AE$6=0,0,IF(ISNUMBER('2ND'!AG26),ROUNDUP('2ND'!AG26,0),0))</f>
        <v>8</v>
      </c>
      <c r="AF25" s="14">
        <f t="shared" si="6"/>
        <v>11</v>
      </c>
      <c r="AG25" s="14" t="str">
        <f>IF(AG$5=0,"",IF(ISBLANK('2ND'!AI26),"ABS",'2ND'!AI26))</f>
        <v>WS</v>
      </c>
      <c r="AH25" s="14">
        <f>IF(AH$6=0,0,IF(ISNUMBER('2ND'!AJ26),ROUNDUP('2ND'!AJ26,0),0))</f>
        <v>1</v>
      </c>
      <c r="AI25" s="14">
        <f>IF(AI$6=0,0,IF(ISNUMBER('2ND'!AK26),ROUNDUP('2ND'!AK26,0),0))</f>
        <v>8</v>
      </c>
      <c r="AJ25" s="14">
        <f t="shared" si="7"/>
        <v>9</v>
      </c>
      <c r="AK25" s="14">
        <f t="shared" si="8"/>
        <v>159</v>
      </c>
      <c r="AL25" s="14">
        <f t="shared" si="9"/>
        <v>48.92</v>
      </c>
      <c r="AM25" s="14" t="str">
        <f t="shared" si="10"/>
        <v/>
      </c>
      <c r="AN25" s="4">
        <f t="shared" si="11"/>
        <v>27</v>
      </c>
      <c r="AO25" s="14">
        <f>'2ND'!AM26</f>
        <v>34</v>
      </c>
    </row>
    <row r="26" spans="1:41">
      <c r="A26" s="4">
        <f>'2ND'!A27</f>
        <v>17</v>
      </c>
      <c r="B26" s="4" t="str">
        <f>'2ND'!B27</f>
        <v>ST0800219</v>
      </c>
      <c r="C26" s="4">
        <f>'2ND'!C27</f>
        <v>200217</v>
      </c>
      <c r="D26" s="4" t="str">
        <f>'2ND'!D27</f>
        <v>PRITISAN RAI</v>
      </c>
      <c r="E26" s="14" t="str">
        <f>IF(E$5=0,"",IF(ISBLANK('2ND'!G27),"ABS",'2ND'!G27))</f>
        <v>EN</v>
      </c>
      <c r="F26" s="14">
        <f>IF(F$6=0,0,IF(ISNUMBER('2ND'!H27),ROUNDUP('2ND'!H27,0),0))</f>
        <v>3</v>
      </c>
      <c r="G26" s="14">
        <f>IF(G$6=0,0,IF(ISNUMBER('2ND'!I27),ROUNDUP('2ND'!I27,0),0))</f>
        <v>23</v>
      </c>
      <c r="H26" s="14">
        <f t="shared" si="0"/>
        <v>26</v>
      </c>
      <c r="I26" s="14" t="str">
        <f>'2ND'!K27</f>
        <v>NEP</v>
      </c>
      <c r="J26" s="14">
        <f>IF(J$6=0,0,IF(ISNUMBER('2ND'!L27),ROUNDUP('2ND'!L27,0),0))</f>
        <v>5</v>
      </c>
      <c r="K26" s="14">
        <f>IF(K$6=0,0,IF(ISNUMBER('2ND'!M27),ROUNDUP('2ND'!M27,0),0))</f>
        <v>24</v>
      </c>
      <c r="L26" s="14">
        <f t="shared" si="1"/>
        <v>29</v>
      </c>
      <c r="M26" s="14" t="str">
        <f>IF(ISBLANK('2ND'!O27),"ABS",'2ND'!O27)</f>
        <v>MATH</v>
      </c>
      <c r="N26" s="14">
        <f>IF(N$6=0,0,IF(ISNUMBER('2ND'!P27),ROUNDUP('2ND'!P27,0),0))</f>
        <v>5</v>
      </c>
      <c r="O26" s="14">
        <f>IF(O$6=0,0,IF(ISNUMBER('2ND'!Q27),ROUNDUP('2ND'!Q27,0),0))</f>
        <v>21</v>
      </c>
      <c r="P26" s="14">
        <f t="shared" si="2"/>
        <v>26</v>
      </c>
      <c r="Q26" s="14" t="str">
        <f>IF(ISBLANK('2ND'!S27),"ABS",'2ND'!S27)</f>
        <v>SCI</v>
      </c>
      <c r="R26" s="14">
        <f>IF(R$6=0,0,IF(ISNUMBER('2ND'!T27),ROUNDUP('2ND'!T27,0),0))</f>
        <v>3</v>
      </c>
      <c r="S26" s="14">
        <f>IF(S$6=0,0,IF(ISNUMBER('2ND'!U27),ROUNDUP('2ND'!U27,0),0))</f>
        <v>20</v>
      </c>
      <c r="T26" s="14">
        <f t="shared" si="3"/>
        <v>23</v>
      </c>
      <c r="U26" s="14" t="str">
        <f>IF(ISBLANK('2ND'!W27),"ABS",'2ND'!W27)</f>
        <v>SOC</v>
      </c>
      <c r="V26" s="14">
        <f>IF(V$6=0,0,IF(ISNUMBER('2ND'!X27),ROUNDUP('2ND'!X27,0),0))</f>
        <v>5</v>
      </c>
      <c r="W26" s="14">
        <f>IF(W$6=0,0,IF(ISNUMBER('2ND'!Y27),ROUNDUP('2ND'!Y27,0),0))</f>
        <v>24</v>
      </c>
      <c r="X26" s="14">
        <f t="shared" si="4"/>
        <v>29</v>
      </c>
      <c r="Y26" s="14" t="str">
        <f>IF(ISBLANK('2ND'!AA27),"ABS",'2ND'!AA27)</f>
        <v>GK</v>
      </c>
      <c r="Z26" s="14">
        <f>IF(Z$6=0,0,IF(ISNUMBER('2ND'!AB27),ROUNDUP('2ND'!AB27,0),0))</f>
        <v>2</v>
      </c>
      <c r="AA26" s="14">
        <f>IF(AA$6=0,0,IF(ISNUMBER('2ND'!AC27),ROUNDUP('2ND'!AC27,0),0))</f>
        <v>7</v>
      </c>
      <c r="AB26" s="14">
        <f t="shared" si="5"/>
        <v>9</v>
      </c>
      <c r="AC26" s="14" t="str">
        <f>IF(AC$5=0,"",IF(ISBLANK('2ND'!AE27),"ABS",'2ND'!AE27))</f>
        <v>ORA</v>
      </c>
      <c r="AD26" s="14">
        <f>IF(AD$6=0,0,IF(ISNUMBER('2ND'!AF27),ROUNDUP('2ND'!AF27,0),0))</f>
        <v>2</v>
      </c>
      <c r="AE26" s="14">
        <f>IF(AE$6=0,0,IF(ISNUMBER('2ND'!AG27),ROUNDUP('2ND'!AG27,0),0))</f>
        <v>7</v>
      </c>
      <c r="AF26" s="14">
        <f t="shared" si="6"/>
        <v>9</v>
      </c>
      <c r="AG26" s="14" t="str">
        <f>IF(AG$5=0,"",IF(ISBLANK('2ND'!AI27),"ABS",'2ND'!AI27))</f>
        <v>WS</v>
      </c>
      <c r="AH26" s="14">
        <f>IF(AH$6=0,0,IF(ISNUMBER('2ND'!AJ27),ROUNDUP('2ND'!AJ27,0),0))</f>
        <v>2</v>
      </c>
      <c r="AI26" s="14">
        <f>IF(AI$6=0,0,IF(ISNUMBER('2ND'!AK27),ROUNDUP('2ND'!AK27,0),0))</f>
        <v>7</v>
      </c>
      <c r="AJ26" s="14">
        <f t="shared" si="7"/>
        <v>9</v>
      </c>
      <c r="AK26" s="14">
        <f t="shared" si="8"/>
        <v>160</v>
      </c>
      <c r="AL26" s="14">
        <f t="shared" si="9"/>
        <v>49.23</v>
      </c>
      <c r="AM26" s="14" t="str">
        <f t="shared" si="10"/>
        <v/>
      </c>
      <c r="AN26" s="4">
        <f t="shared" si="11"/>
        <v>26</v>
      </c>
      <c r="AO26" s="14">
        <f>'2ND'!AM27</f>
        <v>56</v>
      </c>
    </row>
    <row r="27" spans="1:41">
      <c r="A27" s="4">
        <f>'2ND'!A28</f>
        <v>18</v>
      </c>
      <c r="B27" s="4" t="str">
        <f>'2ND'!B28</f>
        <v>ST0790182</v>
      </c>
      <c r="C27" s="4">
        <f>'2ND'!C28</f>
        <v>200218</v>
      </c>
      <c r="D27" s="4" t="str">
        <f>'2ND'!D28</f>
        <v>PURNIMA JAIRU</v>
      </c>
      <c r="E27" s="14" t="str">
        <f>IF(E$5=0,"",IF(ISBLANK('2ND'!G28),"ABS",'2ND'!G28))</f>
        <v>EN</v>
      </c>
      <c r="F27" s="14">
        <f>IF(F$6=0,0,IF(ISNUMBER('2ND'!H28),ROUNDUP('2ND'!H28,0),0))</f>
        <v>4</v>
      </c>
      <c r="G27" s="14">
        <f>IF(G$6=0,0,IF(ISNUMBER('2ND'!I28),ROUNDUP('2ND'!I28,0),0))</f>
        <v>22</v>
      </c>
      <c r="H27" s="14">
        <f t="shared" si="0"/>
        <v>26</v>
      </c>
      <c r="I27" s="14" t="str">
        <f>'2ND'!K28</f>
        <v>NEP</v>
      </c>
      <c r="J27" s="14">
        <f>IF(J$6=0,0,IF(ISNUMBER('2ND'!L28),ROUNDUP('2ND'!L28,0),0))</f>
        <v>5</v>
      </c>
      <c r="K27" s="14">
        <f>IF(K$6=0,0,IF(ISNUMBER('2ND'!M28),ROUNDUP('2ND'!M28,0),0))</f>
        <v>24</v>
      </c>
      <c r="L27" s="14">
        <f t="shared" si="1"/>
        <v>29</v>
      </c>
      <c r="M27" s="14" t="str">
        <f>IF(ISBLANK('2ND'!O28),"ABS",'2ND'!O28)</f>
        <v>MATH</v>
      </c>
      <c r="N27" s="14">
        <f>IF(N$6=0,0,IF(ISNUMBER('2ND'!P28),ROUNDUP('2ND'!P28,0),0))</f>
        <v>5</v>
      </c>
      <c r="O27" s="14">
        <f>IF(O$6=0,0,IF(ISNUMBER('2ND'!Q28),ROUNDUP('2ND'!Q28,0),0))</f>
        <v>22</v>
      </c>
      <c r="P27" s="14">
        <f t="shared" si="2"/>
        <v>27</v>
      </c>
      <c r="Q27" s="14" t="str">
        <f>IF(ISBLANK('2ND'!S28),"ABS",'2ND'!S28)</f>
        <v>SCI</v>
      </c>
      <c r="R27" s="14">
        <f>IF(R$6=0,0,IF(ISNUMBER('2ND'!T28),ROUNDUP('2ND'!T28,0),0))</f>
        <v>3</v>
      </c>
      <c r="S27" s="14">
        <f>IF(S$6=0,0,IF(ISNUMBER('2ND'!U28),ROUNDUP('2ND'!U28,0),0))</f>
        <v>20</v>
      </c>
      <c r="T27" s="14">
        <f t="shared" si="3"/>
        <v>23</v>
      </c>
      <c r="U27" s="14" t="str">
        <f>IF(ISBLANK('2ND'!W28),"ABS",'2ND'!W28)</f>
        <v>SOC</v>
      </c>
      <c r="V27" s="14">
        <f>IF(V$6=0,0,IF(ISNUMBER('2ND'!X28),ROUNDUP('2ND'!X28,0),0))</f>
        <v>7</v>
      </c>
      <c r="W27" s="14">
        <f>IF(W$6=0,0,IF(ISNUMBER('2ND'!Y28),ROUNDUP('2ND'!Y28,0),0))</f>
        <v>24</v>
      </c>
      <c r="X27" s="14">
        <f t="shared" si="4"/>
        <v>31</v>
      </c>
      <c r="Y27" s="14" t="str">
        <f>IF(ISBLANK('2ND'!AA28),"ABS",'2ND'!AA28)</f>
        <v>GK</v>
      </c>
      <c r="Z27" s="14">
        <f>IF(Z$6=0,0,IF(ISNUMBER('2ND'!AB28),ROUNDUP('2ND'!AB28,0),0))</f>
        <v>3</v>
      </c>
      <c r="AA27" s="14">
        <f>IF(AA$6=0,0,IF(ISNUMBER('2ND'!AC28),ROUNDUP('2ND'!AC28,0),0))</f>
        <v>12</v>
      </c>
      <c r="AB27" s="14">
        <f t="shared" si="5"/>
        <v>15</v>
      </c>
      <c r="AC27" s="14" t="str">
        <f>IF(AC$5=0,"",IF(ISBLANK('2ND'!AE28),"ABS",'2ND'!AE28))</f>
        <v>ORA</v>
      </c>
      <c r="AD27" s="14">
        <f>IF(AD$6=0,0,IF(ISNUMBER('2ND'!AF28),ROUNDUP('2ND'!AF28,0),0))</f>
        <v>3</v>
      </c>
      <c r="AE27" s="14">
        <f>IF(AE$6=0,0,IF(ISNUMBER('2ND'!AG28),ROUNDUP('2ND'!AG28,0),0))</f>
        <v>12</v>
      </c>
      <c r="AF27" s="14">
        <f t="shared" si="6"/>
        <v>15</v>
      </c>
      <c r="AG27" s="14" t="str">
        <f>IF(AG$5=0,"",IF(ISBLANK('2ND'!AI28),"ABS",'2ND'!AI28))</f>
        <v>WS</v>
      </c>
      <c r="AH27" s="14">
        <f>IF(AH$6=0,0,IF(ISNUMBER('2ND'!AJ28),ROUNDUP('2ND'!AJ28,0),0))</f>
        <v>2</v>
      </c>
      <c r="AI27" s="14">
        <f>IF(AI$6=0,0,IF(ISNUMBER('2ND'!AK28),ROUNDUP('2ND'!AK28,0),0))</f>
        <v>12</v>
      </c>
      <c r="AJ27" s="14">
        <f t="shared" si="7"/>
        <v>14</v>
      </c>
      <c r="AK27" s="14">
        <f t="shared" si="8"/>
        <v>180</v>
      </c>
      <c r="AL27" s="14">
        <f t="shared" si="9"/>
        <v>55.38</v>
      </c>
      <c r="AM27" s="14" t="str">
        <f t="shared" si="10"/>
        <v/>
      </c>
      <c r="AN27" s="4">
        <f t="shared" si="11"/>
        <v>24</v>
      </c>
      <c r="AO27" s="14">
        <f>'2ND'!AM28</f>
        <v>54</v>
      </c>
    </row>
    <row r="28" spans="1:41">
      <c r="A28" s="4">
        <f>'2ND'!A29</f>
        <v>19</v>
      </c>
      <c r="B28" s="4" t="str">
        <f>'2ND'!B29</f>
        <v>ST0790113</v>
      </c>
      <c r="C28" s="4">
        <f>'2ND'!C29</f>
        <v>200219</v>
      </c>
      <c r="D28" s="4" t="str">
        <f>'2ND'!D29</f>
        <v>ROYAL TAMANG</v>
      </c>
      <c r="E28" s="14" t="str">
        <f>IF(E$5=0,"",IF(ISBLANK('2ND'!G29),"ABS",'2ND'!G29))</f>
        <v>EN</v>
      </c>
      <c r="F28" s="14">
        <f>IF(F$6=0,0,IF(ISNUMBER('2ND'!H29),ROUNDUP('2ND'!H29,0),0))</f>
        <v>0</v>
      </c>
      <c r="G28" s="14">
        <f>IF(G$6=0,0,IF(ISNUMBER('2ND'!I29),ROUNDUP('2ND'!I29,0),0))</f>
        <v>0</v>
      </c>
      <c r="H28" s="14">
        <f t="shared" si="0"/>
        <v>0</v>
      </c>
      <c r="I28" s="14" t="str">
        <f>'2ND'!K29</f>
        <v>NEP</v>
      </c>
      <c r="J28" s="14">
        <f>IF(J$6=0,0,IF(ISNUMBER('2ND'!L29),ROUNDUP('2ND'!L29,0),0))</f>
        <v>0</v>
      </c>
      <c r="K28" s="14">
        <f>IF(K$6=0,0,IF(ISNUMBER('2ND'!M29),ROUNDUP('2ND'!M29,0),0))</f>
        <v>0</v>
      </c>
      <c r="L28" s="14">
        <f t="shared" si="1"/>
        <v>0</v>
      </c>
      <c r="M28" s="14" t="str">
        <f>IF(ISBLANK('2ND'!O29),"ABS",'2ND'!O29)</f>
        <v>MATH</v>
      </c>
      <c r="N28" s="14">
        <f>IF(N$6=0,0,IF(ISNUMBER('2ND'!P29),ROUNDUP('2ND'!P29,0),0))</f>
        <v>0</v>
      </c>
      <c r="O28" s="14">
        <f>IF(O$6=0,0,IF(ISNUMBER('2ND'!Q29),ROUNDUP('2ND'!Q29,0),0))</f>
        <v>0</v>
      </c>
      <c r="P28" s="14">
        <f t="shared" si="2"/>
        <v>0</v>
      </c>
      <c r="Q28" s="14" t="str">
        <f>IF(ISBLANK('2ND'!S29),"ABS",'2ND'!S29)</f>
        <v>SCI</v>
      </c>
      <c r="R28" s="14">
        <f>IF(R$6=0,0,IF(ISNUMBER('2ND'!T29),ROUNDUP('2ND'!T29,0),0))</f>
        <v>0</v>
      </c>
      <c r="S28" s="14">
        <f>IF(S$6=0,0,IF(ISNUMBER('2ND'!U29),ROUNDUP('2ND'!U29,0),0))</f>
        <v>0</v>
      </c>
      <c r="T28" s="14">
        <f t="shared" si="3"/>
        <v>0</v>
      </c>
      <c r="U28" s="14" t="str">
        <f>IF(ISBLANK('2ND'!W29),"ABS",'2ND'!W29)</f>
        <v>SOC</v>
      </c>
      <c r="V28" s="14">
        <f>IF(V$6=0,0,IF(ISNUMBER('2ND'!X29),ROUNDUP('2ND'!X29,0),0))</f>
        <v>0</v>
      </c>
      <c r="W28" s="14">
        <f>IF(W$6=0,0,IF(ISNUMBER('2ND'!Y29),ROUNDUP('2ND'!Y29,0),0))</f>
        <v>0</v>
      </c>
      <c r="X28" s="14">
        <f t="shared" si="4"/>
        <v>0</v>
      </c>
      <c r="Y28" s="14" t="str">
        <f>IF(ISBLANK('2ND'!AA29),"ABS",'2ND'!AA29)</f>
        <v>GK</v>
      </c>
      <c r="Z28" s="14">
        <f>IF(Z$6=0,0,IF(ISNUMBER('2ND'!AB29),ROUNDUP('2ND'!AB29,0),0))</f>
        <v>0</v>
      </c>
      <c r="AA28" s="14">
        <f>IF(AA$6=0,0,IF(ISNUMBER('2ND'!AC29),ROUNDUP('2ND'!AC29,0),0))</f>
        <v>0</v>
      </c>
      <c r="AB28" s="14">
        <f t="shared" si="5"/>
        <v>0</v>
      </c>
      <c r="AC28" s="14" t="str">
        <f>IF(AC$5=0,"",IF(ISBLANK('2ND'!AE29),"ABS",'2ND'!AE29))</f>
        <v>ORA</v>
      </c>
      <c r="AD28" s="14">
        <f>IF(AD$6=0,0,IF(ISNUMBER('2ND'!AF29),ROUNDUP('2ND'!AF29,0),0))</f>
        <v>0</v>
      </c>
      <c r="AE28" s="14">
        <f>IF(AE$6=0,0,IF(ISNUMBER('2ND'!AG29),ROUNDUP('2ND'!AG29,0),0))</f>
        <v>0</v>
      </c>
      <c r="AF28" s="14">
        <f t="shared" si="6"/>
        <v>0</v>
      </c>
      <c r="AG28" s="14" t="str">
        <f>IF(AG$5=0,"",IF(ISBLANK('2ND'!AI29),"ABS",'2ND'!AI29))</f>
        <v>WS</v>
      </c>
      <c r="AH28" s="14">
        <f>IF(AH$6=0,0,IF(ISNUMBER('2ND'!AJ29),ROUNDUP('2ND'!AJ29,0),0))</f>
        <v>0</v>
      </c>
      <c r="AI28" s="14">
        <f>IF(AI$6=0,0,IF(ISNUMBER('2ND'!AK29),ROUNDUP('2ND'!AK29,0),0))</f>
        <v>0</v>
      </c>
      <c r="AJ28" s="14">
        <f t="shared" si="7"/>
        <v>0</v>
      </c>
      <c r="AK28" s="14">
        <f t="shared" si="8"/>
        <v>0</v>
      </c>
      <c r="AL28" s="14">
        <f t="shared" si="9"/>
        <v>0</v>
      </c>
      <c r="AM28" s="14" t="str">
        <f t="shared" si="10"/>
        <v/>
      </c>
      <c r="AN28" s="4">
        <f t="shared" si="11"/>
        <v>28</v>
      </c>
      <c r="AO28" s="14">
        <f>'2ND'!AM29</f>
        <v>52</v>
      </c>
    </row>
    <row r="29" spans="1:41">
      <c r="A29" s="4">
        <f>'2ND'!A30</f>
        <v>20</v>
      </c>
      <c r="B29" s="4" t="str">
        <f>'2ND'!B30</f>
        <v>ST0790211</v>
      </c>
      <c r="C29" s="4">
        <f>'2ND'!C30</f>
        <v>200220</v>
      </c>
      <c r="D29" s="4" t="str">
        <f>'2ND'!D30</f>
        <v>SALUM BISHWAKARMA</v>
      </c>
      <c r="E29" s="14" t="str">
        <f>IF(E$5=0,"",IF(ISBLANK('2ND'!G30),"ABS",'2ND'!G30))</f>
        <v>EN</v>
      </c>
      <c r="F29" s="14">
        <f>IF(F$6=0,0,IF(ISNUMBER('2ND'!H30),ROUNDUP('2ND'!H30,0),0))</f>
        <v>4</v>
      </c>
      <c r="G29" s="14">
        <f>IF(G$6=0,0,IF(ISNUMBER('2ND'!I30),ROUNDUP('2ND'!I30,0),0))</f>
        <v>22</v>
      </c>
      <c r="H29" s="14">
        <f t="shared" si="0"/>
        <v>26</v>
      </c>
      <c r="I29" s="14" t="str">
        <f>'2ND'!K30</f>
        <v>NEP</v>
      </c>
      <c r="J29" s="14">
        <f>IF(J$6=0,0,IF(ISNUMBER('2ND'!L30),ROUNDUP('2ND'!L30,0),0))</f>
        <v>5</v>
      </c>
      <c r="K29" s="14">
        <f>IF(K$6=0,0,IF(ISNUMBER('2ND'!M30),ROUNDUP('2ND'!M30,0),0))</f>
        <v>24</v>
      </c>
      <c r="L29" s="14">
        <f t="shared" si="1"/>
        <v>29</v>
      </c>
      <c r="M29" s="14" t="str">
        <f>IF(ISBLANK('2ND'!O30),"ABS",'2ND'!O30)</f>
        <v>MATH</v>
      </c>
      <c r="N29" s="14">
        <f>IF(N$6=0,0,IF(ISNUMBER('2ND'!P30),ROUNDUP('2ND'!P30,0),0))</f>
        <v>1</v>
      </c>
      <c r="O29" s="14">
        <f>IF(O$6=0,0,IF(ISNUMBER('2ND'!Q30),ROUNDUP('2ND'!Q30,0),0))</f>
        <v>20</v>
      </c>
      <c r="P29" s="14">
        <f t="shared" si="2"/>
        <v>21</v>
      </c>
      <c r="Q29" s="14" t="str">
        <f>IF(ISBLANK('2ND'!S30),"ABS",'2ND'!S30)</f>
        <v>SCI</v>
      </c>
      <c r="R29" s="14">
        <f>IF(R$6=0,0,IF(ISNUMBER('2ND'!T30),ROUNDUP('2ND'!T30,0),0))</f>
        <v>2</v>
      </c>
      <c r="S29" s="14">
        <f>IF(S$6=0,0,IF(ISNUMBER('2ND'!U30),ROUNDUP('2ND'!U30,0),0))</f>
        <v>20</v>
      </c>
      <c r="T29" s="14">
        <f t="shared" si="3"/>
        <v>22</v>
      </c>
      <c r="U29" s="14" t="str">
        <f>IF(ISBLANK('2ND'!W30),"ABS",'2ND'!W30)</f>
        <v>SOC</v>
      </c>
      <c r="V29" s="14">
        <f>IF(V$6=0,0,IF(ISNUMBER('2ND'!X30),ROUNDUP('2ND'!X30,0),0))</f>
        <v>1</v>
      </c>
      <c r="W29" s="14">
        <f>IF(W$6=0,0,IF(ISNUMBER('2ND'!Y30),ROUNDUP('2ND'!Y30,0),0))</f>
        <v>24</v>
      </c>
      <c r="X29" s="14">
        <f t="shared" si="4"/>
        <v>25</v>
      </c>
      <c r="Y29" s="14" t="str">
        <f>IF(ISBLANK('2ND'!AA30),"ABS",'2ND'!AA30)</f>
        <v>GK</v>
      </c>
      <c r="Z29" s="14">
        <f>IF(Z$6=0,0,IF(ISNUMBER('2ND'!AB30),ROUNDUP('2ND'!AB30,0),0))</f>
        <v>4</v>
      </c>
      <c r="AA29" s="14">
        <f>IF(AA$6=0,0,IF(ISNUMBER('2ND'!AC30),ROUNDUP('2ND'!AC30,0),0))</f>
        <v>17</v>
      </c>
      <c r="AB29" s="14">
        <f t="shared" si="5"/>
        <v>21</v>
      </c>
      <c r="AC29" s="14" t="str">
        <f>IF(AC$5=0,"",IF(ISBLANK('2ND'!AE30),"ABS",'2ND'!AE30))</f>
        <v>ORA</v>
      </c>
      <c r="AD29" s="14">
        <f>IF(AD$6=0,0,IF(ISNUMBER('2ND'!AF30),ROUNDUP('2ND'!AF30,0),0))</f>
        <v>2</v>
      </c>
      <c r="AE29" s="14">
        <f>IF(AE$6=0,0,IF(ISNUMBER('2ND'!AG30),ROUNDUP('2ND'!AG30,0),0))</f>
        <v>17</v>
      </c>
      <c r="AF29" s="14">
        <f t="shared" si="6"/>
        <v>19</v>
      </c>
      <c r="AG29" s="14" t="str">
        <f>IF(AG$5=0,"",IF(ISBLANK('2ND'!AI30),"ABS",'2ND'!AI30))</f>
        <v>WS</v>
      </c>
      <c r="AH29" s="14">
        <f>IF(AH$6=0,0,IF(ISNUMBER('2ND'!AJ30),ROUNDUP('2ND'!AJ30,0),0))</f>
        <v>2</v>
      </c>
      <c r="AI29" s="14">
        <f>IF(AI$6=0,0,IF(ISNUMBER('2ND'!AK30),ROUNDUP('2ND'!AK30,0),0))</f>
        <v>17</v>
      </c>
      <c r="AJ29" s="14">
        <f t="shared" si="7"/>
        <v>19</v>
      </c>
      <c r="AK29" s="14">
        <f t="shared" si="8"/>
        <v>182</v>
      </c>
      <c r="AL29" s="14">
        <f t="shared" si="9"/>
        <v>56</v>
      </c>
      <c r="AM29" s="14" t="str">
        <f t="shared" si="10"/>
        <v/>
      </c>
      <c r="AN29" s="4">
        <f t="shared" si="11"/>
        <v>22</v>
      </c>
      <c r="AO29" s="14">
        <f>'2ND'!AM30</f>
        <v>52</v>
      </c>
    </row>
    <row r="30" spans="1:41">
      <c r="A30" s="4">
        <f>'2ND'!A31</f>
        <v>21</v>
      </c>
      <c r="B30" s="4" t="str">
        <f>'2ND'!B31</f>
        <v>ST0800300</v>
      </c>
      <c r="C30" s="4">
        <f>'2ND'!C31</f>
        <v>200221</v>
      </c>
      <c r="D30" s="4" t="str">
        <f>'2ND'!D31</f>
        <v>SAMIKSHYA LAWATI</v>
      </c>
      <c r="E30" s="14" t="str">
        <f>IF(E$5=0,"",IF(ISBLANK('2ND'!G31),"ABS",'2ND'!G31))</f>
        <v>EN</v>
      </c>
      <c r="F30" s="14">
        <f>IF(F$6=0,0,IF(ISNUMBER('2ND'!H31),ROUNDUP('2ND'!H31,0),0))</f>
        <v>8</v>
      </c>
      <c r="G30" s="14">
        <f>IF(G$6=0,0,IF(ISNUMBER('2ND'!I31),ROUNDUP('2ND'!I31,0),0))</f>
        <v>25</v>
      </c>
      <c r="H30" s="14">
        <f t="shared" si="0"/>
        <v>33</v>
      </c>
      <c r="I30" s="14" t="str">
        <f>'2ND'!K31</f>
        <v>NEP</v>
      </c>
      <c r="J30" s="14">
        <f>IF(J$6=0,0,IF(ISNUMBER('2ND'!L31),ROUNDUP('2ND'!L31,0),0))</f>
        <v>6</v>
      </c>
      <c r="K30" s="14">
        <f>IF(K$6=0,0,IF(ISNUMBER('2ND'!M31),ROUNDUP('2ND'!M31,0),0))</f>
        <v>24</v>
      </c>
      <c r="L30" s="14">
        <f t="shared" si="1"/>
        <v>30</v>
      </c>
      <c r="M30" s="14" t="str">
        <f>IF(ISBLANK('2ND'!O31),"ABS",'2ND'!O31)</f>
        <v>MATH</v>
      </c>
      <c r="N30" s="14">
        <f>IF(N$6=0,0,IF(ISNUMBER('2ND'!P31),ROUNDUP('2ND'!P31,0),0))</f>
        <v>7</v>
      </c>
      <c r="O30" s="14">
        <f>IF(O$6=0,0,IF(ISNUMBER('2ND'!Q31),ROUNDUP('2ND'!Q31,0),0))</f>
        <v>24</v>
      </c>
      <c r="P30" s="14">
        <f t="shared" si="2"/>
        <v>31</v>
      </c>
      <c r="Q30" s="14" t="str">
        <f>IF(ISBLANK('2ND'!S31),"ABS",'2ND'!S31)</f>
        <v>SCI</v>
      </c>
      <c r="R30" s="14">
        <f>IF(R$6=0,0,IF(ISNUMBER('2ND'!T31),ROUNDUP('2ND'!T31,0),0))</f>
        <v>5</v>
      </c>
      <c r="S30" s="14">
        <f>IF(S$6=0,0,IF(ISNUMBER('2ND'!U31),ROUNDUP('2ND'!U31,0),0))</f>
        <v>21</v>
      </c>
      <c r="T30" s="14">
        <f t="shared" si="3"/>
        <v>26</v>
      </c>
      <c r="U30" s="14" t="str">
        <f>IF(ISBLANK('2ND'!W31),"ABS",'2ND'!W31)</f>
        <v>SOC</v>
      </c>
      <c r="V30" s="14">
        <f>IF(V$6=0,0,IF(ISNUMBER('2ND'!X31),ROUNDUP('2ND'!X31,0),0))</f>
        <v>5</v>
      </c>
      <c r="W30" s="14">
        <f>IF(W$6=0,0,IF(ISNUMBER('2ND'!Y31),ROUNDUP('2ND'!Y31,0),0))</f>
        <v>24</v>
      </c>
      <c r="X30" s="14">
        <f t="shared" si="4"/>
        <v>29</v>
      </c>
      <c r="Y30" s="14" t="str">
        <f>IF(ISBLANK('2ND'!AA31),"ABS",'2ND'!AA31)</f>
        <v>GK</v>
      </c>
      <c r="Z30" s="14">
        <f>IF(Z$6=0,0,IF(ISNUMBER('2ND'!AB31),ROUNDUP('2ND'!AB31,0),0))</f>
        <v>4</v>
      </c>
      <c r="AA30" s="14">
        <f>IF(AA$6=0,0,IF(ISNUMBER('2ND'!AC31),ROUNDUP('2ND'!AC31,0),0))</f>
        <v>20</v>
      </c>
      <c r="AB30" s="14">
        <f t="shared" si="5"/>
        <v>24</v>
      </c>
      <c r="AC30" s="14" t="str">
        <f>IF(AC$5=0,"",IF(ISBLANK('2ND'!AE31),"ABS",'2ND'!AE31))</f>
        <v>ORA</v>
      </c>
      <c r="AD30" s="14">
        <f>IF(AD$6=0,0,IF(ISNUMBER('2ND'!AF31),ROUNDUP('2ND'!AF31,0),0))</f>
        <v>4</v>
      </c>
      <c r="AE30" s="14">
        <f>IF(AE$6=0,0,IF(ISNUMBER('2ND'!AG31),ROUNDUP('2ND'!AG31,0),0))</f>
        <v>20</v>
      </c>
      <c r="AF30" s="14">
        <f t="shared" si="6"/>
        <v>24</v>
      </c>
      <c r="AG30" s="14" t="str">
        <f>IF(AG$5=0,"",IF(ISBLANK('2ND'!AI31),"ABS",'2ND'!AI31))</f>
        <v>WS</v>
      </c>
      <c r="AH30" s="14">
        <f>IF(AH$6=0,0,IF(ISNUMBER('2ND'!AJ31),ROUNDUP('2ND'!AJ31,0),0))</f>
        <v>3</v>
      </c>
      <c r="AI30" s="14">
        <f>IF(AI$6=0,0,IF(ISNUMBER('2ND'!AK31),ROUNDUP('2ND'!AK31,0),0))</f>
        <v>20</v>
      </c>
      <c r="AJ30" s="14">
        <f t="shared" si="7"/>
        <v>23</v>
      </c>
      <c r="AK30" s="14">
        <f t="shared" si="8"/>
        <v>220</v>
      </c>
      <c r="AL30" s="14">
        <f t="shared" si="9"/>
        <v>67.69</v>
      </c>
      <c r="AM30" s="14" t="str">
        <f t="shared" si="10"/>
        <v>PASS</v>
      </c>
      <c r="AN30" s="4">
        <f t="shared" si="11"/>
        <v>11</v>
      </c>
      <c r="AO30" s="14">
        <f>'2ND'!AM31</f>
        <v>51</v>
      </c>
    </row>
    <row r="31" spans="1:41">
      <c r="A31" s="4">
        <f>'2ND'!A32</f>
        <v>22</v>
      </c>
      <c r="B31" s="4" t="str">
        <f>'2ND'!B32</f>
        <v>ST0790111</v>
      </c>
      <c r="C31" s="4">
        <f>'2ND'!C32</f>
        <v>200222</v>
      </c>
      <c r="D31" s="4" t="str">
        <f>'2ND'!D32</f>
        <v>SHARAYAN BISHWAKARMA</v>
      </c>
      <c r="E31" s="14" t="str">
        <f>IF(E$5=0,"",IF(ISBLANK('2ND'!G32),"ABS",'2ND'!G32))</f>
        <v>EN</v>
      </c>
      <c r="F31" s="14">
        <f>IF(F$6=0,0,IF(ISNUMBER('2ND'!H32),ROUNDUP('2ND'!H32,0),0))</f>
        <v>8</v>
      </c>
      <c r="G31" s="14">
        <f>IF(G$6=0,0,IF(ISNUMBER('2ND'!I32),ROUNDUP('2ND'!I32,0),0))</f>
        <v>25</v>
      </c>
      <c r="H31" s="14">
        <f t="shared" si="0"/>
        <v>33</v>
      </c>
      <c r="I31" s="14" t="str">
        <f>'2ND'!K32</f>
        <v>NEP</v>
      </c>
      <c r="J31" s="14">
        <f>IF(J$6=0,0,IF(ISNUMBER('2ND'!L32),ROUNDUP('2ND'!L32,0),0))</f>
        <v>9</v>
      </c>
      <c r="K31" s="14">
        <f>IF(K$6=0,0,IF(ISNUMBER('2ND'!M32),ROUNDUP('2ND'!M32,0),0))</f>
        <v>25</v>
      </c>
      <c r="L31" s="14">
        <f t="shared" si="1"/>
        <v>34</v>
      </c>
      <c r="M31" s="14" t="str">
        <f>IF(ISBLANK('2ND'!O32),"ABS",'2ND'!O32)</f>
        <v>MATH</v>
      </c>
      <c r="N31" s="14">
        <f>IF(N$6=0,0,IF(ISNUMBER('2ND'!P32),ROUNDUP('2ND'!P32,0),0))</f>
        <v>6</v>
      </c>
      <c r="O31" s="14">
        <f>IF(O$6=0,0,IF(ISNUMBER('2ND'!Q32),ROUNDUP('2ND'!Q32,0),0))</f>
        <v>24</v>
      </c>
      <c r="P31" s="14">
        <f t="shared" si="2"/>
        <v>30</v>
      </c>
      <c r="Q31" s="14" t="str">
        <f>IF(ISBLANK('2ND'!S32),"ABS",'2ND'!S32)</f>
        <v>SCI</v>
      </c>
      <c r="R31" s="14">
        <f>IF(R$6=0,0,IF(ISNUMBER('2ND'!T32),ROUNDUP('2ND'!T32,0),0))</f>
        <v>5</v>
      </c>
      <c r="S31" s="14">
        <f>IF(S$6=0,0,IF(ISNUMBER('2ND'!U32),ROUNDUP('2ND'!U32,0),0))</f>
        <v>22</v>
      </c>
      <c r="T31" s="14">
        <f t="shared" si="3"/>
        <v>27</v>
      </c>
      <c r="U31" s="14" t="str">
        <f>IF(ISBLANK('2ND'!W32),"ABS",'2ND'!W32)</f>
        <v>SOC</v>
      </c>
      <c r="V31" s="14">
        <f>IF(V$6=0,0,IF(ISNUMBER('2ND'!X32),ROUNDUP('2ND'!X32,0),0))</f>
        <v>5</v>
      </c>
      <c r="W31" s="14">
        <f>IF(W$6=0,0,IF(ISNUMBER('2ND'!Y32),ROUNDUP('2ND'!Y32,0),0))</f>
        <v>25</v>
      </c>
      <c r="X31" s="14">
        <f t="shared" si="4"/>
        <v>30</v>
      </c>
      <c r="Y31" s="14" t="str">
        <f>IF(ISBLANK('2ND'!AA32),"ABS",'2ND'!AA32)</f>
        <v>GK</v>
      </c>
      <c r="Z31" s="14">
        <f>IF(Z$6=0,0,IF(ISNUMBER('2ND'!AB32),ROUNDUP('2ND'!AB32,0),0))</f>
        <v>4</v>
      </c>
      <c r="AA31" s="14">
        <f>IF(AA$6=0,0,IF(ISNUMBER('2ND'!AC32),ROUNDUP('2ND'!AC32,0),0))</f>
        <v>16</v>
      </c>
      <c r="AB31" s="14">
        <f t="shared" si="5"/>
        <v>20</v>
      </c>
      <c r="AC31" s="14" t="str">
        <f>IF(AC$5=0,"",IF(ISBLANK('2ND'!AE32),"ABS",'2ND'!AE32))</f>
        <v>ORA</v>
      </c>
      <c r="AD31" s="14">
        <f>IF(AD$6=0,0,IF(ISNUMBER('2ND'!AF32),ROUNDUP('2ND'!AF32,0),0))</f>
        <v>5</v>
      </c>
      <c r="AE31" s="14">
        <f>IF(AE$6=0,0,IF(ISNUMBER('2ND'!AG32),ROUNDUP('2ND'!AG32,0),0))</f>
        <v>16</v>
      </c>
      <c r="AF31" s="14">
        <f t="shared" si="6"/>
        <v>21</v>
      </c>
      <c r="AG31" s="14" t="str">
        <f>IF(AG$5=0,"",IF(ISBLANK('2ND'!AI32),"ABS",'2ND'!AI32))</f>
        <v>WS</v>
      </c>
      <c r="AH31" s="14">
        <f>IF(AH$6=0,0,IF(ISNUMBER('2ND'!AJ32),ROUNDUP('2ND'!AJ32,0),0))</f>
        <v>4</v>
      </c>
      <c r="AI31" s="14">
        <f>IF(AI$6=0,0,IF(ISNUMBER('2ND'!AK32),ROUNDUP('2ND'!AK32,0),0))</f>
        <v>16</v>
      </c>
      <c r="AJ31" s="14">
        <f t="shared" si="7"/>
        <v>20</v>
      </c>
      <c r="AK31" s="14">
        <f t="shared" si="8"/>
        <v>215</v>
      </c>
      <c r="AL31" s="14">
        <f t="shared" si="9"/>
        <v>66.150000000000006</v>
      </c>
      <c r="AM31" s="14" t="str">
        <f t="shared" si="10"/>
        <v>PASS</v>
      </c>
      <c r="AN31" s="4">
        <f t="shared" si="11"/>
        <v>13</v>
      </c>
      <c r="AO31" s="14">
        <f>'2ND'!AM32</f>
        <v>53</v>
      </c>
    </row>
    <row r="32" spans="1:41">
      <c r="A32" s="4">
        <f>'2ND'!A33</f>
        <v>23</v>
      </c>
      <c r="B32" s="4" t="str">
        <f>'2ND'!B33</f>
        <v>ST0790192</v>
      </c>
      <c r="C32" s="4">
        <f>'2ND'!C33</f>
        <v>200223</v>
      </c>
      <c r="D32" s="4" t="str">
        <f>'2ND'!D33</f>
        <v>SOING THAPA MAGAR</v>
      </c>
      <c r="E32" s="14" t="str">
        <f>IF(E$5=0,"",IF(ISBLANK('2ND'!G33),"ABS",'2ND'!G33))</f>
        <v>EN</v>
      </c>
      <c r="F32" s="14">
        <f>IF(F$6=0,0,IF(ISNUMBER('2ND'!H33),ROUNDUP('2ND'!H33,0),0))</f>
        <v>8</v>
      </c>
      <c r="G32" s="14">
        <f>IF(G$6=0,0,IF(ISNUMBER('2ND'!I33),ROUNDUP('2ND'!I33,0),0))</f>
        <v>20</v>
      </c>
      <c r="H32" s="14">
        <f t="shared" si="0"/>
        <v>28</v>
      </c>
      <c r="I32" s="14" t="str">
        <f>'2ND'!K33</f>
        <v>NEP</v>
      </c>
      <c r="J32" s="14">
        <f>IF(J$6=0,0,IF(ISNUMBER('2ND'!L33),ROUNDUP('2ND'!L33,0),0))</f>
        <v>8</v>
      </c>
      <c r="K32" s="14">
        <f>IF(K$6=0,0,IF(ISNUMBER('2ND'!M33),ROUNDUP('2ND'!M33,0),0))</f>
        <v>25</v>
      </c>
      <c r="L32" s="14">
        <f t="shared" si="1"/>
        <v>33</v>
      </c>
      <c r="M32" s="14" t="str">
        <f>IF(ISBLANK('2ND'!O33),"ABS",'2ND'!O33)</f>
        <v>MATH</v>
      </c>
      <c r="N32" s="14">
        <f>IF(N$6=0,0,IF(ISNUMBER('2ND'!P33),ROUNDUP('2ND'!P33,0),0))</f>
        <v>5</v>
      </c>
      <c r="O32" s="14">
        <f>IF(O$6=0,0,IF(ISNUMBER('2ND'!Q33),ROUNDUP('2ND'!Q33,0),0))</f>
        <v>24</v>
      </c>
      <c r="P32" s="14">
        <f t="shared" si="2"/>
        <v>29</v>
      </c>
      <c r="Q32" s="14" t="str">
        <f>IF(ISBLANK('2ND'!S33),"ABS",'2ND'!S33)</f>
        <v>SCI</v>
      </c>
      <c r="R32" s="14">
        <f>IF(R$6=0,0,IF(ISNUMBER('2ND'!T33),ROUNDUP('2ND'!T33,0),0))</f>
        <v>3</v>
      </c>
      <c r="S32" s="14">
        <f>IF(S$6=0,0,IF(ISNUMBER('2ND'!U33),ROUNDUP('2ND'!U33,0),0))</f>
        <v>20</v>
      </c>
      <c r="T32" s="14">
        <f t="shared" si="3"/>
        <v>23</v>
      </c>
      <c r="U32" s="14" t="str">
        <f>IF(ISBLANK('2ND'!W33),"ABS",'2ND'!W33)</f>
        <v>SOC</v>
      </c>
      <c r="V32" s="14">
        <f>IF(V$6=0,0,IF(ISNUMBER('2ND'!X33),ROUNDUP('2ND'!X33,0),0))</f>
        <v>4</v>
      </c>
      <c r="W32" s="14">
        <f>IF(W$6=0,0,IF(ISNUMBER('2ND'!Y33),ROUNDUP('2ND'!Y33,0),0))</f>
        <v>25</v>
      </c>
      <c r="X32" s="14">
        <f t="shared" si="4"/>
        <v>29</v>
      </c>
      <c r="Y32" s="14" t="str">
        <f>IF(ISBLANK('2ND'!AA33),"ABS",'2ND'!AA33)</f>
        <v>GK</v>
      </c>
      <c r="Z32" s="14">
        <f>IF(Z$6=0,0,IF(ISNUMBER('2ND'!AB33),ROUNDUP('2ND'!AB33,0),0))</f>
        <v>3</v>
      </c>
      <c r="AA32" s="14">
        <f>IF(AA$6=0,0,IF(ISNUMBER('2ND'!AC33),ROUNDUP('2ND'!AC33,0),0))</f>
        <v>15</v>
      </c>
      <c r="AB32" s="14">
        <f t="shared" si="5"/>
        <v>18</v>
      </c>
      <c r="AC32" s="14" t="str">
        <f>IF(AC$5=0,"",IF(ISBLANK('2ND'!AE33),"ABS",'2ND'!AE33))</f>
        <v>ORA</v>
      </c>
      <c r="AD32" s="14">
        <f>IF(AD$6=0,0,IF(ISNUMBER('2ND'!AF33),ROUNDUP('2ND'!AF33,0),0))</f>
        <v>3</v>
      </c>
      <c r="AE32" s="14">
        <f>IF(AE$6=0,0,IF(ISNUMBER('2ND'!AG33),ROUNDUP('2ND'!AG33,0),0))</f>
        <v>15</v>
      </c>
      <c r="AF32" s="14">
        <f t="shared" si="6"/>
        <v>18</v>
      </c>
      <c r="AG32" s="14" t="str">
        <f>IF(AG$5=0,"",IF(ISBLANK('2ND'!AI33),"ABS",'2ND'!AI33))</f>
        <v>WS</v>
      </c>
      <c r="AH32" s="14">
        <f>IF(AH$6=0,0,IF(ISNUMBER('2ND'!AJ33),ROUNDUP('2ND'!AJ33,0),0))</f>
        <v>4</v>
      </c>
      <c r="AI32" s="14">
        <f>IF(AI$6=0,0,IF(ISNUMBER('2ND'!AK33),ROUNDUP('2ND'!AK33,0),0))</f>
        <v>15</v>
      </c>
      <c r="AJ32" s="14">
        <f t="shared" si="7"/>
        <v>19</v>
      </c>
      <c r="AK32" s="14">
        <f t="shared" si="8"/>
        <v>197</v>
      </c>
      <c r="AL32" s="14">
        <f t="shared" si="9"/>
        <v>60.62</v>
      </c>
      <c r="AM32" s="14" t="str">
        <f t="shared" si="10"/>
        <v/>
      </c>
      <c r="AN32" s="4">
        <f t="shared" si="11"/>
        <v>19</v>
      </c>
      <c r="AO32" s="14">
        <f>'2ND'!AM33</f>
        <v>49</v>
      </c>
    </row>
    <row r="33" spans="1:41">
      <c r="A33" s="4">
        <f>'2ND'!A34</f>
        <v>24</v>
      </c>
      <c r="B33" s="4" t="str">
        <f>'2ND'!B34</f>
        <v>ST0790125</v>
      </c>
      <c r="C33" s="4">
        <f>'2ND'!C34</f>
        <v>200224</v>
      </c>
      <c r="D33" s="4" t="str">
        <f>'2ND'!D34</f>
        <v>SUHANG LIMBU</v>
      </c>
      <c r="E33" s="14" t="str">
        <f>IF(E$5=0,"",IF(ISBLANK('2ND'!G34),"ABS",'2ND'!G34))</f>
        <v>EN</v>
      </c>
      <c r="F33" s="14">
        <f>IF(F$6=0,0,IF(ISNUMBER('2ND'!H34),ROUNDUP('2ND'!H34,0),0))</f>
        <v>7</v>
      </c>
      <c r="G33" s="14">
        <f>IF(G$6=0,0,IF(ISNUMBER('2ND'!I34),ROUNDUP('2ND'!I34,0),0))</f>
        <v>25</v>
      </c>
      <c r="H33" s="14">
        <f t="shared" si="0"/>
        <v>32</v>
      </c>
      <c r="I33" s="14" t="str">
        <f>'2ND'!K34</f>
        <v>NEP</v>
      </c>
      <c r="J33" s="14">
        <f>IF(J$6=0,0,IF(ISNUMBER('2ND'!L34),ROUNDUP('2ND'!L34,0),0))</f>
        <v>7</v>
      </c>
      <c r="K33" s="14">
        <f>IF(K$6=0,0,IF(ISNUMBER('2ND'!M34),ROUNDUP('2ND'!M34,0),0))</f>
        <v>25</v>
      </c>
      <c r="L33" s="14">
        <f t="shared" si="1"/>
        <v>32</v>
      </c>
      <c r="M33" s="14" t="str">
        <f>IF(ISBLANK('2ND'!O34),"ABS",'2ND'!O34)</f>
        <v>MATH</v>
      </c>
      <c r="N33" s="14">
        <f>IF(N$6=0,0,IF(ISNUMBER('2ND'!P34),ROUNDUP('2ND'!P34,0),0))</f>
        <v>7</v>
      </c>
      <c r="O33" s="14">
        <f>IF(O$6=0,0,IF(ISNUMBER('2ND'!Q34),ROUNDUP('2ND'!Q34,0),0))</f>
        <v>24</v>
      </c>
      <c r="P33" s="14">
        <f t="shared" si="2"/>
        <v>31</v>
      </c>
      <c r="Q33" s="14" t="str">
        <f>IF(ISBLANK('2ND'!S34),"ABS",'2ND'!S34)</f>
        <v>SCI</v>
      </c>
      <c r="R33" s="14">
        <f>IF(R$6=0,0,IF(ISNUMBER('2ND'!T34),ROUNDUP('2ND'!T34,0),0))</f>
        <v>5</v>
      </c>
      <c r="S33" s="14">
        <f>IF(S$6=0,0,IF(ISNUMBER('2ND'!U34),ROUNDUP('2ND'!U34,0),0))</f>
        <v>22</v>
      </c>
      <c r="T33" s="14">
        <f t="shared" si="3"/>
        <v>27</v>
      </c>
      <c r="U33" s="14" t="str">
        <f>IF(ISBLANK('2ND'!W34),"ABS",'2ND'!W34)</f>
        <v>SOC</v>
      </c>
      <c r="V33" s="14">
        <f>IF(V$6=0,0,IF(ISNUMBER('2ND'!X34),ROUNDUP('2ND'!X34,0),0))</f>
        <v>6</v>
      </c>
      <c r="W33" s="14">
        <f>IF(W$6=0,0,IF(ISNUMBER('2ND'!Y34),ROUNDUP('2ND'!Y34,0),0))</f>
        <v>25</v>
      </c>
      <c r="X33" s="14">
        <f t="shared" si="4"/>
        <v>31</v>
      </c>
      <c r="Y33" s="14" t="str">
        <f>IF(ISBLANK('2ND'!AA34),"ABS",'2ND'!AA34)</f>
        <v>GK</v>
      </c>
      <c r="Z33" s="14">
        <f>IF(Z$6=0,0,IF(ISNUMBER('2ND'!AB34),ROUNDUP('2ND'!AB34,0),0))</f>
        <v>3</v>
      </c>
      <c r="AA33" s="14">
        <f>IF(AA$6=0,0,IF(ISNUMBER('2ND'!AC34),ROUNDUP('2ND'!AC34,0),0))</f>
        <v>15</v>
      </c>
      <c r="AB33" s="14">
        <f t="shared" si="5"/>
        <v>18</v>
      </c>
      <c r="AC33" s="14" t="str">
        <f>IF(AC$5=0,"",IF(ISBLANK('2ND'!AE34),"ABS",'2ND'!AE34))</f>
        <v>ORA</v>
      </c>
      <c r="AD33" s="14">
        <f>IF(AD$6=0,0,IF(ISNUMBER('2ND'!AF34),ROUNDUP('2ND'!AF34,0),0))</f>
        <v>3</v>
      </c>
      <c r="AE33" s="14">
        <f>IF(AE$6=0,0,IF(ISNUMBER('2ND'!AG34),ROUNDUP('2ND'!AG34,0),0))</f>
        <v>15</v>
      </c>
      <c r="AF33" s="14">
        <f t="shared" si="6"/>
        <v>18</v>
      </c>
      <c r="AG33" s="14" t="str">
        <f>IF(AG$5=0,"",IF(ISBLANK('2ND'!AI34),"ABS",'2ND'!AI34))</f>
        <v>WS</v>
      </c>
      <c r="AH33" s="14">
        <f>IF(AH$6=0,0,IF(ISNUMBER('2ND'!AJ34),ROUNDUP('2ND'!AJ34,0),0))</f>
        <v>4</v>
      </c>
      <c r="AI33" s="14">
        <f>IF(AI$6=0,0,IF(ISNUMBER('2ND'!AK34),ROUNDUP('2ND'!AK34,0),0))</f>
        <v>15</v>
      </c>
      <c r="AJ33" s="14">
        <f t="shared" si="7"/>
        <v>19</v>
      </c>
      <c r="AK33" s="14">
        <f t="shared" si="8"/>
        <v>208</v>
      </c>
      <c r="AL33" s="14">
        <f t="shared" si="9"/>
        <v>64</v>
      </c>
      <c r="AM33" s="14" t="str">
        <f t="shared" si="10"/>
        <v>PASS</v>
      </c>
      <c r="AN33" s="4">
        <f t="shared" si="11"/>
        <v>14</v>
      </c>
      <c r="AO33" s="14">
        <f>'2ND'!AM34</f>
        <v>53</v>
      </c>
    </row>
    <row r="34" spans="1:41">
      <c r="A34" s="4">
        <f>'2ND'!A35</f>
        <v>25</v>
      </c>
      <c r="B34" s="4" t="str">
        <f>'2ND'!B35</f>
        <v>ST0790184</v>
      </c>
      <c r="C34" s="4">
        <f>'2ND'!C35</f>
        <v>200225</v>
      </c>
      <c r="D34" s="4" t="str">
        <f>'2ND'!D35</f>
        <v>SULAP DARJI</v>
      </c>
      <c r="E34" s="14" t="str">
        <f>IF(E$5=0,"",IF(ISBLANK('2ND'!G35),"ABS",'2ND'!G35))</f>
        <v>EN</v>
      </c>
      <c r="F34" s="14">
        <f>IF(F$6=0,0,IF(ISNUMBER('2ND'!H35),ROUNDUP('2ND'!H35,0),0))</f>
        <v>7</v>
      </c>
      <c r="G34" s="14">
        <f>IF(G$6=0,0,IF(ISNUMBER('2ND'!I35),ROUNDUP('2ND'!I35,0),0))</f>
        <v>25</v>
      </c>
      <c r="H34" s="14">
        <f t="shared" si="0"/>
        <v>32</v>
      </c>
      <c r="I34" s="14" t="str">
        <f>'2ND'!K35</f>
        <v>NEP</v>
      </c>
      <c r="J34" s="14">
        <f>IF(J$6=0,0,IF(ISNUMBER('2ND'!L35),ROUNDUP('2ND'!L35,0),0))</f>
        <v>6</v>
      </c>
      <c r="K34" s="14">
        <f>IF(K$6=0,0,IF(ISNUMBER('2ND'!M35),ROUNDUP('2ND'!M35,0),0))</f>
        <v>24</v>
      </c>
      <c r="L34" s="14">
        <f t="shared" si="1"/>
        <v>30</v>
      </c>
      <c r="M34" s="14" t="str">
        <f>IF(ISBLANK('2ND'!O35),"ABS",'2ND'!O35)</f>
        <v>MATH</v>
      </c>
      <c r="N34" s="14">
        <f>IF(N$6=0,0,IF(ISNUMBER('2ND'!P35),ROUNDUP('2ND'!P35,0),0))</f>
        <v>7</v>
      </c>
      <c r="O34" s="14">
        <f>IF(O$6=0,0,IF(ISNUMBER('2ND'!Q35),ROUNDUP('2ND'!Q35,0),0))</f>
        <v>24</v>
      </c>
      <c r="P34" s="14">
        <f t="shared" si="2"/>
        <v>31</v>
      </c>
      <c r="Q34" s="14" t="str">
        <f>IF(ISBLANK('2ND'!S35),"ABS",'2ND'!S35)</f>
        <v>SCI</v>
      </c>
      <c r="R34" s="14">
        <f>IF(R$6=0,0,IF(ISNUMBER('2ND'!T35),ROUNDUP('2ND'!T35,0),0))</f>
        <v>4</v>
      </c>
      <c r="S34" s="14">
        <f>IF(S$6=0,0,IF(ISNUMBER('2ND'!U35),ROUNDUP('2ND'!U35,0),0))</f>
        <v>22</v>
      </c>
      <c r="T34" s="14">
        <f t="shared" si="3"/>
        <v>26</v>
      </c>
      <c r="U34" s="14" t="str">
        <f>IF(ISBLANK('2ND'!W35),"ABS",'2ND'!W35)</f>
        <v>SOC</v>
      </c>
      <c r="V34" s="14">
        <f>IF(V$6=0,0,IF(ISNUMBER('2ND'!X35),ROUNDUP('2ND'!X35,0),0))</f>
        <v>8</v>
      </c>
      <c r="W34" s="14">
        <f>IF(W$6=0,0,IF(ISNUMBER('2ND'!Y35),ROUNDUP('2ND'!Y35,0),0))</f>
        <v>24</v>
      </c>
      <c r="X34" s="14">
        <f t="shared" si="4"/>
        <v>32</v>
      </c>
      <c r="Y34" s="14" t="str">
        <f>IF(ISBLANK('2ND'!AA35),"ABS",'2ND'!AA35)</f>
        <v>GK</v>
      </c>
      <c r="Z34" s="14">
        <f>IF(Z$6=0,0,IF(ISNUMBER('2ND'!AB35),ROUNDUP('2ND'!AB35,0),0))</f>
        <v>3</v>
      </c>
      <c r="AA34" s="14">
        <f>IF(AA$6=0,0,IF(ISNUMBER('2ND'!AC35),ROUNDUP('2ND'!AC35,0),0))</f>
        <v>12</v>
      </c>
      <c r="AB34" s="14">
        <f t="shared" si="5"/>
        <v>15</v>
      </c>
      <c r="AC34" s="14" t="str">
        <f>IF(AC$5=0,"",IF(ISBLANK('2ND'!AE35),"ABS",'2ND'!AE35))</f>
        <v>ORA</v>
      </c>
      <c r="AD34" s="14">
        <f>IF(AD$6=0,0,IF(ISNUMBER('2ND'!AF35),ROUNDUP('2ND'!AF35,0),0))</f>
        <v>3</v>
      </c>
      <c r="AE34" s="14">
        <f>IF(AE$6=0,0,IF(ISNUMBER('2ND'!AG35),ROUNDUP('2ND'!AG35,0),0))</f>
        <v>12</v>
      </c>
      <c r="AF34" s="14">
        <f t="shared" si="6"/>
        <v>15</v>
      </c>
      <c r="AG34" s="14" t="str">
        <f>IF(AG$5=0,"",IF(ISBLANK('2ND'!AI35),"ABS",'2ND'!AI35))</f>
        <v>WS</v>
      </c>
      <c r="AH34" s="14">
        <f>IF(AH$6=0,0,IF(ISNUMBER('2ND'!AJ35),ROUNDUP('2ND'!AJ35,0),0))</f>
        <v>3</v>
      </c>
      <c r="AI34" s="14">
        <f>IF(AI$6=0,0,IF(ISNUMBER('2ND'!AK35),ROUNDUP('2ND'!AK35,0),0))</f>
        <v>12</v>
      </c>
      <c r="AJ34" s="14">
        <f t="shared" si="7"/>
        <v>15</v>
      </c>
      <c r="AK34" s="14">
        <f t="shared" si="8"/>
        <v>196</v>
      </c>
      <c r="AL34" s="14">
        <f t="shared" si="9"/>
        <v>60.31</v>
      </c>
      <c r="AM34" s="14" t="str">
        <f t="shared" si="10"/>
        <v>PASS</v>
      </c>
      <c r="AN34" s="4">
        <f t="shared" si="11"/>
        <v>20</v>
      </c>
      <c r="AO34" s="14">
        <f>'2ND'!AM35</f>
        <v>56</v>
      </c>
    </row>
    <row r="35" spans="1:41">
      <c r="A35" s="4">
        <f>'2ND'!A36</f>
        <v>26</v>
      </c>
      <c r="B35" s="4" t="str">
        <f>'2ND'!B36</f>
        <v>ST0790180</v>
      </c>
      <c r="C35" s="4">
        <f>'2ND'!C36</f>
        <v>200226</v>
      </c>
      <c r="D35" s="4" t="str">
        <f>'2ND'!D36</f>
        <v>SWARNIM HANG RAI</v>
      </c>
      <c r="E35" s="14" t="str">
        <f>IF(E$5=0,"",IF(ISBLANK('2ND'!G36),"ABS",'2ND'!G36))</f>
        <v>EN</v>
      </c>
      <c r="F35" s="14">
        <f>IF(F$6=0,0,IF(ISNUMBER('2ND'!H36),ROUNDUP('2ND'!H36,0),0))</f>
        <v>5</v>
      </c>
      <c r="G35" s="14">
        <f>IF(G$6=0,0,IF(ISNUMBER('2ND'!I36),ROUNDUP('2ND'!I36,0),0))</f>
        <v>25</v>
      </c>
      <c r="H35" s="14">
        <f t="shared" si="0"/>
        <v>30</v>
      </c>
      <c r="I35" s="14" t="str">
        <f>'2ND'!K36</f>
        <v>NEP</v>
      </c>
      <c r="J35" s="14">
        <f>IF(J$6=0,0,IF(ISNUMBER('2ND'!L36),ROUNDUP('2ND'!L36,0),0))</f>
        <v>7</v>
      </c>
      <c r="K35" s="14">
        <f>IF(K$6=0,0,IF(ISNUMBER('2ND'!M36),ROUNDUP('2ND'!M36,0),0))</f>
        <v>25</v>
      </c>
      <c r="L35" s="14">
        <f t="shared" si="1"/>
        <v>32</v>
      </c>
      <c r="M35" s="14" t="str">
        <f>IF(ISBLANK('2ND'!O36),"ABS",'2ND'!O36)</f>
        <v>MATH</v>
      </c>
      <c r="N35" s="14">
        <f>IF(N$6=0,0,IF(ISNUMBER('2ND'!P36),ROUNDUP('2ND'!P36,0),0))</f>
        <v>6</v>
      </c>
      <c r="O35" s="14">
        <f>IF(O$6=0,0,IF(ISNUMBER('2ND'!Q36),ROUNDUP('2ND'!Q36,0),0))</f>
        <v>24</v>
      </c>
      <c r="P35" s="14">
        <f t="shared" si="2"/>
        <v>30</v>
      </c>
      <c r="Q35" s="14" t="str">
        <f>IF(ISBLANK('2ND'!S36),"ABS",'2ND'!S36)</f>
        <v>SCI</v>
      </c>
      <c r="R35" s="14">
        <f>IF(R$6=0,0,IF(ISNUMBER('2ND'!T36),ROUNDUP('2ND'!T36,0),0))</f>
        <v>5</v>
      </c>
      <c r="S35" s="14">
        <f>IF(S$6=0,0,IF(ISNUMBER('2ND'!U36),ROUNDUP('2ND'!U36,0),0))</f>
        <v>22</v>
      </c>
      <c r="T35" s="14">
        <f t="shared" si="3"/>
        <v>27</v>
      </c>
      <c r="U35" s="14" t="str">
        <f>IF(ISBLANK('2ND'!W36),"ABS",'2ND'!W36)</f>
        <v>SOC</v>
      </c>
      <c r="V35" s="14">
        <f>IF(V$6=0,0,IF(ISNUMBER('2ND'!X36),ROUNDUP('2ND'!X36,0),0))</f>
        <v>7</v>
      </c>
      <c r="W35" s="14">
        <f>IF(W$6=0,0,IF(ISNUMBER('2ND'!Y36),ROUNDUP('2ND'!Y36,0),0))</f>
        <v>25</v>
      </c>
      <c r="X35" s="14">
        <f t="shared" si="4"/>
        <v>32</v>
      </c>
      <c r="Y35" s="14" t="str">
        <f>IF(ISBLANK('2ND'!AA36),"ABS",'2ND'!AA36)</f>
        <v>GK</v>
      </c>
      <c r="Z35" s="14">
        <f>IF(Z$6=0,0,IF(ISNUMBER('2ND'!AB36),ROUNDUP('2ND'!AB36,0),0))</f>
        <v>3</v>
      </c>
      <c r="AA35" s="14">
        <f>IF(AA$6=0,0,IF(ISNUMBER('2ND'!AC36),ROUNDUP('2ND'!AC36,0),0))</f>
        <v>14</v>
      </c>
      <c r="AB35" s="14">
        <f t="shared" si="5"/>
        <v>17</v>
      </c>
      <c r="AC35" s="14" t="str">
        <f>IF(AC$5=0,"",IF(ISBLANK('2ND'!AE36),"ABS",'2ND'!AE36))</f>
        <v>ORA</v>
      </c>
      <c r="AD35" s="14">
        <f>IF(AD$6=0,0,IF(ISNUMBER('2ND'!AF36),ROUNDUP('2ND'!AF36,0),0))</f>
        <v>3</v>
      </c>
      <c r="AE35" s="14">
        <f>IF(AE$6=0,0,IF(ISNUMBER('2ND'!AG36),ROUNDUP('2ND'!AG36,0),0))</f>
        <v>14</v>
      </c>
      <c r="AF35" s="14">
        <f t="shared" si="6"/>
        <v>17</v>
      </c>
      <c r="AG35" s="14" t="str">
        <f>IF(AG$5=0,"",IF(ISBLANK('2ND'!AI36),"ABS",'2ND'!AI36))</f>
        <v>WS</v>
      </c>
      <c r="AH35" s="14">
        <f>IF(AH$6=0,0,IF(ISNUMBER('2ND'!AJ36),ROUNDUP('2ND'!AJ36,0),0))</f>
        <v>3</v>
      </c>
      <c r="AI35" s="14">
        <f>IF(AI$6=0,0,IF(ISNUMBER('2ND'!AK36),ROUNDUP('2ND'!AK36,0),0))</f>
        <v>14</v>
      </c>
      <c r="AJ35" s="14">
        <f t="shared" si="7"/>
        <v>17</v>
      </c>
      <c r="AK35" s="14">
        <f t="shared" si="8"/>
        <v>202</v>
      </c>
      <c r="AL35" s="14">
        <f t="shared" si="9"/>
        <v>62.15</v>
      </c>
      <c r="AM35" s="14" t="str">
        <f t="shared" si="10"/>
        <v>PASS</v>
      </c>
      <c r="AN35" s="4">
        <f t="shared" si="11"/>
        <v>17</v>
      </c>
      <c r="AO35" s="14">
        <f>'2ND'!AM36</f>
        <v>50</v>
      </c>
    </row>
    <row r="36" spans="1:41">
      <c r="A36" s="4">
        <f>'2ND'!A37</f>
        <v>27</v>
      </c>
      <c r="B36" s="4" t="str">
        <f>'2ND'!B37</f>
        <v>ST0800299</v>
      </c>
      <c r="C36" s="4">
        <f>'2ND'!C37</f>
        <v>200227</v>
      </c>
      <c r="D36" s="4" t="str">
        <f>'2ND'!D37</f>
        <v>TILAK LAWATI</v>
      </c>
      <c r="E36" s="14" t="str">
        <f>IF(E$5=0,"",IF(ISBLANK('2ND'!G37),"ABS",'2ND'!G37))</f>
        <v>EN</v>
      </c>
      <c r="F36" s="14">
        <f>IF(F$6=0,0,IF(ISNUMBER('2ND'!H37),ROUNDUP('2ND'!H37,0),0))</f>
        <v>9</v>
      </c>
      <c r="G36" s="14">
        <f>IF(G$6=0,0,IF(ISNUMBER('2ND'!I37),ROUNDUP('2ND'!I37,0),0))</f>
        <v>25</v>
      </c>
      <c r="H36" s="14">
        <f t="shared" si="0"/>
        <v>34</v>
      </c>
      <c r="I36" s="14" t="str">
        <f>'2ND'!K37</f>
        <v>NEP</v>
      </c>
      <c r="J36" s="14">
        <f>IF(J$6=0,0,IF(ISNUMBER('2ND'!L37),ROUNDUP('2ND'!L37,0),0))</f>
        <v>8</v>
      </c>
      <c r="K36" s="14">
        <f>IF(K$6=0,0,IF(ISNUMBER('2ND'!M37),ROUNDUP('2ND'!M37,0),0))</f>
        <v>25</v>
      </c>
      <c r="L36" s="14">
        <f t="shared" si="1"/>
        <v>33</v>
      </c>
      <c r="M36" s="14" t="str">
        <f>IF(ISBLANK('2ND'!O37),"ABS",'2ND'!O37)</f>
        <v>MATH</v>
      </c>
      <c r="N36" s="14">
        <f>IF(N$6=0,0,IF(ISNUMBER('2ND'!P37),ROUNDUP('2ND'!P37,0),0))</f>
        <v>8</v>
      </c>
      <c r="O36" s="14">
        <f>IF(O$6=0,0,IF(ISNUMBER('2ND'!Q37),ROUNDUP('2ND'!Q37,0),0))</f>
        <v>24</v>
      </c>
      <c r="P36" s="14">
        <f t="shared" si="2"/>
        <v>32</v>
      </c>
      <c r="Q36" s="14" t="str">
        <f>IF(ISBLANK('2ND'!S37),"ABS",'2ND'!S37)</f>
        <v>SCI</v>
      </c>
      <c r="R36" s="14">
        <f>IF(R$6=0,0,IF(ISNUMBER('2ND'!T37),ROUNDUP('2ND'!T37,0),0))</f>
        <v>9</v>
      </c>
      <c r="S36" s="14">
        <f>IF(S$6=0,0,IF(ISNUMBER('2ND'!U37),ROUNDUP('2ND'!U37,0),0))</f>
        <v>23</v>
      </c>
      <c r="T36" s="14">
        <f t="shared" si="3"/>
        <v>32</v>
      </c>
      <c r="U36" s="14" t="str">
        <f>IF(ISBLANK('2ND'!W37),"ABS",'2ND'!W37)</f>
        <v>SOC</v>
      </c>
      <c r="V36" s="14">
        <f>IF(V$6=0,0,IF(ISNUMBER('2ND'!X37),ROUNDUP('2ND'!X37,0),0))</f>
        <v>9</v>
      </c>
      <c r="W36" s="14">
        <f>IF(W$6=0,0,IF(ISNUMBER('2ND'!Y37),ROUNDUP('2ND'!Y37,0),0))</f>
        <v>25</v>
      </c>
      <c r="X36" s="14">
        <f t="shared" si="4"/>
        <v>34</v>
      </c>
      <c r="Y36" s="14" t="str">
        <f>IF(ISBLANK('2ND'!AA37),"ABS",'2ND'!AA37)</f>
        <v>GK</v>
      </c>
      <c r="Z36" s="14">
        <f>IF(Z$6=0,0,IF(ISNUMBER('2ND'!AB37),ROUNDUP('2ND'!AB37,0),0))</f>
        <v>4</v>
      </c>
      <c r="AA36" s="14">
        <f>IF(AA$6=0,0,IF(ISNUMBER('2ND'!AC37),ROUNDUP('2ND'!AC37,0),0))</f>
        <v>18</v>
      </c>
      <c r="AB36" s="14">
        <f t="shared" si="5"/>
        <v>22</v>
      </c>
      <c r="AC36" s="14" t="str">
        <f>IF(AC$5=0,"",IF(ISBLANK('2ND'!AE37),"ABS",'2ND'!AE37))</f>
        <v>ORA</v>
      </c>
      <c r="AD36" s="14">
        <f>IF(AD$6=0,0,IF(ISNUMBER('2ND'!AF37),ROUNDUP('2ND'!AF37,0),0))</f>
        <v>5</v>
      </c>
      <c r="AE36" s="14">
        <f>IF(AE$6=0,0,IF(ISNUMBER('2ND'!AG37),ROUNDUP('2ND'!AG37,0),0))</f>
        <v>18</v>
      </c>
      <c r="AF36" s="14">
        <f t="shared" si="6"/>
        <v>23</v>
      </c>
      <c r="AG36" s="14" t="str">
        <f>IF(AG$5=0,"",IF(ISBLANK('2ND'!AI37),"ABS",'2ND'!AI37))</f>
        <v>WS</v>
      </c>
      <c r="AH36" s="14">
        <f>IF(AH$6=0,0,IF(ISNUMBER('2ND'!AJ37),ROUNDUP('2ND'!AJ37,0),0))</f>
        <v>3</v>
      </c>
      <c r="AI36" s="14">
        <f>IF(AI$6=0,0,IF(ISNUMBER('2ND'!AK37),ROUNDUP('2ND'!AK37,0),0))</f>
        <v>18</v>
      </c>
      <c r="AJ36" s="14">
        <f t="shared" si="7"/>
        <v>21</v>
      </c>
      <c r="AK36" s="14">
        <f t="shared" si="8"/>
        <v>231</v>
      </c>
      <c r="AL36" s="14">
        <f t="shared" si="9"/>
        <v>71.08</v>
      </c>
      <c r="AM36" s="14" t="str">
        <f t="shared" si="10"/>
        <v>PASS</v>
      </c>
      <c r="AN36" s="4">
        <f t="shared" si="11"/>
        <v>4</v>
      </c>
      <c r="AO36" s="14">
        <f>'2ND'!AM37</f>
        <v>56</v>
      </c>
    </row>
    <row r="37" spans="1:41">
      <c r="A37" s="4">
        <f>'2ND'!A38</f>
        <v>28</v>
      </c>
      <c r="B37" s="4" t="str">
        <f>'2ND'!B38</f>
        <v>ST0790196</v>
      </c>
      <c r="C37" s="4">
        <f>'2ND'!C38</f>
        <v>200228</v>
      </c>
      <c r="D37" s="4" t="str">
        <f>'2ND'!D38</f>
        <v>VINTUNA SHRESTHA</v>
      </c>
      <c r="E37" s="14" t="str">
        <f>IF(E$5=0,"",IF(ISBLANK('2ND'!G38),"ABS",'2ND'!G38))</f>
        <v>EN</v>
      </c>
      <c r="F37" s="14">
        <f>IF(F$6=0,0,IF(ISNUMBER('2ND'!H38),ROUNDUP('2ND'!H38,0),0))</f>
        <v>9</v>
      </c>
      <c r="G37" s="14">
        <f>IF(G$6=0,0,IF(ISNUMBER('2ND'!I38),ROUNDUP('2ND'!I38,0),0))</f>
        <v>25</v>
      </c>
      <c r="H37" s="14">
        <f t="shared" si="0"/>
        <v>34</v>
      </c>
      <c r="I37" s="14" t="str">
        <f>'2ND'!K38</f>
        <v>NEP</v>
      </c>
      <c r="J37" s="14">
        <f>IF(J$6=0,0,IF(ISNUMBER('2ND'!L38),ROUNDUP('2ND'!L38,0),0))</f>
        <v>8</v>
      </c>
      <c r="K37" s="14">
        <f>IF(K$6=0,0,IF(ISNUMBER('2ND'!M38),ROUNDUP('2ND'!M38,0),0))</f>
        <v>25</v>
      </c>
      <c r="L37" s="14">
        <f t="shared" si="1"/>
        <v>33</v>
      </c>
      <c r="M37" s="14" t="str">
        <f>IF(ISBLANK('2ND'!O38),"ABS",'2ND'!O38)</f>
        <v>MATH</v>
      </c>
      <c r="N37" s="14">
        <f>IF(N$6=0,0,IF(ISNUMBER('2ND'!P38),ROUNDUP('2ND'!P38,0),0))</f>
        <v>8</v>
      </c>
      <c r="O37" s="14">
        <f>IF(O$6=0,0,IF(ISNUMBER('2ND'!Q38),ROUNDUP('2ND'!Q38,0),0))</f>
        <v>24</v>
      </c>
      <c r="P37" s="14">
        <f t="shared" si="2"/>
        <v>32</v>
      </c>
      <c r="Q37" s="14" t="str">
        <f>IF(ISBLANK('2ND'!S38),"ABS",'2ND'!S38)</f>
        <v>SCI</v>
      </c>
      <c r="R37" s="14">
        <f>IF(R$6=0,0,IF(ISNUMBER('2ND'!T38),ROUNDUP('2ND'!T38,0),0))</f>
        <v>9</v>
      </c>
      <c r="S37" s="14">
        <f>IF(S$6=0,0,IF(ISNUMBER('2ND'!U38),ROUNDUP('2ND'!U38,0),0))</f>
        <v>23</v>
      </c>
      <c r="T37" s="14">
        <f t="shared" si="3"/>
        <v>32</v>
      </c>
      <c r="U37" s="14" t="str">
        <f>IF(ISBLANK('2ND'!W38),"ABS",'2ND'!W38)</f>
        <v>SOC</v>
      </c>
      <c r="V37" s="14">
        <f>IF(V$6=0,0,IF(ISNUMBER('2ND'!X38),ROUNDUP('2ND'!X38,0),0))</f>
        <v>9</v>
      </c>
      <c r="W37" s="14">
        <f>IF(W$6=0,0,IF(ISNUMBER('2ND'!Y38),ROUNDUP('2ND'!Y38,0),0))</f>
        <v>25</v>
      </c>
      <c r="X37" s="14">
        <f t="shared" si="4"/>
        <v>34</v>
      </c>
      <c r="Y37" s="14" t="str">
        <f>IF(ISBLANK('2ND'!AA38),"ABS",'2ND'!AA38)</f>
        <v>GK</v>
      </c>
      <c r="Z37" s="14">
        <f>IF(Z$6=0,0,IF(ISNUMBER('2ND'!AB38),ROUNDUP('2ND'!AB38,0),0))</f>
        <v>4</v>
      </c>
      <c r="AA37" s="14">
        <f>IF(AA$6=0,0,IF(ISNUMBER('2ND'!AC38),ROUNDUP('2ND'!AC38,0),0))</f>
        <v>18</v>
      </c>
      <c r="AB37" s="14">
        <f t="shared" si="5"/>
        <v>22</v>
      </c>
      <c r="AC37" s="14" t="str">
        <f>IF(AC$5=0,"",IF(ISBLANK('2ND'!AE38),"ABS",'2ND'!AE38))</f>
        <v>ORA</v>
      </c>
      <c r="AD37" s="14">
        <f>IF(AD$6=0,0,IF(ISNUMBER('2ND'!AF38),ROUNDUP('2ND'!AF38,0),0))</f>
        <v>5</v>
      </c>
      <c r="AE37" s="14">
        <f>IF(AE$6=0,0,IF(ISNUMBER('2ND'!AG38),ROUNDUP('2ND'!AG38,0),0))</f>
        <v>18</v>
      </c>
      <c r="AF37" s="14">
        <f t="shared" si="6"/>
        <v>23</v>
      </c>
      <c r="AG37" s="14" t="str">
        <f>IF(AG$5=0,"",IF(ISBLANK('2ND'!AI38),"ABS",'2ND'!AI38))</f>
        <v>WS</v>
      </c>
      <c r="AH37" s="14">
        <f>IF(AH$6=0,0,IF(ISNUMBER('2ND'!AJ38),ROUNDUP('2ND'!AJ38,0),0))</f>
        <v>3</v>
      </c>
      <c r="AI37" s="14">
        <f>IF(AI$6=0,0,IF(ISNUMBER('2ND'!AK38),ROUNDUP('2ND'!AK38,0),0))</f>
        <v>18</v>
      </c>
      <c r="AJ37" s="14">
        <f t="shared" si="7"/>
        <v>21</v>
      </c>
      <c r="AK37" s="14">
        <f t="shared" si="8"/>
        <v>231</v>
      </c>
      <c r="AL37" s="14">
        <f t="shared" si="9"/>
        <v>71.08</v>
      </c>
      <c r="AM37" s="14" t="str">
        <f t="shared" si="10"/>
        <v>PASS</v>
      </c>
      <c r="AN37" s="4">
        <f t="shared" si="11"/>
        <v>4</v>
      </c>
      <c r="AO37" s="14">
        <f>'2ND'!AM38</f>
        <v>55</v>
      </c>
    </row>
    <row r="38" spans="1:41">
      <c r="A38" s="4">
        <f>'2ND'!A39</f>
        <v>0</v>
      </c>
      <c r="B38" s="4">
        <f>'2ND'!B39</f>
        <v>0</v>
      </c>
      <c r="C38" s="4">
        <f>'2ND'!C39</f>
        <v>0</v>
      </c>
      <c r="D38" s="4">
        <f>'2ND'!D39</f>
        <v>0</v>
      </c>
      <c r="E38" s="14" t="str">
        <f>IF(E$5=0,"",IF(ISBLANK('2ND'!G39),"ABS",'2ND'!G39))</f>
        <v>ERROR</v>
      </c>
      <c r="F38" s="14">
        <f>IF(F$6=0,0,IF(ISNUMBER('2ND'!H39),ROUNDUP('2ND'!H39,0),0))</f>
        <v>0</v>
      </c>
      <c r="G38" s="14">
        <f>IF(G$6=0,0,IF(ISNUMBER('2ND'!I39),ROUNDUP('2ND'!I39,0),0))</f>
        <v>0</v>
      </c>
      <c r="H38" s="14">
        <f t="shared" si="0"/>
        <v>0</v>
      </c>
      <c r="I38" s="14" t="str">
        <f>'2ND'!K39</f>
        <v>ERROR</v>
      </c>
      <c r="J38" s="14">
        <f>IF(J$6=0,0,IF(ISNUMBER('2ND'!L39),ROUNDUP('2ND'!L39,0),0))</f>
        <v>0</v>
      </c>
      <c r="K38" s="14">
        <f>IF(K$6=0,0,IF(ISNUMBER('2ND'!M39),ROUNDUP('2ND'!M39,0),0))</f>
        <v>0</v>
      </c>
      <c r="L38" s="14">
        <f t="shared" si="1"/>
        <v>0</v>
      </c>
      <c r="M38" s="14" t="str">
        <f>IF(ISBLANK('2ND'!O39),"ABS",'2ND'!O39)</f>
        <v>ERROR</v>
      </c>
      <c r="N38" s="14">
        <f>IF(N$6=0,0,IF(ISNUMBER('2ND'!P39),ROUNDUP('2ND'!P39,0),0))</f>
        <v>0</v>
      </c>
      <c r="O38" s="14">
        <f>IF(O$6=0,0,IF(ISNUMBER('2ND'!Q39),ROUNDUP('2ND'!Q39,0),0))</f>
        <v>0</v>
      </c>
      <c r="P38" s="14">
        <f t="shared" si="2"/>
        <v>0</v>
      </c>
      <c r="Q38" s="14" t="str">
        <f>IF(ISBLANK('2ND'!S39),"ABS",'2ND'!S39)</f>
        <v>ERROR</v>
      </c>
      <c r="R38" s="14">
        <f>IF(R$6=0,0,IF(ISNUMBER('2ND'!T39),ROUNDUP('2ND'!T39,0),0))</f>
        <v>0</v>
      </c>
      <c r="S38" s="14">
        <f>IF(S$6=0,0,IF(ISNUMBER('2ND'!U39),ROUNDUP('2ND'!U39,0),0))</f>
        <v>0</v>
      </c>
      <c r="T38" s="14">
        <f t="shared" si="3"/>
        <v>0</v>
      </c>
      <c r="U38" s="14" t="str">
        <f>IF(ISBLANK('2ND'!W39),"ABS",'2ND'!W39)</f>
        <v>ERROR</v>
      </c>
      <c r="V38" s="14">
        <f>IF(V$6=0,0,IF(ISNUMBER('2ND'!X39),ROUNDUP('2ND'!X39,0),0))</f>
        <v>0</v>
      </c>
      <c r="W38" s="14">
        <f>IF(W$6=0,0,IF(ISNUMBER('2ND'!Y39),ROUNDUP('2ND'!Y39,0),0))</f>
        <v>0</v>
      </c>
      <c r="X38" s="14">
        <f t="shared" si="4"/>
        <v>0</v>
      </c>
      <c r="Y38" s="14" t="str">
        <f>IF(ISBLANK('2ND'!AA39),"ABS",'2ND'!AA39)</f>
        <v>ERROR</v>
      </c>
      <c r="Z38" s="14">
        <f>IF(Z$6=0,0,IF(ISNUMBER('2ND'!AB39),ROUNDUP('2ND'!AB39,0),0))</f>
        <v>0</v>
      </c>
      <c r="AA38" s="14">
        <f>IF(AA$6=0,0,IF(ISNUMBER('2ND'!AC39),ROUNDUP('2ND'!AC39,0),0))</f>
        <v>0</v>
      </c>
      <c r="AB38" s="14">
        <f t="shared" si="5"/>
        <v>0</v>
      </c>
      <c r="AC38" s="14" t="str">
        <f>IF(AC$5=0,"",IF(ISBLANK('2ND'!AE39),"ABS",'2ND'!AE39))</f>
        <v>ERROR</v>
      </c>
      <c r="AD38" s="14">
        <f>IF(AD$6=0,0,IF(ISNUMBER('2ND'!AF39),ROUNDUP('2ND'!AF39,0),0))</f>
        <v>0</v>
      </c>
      <c r="AE38" s="14">
        <f>IF(AE$6=0,0,IF(ISNUMBER('2ND'!AG39),ROUNDUP('2ND'!AG39,0),0))</f>
        <v>0</v>
      </c>
      <c r="AF38" s="14">
        <f t="shared" si="6"/>
        <v>0</v>
      </c>
      <c r="AG38" s="14" t="str">
        <f>IF(AG$5=0,"",IF(ISBLANK('2ND'!AI39),"ABS",'2ND'!AI39))</f>
        <v>ERROR</v>
      </c>
      <c r="AH38" s="14">
        <f>IF(AH$6=0,0,IF(ISNUMBER('2ND'!AJ39),ROUNDUP('2ND'!AJ39,0),0))</f>
        <v>0</v>
      </c>
      <c r="AI38" s="14">
        <f>IF(AI$6=0,0,IF(ISNUMBER('2ND'!AK39),ROUNDUP('2ND'!AK39,0),0))</f>
        <v>0</v>
      </c>
      <c r="AJ38" s="14">
        <f t="shared" si="7"/>
        <v>0</v>
      </c>
      <c r="AK38" s="14">
        <f t="shared" si="8"/>
        <v>0</v>
      </c>
      <c r="AL38" s="14">
        <f t="shared" si="9"/>
        <v>0</v>
      </c>
      <c r="AM38" s="14" t="str">
        <f t="shared" si="10"/>
        <v/>
      </c>
      <c r="AN38" s="4">
        <f t="shared" si="11"/>
        <v>28</v>
      </c>
      <c r="AO38" s="14">
        <f>'2ND'!AM39</f>
        <v>56</v>
      </c>
    </row>
    <row r="39" spans="1:41">
      <c r="A39" s="4">
        <f>'2ND'!A40</f>
        <v>30</v>
      </c>
      <c r="B39" s="4" t="str">
        <f>'2ND'!B40</f>
        <v>ST0800034</v>
      </c>
      <c r="C39" s="4">
        <f>'2ND'!C40</f>
        <v>200301</v>
      </c>
      <c r="D39" s="4" t="str">
        <f>'2ND'!D40</f>
        <v>AALIYA LIMBU</v>
      </c>
      <c r="E39" s="14" t="str">
        <f>IF(E$5=0,"",IF(ISBLANK('2ND'!G40),"ABS",'2ND'!G40))</f>
        <v>EN</v>
      </c>
      <c r="F39" s="14">
        <f>IF(F$6=0,0,IF(ISNUMBER('2ND'!H40),ROUNDUP('2ND'!H40,0),0))</f>
        <v>10</v>
      </c>
      <c r="G39" s="14">
        <f>IF(G$6=0,0,IF(ISNUMBER('2ND'!I40),ROUNDUP('2ND'!I40,0),0))</f>
        <v>25</v>
      </c>
      <c r="H39" s="14">
        <f t="shared" si="0"/>
        <v>35</v>
      </c>
      <c r="I39" s="14" t="str">
        <f>'2ND'!K40</f>
        <v>NEP</v>
      </c>
      <c r="J39" s="14">
        <f>IF(J$6=0,0,IF(ISNUMBER('2ND'!L40),ROUNDUP('2ND'!L40,0),0))</f>
        <v>9</v>
      </c>
      <c r="K39" s="14">
        <f>IF(K$6=0,0,IF(ISNUMBER('2ND'!M40),ROUNDUP('2ND'!M40,0),0))</f>
        <v>25</v>
      </c>
      <c r="L39" s="14">
        <f t="shared" si="1"/>
        <v>34</v>
      </c>
      <c r="M39" s="14" t="str">
        <f>IF(ISBLANK('2ND'!O40),"ABS",'2ND'!O40)</f>
        <v>MATH</v>
      </c>
      <c r="N39" s="14">
        <f>IF(N$6=0,0,IF(ISNUMBER('2ND'!P40),ROUNDUP('2ND'!P40,0),0))</f>
        <v>10</v>
      </c>
      <c r="O39" s="14">
        <f>IF(O$6=0,0,IF(ISNUMBER('2ND'!Q40),ROUNDUP('2ND'!Q40,0),0))</f>
        <v>24</v>
      </c>
      <c r="P39" s="14">
        <f t="shared" si="2"/>
        <v>34</v>
      </c>
      <c r="Q39" s="14" t="str">
        <f>IF(ISBLANK('2ND'!S40),"ABS",'2ND'!S40)</f>
        <v>SCI</v>
      </c>
      <c r="R39" s="14">
        <f>IF(R$6=0,0,IF(ISNUMBER('2ND'!T40),ROUNDUP('2ND'!T40,0),0))</f>
        <v>9</v>
      </c>
      <c r="S39" s="14">
        <f>IF(S$6=0,0,IF(ISNUMBER('2ND'!U40),ROUNDUP('2ND'!U40,0),0))</f>
        <v>24</v>
      </c>
      <c r="T39" s="14">
        <f t="shared" si="3"/>
        <v>33</v>
      </c>
      <c r="U39" s="14" t="str">
        <f>IF(ISBLANK('2ND'!W40),"ABS",'2ND'!W40)</f>
        <v>SOC</v>
      </c>
      <c r="V39" s="14">
        <f>IF(V$6=0,0,IF(ISNUMBER('2ND'!X40),ROUNDUP('2ND'!X40,0),0))</f>
        <v>7</v>
      </c>
      <c r="W39" s="14">
        <f>IF(W$6=0,0,IF(ISNUMBER('2ND'!Y40),ROUNDUP('2ND'!Y40,0),0))</f>
        <v>25</v>
      </c>
      <c r="X39" s="14">
        <f t="shared" si="4"/>
        <v>32</v>
      </c>
      <c r="Y39" s="14" t="str">
        <f>IF(ISBLANK('2ND'!AA40),"ABS",'2ND'!AA40)</f>
        <v>GK</v>
      </c>
      <c r="Z39" s="14">
        <f>IF(Z$6=0,0,IF(ISNUMBER('2ND'!AB40),ROUNDUP('2ND'!AB40,0),0))</f>
        <v>5</v>
      </c>
      <c r="AA39" s="14">
        <f>IF(AA$6=0,0,IF(ISNUMBER('2ND'!AC40),ROUNDUP('2ND'!AC40,0),0))</f>
        <v>18</v>
      </c>
      <c r="AB39" s="14">
        <f t="shared" si="5"/>
        <v>23</v>
      </c>
      <c r="AC39" s="14" t="str">
        <f>IF(AC$5=0,"",IF(ISBLANK('2ND'!AE40),"ABS",'2ND'!AE40))</f>
        <v>ORA</v>
      </c>
      <c r="AD39" s="14">
        <f>IF(AD$6=0,0,IF(ISNUMBER('2ND'!AF40),ROUNDUP('2ND'!AF40,0),0))</f>
        <v>5</v>
      </c>
      <c r="AE39" s="14">
        <f>IF(AE$6=0,0,IF(ISNUMBER('2ND'!AG40),ROUNDUP('2ND'!AG40,0),0))</f>
        <v>18</v>
      </c>
      <c r="AF39" s="14">
        <f t="shared" si="6"/>
        <v>23</v>
      </c>
      <c r="AG39" s="14" t="str">
        <f>IF(AG$5=0,"",IF(ISBLANK('2ND'!AI40),"ABS",'2ND'!AI40))</f>
        <v>WS</v>
      </c>
      <c r="AH39" s="14">
        <f>IF(AH$6=0,0,IF(ISNUMBER('2ND'!AJ40),ROUNDUP('2ND'!AJ40,0),0))</f>
        <v>5</v>
      </c>
      <c r="AI39" s="14">
        <f>IF(AI$6=0,0,IF(ISNUMBER('2ND'!AK40),ROUNDUP('2ND'!AK40,0),0))</f>
        <v>18</v>
      </c>
      <c r="AJ39" s="14">
        <f t="shared" si="7"/>
        <v>23</v>
      </c>
      <c r="AK39" s="14">
        <f t="shared" si="8"/>
        <v>237</v>
      </c>
      <c r="AL39" s="14">
        <f t="shared" si="9"/>
        <v>72.92</v>
      </c>
      <c r="AM39" s="14" t="str">
        <f t="shared" si="10"/>
        <v>PASS</v>
      </c>
      <c r="AN39" s="4">
        <f>RANK(AL39,$AL$39:$AL$67,0)</f>
        <v>2</v>
      </c>
      <c r="AO39" s="14">
        <f>'2ND'!AM40</f>
        <v>54</v>
      </c>
    </row>
    <row r="40" spans="1:41">
      <c r="A40" s="4">
        <f>'2ND'!A41</f>
        <v>31</v>
      </c>
      <c r="B40" s="4" t="str">
        <f>'2ND'!B41</f>
        <v>ST0790099</v>
      </c>
      <c r="C40" s="4">
        <f>'2ND'!C41</f>
        <v>200302</v>
      </c>
      <c r="D40" s="4" t="str">
        <f>'2ND'!D41</f>
        <v>AAYUB B.K.</v>
      </c>
      <c r="E40" s="14" t="str">
        <f>IF(E$5=0,"",IF(ISBLANK('2ND'!G41),"ABS",'2ND'!G41))</f>
        <v>EN</v>
      </c>
      <c r="F40" s="14">
        <f>IF(F$6=0,0,IF(ISNUMBER('2ND'!H41),ROUNDUP('2ND'!H41,0),0))</f>
        <v>7</v>
      </c>
      <c r="G40" s="14">
        <f>IF(G$6=0,0,IF(ISNUMBER('2ND'!I41),ROUNDUP('2ND'!I41,0),0))</f>
        <v>25</v>
      </c>
      <c r="H40" s="14">
        <f t="shared" si="0"/>
        <v>32</v>
      </c>
      <c r="I40" s="14" t="str">
        <f>'2ND'!K41</f>
        <v>NEP</v>
      </c>
      <c r="J40" s="14">
        <f>IF(J$6=0,0,IF(ISNUMBER('2ND'!L41),ROUNDUP('2ND'!L41,0),0))</f>
        <v>6</v>
      </c>
      <c r="K40" s="14">
        <f>IF(K$6=0,0,IF(ISNUMBER('2ND'!M41),ROUNDUP('2ND'!M41,0),0))</f>
        <v>25</v>
      </c>
      <c r="L40" s="14">
        <f t="shared" si="1"/>
        <v>31</v>
      </c>
      <c r="M40" s="14" t="str">
        <f>IF(ISBLANK('2ND'!O41),"ABS",'2ND'!O41)</f>
        <v>MATH</v>
      </c>
      <c r="N40" s="14">
        <f>IF(N$6=0,0,IF(ISNUMBER('2ND'!P41),ROUNDUP('2ND'!P41,0),0))</f>
        <v>4</v>
      </c>
      <c r="O40" s="14">
        <f>IF(O$6=0,0,IF(ISNUMBER('2ND'!Q41),ROUNDUP('2ND'!Q41,0),0))</f>
        <v>22</v>
      </c>
      <c r="P40" s="14">
        <f t="shared" si="2"/>
        <v>26</v>
      </c>
      <c r="Q40" s="14" t="str">
        <f>IF(ISBLANK('2ND'!S41),"ABS",'2ND'!S41)</f>
        <v>SCI</v>
      </c>
      <c r="R40" s="14">
        <f>IF(R$6=0,0,IF(ISNUMBER('2ND'!T41),ROUNDUP('2ND'!T41,0),0))</f>
        <v>5</v>
      </c>
      <c r="S40" s="14">
        <f>IF(S$6=0,0,IF(ISNUMBER('2ND'!U41),ROUNDUP('2ND'!U41,0),0))</f>
        <v>21</v>
      </c>
      <c r="T40" s="14">
        <f t="shared" si="3"/>
        <v>26</v>
      </c>
      <c r="U40" s="14" t="str">
        <f>IF(ISBLANK('2ND'!W41),"ABS",'2ND'!W41)</f>
        <v>SOC</v>
      </c>
      <c r="V40" s="14">
        <f>IF(V$6=0,0,IF(ISNUMBER('2ND'!X41),ROUNDUP('2ND'!X41,0),0))</f>
        <v>6</v>
      </c>
      <c r="W40" s="14">
        <f>IF(W$6=0,0,IF(ISNUMBER('2ND'!Y41),ROUNDUP('2ND'!Y41,0),0))</f>
        <v>25</v>
      </c>
      <c r="X40" s="14">
        <f t="shared" si="4"/>
        <v>31</v>
      </c>
      <c r="Y40" s="14" t="str">
        <f>IF(ISBLANK('2ND'!AA41),"ABS",'2ND'!AA41)</f>
        <v>GK</v>
      </c>
      <c r="Z40" s="14">
        <f>IF(Z$6=0,0,IF(ISNUMBER('2ND'!AB41),ROUNDUP('2ND'!AB41,0),0))</f>
        <v>3</v>
      </c>
      <c r="AA40" s="14">
        <f>IF(AA$6=0,0,IF(ISNUMBER('2ND'!AC41),ROUNDUP('2ND'!AC41,0),0))</f>
        <v>15</v>
      </c>
      <c r="AB40" s="14">
        <f t="shared" si="5"/>
        <v>18</v>
      </c>
      <c r="AC40" s="14" t="str">
        <f>IF(AC$5=0,"",IF(ISBLANK('2ND'!AE41),"ABS",'2ND'!AE41))</f>
        <v>ORA</v>
      </c>
      <c r="AD40" s="14">
        <f>IF(AD$6=0,0,IF(ISNUMBER('2ND'!AF41),ROUNDUP('2ND'!AF41,0),0))</f>
        <v>4</v>
      </c>
      <c r="AE40" s="14">
        <f>IF(AE$6=0,0,IF(ISNUMBER('2ND'!AG41),ROUNDUP('2ND'!AG41,0),0))</f>
        <v>15</v>
      </c>
      <c r="AF40" s="14">
        <f t="shared" si="6"/>
        <v>19</v>
      </c>
      <c r="AG40" s="14" t="str">
        <f>IF(AG$5=0,"",IF(ISBLANK('2ND'!AI41),"ABS",'2ND'!AI41))</f>
        <v>WS</v>
      </c>
      <c r="AH40" s="14">
        <f>IF(AH$6=0,0,IF(ISNUMBER('2ND'!AJ41),ROUNDUP('2ND'!AJ41,0),0))</f>
        <v>2</v>
      </c>
      <c r="AI40" s="14">
        <f>IF(AI$6=0,0,IF(ISNUMBER('2ND'!AK41),ROUNDUP('2ND'!AK41,0),0))</f>
        <v>15</v>
      </c>
      <c r="AJ40" s="14">
        <f t="shared" si="7"/>
        <v>17</v>
      </c>
      <c r="AK40" s="14">
        <f t="shared" si="8"/>
        <v>200</v>
      </c>
      <c r="AL40" s="14">
        <f t="shared" si="9"/>
        <v>61.54</v>
      </c>
      <c r="AM40" s="14" t="str">
        <f t="shared" si="10"/>
        <v>PASS</v>
      </c>
      <c r="AN40" s="4">
        <f t="shared" ref="AN40:AN65" si="12">RANK(AL40,$AL$39:$AL$67,0)</f>
        <v>22</v>
      </c>
      <c r="AO40" s="14">
        <f>'2ND'!AM41</f>
        <v>55</v>
      </c>
    </row>
    <row r="41" spans="1:41">
      <c r="A41" s="4">
        <f>'2ND'!A42</f>
        <v>32</v>
      </c>
      <c r="B41" s="4" t="str">
        <f>'2ND'!B42</f>
        <v>ST0800303</v>
      </c>
      <c r="C41" s="4">
        <f>'2ND'!C42</f>
        <v>200303</v>
      </c>
      <c r="D41" s="4" t="str">
        <f>'2ND'!D42</f>
        <v>ALIYA LIMBU</v>
      </c>
      <c r="E41" s="14" t="str">
        <f>IF(E$5=0,"",IF(ISBLANK('2ND'!G42),"ABS",'2ND'!G42))</f>
        <v>EN</v>
      </c>
      <c r="F41" s="14">
        <f>IF(F$6=0,0,IF(ISNUMBER('2ND'!H42),ROUNDUP('2ND'!H42,0),0))</f>
        <v>4</v>
      </c>
      <c r="G41" s="14">
        <f>IF(G$6=0,0,IF(ISNUMBER('2ND'!I42),ROUNDUP('2ND'!I42,0),0))</f>
        <v>23</v>
      </c>
      <c r="H41" s="14">
        <f t="shared" si="0"/>
        <v>27</v>
      </c>
      <c r="I41" s="14" t="str">
        <f>'2ND'!K42</f>
        <v>NEP</v>
      </c>
      <c r="J41" s="14">
        <f>IF(J$6=0,0,IF(ISNUMBER('2ND'!L42),ROUNDUP('2ND'!L42,0),0))</f>
        <v>7</v>
      </c>
      <c r="K41" s="14">
        <f>IF(K$6=0,0,IF(ISNUMBER('2ND'!M42),ROUNDUP('2ND'!M42,0),0))</f>
        <v>25</v>
      </c>
      <c r="L41" s="14">
        <f t="shared" si="1"/>
        <v>32</v>
      </c>
      <c r="M41" s="14" t="str">
        <f>IF(ISBLANK('2ND'!O42),"ABS",'2ND'!O42)</f>
        <v>MATH</v>
      </c>
      <c r="N41" s="14">
        <f>IF(N$6=0,0,IF(ISNUMBER('2ND'!P42),ROUNDUP('2ND'!P42,0),0))</f>
        <v>2</v>
      </c>
      <c r="O41" s="14">
        <f>IF(O$6=0,0,IF(ISNUMBER('2ND'!Q42),ROUNDUP('2ND'!Q42,0),0))</f>
        <v>20</v>
      </c>
      <c r="P41" s="14">
        <f t="shared" si="2"/>
        <v>22</v>
      </c>
      <c r="Q41" s="14" t="str">
        <f>IF(ISBLANK('2ND'!S42),"ABS",'2ND'!S42)</f>
        <v>SCI</v>
      </c>
      <c r="R41" s="14">
        <f>IF(R$6=0,0,IF(ISNUMBER('2ND'!T42),ROUNDUP('2ND'!T42,0),0))</f>
        <v>3</v>
      </c>
      <c r="S41" s="14">
        <f>IF(S$6=0,0,IF(ISNUMBER('2ND'!U42),ROUNDUP('2ND'!U42,0),0))</f>
        <v>20</v>
      </c>
      <c r="T41" s="14">
        <f t="shared" si="3"/>
        <v>23</v>
      </c>
      <c r="U41" s="14" t="str">
        <f>IF(ISBLANK('2ND'!W42),"ABS",'2ND'!W42)</f>
        <v>SOC</v>
      </c>
      <c r="V41" s="14">
        <f>IF(V$6=0,0,IF(ISNUMBER('2ND'!X42),ROUNDUP('2ND'!X42,0),0))</f>
        <v>2</v>
      </c>
      <c r="W41" s="14">
        <f>IF(W$6=0,0,IF(ISNUMBER('2ND'!Y42),ROUNDUP('2ND'!Y42,0),0))</f>
        <v>25</v>
      </c>
      <c r="X41" s="14">
        <f t="shared" si="4"/>
        <v>27</v>
      </c>
      <c r="Y41" s="14" t="str">
        <f>IF(ISBLANK('2ND'!AA42),"ABS",'2ND'!AA42)</f>
        <v>GK</v>
      </c>
      <c r="Z41" s="14">
        <f>IF(Z$6=0,0,IF(ISNUMBER('2ND'!AB42),ROUNDUP('2ND'!AB42,0),0))</f>
        <v>2</v>
      </c>
      <c r="AA41" s="14">
        <f>IF(AA$6=0,0,IF(ISNUMBER('2ND'!AC42),ROUNDUP('2ND'!AC42,0),0))</f>
        <v>7</v>
      </c>
      <c r="AB41" s="14">
        <f t="shared" si="5"/>
        <v>9</v>
      </c>
      <c r="AC41" s="14" t="str">
        <f>IF(AC$5=0,"",IF(ISBLANK('2ND'!AE42),"ABS",'2ND'!AE42))</f>
        <v>ORA</v>
      </c>
      <c r="AD41" s="14">
        <f>IF(AD$6=0,0,IF(ISNUMBER('2ND'!AF42),ROUNDUP('2ND'!AF42,0),0))</f>
        <v>3</v>
      </c>
      <c r="AE41" s="14">
        <f>IF(AE$6=0,0,IF(ISNUMBER('2ND'!AG42),ROUNDUP('2ND'!AG42,0),0))</f>
        <v>7</v>
      </c>
      <c r="AF41" s="14">
        <f t="shared" si="6"/>
        <v>10</v>
      </c>
      <c r="AG41" s="14" t="str">
        <f>IF(AG$5=0,"",IF(ISBLANK('2ND'!AI42),"ABS",'2ND'!AI42))</f>
        <v>WS</v>
      </c>
      <c r="AH41" s="14">
        <f>IF(AH$6=0,0,IF(ISNUMBER('2ND'!AJ42),ROUNDUP('2ND'!AJ42,0),0))</f>
        <v>2</v>
      </c>
      <c r="AI41" s="14">
        <f>IF(AI$6=0,0,IF(ISNUMBER('2ND'!AK42),ROUNDUP('2ND'!AK42,0),0))</f>
        <v>7</v>
      </c>
      <c r="AJ41" s="14">
        <f t="shared" si="7"/>
        <v>9</v>
      </c>
      <c r="AK41" s="14">
        <f t="shared" si="8"/>
        <v>159</v>
      </c>
      <c r="AL41" s="14">
        <f t="shared" si="9"/>
        <v>48.92</v>
      </c>
      <c r="AM41" s="14" t="str">
        <f t="shared" si="10"/>
        <v/>
      </c>
      <c r="AN41" s="4">
        <f t="shared" si="12"/>
        <v>26</v>
      </c>
      <c r="AO41" s="14">
        <f>'2ND'!AM42</f>
        <v>45</v>
      </c>
    </row>
    <row r="42" spans="1:41">
      <c r="A42" s="4">
        <f>'2ND'!A43</f>
        <v>33</v>
      </c>
      <c r="B42" s="4" t="str">
        <f>'2ND'!B43</f>
        <v>ST0790116</v>
      </c>
      <c r="C42" s="4">
        <f>'2ND'!C43</f>
        <v>200304</v>
      </c>
      <c r="D42" s="4" t="str">
        <f>'2ND'!D43</f>
        <v>ANUSHKA BHUJEL</v>
      </c>
      <c r="E42" s="14" t="str">
        <f>IF(E$5=0,"",IF(ISBLANK('2ND'!G43),"ABS",'2ND'!G43))</f>
        <v>EN</v>
      </c>
      <c r="F42" s="14">
        <f>IF(F$6=0,0,IF(ISNUMBER('2ND'!H43),ROUNDUP('2ND'!H43,0),0))</f>
        <v>5</v>
      </c>
      <c r="G42" s="14">
        <f>IF(G$6=0,0,IF(ISNUMBER('2ND'!I43),ROUNDUP('2ND'!I43,0),0))</f>
        <v>25</v>
      </c>
      <c r="H42" s="14">
        <f t="shared" si="0"/>
        <v>30</v>
      </c>
      <c r="I42" s="14" t="str">
        <f>'2ND'!K43</f>
        <v>NEP</v>
      </c>
      <c r="J42" s="14">
        <f>IF(J$6=0,0,IF(ISNUMBER('2ND'!L43),ROUNDUP('2ND'!L43,0),0))</f>
        <v>7</v>
      </c>
      <c r="K42" s="14">
        <f>IF(K$6=0,0,IF(ISNUMBER('2ND'!M43),ROUNDUP('2ND'!M43,0),0))</f>
        <v>25</v>
      </c>
      <c r="L42" s="14">
        <f t="shared" si="1"/>
        <v>32</v>
      </c>
      <c r="M42" s="14" t="str">
        <f>IF(ISBLANK('2ND'!O43),"ABS",'2ND'!O43)</f>
        <v>MATH</v>
      </c>
      <c r="N42" s="14">
        <f>IF(N$6=0,0,IF(ISNUMBER('2ND'!P43),ROUNDUP('2ND'!P43,0),0))</f>
        <v>4</v>
      </c>
      <c r="O42" s="14">
        <f>IF(O$6=0,0,IF(ISNUMBER('2ND'!Q43),ROUNDUP('2ND'!Q43,0),0))</f>
        <v>22</v>
      </c>
      <c r="P42" s="14">
        <f t="shared" si="2"/>
        <v>26</v>
      </c>
      <c r="Q42" s="14" t="str">
        <f>IF(ISBLANK('2ND'!S43),"ABS",'2ND'!S43)</f>
        <v>SCI</v>
      </c>
      <c r="R42" s="14">
        <f>IF(R$6=0,0,IF(ISNUMBER('2ND'!T43),ROUNDUP('2ND'!T43,0),0))</f>
        <v>4</v>
      </c>
      <c r="S42" s="14">
        <f>IF(S$6=0,0,IF(ISNUMBER('2ND'!U43),ROUNDUP('2ND'!U43,0),0))</f>
        <v>21</v>
      </c>
      <c r="T42" s="14">
        <f t="shared" si="3"/>
        <v>25</v>
      </c>
      <c r="U42" s="14" t="str">
        <f>IF(ISBLANK('2ND'!W43),"ABS",'2ND'!W43)</f>
        <v>SOC</v>
      </c>
      <c r="V42" s="14">
        <f>IF(V$6=0,0,IF(ISNUMBER('2ND'!X43),ROUNDUP('2ND'!X43,0),0))</f>
        <v>3</v>
      </c>
      <c r="W42" s="14">
        <f>IF(W$6=0,0,IF(ISNUMBER('2ND'!Y43),ROUNDUP('2ND'!Y43,0),0))</f>
        <v>25</v>
      </c>
      <c r="X42" s="14">
        <f t="shared" si="4"/>
        <v>28</v>
      </c>
      <c r="Y42" s="14" t="str">
        <f>IF(ISBLANK('2ND'!AA43),"ABS",'2ND'!AA43)</f>
        <v>GK</v>
      </c>
      <c r="Z42" s="14">
        <f>IF(Z$6=0,0,IF(ISNUMBER('2ND'!AB43),ROUNDUP('2ND'!AB43,0),0))</f>
        <v>3</v>
      </c>
      <c r="AA42" s="14">
        <f>IF(AA$6=0,0,IF(ISNUMBER('2ND'!AC43),ROUNDUP('2ND'!AC43,0),0))</f>
        <v>15</v>
      </c>
      <c r="AB42" s="14">
        <f t="shared" si="5"/>
        <v>18</v>
      </c>
      <c r="AC42" s="14" t="str">
        <f>IF(AC$5=0,"",IF(ISBLANK('2ND'!AE43),"ABS",'2ND'!AE43))</f>
        <v>ORA</v>
      </c>
      <c r="AD42" s="14">
        <f>IF(AD$6=0,0,IF(ISNUMBER('2ND'!AF43),ROUNDUP('2ND'!AF43,0),0))</f>
        <v>3</v>
      </c>
      <c r="AE42" s="14">
        <f>IF(AE$6=0,0,IF(ISNUMBER('2ND'!AG43),ROUNDUP('2ND'!AG43,0),0))</f>
        <v>15</v>
      </c>
      <c r="AF42" s="14">
        <f t="shared" si="6"/>
        <v>18</v>
      </c>
      <c r="AG42" s="14" t="str">
        <f>IF(AG$5=0,"",IF(ISBLANK('2ND'!AI43),"ABS",'2ND'!AI43))</f>
        <v>WS</v>
      </c>
      <c r="AH42" s="14">
        <f>IF(AH$6=0,0,IF(ISNUMBER('2ND'!AJ43),ROUNDUP('2ND'!AJ43,0),0))</f>
        <v>1</v>
      </c>
      <c r="AI42" s="14">
        <f>IF(AI$6=0,0,IF(ISNUMBER('2ND'!AK43),ROUNDUP('2ND'!AK43,0),0))</f>
        <v>15</v>
      </c>
      <c r="AJ42" s="14">
        <f t="shared" si="7"/>
        <v>16</v>
      </c>
      <c r="AK42" s="14">
        <f t="shared" si="8"/>
        <v>193</v>
      </c>
      <c r="AL42" s="14">
        <f t="shared" si="9"/>
        <v>59.38</v>
      </c>
      <c r="AM42" s="14" t="str">
        <f t="shared" si="10"/>
        <v/>
      </c>
      <c r="AN42" s="4">
        <f t="shared" si="12"/>
        <v>24</v>
      </c>
      <c r="AO42" s="14">
        <f>'2ND'!AM43</f>
        <v>56</v>
      </c>
    </row>
    <row r="43" spans="1:41">
      <c r="A43" s="4">
        <f>'2ND'!A44</f>
        <v>34</v>
      </c>
      <c r="B43" s="4" t="str">
        <f>'2ND'!B44</f>
        <v>ST0800033</v>
      </c>
      <c r="C43" s="4">
        <f>'2ND'!C44</f>
        <v>200305</v>
      </c>
      <c r="D43" s="4" t="str">
        <f>'2ND'!D44</f>
        <v>ANUSKA RAI</v>
      </c>
      <c r="E43" s="14" t="str">
        <f>IF(E$5=0,"",IF(ISBLANK('2ND'!G44),"ABS",'2ND'!G44))</f>
        <v>EN</v>
      </c>
      <c r="F43" s="14">
        <f>IF(F$6=0,0,IF(ISNUMBER('2ND'!H44),ROUNDUP('2ND'!H44,0),0))</f>
        <v>5</v>
      </c>
      <c r="G43" s="14">
        <f>IF(G$6=0,0,IF(ISNUMBER('2ND'!I44),ROUNDUP('2ND'!I44,0),0))</f>
        <v>22</v>
      </c>
      <c r="H43" s="14">
        <f t="shared" si="0"/>
        <v>27</v>
      </c>
      <c r="I43" s="14" t="str">
        <f>'2ND'!K44</f>
        <v>NEP</v>
      </c>
      <c r="J43" s="14">
        <f>IF(J$6=0,0,IF(ISNUMBER('2ND'!L44),ROUNDUP('2ND'!L44,0),0))</f>
        <v>4</v>
      </c>
      <c r="K43" s="14">
        <f>IF(K$6=0,0,IF(ISNUMBER('2ND'!M44),ROUNDUP('2ND'!M44,0),0))</f>
        <v>23</v>
      </c>
      <c r="L43" s="14">
        <f t="shared" si="1"/>
        <v>27</v>
      </c>
      <c r="M43" s="14" t="str">
        <f>IF(ISBLANK('2ND'!O44),"ABS",'2ND'!O44)</f>
        <v>MATH</v>
      </c>
      <c r="N43" s="14">
        <f>IF(N$6=0,0,IF(ISNUMBER('2ND'!P44),ROUNDUP('2ND'!P44,0),0))</f>
        <v>1</v>
      </c>
      <c r="O43" s="14">
        <f>IF(O$6=0,0,IF(ISNUMBER('2ND'!Q44),ROUNDUP('2ND'!Q44,0),0))</f>
        <v>20</v>
      </c>
      <c r="P43" s="14">
        <f t="shared" si="2"/>
        <v>21</v>
      </c>
      <c r="Q43" s="14" t="str">
        <f>IF(ISBLANK('2ND'!S44),"ABS",'2ND'!S44)</f>
        <v>SCI</v>
      </c>
      <c r="R43" s="14">
        <f>IF(R$6=0,0,IF(ISNUMBER('2ND'!T44),ROUNDUP('2ND'!T44,0),0))</f>
        <v>4</v>
      </c>
      <c r="S43" s="14">
        <f>IF(S$6=0,0,IF(ISNUMBER('2ND'!U44),ROUNDUP('2ND'!U44,0),0))</f>
        <v>20</v>
      </c>
      <c r="T43" s="14">
        <f t="shared" si="3"/>
        <v>24</v>
      </c>
      <c r="U43" s="14" t="str">
        <f>IF(ISBLANK('2ND'!W44),"ABS",'2ND'!W44)</f>
        <v>SOC</v>
      </c>
      <c r="V43" s="14">
        <f>IF(V$6=0,0,IF(ISNUMBER('2ND'!X44),ROUNDUP('2ND'!X44,0),0))</f>
        <v>1</v>
      </c>
      <c r="W43" s="14">
        <f>IF(W$6=0,0,IF(ISNUMBER('2ND'!Y44),ROUNDUP('2ND'!Y44,0),0))</f>
        <v>23</v>
      </c>
      <c r="X43" s="14">
        <f t="shared" si="4"/>
        <v>24</v>
      </c>
      <c r="Y43" s="14" t="str">
        <f>IF(ISBLANK('2ND'!AA44),"ABS",'2ND'!AA44)</f>
        <v>GK</v>
      </c>
      <c r="Z43" s="14">
        <f>IF(Z$6=0,0,IF(ISNUMBER('2ND'!AB44),ROUNDUP('2ND'!AB44,0),0))</f>
        <v>3</v>
      </c>
      <c r="AA43" s="14">
        <f>IF(AA$6=0,0,IF(ISNUMBER('2ND'!AC44),ROUNDUP('2ND'!AC44,0),0))</f>
        <v>12</v>
      </c>
      <c r="AB43" s="14">
        <f t="shared" si="5"/>
        <v>15</v>
      </c>
      <c r="AC43" s="14" t="str">
        <f>IF(AC$5=0,"",IF(ISBLANK('2ND'!AE44),"ABS",'2ND'!AE44))</f>
        <v>ORA</v>
      </c>
      <c r="AD43" s="14">
        <f>IF(AD$6=0,0,IF(ISNUMBER('2ND'!AF44),ROUNDUP('2ND'!AF44,0),0))</f>
        <v>3</v>
      </c>
      <c r="AE43" s="14">
        <f>IF(AE$6=0,0,IF(ISNUMBER('2ND'!AG44),ROUNDUP('2ND'!AG44,0),0))</f>
        <v>12</v>
      </c>
      <c r="AF43" s="14">
        <f t="shared" si="6"/>
        <v>15</v>
      </c>
      <c r="AG43" s="14" t="str">
        <f>IF(AG$5=0,"",IF(ISBLANK('2ND'!AI44),"ABS",'2ND'!AI44))</f>
        <v>WS</v>
      </c>
      <c r="AH43" s="14">
        <f>IF(AH$6=0,0,IF(ISNUMBER('2ND'!AJ44),ROUNDUP('2ND'!AJ44,0),0))</f>
        <v>2</v>
      </c>
      <c r="AI43" s="14">
        <f>IF(AI$6=0,0,IF(ISNUMBER('2ND'!AK44),ROUNDUP('2ND'!AK44,0),0))</f>
        <v>12</v>
      </c>
      <c r="AJ43" s="14">
        <f t="shared" si="7"/>
        <v>14</v>
      </c>
      <c r="AK43" s="14">
        <f t="shared" si="8"/>
        <v>167</v>
      </c>
      <c r="AL43" s="14">
        <f t="shared" si="9"/>
        <v>51.38</v>
      </c>
      <c r="AM43" s="14" t="str">
        <f t="shared" si="10"/>
        <v/>
      </c>
      <c r="AN43" s="4">
        <f t="shared" si="12"/>
        <v>25</v>
      </c>
      <c r="AO43" s="14">
        <f>'2ND'!AM44</f>
        <v>54</v>
      </c>
    </row>
    <row r="44" spans="1:41">
      <c r="A44" s="4">
        <f>'2ND'!A45</f>
        <v>35</v>
      </c>
      <c r="B44" s="4" t="str">
        <f>'2ND'!B45</f>
        <v>ST0790123</v>
      </c>
      <c r="C44" s="4">
        <f>'2ND'!C45</f>
        <v>200306</v>
      </c>
      <c r="D44" s="4" t="str">
        <f>'2ND'!D45</f>
        <v>BHASKAR KATWAL</v>
      </c>
      <c r="E44" s="14" t="str">
        <f>IF(E$5=0,"",IF(ISBLANK('2ND'!G45),"ABS",'2ND'!G45))</f>
        <v>EN</v>
      </c>
      <c r="F44" s="14">
        <f>IF(F$6=0,0,IF(ISNUMBER('2ND'!H45),ROUNDUP('2ND'!H45,0),0))</f>
        <v>5</v>
      </c>
      <c r="G44" s="14">
        <f>IF(G$6=0,0,IF(ISNUMBER('2ND'!I45),ROUNDUP('2ND'!I45,0),0))</f>
        <v>22</v>
      </c>
      <c r="H44" s="14">
        <f t="shared" si="0"/>
        <v>27</v>
      </c>
      <c r="I44" s="14" t="str">
        <f>'2ND'!K45</f>
        <v>NEP</v>
      </c>
      <c r="J44" s="14">
        <f>IF(J$6=0,0,IF(ISNUMBER('2ND'!L45),ROUNDUP('2ND'!L45,0),0))</f>
        <v>5</v>
      </c>
      <c r="K44" s="14">
        <f>IF(K$6=0,0,IF(ISNUMBER('2ND'!M45),ROUNDUP('2ND'!M45,0),0))</f>
        <v>23</v>
      </c>
      <c r="L44" s="14">
        <f t="shared" si="1"/>
        <v>28</v>
      </c>
      <c r="M44" s="14" t="str">
        <f>IF(ISBLANK('2ND'!O45),"ABS",'2ND'!O45)</f>
        <v>MATH</v>
      </c>
      <c r="N44" s="14">
        <f>IF(N$6=0,0,IF(ISNUMBER('2ND'!P45),ROUNDUP('2ND'!P45,0),0))</f>
        <v>3</v>
      </c>
      <c r="O44" s="14">
        <f>IF(O$6=0,0,IF(ISNUMBER('2ND'!Q45),ROUNDUP('2ND'!Q45,0),0))</f>
        <v>20</v>
      </c>
      <c r="P44" s="14">
        <f t="shared" si="2"/>
        <v>23</v>
      </c>
      <c r="Q44" s="14" t="str">
        <f>IF(ISBLANK('2ND'!S45),"ABS",'2ND'!S45)</f>
        <v>SCI</v>
      </c>
      <c r="R44" s="14">
        <f>IF(R$6=0,0,IF(ISNUMBER('2ND'!T45),ROUNDUP('2ND'!T45,0),0))</f>
        <v>6</v>
      </c>
      <c r="S44" s="14">
        <f>IF(S$6=0,0,IF(ISNUMBER('2ND'!U45),ROUNDUP('2ND'!U45,0),0))</f>
        <v>21</v>
      </c>
      <c r="T44" s="14">
        <f t="shared" si="3"/>
        <v>27</v>
      </c>
      <c r="U44" s="14" t="str">
        <f>IF(ISBLANK('2ND'!W45),"ABS",'2ND'!W45)</f>
        <v>SOC</v>
      </c>
      <c r="V44" s="14">
        <f>IF(V$6=0,0,IF(ISNUMBER('2ND'!X45),ROUNDUP('2ND'!X45,0),0))</f>
        <v>4</v>
      </c>
      <c r="W44" s="14">
        <f>IF(W$6=0,0,IF(ISNUMBER('2ND'!Y45),ROUNDUP('2ND'!Y45,0),0))</f>
        <v>23</v>
      </c>
      <c r="X44" s="14">
        <f t="shared" si="4"/>
        <v>27</v>
      </c>
      <c r="Y44" s="14" t="str">
        <f>IF(ISBLANK('2ND'!AA45),"ABS",'2ND'!AA45)</f>
        <v>GK</v>
      </c>
      <c r="Z44" s="14">
        <f>IF(Z$6=0,0,IF(ISNUMBER('2ND'!AB45),ROUNDUP('2ND'!AB45,0),0))</f>
        <v>4</v>
      </c>
      <c r="AA44" s="14">
        <f>IF(AA$6=0,0,IF(ISNUMBER('2ND'!AC45),ROUNDUP('2ND'!AC45,0),0))</f>
        <v>18</v>
      </c>
      <c r="AB44" s="14">
        <f t="shared" si="5"/>
        <v>22</v>
      </c>
      <c r="AC44" s="14" t="str">
        <f>IF(AC$5=0,"",IF(ISBLANK('2ND'!AE45),"ABS",'2ND'!AE45))</f>
        <v>ORA</v>
      </c>
      <c r="AD44" s="14">
        <f>IF(AD$6=0,0,IF(ISNUMBER('2ND'!AF45),ROUNDUP('2ND'!AF45,0),0))</f>
        <v>4</v>
      </c>
      <c r="AE44" s="14">
        <f>IF(AE$6=0,0,IF(ISNUMBER('2ND'!AG45),ROUNDUP('2ND'!AG45,0),0))</f>
        <v>18</v>
      </c>
      <c r="AF44" s="14">
        <f t="shared" si="6"/>
        <v>22</v>
      </c>
      <c r="AG44" s="14" t="str">
        <f>IF(AG$5=0,"",IF(ISBLANK('2ND'!AI45),"ABS",'2ND'!AI45))</f>
        <v>WS</v>
      </c>
      <c r="AH44" s="14">
        <f>IF(AH$6=0,0,IF(ISNUMBER('2ND'!AJ45),ROUNDUP('2ND'!AJ45,0),0))</f>
        <v>2</v>
      </c>
      <c r="AI44" s="14">
        <f>IF(AI$6=0,0,IF(ISNUMBER('2ND'!AK45),ROUNDUP('2ND'!AK45,0),0))</f>
        <v>18</v>
      </c>
      <c r="AJ44" s="14">
        <f t="shared" si="7"/>
        <v>20</v>
      </c>
      <c r="AK44" s="14">
        <f t="shared" si="8"/>
        <v>196</v>
      </c>
      <c r="AL44" s="14">
        <f t="shared" si="9"/>
        <v>60.31</v>
      </c>
      <c r="AM44" s="14" t="str">
        <f t="shared" si="10"/>
        <v/>
      </c>
      <c r="AN44" s="4">
        <f t="shared" si="12"/>
        <v>23</v>
      </c>
      <c r="AO44" s="14">
        <f>'2ND'!AM45</f>
        <v>56</v>
      </c>
    </row>
    <row r="45" spans="1:41">
      <c r="A45" s="4">
        <f>'2ND'!A46</f>
        <v>36</v>
      </c>
      <c r="B45" s="4" t="str">
        <f>'2ND'!B46</f>
        <v>ST0800446</v>
      </c>
      <c r="C45" s="4">
        <f>'2ND'!C46</f>
        <v>200307</v>
      </c>
      <c r="D45" s="4" t="str">
        <f>'2ND'!D46</f>
        <v>DESAN RAI</v>
      </c>
      <c r="E45" s="14" t="str">
        <f>IF(E$5=0,"",IF(ISBLANK('2ND'!G46),"ABS",'2ND'!G46))</f>
        <v>EN</v>
      </c>
      <c r="F45" s="14">
        <f>IF(F$6=0,0,IF(ISNUMBER('2ND'!H46),ROUNDUP('2ND'!H46,0),0))</f>
        <v>0</v>
      </c>
      <c r="G45" s="14">
        <f>IF(G$6=0,0,IF(ISNUMBER('2ND'!I46),ROUNDUP('2ND'!I46,0),0))</f>
        <v>0</v>
      </c>
      <c r="H45" s="14">
        <f t="shared" si="0"/>
        <v>0</v>
      </c>
      <c r="I45" s="14" t="str">
        <f>'2ND'!K46</f>
        <v>NEP</v>
      </c>
      <c r="J45" s="14">
        <f>IF(J$6=0,0,IF(ISNUMBER('2ND'!L46),ROUNDUP('2ND'!L46,0),0))</f>
        <v>0</v>
      </c>
      <c r="K45" s="14">
        <f>IF(K$6=0,0,IF(ISNUMBER('2ND'!M46),ROUNDUP('2ND'!M46,0),0))</f>
        <v>0</v>
      </c>
      <c r="L45" s="14">
        <f t="shared" si="1"/>
        <v>0</v>
      </c>
      <c r="M45" s="14" t="str">
        <f>IF(ISBLANK('2ND'!O46),"ABS",'2ND'!O46)</f>
        <v>MATH</v>
      </c>
      <c r="N45" s="14">
        <f>IF(N$6=0,0,IF(ISNUMBER('2ND'!P46),ROUNDUP('2ND'!P46,0),0))</f>
        <v>0</v>
      </c>
      <c r="O45" s="14">
        <f>IF(O$6=0,0,IF(ISNUMBER('2ND'!Q46),ROUNDUP('2ND'!Q46,0),0))</f>
        <v>0</v>
      </c>
      <c r="P45" s="14">
        <f t="shared" si="2"/>
        <v>0</v>
      </c>
      <c r="Q45" s="14" t="str">
        <f>IF(ISBLANK('2ND'!S46),"ABS",'2ND'!S46)</f>
        <v>SCI</v>
      </c>
      <c r="R45" s="14">
        <f>IF(R$6=0,0,IF(ISNUMBER('2ND'!T46),ROUNDUP('2ND'!T46,0),0))</f>
        <v>0</v>
      </c>
      <c r="S45" s="14">
        <f>IF(S$6=0,0,IF(ISNUMBER('2ND'!U46),ROUNDUP('2ND'!U46,0),0))</f>
        <v>0</v>
      </c>
      <c r="T45" s="14">
        <f t="shared" si="3"/>
        <v>0</v>
      </c>
      <c r="U45" s="14" t="str">
        <f>IF(ISBLANK('2ND'!W46),"ABS",'2ND'!W46)</f>
        <v>SOC</v>
      </c>
      <c r="V45" s="14">
        <f>IF(V$6=0,0,IF(ISNUMBER('2ND'!X46),ROUNDUP('2ND'!X46,0),0))</f>
        <v>0</v>
      </c>
      <c r="W45" s="14">
        <f>IF(W$6=0,0,IF(ISNUMBER('2ND'!Y46),ROUNDUP('2ND'!Y46,0),0))</f>
        <v>0</v>
      </c>
      <c r="X45" s="14">
        <f t="shared" si="4"/>
        <v>0</v>
      </c>
      <c r="Y45" s="14" t="str">
        <f>IF(ISBLANK('2ND'!AA46),"ABS",'2ND'!AA46)</f>
        <v>GK</v>
      </c>
      <c r="Z45" s="14">
        <f>IF(Z$6=0,0,IF(ISNUMBER('2ND'!AB46),ROUNDUP('2ND'!AB46,0),0))</f>
        <v>0</v>
      </c>
      <c r="AA45" s="14">
        <f>IF(AA$6=0,0,IF(ISNUMBER('2ND'!AC46),ROUNDUP('2ND'!AC46,0),0))</f>
        <v>0</v>
      </c>
      <c r="AB45" s="14">
        <f t="shared" si="5"/>
        <v>0</v>
      </c>
      <c r="AC45" s="14" t="str">
        <f>IF(AC$5=0,"",IF(ISBLANK('2ND'!AE46),"ABS",'2ND'!AE46))</f>
        <v>ORA</v>
      </c>
      <c r="AD45" s="14">
        <f>IF(AD$6=0,0,IF(ISNUMBER('2ND'!AF46),ROUNDUP('2ND'!AF46,0),0))</f>
        <v>0</v>
      </c>
      <c r="AE45" s="14">
        <f>IF(AE$6=0,0,IF(ISNUMBER('2ND'!AG46),ROUNDUP('2ND'!AG46,0),0))</f>
        <v>0</v>
      </c>
      <c r="AF45" s="14">
        <f t="shared" si="6"/>
        <v>0</v>
      </c>
      <c r="AG45" s="14" t="str">
        <f>IF(AG$5=0,"",IF(ISBLANK('2ND'!AI46),"ABS",'2ND'!AI46))</f>
        <v>WS</v>
      </c>
      <c r="AH45" s="14">
        <f>IF(AH$6=0,0,IF(ISNUMBER('2ND'!AJ46),ROUNDUP('2ND'!AJ46,0),0))</f>
        <v>0</v>
      </c>
      <c r="AI45" s="14">
        <f>IF(AI$6=0,0,IF(ISNUMBER('2ND'!AK46),ROUNDUP('2ND'!AK46,0),0))</f>
        <v>0</v>
      </c>
      <c r="AJ45" s="14">
        <f t="shared" si="7"/>
        <v>0</v>
      </c>
      <c r="AK45" s="14">
        <f t="shared" si="8"/>
        <v>0</v>
      </c>
      <c r="AL45" s="14">
        <f t="shared" si="9"/>
        <v>0</v>
      </c>
      <c r="AM45" s="14" t="str">
        <f t="shared" si="10"/>
        <v/>
      </c>
      <c r="AN45" s="4">
        <f t="shared" si="12"/>
        <v>27</v>
      </c>
      <c r="AO45" s="14">
        <f>'2ND'!AM46</f>
        <v>43</v>
      </c>
    </row>
    <row r="46" spans="1:41">
      <c r="A46" s="4">
        <f>'2ND'!A47</f>
        <v>37</v>
      </c>
      <c r="B46" s="4" t="str">
        <f>'2ND'!B47</f>
        <v>ST0790102</v>
      </c>
      <c r="C46" s="4">
        <f>'2ND'!C47</f>
        <v>200308</v>
      </c>
      <c r="D46" s="4" t="str">
        <f>'2ND'!D47</f>
        <v>DIPESH LIMBU</v>
      </c>
      <c r="E46" s="14" t="str">
        <f>IF(E$5=0,"",IF(ISBLANK('2ND'!G47),"ABS",'2ND'!G47))</f>
        <v>EN</v>
      </c>
      <c r="F46" s="14">
        <f>IF(F$6=0,0,IF(ISNUMBER('2ND'!H47),ROUNDUP('2ND'!H47,0),0))</f>
        <v>8</v>
      </c>
      <c r="G46" s="14">
        <f>IF(G$6=0,0,IF(ISNUMBER('2ND'!I47),ROUNDUP('2ND'!I47,0),0))</f>
        <v>20</v>
      </c>
      <c r="H46" s="14">
        <f t="shared" si="0"/>
        <v>28</v>
      </c>
      <c r="I46" s="14" t="str">
        <f>'2ND'!K47</f>
        <v>NEP</v>
      </c>
      <c r="J46" s="14">
        <f>IF(J$6=0,0,IF(ISNUMBER('2ND'!L47),ROUNDUP('2ND'!L47,0),0))</f>
        <v>7</v>
      </c>
      <c r="K46" s="14">
        <f>IF(K$6=0,0,IF(ISNUMBER('2ND'!M47),ROUNDUP('2ND'!M47,0),0))</f>
        <v>25</v>
      </c>
      <c r="L46" s="14">
        <f t="shared" si="1"/>
        <v>32</v>
      </c>
      <c r="M46" s="14" t="str">
        <f>IF(ISBLANK('2ND'!O47),"ABS",'2ND'!O47)</f>
        <v>MATH</v>
      </c>
      <c r="N46" s="14">
        <f>IF(N$6=0,0,IF(ISNUMBER('2ND'!P47),ROUNDUP('2ND'!P47,0),0))</f>
        <v>4</v>
      </c>
      <c r="O46" s="14">
        <f>IF(O$6=0,0,IF(ISNUMBER('2ND'!Q47),ROUNDUP('2ND'!Q47,0),0))</f>
        <v>22</v>
      </c>
      <c r="P46" s="14">
        <f t="shared" si="2"/>
        <v>26</v>
      </c>
      <c r="Q46" s="14" t="str">
        <f>IF(ISBLANK('2ND'!S47),"ABS",'2ND'!S47)</f>
        <v>SCI</v>
      </c>
      <c r="R46" s="14">
        <f>IF(R$6=0,0,IF(ISNUMBER('2ND'!T47),ROUNDUP('2ND'!T47,0),0))</f>
        <v>5</v>
      </c>
      <c r="S46" s="14">
        <f>IF(S$6=0,0,IF(ISNUMBER('2ND'!U47),ROUNDUP('2ND'!U47,0),0))</f>
        <v>21</v>
      </c>
      <c r="T46" s="14">
        <f t="shared" si="3"/>
        <v>26</v>
      </c>
      <c r="U46" s="14" t="str">
        <f>IF(ISBLANK('2ND'!W47),"ABS",'2ND'!W47)</f>
        <v>SOC</v>
      </c>
      <c r="V46" s="14">
        <f>IF(V$6=0,0,IF(ISNUMBER('2ND'!X47),ROUNDUP('2ND'!X47,0),0))</f>
        <v>4</v>
      </c>
      <c r="W46" s="14">
        <f>IF(W$6=0,0,IF(ISNUMBER('2ND'!Y47),ROUNDUP('2ND'!Y47,0),0))</f>
        <v>25</v>
      </c>
      <c r="X46" s="14">
        <f t="shared" si="4"/>
        <v>29</v>
      </c>
      <c r="Y46" s="14" t="str">
        <f>IF(ISBLANK('2ND'!AA47),"ABS",'2ND'!AA47)</f>
        <v>GK</v>
      </c>
      <c r="Z46" s="14">
        <f>IF(Z$6=0,0,IF(ISNUMBER('2ND'!AB47),ROUNDUP('2ND'!AB47,0),0))</f>
        <v>4</v>
      </c>
      <c r="AA46" s="14">
        <f>IF(AA$6=0,0,IF(ISNUMBER('2ND'!AC47),ROUNDUP('2ND'!AC47,0),0))</f>
        <v>18</v>
      </c>
      <c r="AB46" s="14">
        <f t="shared" si="5"/>
        <v>22</v>
      </c>
      <c r="AC46" s="14" t="str">
        <f>IF(AC$5=0,"",IF(ISBLANK('2ND'!AE47),"ABS",'2ND'!AE47))</f>
        <v>ORA</v>
      </c>
      <c r="AD46" s="14">
        <f>IF(AD$6=0,0,IF(ISNUMBER('2ND'!AF47),ROUNDUP('2ND'!AF47,0),0))</f>
        <v>4</v>
      </c>
      <c r="AE46" s="14">
        <f>IF(AE$6=0,0,IF(ISNUMBER('2ND'!AG47),ROUNDUP('2ND'!AG47,0),0))</f>
        <v>18</v>
      </c>
      <c r="AF46" s="14">
        <f t="shared" si="6"/>
        <v>22</v>
      </c>
      <c r="AG46" s="14" t="str">
        <f>IF(AG$5=0,"",IF(ISBLANK('2ND'!AI47),"ABS",'2ND'!AI47))</f>
        <v>WS</v>
      </c>
      <c r="AH46" s="14">
        <f>IF(AH$6=0,0,IF(ISNUMBER('2ND'!AJ47),ROUNDUP('2ND'!AJ47,0),0))</f>
        <v>3</v>
      </c>
      <c r="AI46" s="14">
        <f>IF(AI$6=0,0,IF(ISNUMBER('2ND'!AK47),ROUNDUP('2ND'!AK47,0),0))</f>
        <v>18</v>
      </c>
      <c r="AJ46" s="14">
        <f t="shared" si="7"/>
        <v>21</v>
      </c>
      <c r="AK46" s="14">
        <f t="shared" si="8"/>
        <v>206</v>
      </c>
      <c r="AL46" s="14">
        <f t="shared" si="9"/>
        <v>63.38</v>
      </c>
      <c r="AM46" s="14" t="str">
        <f t="shared" si="10"/>
        <v>PASS</v>
      </c>
      <c r="AN46" s="4">
        <f t="shared" si="12"/>
        <v>21</v>
      </c>
      <c r="AO46" s="14">
        <f>'2ND'!AM47</f>
        <v>55</v>
      </c>
    </row>
    <row r="47" spans="1:41">
      <c r="A47" s="4">
        <f>'2ND'!A48</f>
        <v>38</v>
      </c>
      <c r="B47" s="4" t="str">
        <f>'2ND'!B48</f>
        <v>ST0790197</v>
      </c>
      <c r="C47" s="4">
        <f>'2ND'!C48</f>
        <v>200309</v>
      </c>
      <c r="D47" s="4" t="str">
        <f>'2ND'!D48</f>
        <v>DONISH TAMANG</v>
      </c>
      <c r="E47" s="14" t="str">
        <f>IF(E$5=0,"",IF(ISBLANK('2ND'!G48),"ABS",'2ND'!G48))</f>
        <v>EN</v>
      </c>
      <c r="F47" s="14">
        <f>IF(F$6=0,0,IF(ISNUMBER('2ND'!H48),ROUNDUP('2ND'!H48,0),0))</f>
        <v>7</v>
      </c>
      <c r="G47" s="14">
        <f>IF(G$6=0,0,IF(ISNUMBER('2ND'!I48),ROUNDUP('2ND'!I48,0),0))</f>
        <v>20</v>
      </c>
      <c r="H47" s="14">
        <f t="shared" si="0"/>
        <v>27</v>
      </c>
      <c r="I47" s="14" t="str">
        <f>'2ND'!K48</f>
        <v>NEP</v>
      </c>
      <c r="J47" s="14">
        <f>IF(J$6=0,0,IF(ISNUMBER('2ND'!L48),ROUNDUP('2ND'!L48,0),0))</f>
        <v>8</v>
      </c>
      <c r="K47" s="14">
        <f>IF(K$6=0,0,IF(ISNUMBER('2ND'!M48),ROUNDUP('2ND'!M48,0),0))</f>
        <v>25</v>
      </c>
      <c r="L47" s="14">
        <f t="shared" si="1"/>
        <v>33</v>
      </c>
      <c r="M47" s="14" t="str">
        <f>IF(ISBLANK('2ND'!O48),"ABS",'2ND'!O48)</f>
        <v>MATH</v>
      </c>
      <c r="N47" s="14">
        <f>IF(N$6=0,0,IF(ISNUMBER('2ND'!P48),ROUNDUP('2ND'!P48,0),0))</f>
        <v>8</v>
      </c>
      <c r="O47" s="14">
        <f>IF(O$6=0,0,IF(ISNUMBER('2ND'!Q48),ROUNDUP('2ND'!Q48,0),0))</f>
        <v>24</v>
      </c>
      <c r="P47" s="14">
        <f t="shared" si="2"/>
        <v>32</v>
      </c>
      <c r="Q47" s="14" t="str">
        <f>IF(ISBLANK('2ND'!S48),"ABS",'2ND'!S48)</f>
        <v>SCI</v>
      </c>
      <c r="R47" s="14">
        <f>IF(R$6=0,0,IF(ISNUMBER('2ND'!T48),ROUNDUP('2ND'!T48,0),0))</f>
        <v>8</v>
      </c>
      <c r="S47" s="14">
        <f>IF(S$6=0,0,IF(ISNUMBER('2ND'!U48),ROUNDUP('2ND'!U48,0),0))</f>
        <v>22</v>
      </c>
      <c r="T47" s="14">
        <f t="shared" si="3"/>
        <v>30</v>
      </c>
      <c r="U47" s="14" t="str">
        <f>IF(ISBLANK('2ND'!W48),"ABS",'2ND'!W48)</f>
        <v>SOC</v>
      </c>
      <c r="V47" s="14">
        <f>IF(V$6=0,0,IF(ISNUMBER('2ND'!X48),ROUNDUP('2ND'!X48,0),0))</f>
        <v>7</v>
      </c>
      <c r="W47" s="14">
        <f>IF(W$6=0,0,IF(ISNUMBER('2ND'!Y48),ROUNDUP('2ND'!Y48,0),0))</f>
        <v>25</v>
      </c>
      <c r="X47" s="14">
        <f t="shared" si="4"/>
        <v>32</v>
      </c>
      <c r="Y47" s="14" t="str">
        <f>IF(ISBLANK('2ND'!AA48),"ABS",'2ND'!AA48)</f>
        <v>GK</v>
      </c>
      <c r="Z47" s="14">
        <f>IF(Z$6=0,0,IF(ISNUMBER('2ND'!AB48),ROUNDUP('2ND'!AB48,0),0))</f>
        <v>5</v>
      </c>
      <c r="AA47" s="14">
        <f>IF(AA$6=0,0,IF(ISNUMBER('2ND'!AC48),ROUNDUP('2ND'!AC48,0),0))</f>
        <v>18</v>
      </c>
      <c r="AB47" s="14">
        <f t="shared" si="5"/>
        <v>23</v>
      </c>
      <c r="AC47" s="14" t="str">
        <f>IF(AC$5=0,"",IF(ISBLANK('2ND'!AE48),"ABS",'2ND'!AE48))</f>
        <v>ORA</v>
      </c>
      <c r="AD47" s="14">
        <f>IF(AD$6=0,0,IF(ISNUMBER('2ND'!AF48),ROUNDUP('2ND'!AF48,0),0))</f>
        <v>5</v>
      </c>
      <c r="AE47" s="14">
        <f>IF(AE$6=0,0,IF(ISNUMBER('2ND'!AG48),ROUNDUP('2ND'!AG48,0),0))</f>
        <v>18</v>
      </c>
      <c r="AF47" s="14">
        <f t="shared" si="6"/>
        <v>23</v>
      </c>
      <c r="AG47" s="14" t="str">
        <f>IF(AG$5=0,"",IF(ISBLANK('2ND'!AI48),"ABS",'2ND'!AI48))</f>
        <v>WS</v>
      </c>
      <c r="AH47" s="14">
        <f>IF(AH$6=0,0,IF(ISNUMBER('2ND'!AJ48),ROUNDUP('2ND'!AJ48,0),0))</f>
        <v>3</v>
      </c>
      <c r="AI47" s="14">
        <f>IF(AI$6=0,0,IF(ISNUMBER('2ND'!AK48),ROUNDUP('2ND'!AK48,0),0))</f>
        <v>18</v>
      </c>
      <c r="AJ47" s="14">
        <f t="shared" si="7"/>
        <v>21</v>
      </c>
      <c r="AK47" s="14">
        <f t="shared" si="8"/>
        <v>221</v>
      </c>
      <c r="AL47" s="14">
        <f t="shared" si="9"/>
        <v>68</v>
      </c>
      <c r="AM47" s="14" t="str">
        <f t="shared" si="10"/>
        <v>PASS</v>
      </c>
      <c r="AN47" s="4">
        <f t="shared" si="12"/>
        <v>4</v>
      </c>
      <c r="AO47" s="14">
        <f>'2ND'!AM48</f>
        <v>56</v>
      </c>
    </row>
    <row r="48" spans="1:41">
      <c r="A48" s="4">
        <f>'2ND'!A49</f>
        <v>39</v>
      </c>
      <c r="B48" s="4" t="str">
        <f>'2ND'!B49</f>
        <v>ST0790098</v>
      </c>
      <c r="C48" s="4">
        <f>'2ND'!C49</f>
        <v>200310</v>
      </c>
      <c r="D48" s="4" t="str">
        <f>'2ND'!D49</f>
        <v>DORKASH LIMBU</v>
      </c>
      <c r="E48" s="14" t="str">
        <f>IF(E$5=0,"",IF(ISBLANK('2ND'!G49),"ABS",'2ND'!G49))</f>
        <v>EN</v>
      </c>
      <c r="F48" s="14">
        <f>IF(F$6=0,0,IF(ISNUMBER('2ND'!H49),ROUNDUP('2ND'!H49,0),0))</f>
        <v>8</v>
      </c>
      <c r="G48" s="14">
        <f>IF(G$6=0,0,IF(ISNUMBER('2ND'!I49),ROUNDUP('2ND'!I49,0),0))</f>
        <v>25</v>
      </c>
      <c r="H48" s="14">
        <f t="shared" si="0"/>
        <v>33</v>
      </c>
      <c r="I48" s="14" t="str">
        <f>'2ND'!K49</f>
        <v>NEP</v>
      </c>
      <c r="J48" s="14">
        <f>IF(J$6=0,0,IF(ISNUMBER('2ND'!L49),ROUNDUP('2ND'!L49,0),0))</f>
        <v>9</v>
      </c>
      <c r="K48" s="14">
        <f>IF(K$6=0,0,IF(ISNUMBER('2ND'!M49),ROUNDUP('2ND'!M49,0),0))</f>
        <v>25</v>
      </c>
      <c r="L48" s="14">
        <f t="shared" si="1"/>
        <v>34</v>
      </c>
      <c r="M48" s="14" t="str">
        <f>IF(ISBLANK('2ND'!O49),"ABS",'2ND'!O49)</f>
        <v>MATH</v>
      </c>
      <c r="N48" s="14">
        <f>IF(N$6=0,0,IF(ISNUMBER('2ND'!P49),ROUNDUP('2ND'!P49,0),0))</f>
        <v>10</v>
      </c>
      <c r="O48" s="14">
        <f>IF(O$6=0,0,IF(ISNUMBER('2ND'!Q49),ROUNDUP('2ND'!Q49,0),0))</f>
        <v>24</v>
      </c>
      <c r="P48" s="14">
        <f t="shared" si="2"/>
        <v>34</v>
      </c>
      <c r="Q48" s="14" t="str">
        <f>IF(ISBLANK('2ND'!S49),"ABS",'2ND'!S49)</f>
        <v>SCI</v>
      </c>
      <c r="R48" s="14">
        <f>IF(R$6=0,0,IF(ISNUMBER('2ND'!T49),ROUNDUP('2ND'!T49,0),0))</f>
        <v>10</v>
      </c>
      <c r="S48" s="14">
        <f>IF(S$6=0,0,IF(ISNUMBER('2ND'!U49),ROUNDUP('2ND'!U49,0),0))</f>
        <v>23</v>
      </c>
      <c r="T48" s="14">
        <f t="shared" si="3"/>
        <v>33</v>
      </c>
      <c r="U48" s="14" t="str">
        <f>IF(ISBLANK('2ND'!W49),"ABS",'2ND'!W49)</f>
        <v>SOC</v>
      </c>
      <c r="V48" s="14">
        <f>IF(V$6=0,0,IF(ISNUMBER('2ND'!X49),ROUNDUP('2ND'!X49,0),0))</f>
        <v>10</v>
      </c>
      <c r="W48" s="14">
        <f>IF(W$6=0,0,IF(ISNUMBER('2ND'!Y49),ROUNDUP('2ND'!Y49,0),0))</f>
        <v>25</v>
      </c>
      <c r="X48" s="14">
        <f t="shared" si="4"/>
        <v>35</v>
      </c>
      <c r="Y48" s="14" t="str">
        <f>IF(ISBLANK('2ND'!AA49),"ABS",'2ND'!AA49)</f>
        <v>GK</v>
      </c>
      <c r="Z48" s="14">
        <f>IF(Z$6=0,0,IF(ISNUMBER('2ND'!AB49),ROUNDUP('2ND'!AB49,0),0))</f>
        <v>5</v>
      </c>
      <c r="AA48" s="14">
        <f>IF(AA$6=0,0,IF(ISNUMBER('2ND'!AC49),ROUNDUP('2ND'!AC49,0),0))</f>
        <v>18</v>
      </c>
      <c r="AB48" s="14">
        <f t="shared" si="5"/>
        <v>23</v>
      </c>
      <c r="AC48" s="14" t="str">
        <f>IF(AC$5=0,"",IF(ISBLANK('2ND'!AE49),"ABS",'2ND'!AE49))</f>
        <v>ORA</v>
      </c>
      <c r="AD48" s="14">
        <f>IF(AD$6=0,0,IF(ISNUMBER('2ND'!AF49),ROUNDUP('2ND'!AF49,0),0))</f>
        <v>5</v>
      </c>
      <c r="AE48" s="14">
        <f>IF(AE$6=0,0,IF(ISNUMBER('2ND'!AG49),ROUNDUP('2ND'!AG49,0),0))</f>
        <v>18</v>
      </c>
      <c r="AF48" s="14">
        <f t="shared" si="6"/>
        <v>23</v>
      </c>
      <c r="AG48" s="14" t="str">
        <f>IF(AG$5=0,"",IF(ISBLANK('2ND'!AI49),"ABS",'2ND'!AI49))</f>
        <v>WS</v>
      </c>
      <c r="AH48" s="14">
        <f>IF(AH$6=0,0,IF(ISNUMBER('2ND'!AJ49),ROUNDUP('2ND'!AJ49,0),0))</f>
        <v>5</v>
      </c>
      <c r="AI48" s="14">
        <f>IF(AI$6=0,0,IF(ISNUMBER('2ND'!AK49),ROUNDUP('2ND'!AK49,0),0))</f>
        <v>18</v>
      </c>
      <c r="AJ48" s="14">
        <f t="shared" si="7"/>
        <v>23</v>
      </c>
      <c r="AK48" s="14">
        <f t="shared" si="8"/>
        <v>238</v>
      </c>
      <c r="AL48" s="14">
        <f t="shared" si="9"/>
        <v>73.23</v>
      </c>
      <c r="AM48" s="14" t="str">
        <f t="shared" si="10"/>
        <v>PASS</v>
      </c>
      <c r="AN48" s="4">
        <f t="shared" si="12"/>
        <v>1</v>
      </c>
      <c r="AO48" s="14">
        <f>'2ND'!AM49</f>
        <v>56</v>
      </c>
    </row>
    <row r="49" spans="1:41">
      <c r="A49" s="4">
        <f>'2ND'!A50</f>
        <v>40</v>
      </c>
      <c r="B49" s="4" t="str">
        <f>'2ND'!B50</f>
        <v>ST0800304</v>
      </c>
      <c r="C49" s="4">
        <f>'2ND'!C50</f>
        <v>200311</v>
      </c>
      <c r="D49" s="4" t="str">
        <f>'2ND'!D50</f>
        <v>HINA RAI</v>
      </c>
      <c r="E49" s="14" t="str">
        <f>IF(E$5=0,"",IF(ISBLANK('2ND'!G50),"ABS",'2ND'!G50))</f>
        <v>EN</v>
      </c>
      <c r="F49" s="14">
        <f>IF(F$6=0,0,IF(ISNUMBER('2ND'!H50),ROUNDUP('2ND'!H50,0),0))</f>
        <v>7</v>
      </c>
      <c r="G49" s="14">
        <f>IF(G$6=0,0,IF(ISNUMBER('2ND'!I50),ROUNDUP('2ND'!I50,0),0))</f>
        <v>25</v>
      </c>
      <c r="H49" s="14">
        <f t="shared" si="0"/>
        <v>32</v>
      </c>
      <c r="I49" s="14" t="str">
        <f>'2ND'!K50</f>
        <v>NEP</v>
      </c>
      <c r="J49" s="14">
        <f>IF(J$6=0,0,IF(ISNUMBER('2ND'!L50),ROUNDUP('2ND'!L50,0),0))</f>
        <v>8</v>
      </c>
      <c r="K49" s="14">
        <f>IF(K$6=0,0,IF(ISNUMBER('2ND'!M50),ROUNDUP('2ND'!M50,0),0))</f>
        <v>25</v>
      </c>
      <c r="L49" s="14">
        <f t="shared" si="1"/>
        <v>33</v>
      </c>
      <c r="M49" s="14" t="str">
        <f>IF(ISBLANK('2ND'!O50),"ABS",'2ND'!O50)</f>
        <v>MATH</v>
      </c>
      <c r="N49" s="14">
        <f>IF(N$6=0,0,IF(ISNUMBER('2ND'!P50),ROUNDUP('2ND'!P50,0),0))</f>
        <v>4</v>
      </c>
      <c r="O49" s="14">
        <f>IF(O$6=0,0,IF(ISNUMBER('2ND'!Q50),ROUNDUP('2ND'!Q50,0),0))</f>
        <v>22</v>
      </c>
      <c r="P49" s="14">
        <f t="shared" si="2"/>
        <v>26</v>
      </c>
      <c r="Q49" s="14" t="str">
        <f>IF(ISBLANK('2ND'!S50),"ABS",'2ND'!S50)</f>
        <v>SCI</v>
      </c>
      <c r="R49" s="14">
        <f>IF(R$6=0,0,IF(ISNUMBER('2ND'!T50),ROUNDUP('2ND'!T50,0),0))</f>
        <v>9</v>
      </c>
      <c r="S49" s="14">
        <f>IF(S$6=0,0,IF(ISNUMBER('2ND'!U50),ROUNDUP('2ND'!U50,0),0))</f>
        <v>22</v>
      </c>
      <c r="T49" s="14">
        <f t="shared" si="3"/>
        <v>31</v>
      </c>
      <c r="U49" s="14" t="str">
        <f>IF(ISBLANK('2ND'!W50),"ABS",'2ND'!W50)</f>
        <v>SOC</v>
      </c>
      <c r="V49" s="14">
        <f>IF(V$6=0,0,IF(ISNUMBER('2ND'!X50),ROUNDUP('2ND'!X50,0),0))</f>
        <v>5</v>
      </c>
      <c r="W49" s="14">
        <f>IF(W$6=0,0,IF(ISNUMBER('2ND'!Y50),ROUNDUP('2ND'!Y50,0),0))</f>
        <v>25</v>
      </c>
      <c r="X49" s="14">
        <f t="shared" si="4"/>
        <v>30</v>
      </c>
      <c r="Y49" s="14" t="str">
        <f>IF(ISBLANK('2ND'!AA50),"ABS",'2ND'!AA50)</f>
        <v>GK</v>
      </c>
      <c r="Z49" s="14">
        <f>IF(Z$6=0,0,IF(ISNUMBER('2ND'!AB50),ROUNDUP('2ND'!AB50,0),0))</f>
        <v>5</v>
      </c>
      <c r="AA49" s="14">
        <f>IF(AA$6=0,0,IF(ISNUMBER('2ND'!AC50),ROUNDUP('2ND'!AC50,0),0))</f>
        <v>18</v>
      </c>
      <c r="AB49" s="14">
        <f t="shared" si="5"/>
        <v>23</v>
      </c>
      <c r="AC49" s="14" t="str">
        <f>IF(AC$5=0,"",IF(ISBLANK('2ND'!AE50),"ABS",'2ND'!AE50))</f>
        <v>ORA</v>
      </c>
      <c r="AD49" s="14">
        <f>IF(AD$6=0,0,IF(ISNUMBER('2ND'!AF50),ROUNDUP('2ND'!AF50,0),0))</f>
        <v>5</v>
      </c>
      <c r="AE49" s="14">
        <f>IF(AE$6=0,0,IF(ISNUMBER('2ND'!AG50),ROUNDUP('2ND'!AG50,0),0))</f>
        <v>18</v>
      </c>
      <c r="AF49" s="14">
        <f t="shared" si="6"/>
        <v>23</v>
      </c>
      <c r="AG49" s="14" t="str">
        <f>IF(AG$5=0,"",IF(ISBLANK('2ND'!AI50),"ABS",'2ND'!AI50))</f>
        <v>WS</v>
      </c>
      <c r="AH49" s="14">
        <f>IF(AH$6=0,0,IF(ISNUMBER('2ND'!AJ50),ROUNDUP('2ND'!AJ50,0),0))</f>
        <v>3</v>
      </c>
      <c r="AI49" s="14">
        <f>IF(AI$6=0,0,IF(ISNUMBER('2ND'!AK50),ROUNDUP('2ND'!AK50,0),0))</f>
        <v>18</v>
      </c>
      <c r="AJ49" s="14">
        <f t="shared" si="7"/>
        <v>21</v>
      </c>
      <c r="AK49" s="14">
        <f t="shared" si="8"/>
        <v>219</v>
      </c>
      <c r="AL49" s="14">
        <f t="shared" si="9"/>
        <v>67.38</v>
      </c>
      <c r="AM49" s="14" t="str">
        <f t="shared" si="10"/>
        <v>PASS</v>
      </c>
      <c r="AN49" s="4">
        <f t="shared" si="12"/>
        <v>5</v>
      </c>
      <c r="AO49" s="14">
        <f>'2ND'!AM50</f>
        <v>53</v>
      </c>
    </row>
    <row r="50" spans="1:41">
      <c r="A50" s="4">
        <f>'2ND'!A51</f>
        <v>41</v>
      </c>
      <c r="B50" s="4" t="str">
        <f>'2ND'!B51</f>
        <v>ST0790124</v>
      </c>
      <c r="C50" s="4">
        <f>'2ND'!C51</f>
        <v>200312</v>
      </c>
      <c r="D50" s="4" t="str">
        <f>'2ND'!D51</f>
        <v>JENSON THAPA MAGAR</v>
      </c>
      <c r="E50" s="14" t="str">
        <f>IF(E$5=0,"",IF(ISBLANK('2ND'!G51),"ABS",'2ND'!G51))</f>
        <v>EN</v>
      </c>
      <c r="F50" s="14">
        <f>IF(F$6=0,0,IF(ISNUMBER('2ND'!H51),ROUNDUP('2ND'!H51,0),0))</f>
        <v>9</v>
      </c>
      <c r="G50" s="14">
        <f>IF(G$6=0,0,IF(ISNUMBER('2ND'!I51),ROUNDUP('2ND'!I51,0),0))</f>
        <v>25</v>
      </c>
      <c r="H50" s="14">
        <f t="shared" si="0"/>
        <v>34</v>
      </c>
      <c r="I50" s="14" t="str">
        <f>'2ND'!K51</f>
        <v>NEP</v>
      </c>
      <c r="J50" s="14">
        <f>IF(J$6=0,0,IF(ISNUMBER('2ND'!L51),ROUNDUP('2ND'!L51,0),0))</f>
        <v>8</v>
      </c>
      <c r="K50" s="14">
        <f>IF(K$6=0,0,IF(ISNUMBER('2ND'!M51),ROUNDUP('2ND'!M51,0),0))</f>
        <v>25</v>
      </c>
      <c r="L50" s="14">
        <f t="shared" si="1"/>
        <v>33</v>
      </c>
      <c r="M50" s="14" t="str">
        <f>IF(ISBLANK('2ND'!O51),"ABS",'2ND'!O51)</f>
        <v>MATH</v>
      </c>
      <c r="N50" s="14">
        <f>IF(N$6=0,0,IF(ISNUMBER('2ND'!P51),ROUNDUP('2ND'!P51,0),0))</f>
        <v>10</v>
      </c>
      <c r="O50" s="14">
        <f>IF(O$6=0,0,IF(ISNUMBER('2ND'!Q51),ROUNDUP('2ND'!Q51,0),0))</f>
        <v>24</v>
      </c>
      <c r="P50" s="14">
        <f t="shared" si="2"/>
        <v>34</v>
      </c>
      <c r="Q50" s="14" t="str">
        <f>IF(ISBLANK('2ND'!S51),"ABS",'2ND'!S51)</f>
        <v>SCI</v>
      </c>
      <c r="R50" s="14">
        <f>IF(R$6=0,0,IF(ISNUMBER('2ND'!T51),ROUNDUP('2ND'!T51,0),0))</f>
        <v>10</v>
      </c>
      <c r="S50" s="14">
        <f>IF(S$6=0,0,IF(ISNUMBER('2ND'!U51),ROUNDUP('2ND'!U51,0),0))</f>
        <v>23</v>
      </c>
      <c r="T50" s="14">
        <f t="shared" si="3"/>
        <v>33</v>
      </c>
      <c r="U50" s="14" t="str">
        <f>IF(ISBLANK('2ND'!W51),"ABS",'2ND'!W51)</f>
        <v>SOC</v>
      </c>
      <c r="V50" s="14">
        <f>IF(V$6=0,0,IF(ISNUMBER('2ND'!X51),ROUNDUP('2ND'!X51,0),0))</f>
        <v>8</v>
      </c>
      <c r="W50" s="14">
        <f>IF(W$6=0,0,IF(ISNUMBER('2ND'!Y51),ROUNDUP('2ND'!Y51,0),0))</f>
        <v>25</v>
      </c>
      <c r="X50" s="14">
        <f t="shared" si="4"/>
        <v>33</v>
      </c>
      <c r="Y50" s="14" t="str">
        <f>IF(ISBLANK('2ND'!AA51),"ABS",'2ND'!AA51)</f>
        <v>GK</v>
      </c>
      <c r="Z50" s="14">
        <f>IF(Z$6=0,0,IF(ISNUMBER('2ND'!AB51),ROUNDUP('2ND'!AB51,0),0))</f>
        <v>5</v>
      </c>
      <c r="AA50" s="14">
        <f>IF(AA$6=0,0,IF(ISNUMBER('2ND'!AC51),ROUNDUP('2ND'!AC51,0),0))</f>
        <v>18</v>
      </c>
      <c r="AB50" s="14">
        <f t="shared" si="5"/>
        <v>23</v>
      </c>
      <c r="AC50" s="14" t="str">
        <f>IF(AC$5=0,"",IF(ISBLANK('2ND'!AE51),"ABS",'2ND'!AE51))</f>
        <v>ORA</v>
      </c>
      <c r="AD50" s="14">
        <f>IF(AD$6=0,0,IF(ISNUMBER('2ND'!AF51),ROUNDUP('2ND'!AF51,0),0))</f>
        <v>5</v>
      </c>
      <c r="AE50" s="14">
        <f>IF(AE$6=0,0,IF(ISNUMBER('2ND'!AG51),ROUNDUP('2ND'!AG51,0),0))</f>
        <v>18</v>
      </c>
      <c r="AF50" s="14">
        <f t="shared" si="6"/>
        <v>23</v>
      </c>
      <c r="AG50" s="14" t="str">
        <f>IF(AG$5=0,"",IF(ISBLANK('2ND'!AI51),"ABS",'2ND'!AI51))</f>
        <v>WS</v>
      </c>
      <c r="AH50" s="14">
        <f>IF(AH$6=0,0,IF(ISNUMBER('2ND'!AJ51),ROUNDUP('2ND'!AJ51,0),0))</f>
        <v>5</v>
      </c>
      <c r="AI50" s="14">
        <f>IF(AI$6=0,0,IF(ISNUMBER('2ND'!AK51),ROUNDUP('2ND'!AK51,0),0))</f>
        <v>18</v>
      </c>
      <c r="AJ50" s="14">
        <f t="shared" si="7"/>
        <v>23</v>
      </c>
      <c r="AK50" s="14">
        <f t="shared" si="8"/>
        <v>236</v>
      </c>
      <c r="AL50" s="14">
        <f t="shared" si="9"/>
        <v>72.62</v>
      </c>
      <c r="AM50" s="14" t="str">
        <f t="shared" si="10"/>
        <v>PASS</v>
      </c>
      <c r="AN50" s="4">
        <f t="shared" si="12"/>
        <v>3</v>
      </c>
      <c r="AO50" s="14">
        <f>'2ND'!AM51</f>
        <v>56</v>
      </c>
    </row>
    <row r="51" spans="1:41">
      <c r="A51" s="4">
        <f>'2ND'!A52</f>
        <v>42</v>
      </c>
      <c r="B51" s="4" t="str">
        <f>'2ND'!B52</f>
        <v>ST0790193</v>
      </c>
      <c r="C51" s="4">
        <f>'2ND'!C52</f>
        <v>200313</v>
      </c>
      <c r="D51" s="4" t="str">
        <f>'2ND'!D52</f>
        <v>JERMIYA RAI</v>
      </c>
      <c r="E51" s="14" t="str">
        <f>IF(E$5=0,"",IF(ISBLANK('2ND'!G52),"ABS",'2ND'!G52))</f>
        <v>EN</v>
      </c>
      <c r="F51" s="14">
        <f>IF(F$6=0,0,IF(ISNUMBER('2ND'!H52),ROUNDUP('2ND'!H52,0),0))</f>
        <v>6</v>
      </c>
      <c r="G51" s="14">
        <f>IF(G$6=0,0,IF(ISNUMBER('2ND'!I52),ROUNDUP('2ND'!I52,0),0))</f>
        <v>23</v>
      </c>
      <c r="H51" s="14">
        <f t="shared" si="0"/>
        <v>29</v>
      </c>
      <c r="I51" s="14" t="str">
        <f>'2ND'!K52</f>
        <v>NEP</v>
      </c>
      <c r="J51" s="14">
        <f>IF(J$6=0,0,IF(ISNUMBER('2ND'!L52),ROUNDUP('2ND'!L52,0),0))</f>
        <v>6</v>
      </c>
      <c r="K51" s="14">
        <f>IF(K$6=0,0,IF(ISNUMBER('2ND'!M52),ROUNDUP('2ND'!M52,0),0))</f>
        <v>24</v>
      </c>
      <c r="L51" s="14">
        <f t="shared" si="1"/>
        <v>30</v>
      </c>
      <c r="M51" s="14" t="str">
        <f>IF(ISBLANK('2ND'!O52),"ABS",'2ND'!O52)</f>
        <v>MATH</v>
      </c>
      <c r="N51" s="14">
        <f>IF(N$6=0,0,IF(ISNUMBER('2ND'!P52),ROUNDUP('2ND'!P52,0),0))</f>
        <v>7</v>
      </c>
      <c r="O51" s="14">
        <f>IF(O$6=0,0,IF(ISNUMBER('2ND'!Q52),ROUNDUP('2ND'!Q52,0),0))</f>
        <v>24</v>
      </c>
      <c r="P51" s="14">
        <f t="shared" si="2"/>
        <v>31</v>
      </c>
      <c r="Q51" s="14" t="str">
        <f>IF(ISBLANK('2ND'!S52),"ABS",'2ND'!S52)</f>
        <v>SCI</v>
      </c>
      <c r="R51" s="14">
        <f>IF(R$6=0,0,IF(ISNUMBER('2ND'!T52),ROUNDUP('2ND'!T52,0),0))</f>
        <v>5</v>
      </c>
      <c r="S51" s="14">
        <f>IF(S$6=0,0,IF(ISNUMBER('2ND'!U52),ROUNDUP('2ND'!U52,0),0))</f>
        <v>22</v>
      </c>
      <c r="T51" s="14">
        <f t="shared" si="3"/>
        <v>27</v>
      </c>
      <c r="U51" s="14" t="str">
        <f>IF(ISBLANK('2ND'!W52),"ABS",'2ND'!W52)</f>
        <v>SOC</v>
      </c>
      <c r="V51" s="14">
        <f>IF(V$6=0,0,IF(ISNUMBER('2ND'!X52),ROUNDUP('2ND'!X52,0),0))</f>
        <v>7</v>
      </c>
      <c r="W51" s="14">
        <f>IF(W$6=0,0,IF(ISNUMBER('2ND'!Y52),ROUNDUP('2ND'!Y52,0),0))</f>
        <v>24</v>
      </c>
      <c r="X51" s="14">
        <f t="shared" si="4"/>
        <v>31</v>
      </c>
      <c r="Y51" s="14" t="str">
        <f>IF(ISBLANK('2ND'!AA52),"ABS",'2ND'!AA52)</f>
        <v>GK</v>
      </c>
      <c r="Z51" s="14">
        <f>IF(Z$6=0,0,IF(ISNUMBER('2ND'!AB52),ROUNDUP('2ND'!AB52,0),0))</f>
        <v>4</v>
      </c>
      <c r="AA51" s="14">
        <f>IF(AA$6=0,0,IF(ISNUMBER('2ND'!AC52),ROUNDUP('2ND'!AC52,0),0))</f>
        <v>18</v>
      </c>
      <c r="AB51" s="14">
        <f t="shared" si="5"/>
        <v>22</v>
      </c>
      <c r="AC51" s="14" t="str">
        <f>IF(AC$5=0,"",IF(ISBLANK('2ND'!AE52),"ABS",'2ND'!AE52))</f>
        <v>ORA</v>
      </c>
      <c r="AD51" s="14">
        <f>IF(AD$6=0,0,IF(ISNUMBER('2ND'!AF52),ROUNDUP('2ND'!AF52,0),0))</f>
        <v>4</v>
      </c>
      <c r="AE51" s="14">
        <f>IF(AE$6=0,0,IF(ISNUMBER('2ND'!AG52),ROUNDUP('2ND'!AG52,0),0))</f>
        <v>18</v>
      </c>
      <c r="AF51" s="14">
        <f t="shared" si="6"/>
        <v>22</v>
      </c>
      <c r="AG51" s="14" t="str">
        <f>IF(AG$5=0,"",IF(ISBLANK('2ND'!AI52),"ABS",'2ND'!AI52))</f>
        <v>WS</v>
      </c>
      <c r="AH51" s="14">
        <f>IF(AH$6=0,0,IF(ISNUMBER('2ND'!AJ52),ROUNDUP('2ND'!AJ52,0),0))</f>
        <v>2</v>
      </c>
      <c r="AI51" s="14">
        <f>IF(AI$6=0,0,IF(ISNUMBER('2ND'!AK52),ROUNDUP('2ND'!AK52,0),0))</f>
        <v>18</v>
      </c>
      <c r="AJ51" s="14">
        <f t="shared" si="7"/>
        <v>20</v>
      </c>
      <c r="AK51" s="14">
        <f t="shared" si="8"/>
        <v>212</v>
      </c>
      <c r="AL51" s="14">
        <f t="shared" si="9"/>
        <v>65.23</v>
      </c>
      <c r="AM51" s="14" t="str">
        <f t="shared" si="10"/>
        <v>PASS</v>
      </c>
      <c r="AN51" s="4">
        <f t="shared" si="12"/>
        <v>19</v>
      </c>
      <c r="AO51" s="14">
        <f>'2ND'!AM52</f>
        <v>56</v>
      </c>
    </row>
    <row r="52" spans="1:41">
      <c r="A52" s="4">
        <f>'2ND'!A53</f>
        <v>43</v>
      </c>
      <c r="B52" s="4" t="str">
        <f>'2ND'!B53</f>
        <v>ST0790185</v>
      </c>
      <c r="C52" s="4">
        <f>'2ND'!C53</f>
        <v>200314</v>
      </c>
      <c r="D52" s="4" t="str">
        <f>'2ND'!D53</f>
        <v>JESHAB RAI</v>
      </c>
      <c r="E52" s="14" t="str">
        <f>IF(E$5=0,"",IF(ISBLANK('2ND'!G53),"ABS",'2ND'!G53))</f>
        <v>EN</v>
      </c>
      <c r="F52" s="14">
        <f>IF(F$6=0,0,IF(ISNUMBER('2ND'!H53),ROUNDUP('2ND'!H53,0),0))</f>
        <v>6</v>
      </c>
      <c r="G52" s="14">
        <f>IF(G$6=0,0,IF(ISNUMBER('2ND'!I53),ROUNDUP('2ND'!I53,0),0))</f>
        <v>23</v>
      </c>
      <c r="H52" s="14">
        <f t="shared" si="0"/>
        <v>29</v>
      </c>
      <c r="I52" s="14" t="str">
        <f>'2ND'!K53</f>
        <v>NEP</v>
      </c>
      <c r="J52" s="14">
        <f>IF(J$6=0,0,IF(ISNUMBER('2ND'!L53),ROUNDUP('2ND'!L53,0),0))</f>
        <v>6</v>
      </c>
      <c r="K52" s="14">
        <f>IF(K$6=0,0,IF(ISNUMBER('2ND'!M53),ROUNDUP('2ND'!M53,0),0))</f>
        <v>24</v>
      </c>
      <c r="L52" s="14">
        <f t="shared" si="1"/>
        <v>30</v>
      </c>
      <c r="M52" s="14" t="str">
        <f>IF(ISBLANK('2ND'!O53),"ABS",'2ND'!O53)</f>
        <v>MATH</v>
      </c>
      <c r="N52" s="14">
        <f>IF(N$6=0,0,IF(ISNUMBER('2ND'!P53),ROUNDUP('2ND'!P53,0),0))</f>
        <v>7</v>
      </c>
      <c r="O52" s="14">
        <f>IF(O$6=0,0,IF(ISNUMBER('2ND'!Q53),ROUNDUP('2ND'!Q53,0),0))</f>
        <v>24</v>
      </c>
      <c r="P52" s="14">
        <f t="shared" si="2"/>
        <v>31</v>
      </c>
      <c r="Q52" s="14" t="str">
        <f>IF(ISBLANK('2ND'!S53),"ABS",'2ND'!S53)</f>
        <v>SCI</v>
      </c>
      <c r="R52" s="14">
        <f>IF(R$6=0,0,IF(ISNUMBER('2ND'!T53),ROUNDUP('2ND'!T53,0),0))</f>
        <v>5</v>
      </c>
      <c r="S52" s="14">
        <f>IF(S$6=0,0,IF(ISNUMBER('2ND'!U53),ROUNDUP('2ND'!U53,0),0))</f>
        <v>22</v>
      </c>
      <c r="T52" s="14">
        <f t="shared" si="3"/>
        <v>27</v>
      </c>
      <c r="U52" s="14" t="str">
        <f>IF(ISBLANK('2ND'!W53),"ABS",'2ND'!W53)</f>
        <v>SOC</v>
      </c>
      <c r="V52" s="14">
        <f>IF(V$6=0,0,IF(ISNUMBER('2ND'!X53),ROUNDUP('2ND'!X53,0),0))</f>
        <v>7</v>
      </c>
      <c r="W52" s="14">
        <f>IF(W$6=0,0,IF(ISNUMBER('2ND'!Y53),ROUNDUP('2ND'!Y53,0),0))</f>
        <v>24</v>
      </c>
      <c r="X52" s="14">
        <f t="shared" si="4"/>
        <v>31</v>
      </c>
      <c r="Y52" s="14" t="str">
        <f>IF(ISBLANK('2ND'!AA53),"ABS",'2ND'!AA53)</f>
        <v>GK</v>
      </c>
      <c r="Z52" s="14">
        <f>IF(Z$6=0,0,IF(ISNUMBER('2ND'!AB53),ROUNDUP('2ND'!AB53,0),0))</f>
        <v>4</v>
      </c>
      <c r="AA52" s="14">
        <f>IF(AA$6=0,0,IF(ISNUMBER('2ND'!AC53),ROUNDUP('2ND'!AC53,0),0))</f>
        <v>18</v>
      </c>
      <c r="AB52" s="14">
        <f t="shared" si="5"/>
        <v>22</v>
      </c>
      <c r="AC52" s="14" t="str">
        <f>IF(AC$5=0,"",IF(ISBLANK('2ND'!AE53),"ABS",'2ND'!AE53))</f>
        <v>ORA</v>
      </c>
      <c r="AD52" s="14">
        <f>IF(AD$6=0,0,IF(ISNUMBER('2ND'!AF53),ROUNDUP('2ND'!AF53,0),0))</f>
        <v>4</v>
      </c>
      <c r="AE52" s="14">
        <f>IF(AE$6=0,0,IF(ISNUMBER('2ND'!AG53),ROUNDUP('2ND'!AG53,0),0))</f>
        <v>18</v>
      </c>
      <c r="AF52" s="14">
        <f t="shared" si="6"/>
        <v>22</v>
      </c>
      <c r="AG52" s="14" t="str">
        <f>IF(AG$5=0,"",IF(ISBLANK('2ND'!AI53),"ABS",'2ND'!AI53))</f>
        <v>WS</v>
      </c>
      <c r="AH52" s="14">
        <f>IF(AH$6=0,0,IF(ISNUMBER('2ND'!AJ53),ROUNDUP('2ND'!AJ53,0),0))</f>
        <v>2</v>
      </c>
      <c r="AI52" s="14">
        <f>IF(AI$6=0,0,IF(ISNUMBER('2ND'!AK53),ROUNDUP('2ND'!AK53,0),0))</f>
        <v>18</v>
      </c>
      <c r="AJ52" s="14">
        <f t="shared" si="7"/>
        <v>20</v>
      </c>
      <c r="AK52" s="14">
        <f t="shared" si="8"/>
        <v>212</v>
      </c>
      <c r="AL52" s="14">
        <f t="shared" si="9"/>
        <v>65.23</v>
      </c>
      <c r="AM52" s="14" t="str">
        <f t="shared" si="10"/>
        <v>PASS</v>
      </c>
      <c r="AN52" s="4">
        <f t="shared" si="12"/>
        <v>19</v>
      </c>
      <c r="AO52" s="14">
        <f>'2ND'!AM53</f>
        <v>57</v>
      </c>
    </row>
    <row r="53" spans="1:41">
      <c r="A53" s="4">
        <f>'2ND'!A54</f>
        <v>44</v>
      </c>
      <c r="B53" s="4" t="str">
        <f>'2ND'!B54</f>
        <v>ST0800199</v>
      </c>
      <c r="C53" s="4">
        <f>'2ND'!C54</f>
        <v>200315</v>
      </c>
      <c r="D53" s="4" t="str">
        <f>'2ND'!D54</f>
        <v>LIJA RANA MAGAR</v>
      </c>
      <c r="E53" s="14" t="str">
        <f>IF(E$5=0,"",IF(ISBLANK('2ND'!G54),"ABS",'2ND'!G54))</f>
        <v>EN</v>
      </c>
      <c r="F53" s="14">
        <f>IF(F$6=0,0,IF(ISNUMBER('2ND'!H54),ROUNDUP('2ND'!H54,0),0))</f>
        <v>6</v>
      </c>
      <c r="G53" s="14">
        <f>IF(G$6=0,0,IF(ISNUMBER('2ND'!I54),ROUNDUP('2ND'!I54,0),0))</f>
        <v>23</v>
      </c>
      <c r="H53" s="14">
        <f t="shared" si="0"/>
        <v>29</v>
      </c>
      <c r="I53" s="14" t="str">
        <f>'2ND'!K54</f>
        <v>NEP</v>
      </c>
      <c r="J53" s="14">
        <f>IF(J$6=0,0,IF(ISNUMBER('2ND'!L54),ROUNDUP('2ND'!L54,0),0))</f>
        <v>6</v>
      </c>
      <c r="K53" s="14">
        <f>IF(K$6=0,0,IF(ISNUMBER('2ND'!M54),ROUNDUP('2ND'!M54,0),0))</f>
        <v>24</v>
      </c>
      <c r="L53" s="14">
        <f t="shared" si="1"/>
        <v>30</v>
      </c>
      <c r="M53" s="14" t="str">
        <f>IF(ISBLANK('2ND'!O54),"ABS",'2ND'!O54)</f>
        <v>MATH</v>
      </c>
      <c r="N53" s="14">
        <f>IF(N$6=0,0,IF(ISNUMBER('2ND'!P54),ROUNDUP('2ND'!P54,0),0))</f>
        <v>7</v>
      </c>
      <c r="O53" s="14">
        <f>IF(O$6=0,0,IF(ISNUMBER('2ND'!Q54),ROUNDUP('2ND'!Q54,0),0))</f>
        <v>24</v>
      </c>
      <c r="P53" s="14">
        <f t="shared" si="2"/>
        <v>31</v>
      </c>
      <c r="Q53" s="14" t="str">
        <f>IF(ISBLANK('2ND'!S54),"ABS",'2ND'!S54)</f>
        <v>SCI</v>
      </c>
      <c r="R53" s="14">
        <f>IF(R$6=0,0,IF(ISNUMBER('2ND'!T54),ROUNDUP('2ND'!T54,0),0))</f>
        <v>5</v>
      </c>
      <c r="S53" s="14">
        <f>IF(S$6=0,0,IF(ISNUMBER('2ND'!U54),ROUNDUP('2ND'!U54,0),0))</f>
        <v>22</v>
      </c>
      <c r="T53" s="14">
        <f t="shared" si="3"/>
        <v>27</v>
      </c>
      <c r="U53" s="14" t="str">
        <f>IF(ISBLANK('2ND'!W54),"ABS",'2ND'!W54)</f>
        <v>SOC</v>
      </c>
      <c r="V53" s="14">
        <f>IF(V$6=0,0,IF(ISNUMBER('2ND'!X54),ROUNDUP('2ND'!X54,0),0))</f>
        <v>8</v>
      </c>
      <c r="W53" s="14">
        <f>IF(W$6=0,0,IF(ISNUMBER('2ND'!Y54),ROUNDUP('2ND'!Y54,0),0))</f>
        <v>24</v>
      </c>
      <c r="X53" s="14">
        <f t="shared" si="4"/>
        <v>32</v>
      </c>
      <c r="Y53" s="14" t="str">
        <f>IF(ISBLANK('2ND'!AA54),"ABS",'2ND'!AA54)</f>
        <v>GK</v>
      </c>
      <c r="Z53" s="14">
        <f>IF(Z$6=0,0,IF(ISNUMBER('2ND'!AB54),ROUNDUP('2ND'!AB54,0),0))</f>
        <v>4</v>
      </c>
      <c r="AA53" s="14">
        <f>IF(AA$6=0,0,IF(ISNUMBER('2ND'!AC54),ROUNDUP('2ND'!AC54,0),0))</f>
        <v>18</v>
      </c>
      <c r="AB53" s="14">
        <f t="shared" si="5"/>
        <v>22</v>
      </c>
      <c r="AC53" s="14" t="str">
        <f>IF(AC$5=0,"",IF(ISBLANK('2ND'!AE54),"ABS",'2ND'!AE54))</f>
        <v>ORA</v>
      </c>
      <c r="AD53" s="14">
        <f>IF(AD$6=0,0,IF(ISNUMBER('2ND'!AF54),ROUNDUP('2ND'!AF54,0),0))</f>
        <v>4</v>
      </c>
      <c r="AE53" s="14">
        <f>IF(AE$6=0,0,IF(ISNUMBER('2ND'!AG54),ROUNDUP('2ND'!AG54,0),0))</f>
        <v>18</v>
      </c>
      <c r="AF53" s="14">
        <f t="shared" si="6"/>
        <v>22</v>
      </c>
      <c r="AG53" s="14" t="str">
        <f>IF(AG$5=0,"",IF(ISBLANK('2ND'!AI54),"ABS",'2ND'!AI54))</f>
        <v>WS</v>
      </c>
      <c r="AH53" s="14">
        <f>IF(AH$6=0,0,IF(ISNUMBER('2ND'!AJ54),ROUNDUP('2ND'!AJ54,0),0))</f>
        <v>2</v>
      </c>
      <c r="AI53" s="14">
        <f>IF(AI$6=0,0,IF(ISNUMBER('2ND'!AK54),ROUNDUP('2ND'!AK54,0),0))</f>
        <v>18</v>
      </c>
      <c r="AJ53" s="14">
        <f t="shared" si="7"/>
        <v>20</v>
      </c>
      <c r="AK53" s="14">
        <f t="shared" si="8"/>
        <v>213</v>
      </c>
      <c r="AL53" s="14">
        <f t="shared" si="9"/>
        <v>65.540000000000006</v>
      </c>
      <c r="AM53" s="14" t="str">
        <f t="shared" si="10"/>
        <v>PASS</v>
      </c>
      <c r="AN53" s="4">
        <f t="shared" si="12"/>
        <v>14</v>
      </c>
      <c r="AO53" s="14">
        <f>'2ND'!AM54</f>
        <v>58</v>
      </c>
    </row>
    <row r="54" spans="1:41">
      <c r="A54" s="4">
        <f>'2ND'!A55</f>
        <v>45</v>
      </c>
      <c r="B54" s="4" t="str">
        <f>'2ND'!B55</f>
        <v>ST0790103</v>
      </c>
      <c r="C54" s="4">
        <f>'2ND'!C55</f>
        <v>200316</v>
      </c>
      <c r="D54" s="4" t="str">
        <f>'2ND'!D55</f>
        <v>NAYUNGMA LIMBU</v>
      </c>
      <c r="E54" s="14" t="str">
        <f>IF(E$5=0,"",IF(ISBLANK('2ND'!G55),"ABS",'2ND'!G55))</f>
        <v>EN</v>
      </c>
      <c r="F54" s="14">
        <f>IF(F$6=0,0,IF(ISNUMBER('2ND'!H55),ROUNDUP('2ND'!H55,0),0))</f>
        <v>6</v>
      </c>
      <c r="G54" s="14">
        <f>IF(G$6=0,0,IF(ISNUMBER('2ND'!I55),ROUNDUP('2ND'!I55,0),0))</f>
        <v>23</v>
      </c>
      <c r="H54" s="14">
        <f t="shared" si="0"/>
        <v>29</v>
      </c>
      <c r="I54" s="14" t="str">
        <f>'2ND'!K55</f>
        <v>NEP</v>
      </c>
      <c r="J54" s="14">
        <f>IF(J$6=0,0,IF(ISNUMBER('2ND'!L55),ROUNDUP('2ND'!L55,0),0))</f>
        <v>6</v>
      </c>
      <c r="K54" s="14">
        <f>IF(K$6=0,0,IF(ISNUMBER('2ND'!M55),ROUNDUP('2ND'!M55,0),0))</f>
        <v>24</v>
      </c>
      <c r="L54" s="14">
        <f t="shared" si="1"/>
        <v>30</v>
      </c>
      <c r="M54" s="14" t="str">
        <f>IF(ISBLANK('2ND'!O55),"ABS",'2ND'!O55)</f>
        <v>MATH</v>
      </c>
      <c r="N54" s="14">
        <f>IF(N$6=0,0,IF(ISNUMBER('2ND'!P55),ROUNDUP('2ND'!P55,0),0))</f>
        <v>7</v>
      </c>
      <c r="O54" s="14">
        <f>IF(O$6=0,0,IF(ISNUMBER('2ND'!Q55),ROUNDUP('2ND'!Q55,0),0))</f>
        <v>24</v>
      </c>
      <c r="P54" s="14">
        <f t="shared" si="2"/>
        <v>31</v>
      </c>
      <c r="Q54" s="14" t="str">
        <f>IF(ISBLANK('2ND'!S55),"ABS",'2ND'!S55)</f>
        <v>SCI</v>
      </c>
      <c r="R54" s="14">
        <f>IF(R$6=0,0,IF(ISNUMBER('2ND'!T55),ROUNDUP('2ND'!T55,0),0))</f>
        <v>5</v>
      </c>
      <c r="S54" s="14">
        <f>IF(S$6=0,0,IF(ISNUMBER('2ND'!U55),ROUNDUP('2ND'!U55,0),0))</f>
        <v>22</v>
      </c>
      <c r="T54" s="14">
        <f t="shared" si="3"/>
        <v>27</v>
      </c>
      <c r="U54" s="14" t="str">
        <f>IF(ISBLANK('2ND'!W55),"ABS",'2ND'!W55)</f>
        <v>SOC</v>
      </c>
      <c r="V54" s="14">
        <f>IF(V$6=0,0,IF(ISNUMBER('2ND'!X55),ROUNDUP('2ND'!X55,0),0))</f>
        <v>8</v>
      </c>
      <c r="W54" s="14">
        <f>IF(W$6=0,0,IF(ISNUMBER('2ND'!Y55),ROUNDUP('2ND'!Y55,0),0))</f>
        <v>24</v>
      </c>
      <c r="X54" s="14">
        <f t="shared" si="4"/>
        <v>32</v>
      </c>
      <c r="Y54" s="14" t="str">
        <f>IF(ISBLANK('2ND'!AA55),"ABS",'2ND'!AA55)</f>
        <v>GK</v>
      </c>
      <c r="Z54" s="14">
        <f>IF(Z$6=0,0,IF(ISNUMBER('2ND'!AB55),ROUNDUP('2ND'!AB55,0),0))</f>
        <v>4</v>
      </c>
      <c r="AA54" s="14">
        <f>IF(AA$6=0,0,IF(ISNUMBER('2ND'!AC55),ROUNDUP('2ND'!AC55,0),0))</f>
        <v>18</v>
      </c>
      <c r="AB54" s="14">
        <f t="shared" si="5"/>
        <v>22</v>
      </c>
      <c r="AC54" s="14" t="str">
        <f>IF(AC$5=0,"",IF(ISBLANK('2ND'!AE55),"ABS",'2ND'!AE55))</f>
        <v>ORA</v>
      </c>
      <c r="AD54" s="14">
        <f>IF(AD$6=0,0,IF(ISNUMBER('2ND'!AF55),ROUNDUP('2ND'!AF55,0),0))</f>
        <v>4</v>
      </c>
      <c r="AE54" s="14">
        <f>IF(AE$6=0,0,IF(ISNUMBER('2ND'!AG55),ROUNDUP('2ND'!AG55,0),0))</f>
        <v>18</v>
      </c>
      <c r="AF54" s="14">
        <f t="shared" si="6"/>
        <v>22</v>
      </c>
      <c r="AG54" s="14" t="str">
        <f>IF(AG$5=0,"",IF(ISBLANK('2ND'!AI55),"ABS",'2ND'!AI55))</f>
        <v>WS</v>
      </c>
      <c r="AH54" s="14">
        <f>IF(AH$6=0,0,IF(ISNUMBER('2ND'!AJ55),ROUNDUP('2ND'!AJ55,0),0))</f>
        <v>2</v>
      </c>
      <c r="AI54" s="14">
        <f>IF(AI$6=0,0,IF(ISNUMBER('2ND'!AK55),ROUNDUP('2ND'!AK55,0),0))</f>
        <v>18</v>
      </c>
      <c r="AJ54" s="14">
        <f t="shared" si="7"/>
        <v>20</v>
      </c>
      <c r="AK54" s="14">
        <f t="shared" si="8"/>
        <v>213</v>
      </c>
      <c r="AL54" s="14">
        <f t="shared" si="9"/>
        <v>65.540000000000006</v>
      </c>
      <c r="AM54" s="14" t="str">
        <f t="shared" si="10"/>
        <v>PASS</v>
      </c>
      <c r="AN54" s="4">
        <f t="shared" si="12"/>
        <v>14</v>
      </c>
      <c r="AO54" s="14">
        <f>'2ND'!AM55</f>
        <v>59</v>
      </c>
    </row>
    <row r="55" spans="1:41">
      <c r="A55" s="4">
        <f>'2ND'!A56</f>
        <v>46</v>
      </c>
      <c r="B55" s="4" t="str">
        <f>'2ND'!B56</f>
        <v>ST0790095</v>
      </c>
      <c r="C55" s="4">
        <f>'2ND'!C56</f>
        <v>200317</v>
      </c>
      <c r="D55" s="4" t="str">
        <f>'2ND'!D56</f>
        <v>PAYUJA RAI</v>
      </c>
      <c r="E55" s="14" t="str">
        <f>IF(E$5=0,"",IF(ISBLANK('2ND'!G56),"ABS",'2ND'!G56))</f>
        <v>EN</v>
      </c>
      <c r="F55" s="14">
        <f>IF(F$6=0,0,IF(ISNUMBER('2ND'!H56),ROUNDUP('2ND'!H56,0),0))</f>
        <v>6</v>
      </c>
      <c r="G55" s="14">
        <f>IF(G$6=0,0,IF(ISNUMBER('2ND'!I56),ROUNDUP('2ND'!I56,0),0))</f>
        <v>23</v>
      </c>
      <c r="H55" s="14">
        <f t="shared" si="0"/>
        <v>29</v>
      </c>
      <c r="I55" s="14" t="str">
        <f>'2ND'!K56</f>
        <v>NEP</v>
      </c>
      <c r="J55" s="14">
        <f>IF(J$6=0,0,IF(ISNUMBER('2ND'!L56),ROUNDUP('2ND'!L56,0),0))</f>
        <v>6</v>
      </c>
      <c r="K55" s="14">
        <f>IF(K$6=0,0,IF(ISNUMBER('2ND'!M56),ROUNDUP('2ND'!M56,0),0))</f>
        <v>24</v>
      </c>
      <c r="L55" s="14">
        <f t="shared" si="1"/>
        <v>30</v>
      </c>
      <c r="M55" s="14" t="str">
        <f>IF(ISBLANK('2ND'!O56),"ABS",'2ND'!O56)</f>
        <v>MATH</v>
      </c>
      <c r="N55" s="14">
        <f>IF(N$6=0,0,IF(ISNUMBER('2ND'!P56),ROUNDUP('2ND'!P56,0),0))</f>
        <v>7</v>
      </c>
      <c r="O55" s="14">
        <f>IF(O$6=0,0,IF(ISNUMBER('2ND'!Q56),ROUNDUP('2ND'!Q56,0),0))</f>
        <v>24</v>
      </c>
      <c r="P55" s="14">
        <f t="shared" si="2"/>
        <v>31</v>
      </c>
      <c r="Q55" s="14" t="str">
        <f>IF(ISBLANK('2ND'!S56),"ABS",'2ND'!S56)</f>
        <v>SCI</v>
      </c>
      <c r="R55" s="14">
        <f>IF(R$6=0,0,IF(ISNUMBER('2ND'!T56),ROUNDUP('2ND'!T56,0),0))</f>
        <v>5</v>
      </c>
      <c r="S55" s="14">
        <f>IF(S$6=0,0,IF(ISNUMBER('2ND'!U56),ROUNDUP('2ND'!U56,0),0))</f>
        <v>22</v>
      </c>
      <c r="T55" s="14">
        <f t="shared" si="3"/>
        <v>27</v>
      </c>
      <c r="U55" s="14" t="str">
        <f>IF(ISBLANK('2ND'!W56),"ABS",'2ND'!W56)</f>
        <v>SOC</v>
      </c>
      <c r="V55" s="14">
        <f>IF(V$6=0,0,IF(ISNUMBER('2ND'!X56),ROUNDUP('2ND'!X56,0),0))</f>
        <v>8</v>
      </c>
      <c r="W55" s="14">
        <f>IF(W$6=0,0,IF(ISNUMBER('2ND'!Y56),ROUNDUP('2ND'!Y56,0),0))</f>
        <v>24</v>
      </c>
      <c r="X55" s="14">
        <f t="shared" si="4"/>
        <v>32</v>
      </c>
      <c r="Y55" s="14" t="str">
        <f>IF(ISBLANK('2ND'!AA56),"ABS",'2ND'!AA56)</f>
        <v>GK</v>
      </c>
      <c r="Z55" s="14">
        <f>IF(Z$6=0,0,IF(ISNUMBER('2ND'!AB56),ROUNDUP('2ND'!AB56,0),0))</f>
        <v>4</v>
      </c>
      <c r="AA55" s="14">
        <f>IF(AA$6=0,0,IF(ISNUMBER('2ND'!AC56),ROUNDUP('2ND'!AC56,0),0))</f>
        <v>18</v>
      </c>
      <c r="AB55" s="14">
        <f t="shared" si="5"/>
        <v>22</v>
      </c>
      <c r="AC55" s="14" t="str">
        <f>IF(AC$5=0,"",IF(ISBLANK('2ND'!AE56),"ABS",'2ND'!AE56))</f>
        <v>ORA</v>
      </c>
      <c r="AD55" s="14">
        <f>IF(AD$6=0,0,IF(ISNUMBER('2ND'!AF56),ROUNDUP('2ND'!AF56,0),0))</f>
        <v>4</v>
      </c>
      <c r="AE55" s="14">
        <f>IF(AE$6=0,0,IF(ISNUMBER('2ND'!AG56),ROUNDUP('2ND'!AG56,0),0))</f>
        <v>18</v>
      </c>
      <c r="AF55" s="14">
        <f t="shared" si="6"/>
        <v>22</v>
      </c>
      <c r="AG55" s="14" t="str">
        <f>IF(AG$5=0,"",IF(ISBLANK('2ND'!AI56),"ABS",'2ND'!AI56))</f>
        <v>WS</v>
      </c>
      <c r="AH55" s="14">
        <f>IF(AH$6=0,0,IF(ISNUMBER('2ND'!AJ56),ROUNDUP('2ND'!AJ56,0),0))</f>
        <v>2</v>
      </c>
      <c r="AI55" s="14">
        <f>IF(AI$6=0,0,IF(ISNUMBER('2ND'!AK56),ROUNDUP('2ND'!AK56,0),0))</f>
        <v>18</v>
      </c>
      <c r="AJ55" s="14">
        <f t="shared" si="7"/>
        <v>20</v>
      </c>
      <c r="AK55" s="14">
        <f t="shared" si="8"/>
        <v>213</v>
      </c>
      <c r="AL55" s="14">
        <f t="shared" si="9"/>
        <v>65.540000000000006</v>
      </c>
      <c r="AM55" s="14" t="str">
        <f t="shared" si="10"/>
        <v>PASS</v>
      </c>
      <c r="AN55" s="4">
        <f t="shared" si="12"/>
        <v>14</v>
      </c>
      <c r="AO55" s="14">
        <f>'2ND'!AM56</f>
        <v>60</v>
      </c>
    </row>
    <row r="56" spans="1:41">
      <c r="A56" s="4">
        <f>'2ND'!A57</f>
        <v>47</v>
      </c>
      <c r="B56" s="4" t="str">
        <f>'2ND'!B57</f>
        <v>ST0790107</v>
      </c>
      <c r="C56" s="4">
        <f>'2ND'!C57</f>
        <v>200318</v>
      </c>
      <c r="D56" s="4" t="str">
        <f>'2ND'!D57</f>
        <v>REBIKA BISHWOKARMA</v>
      </c>
      <c r="E56" s="14" t="str">
        <f>IF(E$5=0,"",IF(ISBLANK('2ND'!G57),"ABS",'2ND'!G57))</f>
        <v>EN</v>
      </c>
      <c r="F56" s="14">
        <f>IF(F$6=0,0,IF(ISNUMBER('2ND'!H57),ROUNDUP('2ND'!H57,0),0))</f>
        <v>6</v>
      </c>
      <c r="G56" s="14">
        <f>IF(G$6=0,0,IF(ISNUMBER('2ND'!I57),ROUNDUP('2ND'!I57,0),0))</f>
        <v>23</v>
      </c>
      <c r="H56" s="14">
        <f t="shared" si="0"/>
        <v>29</v>
      </c>
      <c r="I56" s="14" t="str">
        <f>'2ND'!K57</f>
        <v>NEP</v>
      </c>
      <c r="J56" s="14">
        <f>IF(J$6=0,0,IF(ISNUMBER('2ND'!L57),ROUNDUP('2ND'!L57,0),0))</f>
        <v>6</v>
      </c>
      <c r="K56" s="14">
        <f>IF(K$6=0,0,IF(ISNUMBER('2ND'!M57),ROUNDUP('2ND'!M57,0),0))</f>
        <v>24</v>
      </c>
      <c r="L56" s="14">
        <f t="shared" si="1"/>
        <v>30</v>
      </c>
      <c r="M56" s="14" t="str">
        <f>IF(ISBLANK('2ND'!O57),"ABS",'2ND'!O57)</f>
        <v>MATH</v>
      </c>
      <c r="N56" s="14">
        <f>IF(N$6=0,0,IF(ISNUMBER('2ND'!P57),ROUNDUP('2ND'!P57,0),0))</f>
        <v>7</v>
      </c>
      <c r="O56" s="14">
        <f>IF(O$6=0,0,IF(ISNUMBER('2ND'!Q57),ROUNDUP('2ND'!Q57,0),0))</f>
        <v>24</v>
      </c>
      <c r="P56" s="14">
        <f t="shared" si="2"/>
        <v>31</v>
      </c>
      <c r="Q56" s="14" t="str">
        <f>IF(ISBLANK('2ND'!S57),"ABS",'2ND'!S57)</f>
        <v>SCI</v>
      </c>
      <c r="R56" s="14">
        <f>IF(R$6=0,0,IF(ISNUMBER('2ND'!T57),ROUNDUP('2ND'!T57,0),0))</f>
        <v>5</v>
      </c>
      <c r="S56" s="14">
        <f>IF(S$6=0,0,IF(ISNUMBER('2ND'!U57),ROUNDUP('2ND'!U57,0),0))</f>
        <v>22</v>
      </c>
      <c r="T56" s="14">
        <f t="shared" si="3"/>
        <v>27</v>
      </c>
      <c r="U56" s="14" t="str">
        <f>IF(ISBLANK('2ND'!W57),"ABS",'2ND'!W57)</f>
        <v>SOC</v>
      </c>
      <c r="V56" s="14">
        <f>IF(V$6=0,0,IF(ISNUMBER('2ND'!X57),ROUNDUP('2ND'!X57,0),0))</f>
        <v>8</v>
      </c>
      <c r="W56" s="14">
        <f>IF(W$6=0,0,IF(ISNUMBER('2ND'!Y57),ROUNDUP('2ND'!Y57,0),0))</f>
        <v>24</v>
      </c>
      <c r="X56" s="14">
        <f t="shared" si="4"/>
        <v>32</v>
      </c>
      <c r="Y56" s="14" t="str">
        <f>IF(ISBLANK('2ND'!AA57),"ABS",'2ND'!AA57)</f>
        <v>GK</v>
      </c>
      <c r="Z56" s="14">
        <f>IF(Z$6=0,0,IF(ISNUMBER('2ND'!AB57),ROUNDUP('2ND'!AB57,0),0))</f>
        <v>4</v>
      </c>
      <c r="AA56" s="14">
        <f>IF(AA$6=0,0,IF(ISNUMBER('2ND'!AC57),ROUNDUP('2ND'!AC57,0),0))</f>
        <v>18</v>
      </c>
      <c r="AB56" s="14">
        <f t="shared" si="5"/>
        <v>22</v>
      </c>
      <c r="AC56" s="14" t="str">
        <f>IF(AC$5=0,"",IF(ISBLANK('2ND'!AE57),"ABS",'2ND'!AE57))</f>
        <v>ORA</v>
      </c>
      <c r="AD56" s="14">
        <f>IF(AD$6=0,0,IF(ISNUMBER('2ND'!AF57),ROUNDUP('2ND'!AF57,0),0))</f>
        <v>4</v>
      </c>
      <c r="AE56" s="14">
        <f>IF(AE$6=0,0,IF(ISNUMBER('2ND'!AG57),ROUNDUP('2ND'!AG57,0),0))</f>
        <v>18</v>
      </c>
      <c r="AF56" s="14">
        <f t="shared" si="6"/>
        <v>22</v>
      </c>
      <c r="AG56" s="14" t="str">
        <f>IF(AG$5=0,"",IF(ISBLANK('2ND'!AI57),"ABS",'2ND'!AI57))</f>
        <v>WS</v>
      </c>
      <c r="AH56" s="14">
        <f>IF(AH$6=0,0,IF(ISNUMBER('2ND'!AJ57),ROUNDUP('2ND'!AJ57,0),0))</f>
        <v>2</v>
      </c>
      <c r="AI56" s="14">
        <f>IF(AI$6=0,0,IF(ISNUMBER('2ND'!AK57),ROUNDUP('2ND'!AK57,0),0))</f>
        <v>18</v>
      </c>
      <c r="AJ56" s="14">
        <f t="shared" si="7"/>
        <v>20</v>
      </c>
      <c r="AK56" s="14">
        <f t="shared" si="8"/>
        <v>213</v>
      </c>
      <c r="AL56" s="14">
        <f t="shared" si="9"/>
        <v>65.540000000000006</v>
      </c>
      <c r="AM56" s="14" t="str">
        <f t="shared" si="10"/>
        <v>PASS</v>
      </c>
      <c r="AN56" s="4">
        <f t="shared" si="12"/>
        <v>14</v>
      </c>
      <c r="AO56" s="14">
        <f>'2ND'!AM57</f>
        <v>61</v>
      </c>
    </row>
    <row r="57" spans="1:41">
      <c r="A57" s="4">
        <f>'2ND'!A58</f>
        <v>48</v>
      </c>
      <c r="B57" s="4" t="str">
        <f>'2ND'!B58</f>
        <v>ST0800305</v>
      </c>
      <c r="C57" s="4">
        <f>'2ND'!C58</f>
        <v>200319</v>
      </c>
      <c r="D57" s="4" t="str">
        <f>'2ND'!D58</f>
        <v>SAKSHAM RAI</v>
      </c>
      <c r="E57" s="14" t="str">
        <f>IF(E$5=0,"",IF(ISBLANK('2ND'!G58),"ABS",'2ND'!G58))</f>
        <v>EN</v>
      </c>
      <c r="F57" s="14">
        <f>IF(F$6=0,0,IF(ISNUMBER('2ND'!H58),ROUNDUP('2ND'!H58,0),0))</f>
        <v>6</v>
      </c>
      <c r="G57" s="14">
        <f>IF(G$6=0,0,IF(ISNUMBER('2ND'!I58),ROUNDUP('2ND'!I58,0),0))</f>
        <v>23</v>
      </c>
      <c r="H57" s="14">
        <f t="shared" si="0"/>
        <v>29</v>
      </c>
      <c r="I57" s="14" t="str">
        <f>'2ND'!K58</f>
        <v>NEP</v>
      </c>
      <c r="J57" s="14">
        <f>IF(J$6=0,0,IF(ISNUMBER('2ND'!L58),ROUNDUP('2ND'!L58,0),0))</f>
        <v>6</v>
      </c>
      <c r="K57" s="14">
        <f>IF(K$6=0,0,IF(ISNUMBER('2ND'!M58),ROUNDUP('2ND'!M58,0),0))</f>
        <v>24</v>
      </c>
      <c r="L57" s="14">
        <f t="shared" si="1"/>
        <v>30</v>
      </c>
      <c r="M57" s="14" t="str">
        <f>IF(ISBLANK('2ND'!O58),"ABS",'2ND'!O58)</f>
        <v>MATH</v>
      </c>
      <c r="N57" s="14">
        <f>IF(N$6=0,0,IF(ISNUMBER('2ND'!P58),ROUNDUP('2ND'!P58,0),0))</f>
        <v>7</v>
      </c>
      <c r="O57" s="14">
        <f>IF(O$6=0,0,IF(ISNUMBER('2ND'!Q58),ROUNDUP('2ND'!Q58,0),0))</f>
        <v>24</v>
      </c>
      <c r="P57" s="14">
        <f t="shared" si="2"/>
        <v>31</v>
      </c>
      <c r="Q57" s="14" t="str">
        <f>IF(ISBLANK('2ND'!S58),"ABS",'2ND'!S58)</f>
        <v>SCI</v>
      </c>
      <c r="R57" s="14">
        <f>IF(R$6=0,0,IF(ISNUMBER('2ND'!T58),ROUNDUP('2ND'!T58,0),0))</f>
        <v>5</v>
      </c>
      <c r="S57" s="14">
        <f>IF(S$6=0,0,IF(ISNUMBER('2ND'!U58),ROUNDUP('2ND'!U58,0),0))</f>
        <v>22</v>
      </c>
      <c r="T57" s="14">
        <f t="shared" si="3"/>
        <v>27</v>
      </c>
      <c r="U57" s="14" t="str">
        <f>IF(ISBLANK('2ND'!W58),"ABS",'2ND'!W58)</f>
        <v>SOC</v>
      </c>
      <c r="V57" s="14">
        <f>IF(V$6=0,0,IF(ISNUMBER('2ND'!X58),ROUNDUP('2ND'!X58,0),0))</f>
        <v>8</v>
      </c>
      <c r="W57" s="14">
        <f>IF(W$6=0,0,IF(ISNUMBER('2ND'!Y58),ROUNDUP('2ND'!Y58,0),0))</f>
        <v>24</v>
      </c>
      <c r="X57" s="14">
        <f t="shared" si="4"/>
        <v>32</v>
      </c>
      <c r="Y57" s="14" t="str">
        <f>IF(ISBLANK('2ND'!AA58),"ABS",'2ND'!AA58)</f>
        <v>GK</v>
      </c>
      <c r="Z57" s="14">
        <f>IF(Z$6=0,0,IF(ISNUMBER('2ND'!AB58),ROUNDUP('2ND'!AB58,0),0))</f>
        <v>4</v>
      </c>
      <c r="AA57" s="14">
        <f>IF(AA$6=0,0,IF(ISNUMBER('2ND'!AC58),ROUNDUP('2ND'!AC58,0),0))</f>
        <v>18</v>
      </c>
      <c r="AB57" s="14">
        <f t="shared" si="5"/>
        <v>22</v>
      </c>
      <c r="AC57" s="14" t="str">
        <f>IF(AC$5=0,"",IF(ISBLANK('2ND'!AE58),"ABS",'2ND'!AE58))</f>
        <v>ORA</v>
      </c>
      <c r="AD57" s="14">
        <f>IF(AD$6=0,0,IF(ISNUMBER('2ND'!AF58),ROUNDUP('2ND'!AF58,0),0))</f>
        <v>4</v>
      </c>
      <c r="AE57" s="14">
        <f>IF(AE$6=0,0,IF(ISNUMBER('2ND'!AG58),ROUNDUP('2ND'!AG58,0),0))</f>
        <v>18</v>
      </c>
      <c r="AF57" s="14">
        <f t="shared" si="6"/>
        <v>22</v>
      </c>
      <c r="AG57" s="14" t="str">
        <f>IF(AG$5=0,"",IF(ISBLANK('2ND'!AI58),"ABS",'2ND'!AI58))</f>
        <v>WS</v>
      </c>
      <c r="AH57" s="14">
        <f>IF(AH$6=0,0,IF(ISNUMBER('2ND'!AJ58),ROUNDUP('2ND'!AJ58,0),0))</f>
        <v>2</v>
      </c>
      <c r="AI57" s="14">
        <f>IF(AI$6=0,0,IF(ISNUMBER('2ND'!AK58),ROUNDUP('2ND'!AK58,0),0))</f>
        <v>18</v>
      </c>
      <c r="AJ57" s="14">
        <f t="shared" si="7"/>
        <v>20</v>
      </c>
      <c r="AK57" s="14">
        <f t="shared" si="8"/>
        <v>213</v>
      </c>
      <c r="AL57" s="14">
        <f t="shared" si="9"/>
        <v>65.540000000000006</v>
      </c>
      <c r="AM57" s="14" t="str">
        <f t="shared" si="10"/>
        <v>PASS</v>
      </c>
      <c r="AN57" s="4">
        <f t="shared" si="12"/>
        <v>14</v>
      </c>
      <c r="AO57" s="14">
        <f>'2ND'!AM58</f>
        <v>62</v>
      </c>
    </row>
    <row r="58" spans="1:41">
      <c r="A58" s="4">
        <f>'2ND'!A59</f>
        <v>49</v>
      </c>
      <c r="B58" s="4" t="str">
        <f>'2ND'!B59</f>
        <v>ST0790189</v>
      </c>
      <c r="C58" s="4">
        <f>'2ND'!C59</f>
        <v>200320</v>
      </c>
      <c r="D58" s="4" t="str">
        <f>'2ND'!D59</f>
        <v>SANDIP SUNDASH</v>
      </c>
      <c r="E58" s="14" t="str">
        <f>IF(E$5=0,"",IF(ISBLANK('2ND'!G59),"ABS",'2ND'!G59))</f>
        <v>EN</v>
      </c>
      <c r="F58" s="14">
        <f>IF(F$6=0,0,IF(ISNUMBER('2ND'!H59),ROUNDUP('2ND'!H59,0),0))</f>
        <v>6</v>
      </c>
      <c r="G58" s="14">
        <f>IF(G$6=0,0,IF(ISNUMBER('2ND'!I59),ROUNDUP('2ND'!I59,0),0))</f>
        <v>23</v>
      </c>
      <c r="H58" s="14">
        <f t="shared" si="0"/>
        <v>29</v>
      </c>
      <c r="I58" s="14" t="str">
        <f>'2ND'!K59</f>
        <v>NEP</v>
      </c>
      <c r="J58" s="14">
        <f>IF(J$6=0,0,IF(ISNUMBER('2ND'!L59),ROUNDUP('2ND'!L59,0),0))</f>
        <v>6</v>
      </c>
      <c r="K58" s="14">
        <f>IF(K$6=0,0,IF(ISNUMBER('2ND'!M59),ROUNDUP('2ND'!M59,0),0))</f>
        <v>24</v>
      </c>
      <c r="L58" s="14">
        <f t="shared" si="1"/>
        <v>30</v>
      </c>
      <c r="M58" s="14" t="str">
        <f>IF(ISBLANK('2ND'!O59),"ABS",'2ND'!O59)</f>
        <v>MATH</v>
      </c>
      <c r="N58" s="14">
        <f>IF(N$6=0,0,IF(ISNUMBER('2ND'!P59),ROUNDUP('2ND'!P59,0),0))</f>
        <v>7</v>
      </c>
      <c r="O58" s="14">
        <f>IF(O$6=0,0,IF(ISNUMBER('2ND'!Q59),ROUNDUP('2ND'!Q59,0),0))</f>
        <v>24</v>
      </c>
      <c r="P58" s="14">
        <f t="shared" si="2"/>
        <v>31</v>
      </c>
      <c r="Q58" s="14" t="str">
        <f>IF(ISBLANK('2ND'!S59),"ABS",'2ND'!S59)</f>
        <v>SCI</v>
      </c>
      <c r="R58" s="14">
        <f>IF(R$6=0,0,IF(ISNUMBER('2ND'!T59),ROUNDUP('2ND'!T59,0),0))</f>
        <v>5</v>
      </c>
      <c r="S58" s="14">
        <f>IF(S$6=0,0,IF(ISNUMBER('2ND'!U59),ROUNDUP('2ND'!U59,0),0))</f>
        <v>22</v>
      </c>
      <c r="T58" s="14">
        <f t="shared" si="3"/>
        <v>27</v>
      </c>
      <c r="U58" s="14" t="str">
        <f>IF(ISBLANK('2ND'!W59),"ABS",'2ND'!W59)</f>
        <v>SOC</v>
      </c>
      <c r="V58" s="14">
        <f>IF(V$6=0,0,IF(ISNUMBER('2ND'!X59),ROUNDUP('2ND'!X59,0),0))</f>
        <v>9</v>
      </c>
      <c r="W58" s="14">
        <f>IF(W$6=0,0,IF(ISNUMBER('2ND'!Y59),ROUNDUP('2ND'!Y59,0),0))</f>
        <v>24</v>
      </c>
      <c r="X58" s="14">
        <f t="shared" si="4"/>
        <v>33</v>
      </c>
      <c r="Y58" s="14" t="str">
        <f>IF(ISBLANK('2ND'!AA59),"ABS",'2ND'!AA59)</f>
        <v>GK</v>
      </c>
      <c r="Z58" s="14">
        <f>IF(Z$6=0,0,IF(ISNUMBER('2ND'!AB59),ROUNDUP('2ND'!AB59,0),0))</f>
        <v>4</v>
      </c>
      <c r="AA58" s="14">
        <f>IF(AA$6=0,0,IF(ISNUMBER('2ND'!AC59),ROUNDUP('2ND'!AC59,0),0))</f>
        <v>18</v>
      </c>
      <c r="AB58" s="14">
        <f t="shared" si="5"/>
        <v>22</v>
      </c>
      <c r="AC58" s="14" t="str">
        <f>IF(AC$5=0,"",IF(ISBLANK('2ND'!AE59),"ABS",'2ND'!AE59))</f>
        <v>ORA</v>
      </c>
      <c r="AD58" s="14">
        <f>IF(AD$6=0,0,IF(ISNUMBER('2ND'!AF59),ROUNDUP('2ND'!AF59,0),0))</f>
        <v>4</v>
      </c>
      <c r="AE58" s="14">
        <f>IF(AE$6=0,0,IF(ISNUMBER('2ND'!AG59),ROUNDUP('2ND'!AG59,0),0))</f>
        <v>18</v>
      </c>
      <c r="AF58" s="14">
        <f t="shared" si="6"/>
        <v>22</v>
      </c>
      <c r="AG58" s="14" t="str">
        <f>IF(AG$5=0,"",IF(ISBLANK('2ND'!AI59),"ABS",'2ND'!AI59))</f>
        <v>WS</v>
      </c>
      <c r="AH58" s="14">
        <f>IF(AH$6=0,0,IF(ISNUMBER('2ND'!AJ59),ROUNDUP('2ND'!AJ59,0),0))</f>
        <v>2</v>
      </c>
      <c r="AI58" s="14">
        <f>IF(AI$6=0,0,IF(ISNUMBER('2ND'!AK59),ROUNDUP('2ND'!AK59,0),0))</f>
        <v>18</v>
      </c>
      <c r="AJ58" s="14">
        <f t="shared" si="7"/>
        <v>20</v>
      </c>
      <c r="AK58" s="14">
        <f t="shared" si="8"/>
        <v>214</v>
      </c>
      <c r="AL58" s="14">
        <f t="shared" si="9"/>
        <v>65.849999999999994</v>
      </c>
      <c r="AM58" s="14" t="str">
        <f t="shared" si="10"/>
        <v>PASS</v>
      </c>
      <c r="AN58" s="4">
        <f t="shared" si="12"/>
        <v>6</v>
      </c>
      <c r="AO58" s="14">
        <f>'2ND'!AM59</f>
        <v>63</v>
      </c>
    </row>
    <row r="59" spans="1:41">
      <c r="A59" s="4">
        <f>'2ND'!A60</f>
        <v>50</v>
      </c>
      <c r="B59" s="4" t="str">
        <f>'2ND'!B60</f>
        <v>ST0790188</v>
      </c>
      <c r="C59" s="4">
        <f>'2ND'!C60</f>
        <v>200321</v>
      </c>
      <c r="D59" s="4" t="str">
        <f>'2ND'!D60</f>
        <v>SESEMA LIMBU</v>
      </c>
      <c r="E59" s="14" t="str">
        <f>IF(E$5=0,"",IF(ISBLANK('2ND'!G60),"ABS",'2ND'!G60))</f>
        <v>EN</v>
      </c>
      <c r="F59" s="14">
        <f>IF(F$6=0,0,IF(ISNUMBER('2ND'!H60),ROUNDUP('2ND'!H60,0),0))</f>
        <v>6</v>
      </c>
      <c r="G59" s="14">
        <f>IF(G$6=0,0,IF(ISNUMBER('2ND'!I60),ROUNDUP('2ND'!I60,0),0))</f>
        <v>23</v>
      </c>
      <c r="H59" s="14">
        <f t="shared" si="0"/>
        <v>29</v>
      </c>
      <c r="I59" s="14" t="str">
        <f>'2ND'!K60</f>
        <v>NEP</v>
      </c>
      <c r="J59" s="14">
        <f>IF(J$6=0,0,IF(ISNUMBER('2ND'!L60),ROUNDUP('2ND'!L60,0),0))</f>
        <v>6</v>
      </c>
      <c r="K59" s="14">
        <f>IF(K$6=0,0,IF(ISNUMBER('2ND'!M60),ROUNDUP('2ND'!M60,0),0))</f>
        <v>24</v>
      </c>
      <c r="L59" s="14">
        <f t="shared" si="1"/>
        <v>30</v>
      </c>
      <c r="M59" s="14" t="str">
        <f>IF(ISBLANK('2ND'!O60),"ABS",'2ND'!O60)</f>
        <v>MATH</v>
      </c>
      <c r="N59" s="14">
        <f>IF(N$6=0,0,IF(ISNUMBER('2ND'!P60),ROUNDUP('2ND'!P60,0),0))</f>
        <v>7</v>
      </c>
      <c r="O59" s="14">
        <f>IF(O$6=0,0,IF(ISNUMBER('2ND'!Q60),ROUNDUP('2ND'!Q60,0),0))</f>
        <v>24</v>
      </c>
      <c r="P59" s="14">
        <f t="shared" si="2"/>
        <v>31</v>
      </c>
      <c r="Q59" s="14" t="str">
        <f>IF(ISBLANK('2ND'!S60),"ABS",'2ND'!S60)</f>
        <v>SCI</v>
      </c>
      <c r="R59" s="14">
        <f>IF(R$6=0,0,IF(ISNUMBER('2ND'!T60),ROUNDUP('2ND'!T60,0),0))</f>
        <v>5</v>
      </c>
      <c r="S59" s="14">
        <f>IF(S$6=0,0,IF(ISNUMBER('2ND'!U60),ROUNDUP('2ND'!U60,0),0))</f>
        <v>22</v>
      </c>
      <c r="T59" s="14">
        <f t="shared" si="3"/>
        <v>27</v>
      </c>
      <c r="U59" s="14" t="str">
        <f>IF(ISBLANK('2ND'!W60),"ABS",'2ND'!W60)</f>
        <v>SOC</v>
      </c>
      <c r="V59" s="14">
        <f>IF(V$6=0,0,IF(ISNUMBER('2ND'!X60),ROUNDUP('2ND'!X60,0),0))</f>
        <v>9</v>
      </c>
      <c r="W59" s="14">
        <f>IF(W$6=0,0,IF(ISNUMBER('2ND'!Y60),ROUNDUP('2ND'!Y60,0),0))</f>
        <v>24</v>
      </c>
      <c r="X59" s="14">
        <f t="shared" si="4"/>
        <v>33</v>
      </c>
      <c r="Y59" s="14" t="str">
        <f>IF(ISBLANK('2ND'!AA60),"ABS",'2ND'!AA60)</f>
        <v>GK</v>
      </c>
      <c r="Z59" s="14">
        <f>IF(Z$6=0,0,IF(ISNUMBER('2ND'!AB60),ROUNDUP('2ND'!AB60,0),0))</f>
        <v>4</v>
      </c>
      <c r="AA59" s="14">
        <f>IF(AA$6=0,0,IF(ISNUMBER('2ND'!AC60),ROUNDUP('2ND'!AC60,0),0))</f>
        <v>18</v>
      </c>
      <c r="AB59" s="14">
        <f t="shared" si="5"/>
        <v>22</v>
      </c>
      <c r="AC59" s="14" t="str">
        <f>IF(AC$5=0,"",IF(ISBLANK('2ND'!AE60),"ABS",'2ND'!AE60))</f>
        <v>ORA</v>
      </c>
      <c r="AD59" s="14">
        <f>IF(AD$6=0,0,IF(ISNUMBER('2ND'!AF60),ROUNDUP('2ND'!AF60,0),0))</f>
        <v>4</v>
      </c>
      <c r="AE59" s="14">
        <f>IF(AE$6=0,0,IF(ISNUMBER('2ND'!AG60),ROUNDUP('2ND'!AG60,0),0))</f>
        <v>18</v>
      </c>
      <c r="AF59" s="14">
        <f t="shared" si="6"/>
        <v>22</v>
      </c>
      <c r="AG59" s="14" t="str">
        <f>IF(AG$5=0,"",IF(ISBLANK('2ND'!AI60),"ABS",'2ND'!AI60))</f>
        <v>WS</v>
      </c>
      <c r="AH59" s="14">
        <f>IF(AH$6=0,0,IF(ISNUMBER('2ND'!AJ60),ROUNDUP('2ND'!AJ60,0),0))</f>
        <v>2</v>
      </c>
      <c r="AI59" s="14">
        <f>IF(AI$6=0,0,IF(ISNUMBER('2ND'!AK60),ROUNDUP('2ND'!AK60,0),0))</f>
        <v>18</v>
      </c>
      <c r="AJ59" s="14">
        <f t="shared" si="7"/>
        <v>20</v>
      </c>
      <c r="AK59" s="14">
        <f t="shared" si="8"/>
        <v>214</v>
      </c>
      <c r="AL59" s="14">
        <f t="shared" si="9"/>
        <v>65.849999999999994</v>
      </c>
      <c r="AM59" s="14" t="str">
        <f t="shared" si="10"/>
        <v>PASS</v>
      </c>
      <c r="AN59" s="4">
        <f t="shared" si="12"/>
        <v>6</v>
      </c>
      <c r="AO59" s="14">
        <f>'2ND'!AM60</f>
        <v>64</v>
      </c>
    </row>
    <row r="60" spans="1:41">
      <c r="A60" s="4">
        <f>'2ND'!A61</f>
        <v>51</v>
      </c>
      <c r="B60" s="4" t="str">
        <f>'2ND'!B61</f>
        <v>ST0790195</v>
      </c>
      <c r="C60" s="4">
        <f>'2ND'!C61</f>
        <v>200322</v>
      </c>
      <c r="D60" s="4" t="str">
        <f>'2ND'!D61</f>
        <v>SHONI HANG LIMBU</v>
      </c>
      <c r="E60" s="14" t="str">
        <f>IF(E$5=0,"",IF(ISBLANK('2ND'!G61),"ABS",'2ND'!G61))</f>
        <v>EN</v>
      </c>
      <c r="F60" s="14">
        <f>IF(F$6=0,0,IF(ISNUMBER('2ND'!H61),ROUNDUP('2ND'!H61,0),0))</f>
        <v>6</v>
      </c>
      <c r="G60" s="14">
        <f>IF(G$6=0,0,IF(ISNUMBER('2ND'!I61),ROUNDUP('2ND'!I61,0),0))</f>
        <v>23</v>
      </c>
      <c r="H60" s="14">
        <f t="shared" si="0"/>
        <v>29</v>
      </c>
      <c r="I60" s="14" t="str">
        <f>'2ND'!K61</f>
        <v>NEP</v>
      </c>
      <c r="J60" s="14">
        <f>IF(J$6=0,0,IF(ISNUMBER('2ND'!L61),ROUNDUP('2ND'!L61,0),0))</f>
        <v>6</v>
      </c>
      <c r="K60" s="14">
        <f>IF(K$6=0,0,IF(ISNUMBER('2ND'!M61),ROUNDUP('2ND'!M61,0),0))</f>
        <v>24</v>
      </c>
      <c r="L60" s="14">
        <f t="shared" si="1"/>
        <v>30</v>
      </c>
      <c r="M60" s="14" t="str">
        <f>IF(ISBLANK('2ND'!O61),"ABS",'2ND'!O61)</f>
        <v>MATH</v>
      </c>
      <c r="N60" s="14">
        <f>IF(N$6=0,0,IF(ISNUMBER('2ND'!P61),ROUNDUP('2ND'!P61,0),0))</f>
        <v>7</v>
      </c>
      <c r="O60" s="14">
        <f>IF(O$6=0,0,IF(ISNUMBER('2ND'!Q61),ROUNDUP('2ND'!Q61,0),0))</f>
        <v>24</v>
      </c>
      <c r="P60" s="14">
        <f t="shared" si="2"/>
        <v>31</v>
      </c>
      <c r="Q60" s="14" t="str">
        <f>IF(ISBLANK('2ND'!S61),"ABS",'2ND'!S61)</f>
        <v>SCI</v>
      </c>
      <c r="R60" s="14">
        <f>IF(R$6=0,0,IF(ISNUMBER('2ND'!T61),ROUNDUP('2ND'!T61,0),0))</f>
        <v>5</v>
      </c>
      <c r="S60" s="14">
        <f>IF(S$6=0,0,IF(ISNUMBER('2ND'!U61),ROUNDUP('2ND'!U61,0),0))</f>
        <v>22</v>
      </c>
      <c r="T60" s="14">
        <f t="shared" si="3"/>
        <v>27</v>
      </c>
      <c r="U60" s="14" t="str">
        <f>IF(ISBLANK('2ND'!W61),"ABS",'2ND'!W61)</f>
        <v>SOC</v>
      </c>
      <c r="V60" s="14">
        <f>IF(V$6=0,0,IF(ISNUMBER('2ND'!X61),ROUNDUP('2ND'!X61,0),0))</f>
        <v>9</v>
      </c>
      <c r="W60" s="14">
        <f>IF(W$6=0,0,IF(ISNUMBER('2ND'!Y61),ROUNDUP('2ND'!Y61,0),0))</f>
        <v>24</v>
      </c>
      <c r="X60" s="14">
        <f t="shared" si="4"/>
        <v>33</v>
      </c>
      <c r="Y60" s="14" t="str">
        <f>IF(ISBLANK('2ND'!AA61),"ABS",'2ND'!AA61)</f>
        <v>GK</v>
      </c>
      <c r="Z60" s="14">
        <f>IF(Z$6=0,0,IF(ISNUMBER('2ND'!AB61),ROUNDUP('2ND'!AB61,0),0))</f>
        <v>4</v>
      </c>
      <c r="AA60" s="14">
        <f>IF(AA$6=0,0,IF(ISNUMBER('2ND'!AC61),ROUNDUP('2ND'!AC61,0),0))</f>
        <v>18</v>
      </c>
      <c r="AB60" s="14">
        <f t="shared" si="5"/>
        <v>22</v>
      </c>
      <c r="AC60" s="14" t="str">
        <f>IF(AC$5=0,"",IF(ISBLANK('2ND'!AE61),"ABS",'2ND'!AE61))</f>
        <v>ORA</v>
      </c>
      <c r="AD60" s="14">
        <f>IF(AD$6=0,0,IF(ISNUMBER('2ND'!AF61),ROUNDUP('2ND'!AF61,0),0))</f>
        <v>4</v>
      </c>
      <c r="AE60" s="14">
        <f>IF(AE$6=0,0,IF(ISNUMBER('2ND'!AG61),ROUNDUP('2ND'!AG61,0),0))</f>
        <v>18</v>
      </c>
      <c r="AF60" s="14">
        <f t="shared" si="6"/>
        <v>22</v>
      </c>
      <c r="AG60" s="14" t="str">
        <f>IF(AG$5=0,"",IF(ISBLANK('2ND'!AI61),"ABS",'2ND'!AI61))</f>
        <v>WS</v>
      </c>
      <c r="AH60" s="14">
        <f>IF(AH$6=0,0,IF(ISNUMBER('2ND'!AJ61),ROUNDUP('2ND'!AJ61,0),0))</f>
        <v>2</v>
      </c>
      <c r="AI60" s="14">
        <f>IF(AI$6=0,0,IF(ISNUMBER('2ND'!AK61),ROUNDUP('2ND'!AK61,0),0))</f>
        <v>18</v>
      </c>
      <c r="AJ60" s="14">
        <f t="shared" si="7"/>
        <v>20</v>
      </c>
      <c r="AK60" s="14">
        <f t="shared" si="8"/>
        <v>214</v>
      </c>
      <c r="AL60" s="14">
        <f t="shared" si="9"/>
        <v>65.849999999999994</v>
      </c>
      <c r="AM60" s="14" t="str">
        <f t="shared" si="10"/>
        <v>PASS</v>
      </c>
      <c r="AN60" s="4">
        <f t="shared" si="12"/>
        <v>6</v>
      </c>
      <c r="AO60" s="14">
        <f>'2ND'!AM61</f>
        <v>65</v>
      </c>
    </row>
    <row r="61" spans="1:41">
      <c r="A61" s="4">
        <f>'2ND'!A62</f>
        <v>52</v>
      </c>
      <c r="B61" s="4" t="str">
        <f>'2ND'!B62</f>
        <v>ST0800462</v>
      </c>
      <c r="C61" s="4">
        <f>'2ND'!C62</f>
        <v>200323</v>
      </c>
      <c r="D61" s="4" t="str">
        <f>'2ND'!D62</f>
        <v>SIMANYA KUMAL</v>
      </c>
      <c r="E61" s="14" t="str">
        <f>IF(E$5=0,"",IF(ISBLANK('2ND'!G62),"ABS",'2ND'!G62))</f>
        <v>EN</v>
      </c>
      <c r="F61" s="14">
        <f>IF(F$6=0,0,IF(ISNUMBER('2ND'!H62),ROUNDUP('2ND'!H62,0),0))</f>
        <v>6</v>
      </c>
      <c r="G61" s="14">
        <f>IF(G$6=0,0,IF(ISNUMBER('2ND'!I62),ROUNDUP('2ND'!I62,0),0))</f>
        <v>23</v>
      </c>
      <c r="H61" s="14">
        <f t="shared" si="0"/>
        <v>29</v>
      </c>
      <c r="I61" s="14" t="str">
        <f>'2ND'!K62</f>
        <v>NEP</v>
      </c>
      <c r="J61" s="14">
        <f>IF(J$6=0,0,IF(ISNUMBER('2ND'!L62),ROUNDUP('2ND'!L62,0),0))</f>
        <v>6</v>
      </c>
      <c r="K61" s="14">
        <f>IF(K$6=0,0,IF(ISNUMBER('2ND'!M62),ROUNDUP('2ND'!M62,0),0))</f>
        <v>24</v>
      </c>
      <c r="L61" s="14">
        <f t="shared" si="1"/>
        <v>30</v>
      </c>
      <c r="M61" s="14" t="str">
        <f>IF(ISBLANK('2ND'!O62),"ABS",'2ND'!O62)</f>
        <v>MATH</v>
      </c>
      <c r="N61" s="14">
        <f>IF(N$6=0,0,IF(ISNUMBER('2ND'!P62),ROUNDUP('2ND'!P62,0),0))</f>
        <v>7</v>
      </c>
      <c r="O61" s="14">
        <f>IF(O$6=0,0,IF(ISNUMBER('2ND'!Q62),ROUNDUP('2ND'!Q62,0),0))</f>
        <v>24</v>
      </c>
      <c r="P61" s="14">
        <f t="shared" si="2"/>
        <v>31</v>
      </c>
      <c r="Q61" s="14" t="str">
        <f>IF(ISBLANK('2ND'!S62),"ABS",'2ND'!S62)</f>
        <v>SCI</v>
      </c>
      <c r="R61" s="14">
        <f>IF(R$6=0,0,IF(ISNUMBER('2ND'!T62),ROUNDUP('2ND'!T62,0),0))</f>
        <v>5</v>
      </c>
      <c r="S61" s="14">
        <f>IF(S$6=0,0,IF(ISNUMBER('2ND'!U62),ROUNDUP('2ND'!U62,0),0))</f>
        <v>22</v>
      </c>
      <c r="T61" s="14">
        <f t="shared" si="3"/>
        <v>27</v>
      </c>
      <c r="U61" s="14" t="str">
        <f>IF(ISBLANK('2ND'!W62),"ABS",'2ND'!W62)</f>
        <v>SOC</v>
      </c>
      <c r="V61" s="14">
        <f>IF(V$6=0,0,IF(ISNUMBER('2ND'!X62),ROUNDUP('2ND'!X62,0),0))</f>
        <v>9</v>
      </c>
      <c r="W61" s="14">
        <f>IF(W$6=0,0,IF(ISNUMBER('2ND'!Y62),ROUNDUP('2ND'!Y62,0),0))</f>
        <v>24</v>
      </c>
      <c r="X61" s="14">
        <f t="shared" si="4"/>
        <v>33</v>
      </c>
      <c r="Y61" s="14" t="str">
        <f>IF(ISBLANK('2ND'!AA62),"ABS",'2ND'!AA62)</f>
        <v>GK</v>
      </c>
      <c r="Z61" s="14">
        <f>IF(Z$6=0,0,IF(ISNUMBER('2ND'!AB62),ROUNDUP('2ND'!AB62,0),0))</f>
        <v>4</v>
      </c>
      <c r="AA61" s="14">
        <f>IF(AA$6=0,0,IF(ISNUMBER('2ND'!AC62),ROUNDUP('2ND'!AC62,0),0))</f>
        <v>18</v>
      </c>
      <c r="AB61" s="14">
        <f t="shared" si="5"/>
        <v>22</v>
      </c>
      <c r="AC61" s="14" t="str">
        <f>IF(AC$5=0,"",IF(ISBLANK('2ND'!AE62),"ABS",'2ND'!AE62))</f>
        <v>ORA</v>
      </c>
      <c r="AD61" s="14">
        <f>IF(AD$6=0,0,IF(ISNUMBER('2ND'!AF62),ROUNDUP('2ND'!AF62,0),0))</f>
        <v>4</v>
      </c>
      <c r="AE61" s="14">
        <f>IF(AE$6=0,0,IF(ISNUMBER('2ND'!AG62),ROUNDUP('2ND'!AG62,0),0))</f>
        <v>18</v>
      </c>
      <c r="AF61" s="14">
        <f t="shared" si="6"/>
        <v>22</v>
      </c>
      <c r="AG61" s="14" t="str">
        <f>IF(AG$5=0,"",IF(ISBLANK('2ND'!AI62),"ABS",'2ND'!AI62))</f>
        <v>WS</v>
      </c>
      <c r="AH61" s="14">
        <f>IF(AH$6=0,0,IF(ISNUMBER('2ND'!AJ62),ROUNDUP('2ND'!AJ62,0),0))</f>
        <v>2</v>
      </c>
      <c r="AI61" s="14">
        <f>IF(AI$6=0,0,IF(ISNUMBER('2ND'!AK62),ROUNDUP('2ND'!AK62,0),0))</f>
        <v>18</v>
      </c>
      <c r="AJ61" s="14">
        <f t="shared" si="7"/>
        <v>20</v>
      </c>
      <c r="AK61" s="14">
        <f t="shared" si="8"/>
        <v>214</v>
      </c>
      <c r="AL61" s="14">
        <f t="shared" si="9"/>
        <v>65.849999999999994</v>
      </c>
      <c r="AM61" s="14" t="str">
        <f t="shared" si="10"/>
        <v>PASS</v>
      </c>
      <c r="AN61" s="4">
        <f t="shared" si="12"/>
        <v>6</v>
      </c>
      <c r="AO61" s="14">
        <f>'2ND'!AM62</f>
        <v>66</v>
      </c>
    </row>
    <row r="62" spans="1:41">
      <c r="A62" s="4">
        <f>'2ND'!A63</f>
        <v>53</v>
      </c>
      <c r="B62" s="4" t="str">
        <f>'2ND'!B63</f>
        <v>ST0790118</v>
      </c>
      <c r="C62" s="4">
        <f>'2ND'!C63</f>
        <v>200324</v>
      </c>
      <c r="D62" s="4" t="str">
        <f>'2ND'!D63</f>
        <v>SIMSON LIMBU</v>
      </c>
      <c r="E62" s="14" t="str">
        <f>IF(E$5=0,"",IF(ISBLANK('2ND'!G63),"ABS",'2ND'!G63))</f>
        <v>EN</v>
      </c>
      <c r="F62" s="14">
        <f>IF(F$6=0,0,IF(ISNUMBER('2ND'!H63),ROUNDUP('2ND'!H63,0),0))</f>
        <v>6</v>
      </c>
      <c r="G62" s="14">
        <f>IF(G$6=0,0,IF(ISNUMBER('2ND'!I63),ROUNDUP('2ND'!I63,0),0))</f>
        <v>23</v>
      </c>
      <c r="H62" s="14">
        <f t="shared" si="0"/>
        <v>29</v>
      </c>
      <c r="I62" s="14" t="str">
        <f>'2ND'!K63</f>
        <v>NEP</v>
      </c>
      <c r="J62" s="14">
        <f>IF(J$6=0,0,IF(ISNUMBER('2ND'!L63),ROUNDUP('2ND'!L63,0),0))</f>
        <v>6</v>
      </c>
      <c r="K62" s="14">
        <f>IF(K$6=0,0,IF(ISNUMBER('2ND'!M63),ROUNDUP('2ND'!M63,0),0))</f>
        <v>24</v>
      </c>
      <c r="L62" s="14">
        <f t="shared" si="1"/>
        <v>30</v>
      </c>
      <c r="M62" s="14" t="str">
        <f>IF(ISBLANK('2ND'!O63),"ABS",'2ND'!O63)</f>
        <v>MATH</v>
      </c>
      <c r="N62" s="14">
        <f>IF(N$6=0,0,IF(ISNUMBER('2ND'!P63),ROUNDUP('2ND'!P63,0),0))</f>
        <v>7</v>
      </c>
      <c r="O62" s="14">
        <f>IF(O$6=0,0,IF(ISNUMBER('2ND'!Q63),ROUNDUP('2ND'!Q63,0),0))</f>
        <v>24</v>
      </c>
      <c r="P62" s="14">
        <f t="shared" si="2"/>
        <v>31</v>
      </c>
      <c r="Q62" s="14" t="str">
        <f>IF(ISBLANK('2ND'!S63),"ABS",'2ND'!S63)</f>
        <v>SCI</v>
      </c>
      <c r="R62" s="14">
        <f>IF(R$6=0,0,IF(ISNUMBER('2ND'!T63),ROUNDUP('2ND'!T63,0),0))</f>
        <v>5</v>
      </c>
      <c r="S62" s="14">
        <f>IF(S$6=0,0,IF(ISNUMBER('2ND'!U63),ROUNDUP('2ND'!U63,0),0))</f>
        <v>22</v>
      </c>
      <c r="T62" s="14">
        <f t="shared" si="3"/>
        <v>27</v>
      </c>
      <c r="U62" s="14" t="str">
        <f>IF(ISBLANK('2ND'!W63),"ABS",'2ND'!W63)</f>
        <v>SOC</v>
      </c>
      <c r="V62" s="14">
        <f>IF(V$6=0,0,IF(ISNUMBER('2ND'!X63),ROUNDUP('2ND'!X63,0),0))</f>
        <v>9</v>
      </c>
      <c r="W62" s="14">
        <f>IF(W$6=0,0,IF(ISNUMBER('2ND'!Y63),ROUNDUP('2ND'!Y63,0),0))</f>
        <v>24</v>
      </c>
      <c r="X62" s="14">
        <f t="shared" si="4"/>
        <v>33</v>
      </c>
      <c r="Y62" s="14" t="str">
        <f>IF(ISBLANK('2ND'!AA63),"ABS",'2ND'!AA63)</f>
        <v>GK</v>
      </c>
      <c r="Z62" s="14">
        <f>IF(Z$6=0,0,IF(ISNUMBER('2ND'!AB63),ROUNDUP('2ND'!AB63,0),0))</f>
        <v>4</v>
      </c>
      <c r="AA62" s="14">
        <f>IF(AA$6=0,0,IF(ISNUMBER('2ND'!AC63),ROUNDUP('2ND'!AC63,0),0))</f>
        <v>18</v>
      </c>
      <c r="AB62" s="14">
        <f t="shared" si="5"/>
        <v>22</v>
      </c>
      <c r="AC62" s="14" t="str">
        <f>IF(AC$5=0,"",IF(ISBLANK('2ND'!AE63),"ABS",'2ND'!AE63))</f>
        <v>ORA</v>
      </c>
      <c r="AD62" s="14">
        <f>IF(AD$6=0,0,IF(ISNUMBER('2ND'!AF63),ROUNDUP('2ND'!AF63,0),0))</f>
        <v>4</v>
      </c>
      <c r="AE62" s="14">
        <f>IF(AE$6=0,0,IF(ISNUMBER('2ND'!AG63),ROUNDUP('2ND'!AG63,0),0))</f>
        <v>18</v>
      </c>
      <c r="AF62" s="14">
        <f t="shared" si="6"/>
        <v>22</v>
      </c>
      <c r="AG62" s="14" t="str">
        <f>IF(AG$5=0,"",IF(ISBLANK('2ND'!AI63),"ABS",'2ND'!AI63))</f>
        <v>WS</v>
      </c>
      <c r="AH62" s="14">
        <f>IF(AH$6=0,0,IF(ISNUMBER('2ND'!AJ63),ROUNDUP('2ND'!AJ63,0),0))</f>
        <v>2</v>
      </c>
      <c r="AI62" s="14">
        <f>IF(AI$6=0,0,IF(ISNUMBER('2ND'!AK63),ROUNDUP('2ND'!AK63,0),0))</f>
        <v>18</v>
      </c>
      <c r="AJ62" s="14">
        <f t="shared" si="7"/>
        <v>20</v>
      </c>
      <c r="AK62" s="14">
        <f t="shared" si="8"/>
        <v>214</v>
      </c>
      <c r="AL62" s="14">
        <f t="shared" si="9"/>
        <v>65.849999999999994</v>
      </c>
      <c r="AM62" s="14" t="str">
        <f t="shared" si="10"/>
        <v>PASS</v>
      </c>
      <c r="AN62" s="4">
        <f t="shared" si="12"/>
        <v>6</v>
      </c>
      <c r="AO62" s="14">
        <f>'2ND'!AM63</f>
        <v>67</v>
      </c>
    </row>
    <row r="63" spans="1:41">
      <c r="A63" s="4">
        <f>'2ND'!A64</f>
        <v>54</v>
      </c>
      <c r="B63" s="4" t="str">
        <f>'2ND'!B64</f>
        <v>ST0790106</v>
      </c>
      <c r="C63" s="4">
        <f>'2ND'!C64</f>
        <v>200325</v>
      </c>
      <c r="D63" s="4" t="str">
        <f>'2ND'!D64</f>
        <v>SOPHIYA SHRESTHA</v>
      </c>
      <c r="E63" s="14" t="str">
        <f>IF(E$5=0,"",IF(ISBLANK('2ND'!G64),"ABS",'2ND'!G64))</f>
        <v>EN</v>
      </c>
      <c r="F63" s="14">
        <f>IF(F$6=0,0,IF(ISNUMBER('2ND'!H64),ROUNDUP('2ND'!H64,0),0))</f>
        <v>6</v>
      </c>
      <c r="G63" s="14">
        <f>IF(G$6=0,0,IF(ISNUMBER('2ND'!I64),ROUNDUP('2ND'!I64,0),0))</f>
        <v>23</v>
      </c>
      <c r="H63" s="14">
        <f t="shared" si="0"/>
        <v>29</v>
      </c>
      <c r="I63" s="14" t="str">
        <f>'2ND'!K64</f>
        <v>NEP</v>
      </c>
      <c r="J63" s="14">
        <f>IF(J$6=0,0,IF(ISNUMBER('2ND'!L64),ROUNDUP('2ND'!L64,0),0))</f>
        <v>6</v>
      </c>
      <c r="K63" s="14">
        <f>IF(K$6=0,0,IF(ISNUMBER('2ND'!M64),ROUNDUP('2ND'!M64,0),0))</f>
        <v>24</v>
      </c>
      <c r="L63" s="14">
        <f t="shared" si="1"/>
        <v>30</v>
      </c>
      <c r="M63" s="14" t="str">
        <f>IF(ISBLANK('2ND'!O64),"ABS",'2ND'!O64)</f>
        <v>MATH</v>
      </c>
      <c r="N63" s="14">
        <f>IF(N$6=0,0,IF(ISNUMBER('2ND'!P64),ROUNDUP('2ND'!P64,0),0))</f>
        <v>7</v>
      </c>
      <c r="O63" s="14">
        <f>IF(O$6=0,0,IF(ISNUMBER('2ND'!Q64),ROUNDUP('2ND'!Q64,0),0))</f>
        <v>24</v>
      </c>
      <c r="P63" s="14">
        <f t="shared" si="2"/>
        <v>31</v>
      </c>
      <c r="Q63" s="14" t="str">
        <f>IF(ISBLANK('2ND'!S64),"ABS",'2ND'!S64)</f>
        <v>SCI</v>
      </c>
      <c r="R63" s="14">
        <f>IF(R$6=0,0,IF(ISNUMBER('2ND'!T64),ROUNDUP('2ND'!T64,0),0))</f>
        <v>5</v>
      </c>
      <c r="S63" s="14">
        <f>IF(S$6=0,0,IF(ISNUMBER('2ND'!U64),ROUNDUP('2ND'!U64,0),0))</f>
        <v>22</v>
      </c>
      <c r="T63" s="14">
        <f t="shared" si="3"/>
        <v>27</v>
      </c>
      <c r="U63" s="14" t="str">
        <f>IF(ISBLANK('2ND'!W64),"ABS",'2ND'!W64)</f>
        <v>SOC</v>
      </c>
      <c r="V63" s="14">
        <f>IF(V$6=0,0,IF(ISNUMBER('2ND'!X64),ROUNDUP('2ND'!X64,0),0))</f>
        <v>9</v>
      </c>
      <c r="W63" s="14">
        <f>IF(W$6=0,0,IF(ISNUMBER('2ND'!Y64),ROUNDUP('2ND'!Y64,0),0))</f>
        <v>24</v>
      </c>
      <c r="X63" s="14">
        <f t="shared" si="4"/>
        <v>33</v>
      </c>
      <c r="Y63" s="14" t="str">
        <f>IF(ISBLANK('2ND'!AA64),"ABS",'2ND'!AA64)</f>
        <v>GK</v>
      </c>
      <c r="Z63" s="14">
        <f>IF(Z$6=0,0,IF(ISNUMBER('2ND'!AB64),ROUNDUP('2ND'!AB64,0),0))</f>
        <v>4</v>
      </c>
      <c r="AA63" s="14">
        <f>IF(AA$6=0,0,IF(ISNUMBER('2ND'!AC64),ROUNDUP('2ND'!AC64,0),0))</f>
        <v>18</v>
      </c>
      <c r="AB63" s="14">
        <f t="shared" si="5"/>
        <v>22</v>
      </c>
      <c r="AC63" s="14" t="str">
        <f>IF(AC$5=0,"",IF(ISBLANK('2ND'!AE64),"ABS",'2ND'!AE64))</f>
        <v>ORA</v>
      </c>
      <c r="AD63" s="14">
        <f>IF(AD$6=0,0,IF(ISNUMBER('2ND'!AF64),ROUNDUP('2ND'!AF64,0),0))</f>
        <v>4</v>
      </c>
      <c r="AE63" s="14">
        <f>IF(AE$6=0,0,IF(ISNUMBER('2ND'!AG64),ROUNDUP('2ND'!AG64,0),0))</f>
        <v>18</v>
      </c>
      <c r="AF63" s="14">
        <f t="shared" si="6"/>
        <v>22</v>
      </c>
      <c r="AG63" s="14" t="str">
        <f>IF(AG$5=0,"",IF(ISBLANK('2ND'!AI64),"ABS",'2ND'!AI64))</f>
        <v>WS</v>
      </c>
      <c r="AH63" s="14">
        <f>IF(AH$6=0,0,IF(ISNUMBER('2ND'!AJ64),ROUNDUP('2ND'!AJ64,0),0))</f>
        <v>2</v>
      </c>
      <c r="AI63" s="14">
        <f>IF(AI$6=0,0,IF(ISNUMBER('2ND'!AK64),ROUNDUP('2ND'!AK64,0),0))</f>
        <v>18</v>
      </c>
      <c r="AJ63" s="14">
        <f t="shared" si="7"/>
        <v>20</v>
      </c>
      <c r="AK63" s="14">
        <f t="shared" si="8"/>
        <v>214</v>
      </c>
      <c r="AL63" s="14">
        <f t="shared" si="9"/>
        <v>65.849999999999994</v>
      </c>
      <c r="AM63" s="14" t="str">
        <f t="shared" si="10"/>
        <v>PASS</v>
      </c>
      <c r="AN63" s="4">
        <f t="shared" si="12"/>
        <v>6</v>
      </c>
      <c r="AO63" s="14">
        <f>'2ND'!AM64</f>
        <v>68</v>
      </c>
    </row>
    <row r="64" spans="1:41">
      <c r="A64" s="4">
        <f>'2ND'!A65</f>
        <v>55</v>
      </c>
      <c r="B64" s="4" t="str">
        <f>'2ND'!B65</f>
        <v>ST0790117</v>
      </c>
      <c r="C64" s="4">
        <f>'2ND'!C65</f>
        <v>200326</v>
      </c>
      <c r="D64" s="4" t="str">
        <f>'2ND'!D65</f>
        <v>SRISHTI MAGAR</v>
      </c>
      <c r="E64" s="14" t="str">
        <f>IF(E$5=0,"",IF(ISBLANK('2ND'!G65),"ABS",'2ND'!G65))</f>
        <v>EN</v>
      </c>
      <c r="F64" s="14">
        <f>IF(F$6=0,0,IF(ISNUMBER('2ND'!H65),ROUNDUP('2ND'!H65,0),0))</f>
        <v>6</v>
      </c>
      <c r="G64" s="14">
        <f>IF(G$6=0,0,IF(ISNUMBER('2ND'!I65),ROUNDUP('2ND'!I65,0),0))</f>
        <v>23</v>
      </c>
      <c r="H64" s="14">
        <f t="shared" si="0"/>
        <v>29</v>
      </c>
      <c r="I64" s="14" t="str">
        <f>'2ND'!K65</f>
        <v>NEP</v>
      </c>
      <c r="J64" s="14">
        <f>IF(J$6=0,0,IF(ISNUMBER('2ND'!L65),ROUNDUP('2ND'!L65,0),0))</f>
        <v>6</v>
      </c>
      <c r="K64" s="14">
        <f>IF(K$6=0,0,IF(ISNUMBER('2ND'!M65),ROUNDUP('2ND'!M65,0),0))</f>
        <v>24</v>
      </c>
      <c r="L64" s="14">
        <f t="shared" si="1"/>
        <v>30</v>
      </c>
      <c r="M64" s="14" t="str">
        <f>IF(ISBLANK('2ND'!O65),"ABS",'2ND'!O65)</f>
        <v>MATH</v>
      </c>
      <c r="N64" s="14">
        <f>IF(N$6=0,0,IF(ISNUMBER('2ND'!P65),ROUNDUP('2ND'!P65,0),0))</f>
        <v>7</v>
      </c>
      <c r="O64" s="14">
        <f>IF(O$6=0,0,IF(ISNUMBER('2ND'!Q65),ROUNDUP('2ND'!Q65,0),0))</f>
        <v>24</v>
      </c>
      <c r="P64" s="14">
        <f t="shared" si="2"/>
        <v>31</v>
      </c>
      <c r="Q64" s="14" t="str">
        <f>IF(ISBLANK('2ND'!S65),"ABS",'2ND'!S65)</f>
        <v>SCI</v>
      </c>
      <c r="R64" s="14">
        <f>IF(R$6=0,0,IF(ISNUMBER('2ND'!T65),ROUNDUP('2ND'!T65,0),0))</f>
        <v>5</v>
      </c>
      <c r="S64" s="14">
        <f>IF(S$6=0,0,IF(ISNUMBER('2ND'!U65),ROUNDUP('2ND'!U65,0),0))</f>
        <v>22</v>
      </c>
      <c r="T64" s="14">
        <f t="shared" si="3"/>
        <v>27</v>
      </c>
      <c r="U64" s="14" t="str">
        <f>IF(ISBLANK('2ND'!W65),"ABS",'2ND'!W65)</f>
        <v>SOC</v>
      </c>
      <c r="V64" s="14">
        <f>IF(V$6=0,0,IF(ISNUMBER('2ND'!X65),ROUNDUP('2ND'!X65,0),0))</f>
        <v>9</v>
      </c>
      <c r="W64" s="14">
        <f>IF(W$6=0,0,IF(ISNUMBER('2ND'!Y65),ROUNDUP('2ND'!Y65,0),0))</f>
        <v>24</v>
      </c>
      <c r="X64" s="14">
        <f t="shared" si="4"/>
        <v>33</v>
      </c>
      <c r="Y64" s="14" t="str">
        <f>IF(ISBLANK('2ND'!AA65),"ABS",'2ND'!AA65)</f>
        <v>GK</v>
      </c>
      <c r="Z64" s="14">
        <f>IF(Z$6=0,0,IF(ISNUMBER('2ND'!AB65),ROUNDUP('2ND'!AB65,0),0))</f>
        <v>4</v>
      </c>
      <c r="AA64" s="14">
        <f>IF(AA$6=0,0,IF(ISNUMBER('2ND'!AC65),ROUNDUP('2ND'!AC65,0),0))</f>
        <v>18</v>
      </c>
      <c r="AB64" s="14">
        <f t="shared" si="5"/>
        <v>22</v>
      </c>
      <c r="AC64" s="14" t="str">
        <f>IF(AC$5=0,"",IF(ISBLANK('2ND'!AE65),"ABS",'2ND'!AE65))</f>
        <v>ORA</v>
      </c>
      <c r="AD64" s="14">
        <f>IF(AD$6=0,0,IF(ISNUMBER('2ND'!AF65),ROUNDUP('2ND'!AF65,0),0))</f>
        <v>4</v>
      </c>
      <c r="AE64" s="14">
        <f>IF(AE$6=0,0,IF(ISNUMBER('2ND'!AG65),ROUNDUP('2ND'!AG65,0),0))</f>
        <v>18</v>
      </c>
      <c r="AF64" s="14">
        <f t="shared" si="6"/>
        <v>22</v>
      </c>
      <c r="AG64" s="14" t="str">
        <f>IF(AG$5=0,"",IF(ISBLANK('2ND'!AI65),"ABS",'2ND'!AI65))</f>
        <v>WS</v>
      </c>
      <c r="AH64" s="14">
        <f>IF(AH$6=0,0,IF(ISNUMBER('2ND'!AJ65),ROUNDUP('2ND'!AJ65,0),0))</f>
        <v>2</v>
      </c>
      <c r="AI64" s="14">
        <f>IF(AI$6=0,0,IF(ISNUMBER('2ND'!AK65),ROUNDUP('2ND'!AK65,0),0))</f>
        <v>18</v>
      </c>
      <c r="AJ64" s="14">
        <f t="shared" si="7"/>
        <v>20</v>
      </c>
      <c r="AK64" s="14">
        <f t="shared" si="8"/>
        <v>214</v>
      </c>
      <c r="AL64" s="14">
        <f t="shared" si="9"/>
        <v>65.849999999999994</v>
      </c>
      <c r="AM64" s="14" t="str">
        <f t="shared" si="10"/>
        <v>PASS</v>
      </c>
      <c r="AN64" s="4">
        <f t="shared" si="12"/>
        <v>6</v>
      </c>
      <c r="AO64" s="14">
        <f>'2ND'!AM65</f>
        <v>69</v>
      </c>
    </row>
    <row r="65" spans="1:41">
      <c r="A65" s="4">
        <f>'2ND'!A66</f>
        <v>56</v>
      </c>
      <c r="B65" s="4" t="str">
        <f>'2ND'!B66</f>
        <v>ST0800026</v>
      </c>
      <c r="C65" s="4">
        <f>'2ND'!C66</f>
        <v>200327</v>
      </c>
      <c r="D65" s="4" t="str">
        <f>'2ND'!D66</f>
        <v>UPENDRA BK</v>
      </c>
      <c r="E65" s="14" t="str">
        <f>IF(E$5=0,"",IF(ISBLANK('2ND'!G66),"ABS",'2ND'!G66))</f>
        <v>EN</v>
      </c>
      <c r="F65" s="14">
        <f>IF(F$6=0,0,IF(ISNUMBER('2ND'!H66),ROUNDUP('2ND'!H66,0),0))</f>
        <v>6</v>
      </c>
      <c r="G65" s="14">
        <f>IF(G$6=0,0,IF(ISNUMBER('2ND'!I66),ROUNDUP('2ND'!I66,0),0))</f>
        <v>23</v>
      </c>
      <c r="H65" s="14">
        <f t="shared" si="0"/>
        <v>29</v>
      </c>
      <c r="I65" s="14" t="str">
        <f>'2ND'!K66</f>
        <v>NEP</v>
      </c>
      <c r="J65" s="14">
        <f>IF(J$6=0,0,IF(ISNUMBER('2ND'!L66),ROUNDUP('2ND'!L66,0),0))</f>
        <v>6</v>
      </c>
      <c r="K65" s="14">
        <f>IF(K$6=0,0,IF(ISNUMBER('2ND'!M66),ROUNDUP('2ND'!M66,0),0))</f>
        <v>24</v>
      </c>
      <c r="L65" s="14">
        <f t="shared" si="1"/>
        <v>30</v>
      </c>
      <c r="M65" s="14" t="str">
        <f>IF(ISBLANK('2ND'!O66),"ABS",'2ND'!O66)</f>
        <v>MATH</v>
      </c>
      <c r="N65" s="14">
        <f>IF(N$6=0,0,IF(ISNUMBER('2ND'!P66),ROUNDUP('2ND'!P66,0),0))</f>
        <v>7</v>
      </c>
      <c r="O65" s="14">
        <f>IF(O$6=0,0,IF(ISNUMBER('2ND'!Q66),ROUNDUP('2ND'!Q66,0),0))</f>
        <v>24</v>
      </c>
      <c r="P65" s="14">
        <f t="shared" si="2"/>
        <v>31</v>
      </c>
      <c r="Q65" s="14" t="str">
        <f>IF(ISBLANK('2ND'!S66),"ABS",'2ND'!S66)</f>
        <v>SCI</v>
      </c>
      <c r="R65" s="14">
        <f>IF(R$6=0,0,IF(ISNUMBER('2ND'!T66),ROUNDUP('2ND'!T66,0),0))</f>
        <v>5</v>
      </c>
      <c r="S65" s="14">
        <f>IF(S$6=0,0,IF(ISNUMBER('2ND'!U66),ROUNDUP('2ND'!U66,0),0))</f>
        <v>22</v>
      </c>
      <c r="T65" s="14">
        <f t="shared" si="3"/>
        <v>27</v>
      </c>
      <c r="U65" s="14" t="str">
        <f>IF(ISBLANK('2ND'!W66),"ABS",'2ND'!W66)</f>
        <v>SOC</v>
      </c>
      <c r="V65" s="14">
        <f>IF(V$6=0,0,IF(ISNUMBER('2ND'!X66),ROUNDUP('2ND'!X66,0),0))</f>
        <v>9</v>
      </c>
      <c r="W65" s="14">
        <f>IF(W$6=0,0,IF(ISNUMBER('2ND'!Y66),ROUNDUP('2ND'!Y66,0),0))</f>
        <v>24</v>
      </c>
      <c r="X65" s="14">
        <f t="shared" si="4"/>
        <v>33</v>
      </c>
      <c r="Y65" s="14" t="str">
        <f>IF(ISBLANK('2ND'!AA66),"ABS",'2ND'!AA66)</f>
        <v>GK</v>
      </c>
      <c r="Z65" s="14">
        <f>IF(Z$6=0,0,IF(ISNUMBER('2ND'!AB66),ROUNDUP('2ND'!AB66,0),0))</f>
        <v>4</v>
      </c>
      <c r="AA65" s="14">
        <f>IF(AA$6=0,0,IF(ISNUMBER('2ND'!AC66),ROUNDUP('2ND'!AC66,0),0))</f>
        <v>18</v>
      </c>
      <c r="AB65" s="14">
        <f t="shared" si="5"/>
        <v>22</v>
      </c>
      <c r="AC65" s="14" t="str">
        <f>IF(AC$5=0,"",IF(ISBLANK('2ND'!AE66),"ABS",'2ND'!AE66))</f>
        <v>ORA</v>
      </c>
      <c r="AD65" s="14">
        <f>IF(AD$6=0,0,IF(ISNUMBER('2ND'!AF66),ROUNDUP('2ND'!AF66,0),0))</f>
        <v>4</v>
      </c>
      <c r="AE65" s="14">
        <f>IF(AE$6=0,0,IF(ISNUMBER('2ND'!AG66),ROUNDUP('2ND'!AG66,0),0))</f>
        <v>18</v>
      </c>
      <c r="AF65" s="14">
        <f t="shared" si="6"/>
        <v>22</v>
      </c>
      <c r="AG65" s="14" t="str">
        <f>IF(AG$5=0,"",IF(ISBLANK('2ND'!AI66),"ABS",'2ND'!AI66))</f>
        <v>WS</v>
      </c>
      <c r="AH65" s="14">
        <f>IF(AH$6=0,0,IF(ISNUMBER('2ND'!AJ66),ROUNDUP('2ND'!AJ66,0),0))</f>
        <v>2</v>
      </c>
      <c r="AI65" s="14">
        <f>IF(AI$6=0,0,IF(ISNUMBER('2ND'!AK66),ROUNDUP('2ND'!AK66,0),0))</f>
        <v>18</v>
      </c>
      <c r="AJ65" s="14">
        <f t="shared" si="7"/>
        <v>20</v>
      </c>
      <c r="AK65" s="14">
        <f t="shared" si="8"/>
        <v>214</v>
      </c>
      <c r="AL65" s="14">
        <f t="shared" si="9"/>
        <v>65.849999999999994</v>
      </c>
      <c r="AM65" s="14" t="str">
        <f t="shared" si="10"/>
        <v>PASS</v>
      </c>
      <c r="AN65" s="4">
        <f t="shared" si="12"/>
        <v>6</v>
      </c>
      <c r="AO65" s="14">
        <f>'2ND'!AM66</f>
        <v>70</v>
      </c>
    </row>
    <row r="66" spans="1:41">
      <c r="A66" s="4"/>
      <c r="B66" s="4"/>
      <c r="C66" s="4"/>
      <c r="D66" s="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4"/>
      <c r="AO66" s="14"/>
    </row>
    <row r="67" spans="1:41">
      <c r="A67" s="4"/>
      <c r="B67" s="4"/>
      <c r="C67" s="4"/>
      <c r="D67" s="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4"/>
      <c r="AO67" s="14"/>
    </row>
    <row r="68" spans="1:41">
      <c r="A68" s="4"/>
      <c r="B68" s="4"/>
      <c r="C68" s="4"/>
      <c r="D68" s="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4"/>
      <c r="AO68" s="14"/>
    </row>
    <row r="69" spans="1:41">
      <c r="A69" s="4"/>
      <c r="B69" s="4"/>
      <c r="C69" s="4"/>
      <c r="D69" s="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4"/>
      <c r="AO69" s="14"/>
    </row>
    <row r="70" spans="1:41">
      <c r="A70" s="4"/>
      <c r="B70" s="4"/>
      <c r="C70" s="4"/>
      <c r="D70" s="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4"/>
      <c r="AO70" s="14"/>
    </row>
    <row r="71" spans="1:41">
      <c r="A71" s="4"/>
      <c r="B71" s="4"/>
      <c r="C71" s="4"/>
      <c r="D71" s="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4"/>
      <c r="AO71" s="14"/>
    </row>
    <row r="72" spans="1:41">
      <c r="A72" s="4"/>
      <c r="B72" s="4"/>
      <c r="C72" s="4"/>
      <c r="D72" s="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4"/>
      <c r="AO72" s="14"/>
    </row>
    <row r="73" spans="1:41">
      <c r="A73" s="4"/>
      <c r="B73" s="4"/>
      <c r="C73" s="4"/>
      <c r="D73" s="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4"/>
      <c r="AO73" s="14"/>
    </row>
    <row r="74" spans="1:41">
      <c r="A74" s="4"/>
      <c r="B74" s="4"/>
      <c r="C74" s="4"/>
      <c r="D74" s="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4"/>
      <c r="AO74" s="14"/>
    </row>
    <row r="75" spans="1:41">
      <c r="A75" s="4"/>
      <c r="B75" s="4"/>
      <c r="C75" s="4"/>
      <c r="D75" s="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4"/>
      <c r="AO75" s="14"/>
    </row>
    <row r="76" spans="1:41">
      <c r="A76" s="4"/>
      <c r="B76" s="4"/>
      <c r="C76" s="4"/>
      <c r="D76" s="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4"/>
      <c r="AO76" s="14"/>
    </row>
    <row r="77" spans="1:41">
      <c r="A77" s="4"/>
      <c r="B77" s="4"/>
      <c r="C77" s="4"/>
      <c r="D77" s="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4"/>
      <c r="AO77" s="14"/>
    </row>
    <row r="78" spans="1:41">
      <c r="A78" s="4"/>
      <c r="B78" s="4"/>
      <c r="C78" s="4"/>
      <c r="D78" s="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4"/>
      <c r="AO78" s="14"/>
    </row>
    <row r="79" spans="1:41">
      <c r="A79" s="4"/>
      <c r="B79" s="4"/>
      <c r="C79" s="4"/>
      <c r="D79" s="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4"/>
      <c r="AO79" s="14"/>
    </row>
    <row r="80" spans="1:41">
      <c r="A80" s="4"/>
      <c r="B80" s="4"/>
      <c r="C80" s="4"/>
      <c r="D80" s="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4"/>
      <c r="AO80" s="14"/>
    </row>
    <row r="81" spans="1:41">
      <c r="A81" s="4"/>
      <c r="B81" s="4"/>
      <c r="C81" s="4"/>
      <c r="D81" s="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4"/>
      <c r="AO81" s="14"/>
    </row>
    <row r="82" spans="1:41">
      <c r="A82" s="4"/>
      <c r="B82" s="4"/>
      <c r="C82" s="4"/>
      <c r="D82" s="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4"/>
      <c r="AO82" s="14"/>
    </row>
    <row r="83" spans="1:41">
      <c r="A83" s="4"/>
      <c r="B83" s="4"/>
      <c r="C83" s="4"/>
      <c r="D83" s="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4"/>
      <c r="AO83" s="14"/>
    </row>
    <row r="84" spans="1:41">
      <c r="A84" s="4"/>
      <c r="B84" s="4"/>
      <c r="C84" s="4"/>
      <c r="D84" s="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4"/>
      <c r="AO84" s="14"/>
    </row>
    <row r="85" spans="1:41">
      <c r="A85" s="4"/>
      <c r="B85" s="4"/>
      <c r="C85" s="4"/>
      <c r="D85" s="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4"/>
      <c r="AO85" s="14"/>
    </row>
    <row r="86" spans="1:41">
      <c r="A86" s="4"/>
      <c r="B86" s="4"/>
      <c r="C86" s="4"/>
      <c r="D86" s="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4"/>
      <c r="AO86" s="14"/>
    </row>
    <row r="87" spans="1:41">
      <c r="A87" s="4"/>
      <c r="B87" s="4"/>
      <c r="C87" s="4"/>
      <c r="D87" s="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4"/>
      <c r="AO87" s="14"/>
    </row>
    <row r="88" spans="1:41">
      <c r="A88" s="4"/>
      <c r="B88" s="4"/>
      <c r="C88" s="4"/>
      <c r="D88" s="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4"/>
      <c r="AO88" s="14"/>
    </row>
    <row r="89" spans="1:41">
      <c r="A89" s="4"/>
      <c r="B89" s="4"/>
      <c r="C89" s="4"/>
      <c r="D89" s="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4"/>
      <c r="AO89" s="14"/>
    </row>
    <row r="90" spans="1:41">
      <c r="A90" s="4"/>
      <c r="B90" s="4"/>
      <c r="C90" s="4"/>
      <c r="D90" s="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4"/>
      <c r="AO90" s="14"/>
    </row>
    <row r="91" spans="1:41">
      <c r="A91" s="4"/>
      <c r="B91" s="4"/>
      <c r="C91" s="4"/>
      <c r="D91" s="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4"/>
      <c r="AO91" s="14"/>
    </row>
  </sheetData>
  <mergeCells count="12">
    <mergeCell ref="A4:A9"/>
    <mergeCell ref="B4:B9"/>
    <mergeCell ref="C4:C9"/>
    <mergeCell ref="D4:D5"/>
    <mergeCell ref="E4:H4"/>
    <mergeCell ref="AL4:AL7"/>
    <mergeCell ref="AM4:AM7"/>
    <mergeCell ref="AN4:AN7"/>
    <mergeCell ref="AO4:AO7"/>
    <mergeCell ref="D7:D9"/>
    <mergeCell ref="E7:E9"/>
    <mergeCell ref="AK4:AK5"/>
  </mergeCells>
  <conditionalFormatting sqref="F10:H91">
    <cfRule type="cellIs" dxfId="23" priority="29" operator="greaterThan">
      <formula>F$6</formula>
    </cfRule>
    <cfRule type="cellIs" dxfId="22" priority="30" operator="lessThan">
      <formula>F$7</formula>
    </cfRule>
  </conditionalFormatting>
  <conditionalFormatting sqref="J10:L91">
    <cfRule type="cellIs" dxfId="21" priority="13" operator="greaterThan">
      <formula>J$6</formula>
    </cfRule>
    <cfRule type="cellIs" dxfId="20" priority="14" operator="lessThan">
      <formula>J$7</formula>
    </cfRule>
  </conditionalFormatting>
  <conditionalFormatting sqref="N10:P91">
    <cfRule type="cellIs" dxfId="19" priority="11" operator="greaterThan">
      <formula>N$6</formula>
    </cfRule>
    <cfRule type="cellIs" dxfId="18" priority="12" operator="lessThan">
      <formula>N$7</formula>
    </cfRule>
  </conditionalFormatting>
  <conditionalFormatting sqref="R10:T91">
    <cfRule type="cellIs" dxfId="17" priority="9" operator="greaterThan">
      <formula>R$6</formula>
    </cfRule>
    <cfRule type="cellIs" dxfId="16" priority="10" operator="lessThan">
      <formula>R$7</formula>
    </cfRule>
  </conditionalFormatting>
  <conditionalFormatting sqref="V10:X91">
    <cfRule type="cellIs" dxfId="15" priority="7" operator="greaterThan">
      <formula>V$6</formula>
    </cfRule>
    <cfRule type="cellIs" dxfId="14" priority="8" operator="lessThan">
      <formula>V$7</formula>
    </cfRule>
  </conditionalFormatting>
  <conditionalFormatting sqref="Z10:AB91">
    <cfRule type="cellIs" dxfId="13" priority="5" operator="greaterThan">
      <formula>Z$6</formula>
    </cfRule>
    <cfRule type="cellIs" dxfId="12" priority="6" operator="lessThan">
      <formula>Z$7</formula>
    </cfRule>
  </conditionalFormatting>
  <conditionalFormatting sqref="AD10:AF91">
    <cfRule type="cellIs" dxfId="11" priority="3" operator="greaterThan">
      <formula>AD$6</formula>
    </cfRule>
    <cfRule type="cellIs" dxfId="10" priority="4" operator="lessThan">
      <formula>AD$7</formula>
    </cfRule>
  </conditionalFormatting>
  <conditionalFormatting sqref="AH10:AJ91">
    <cfRule type="cellIs" dxfId="9" priority="1" operator="greaterThan">
      <formula>AH$6</formula>
    </cfRule>
    <cfRule type="cellIs" dxfId="8" priority="2" operator="lessThan">
      <formula>AH$7</formula>
    </cfRule>
  </conditionalFormatting>
  <pageMargins left="0.25" right="0.25" top="0.25" bottom="0.25" header="0" footer="0"/>
  <pageSetup paperSize="9" scale="70" orientation="landscape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B91"/>
  <sheetViews>
    <sheetView topLeftCell="AB4" workbookViewId="0">
      <selection activeCell="P4" sqref="P1:P1048576"/>
    </sheetView>
  </sheetViews>
  <sheetFormatPr defaultColWidth="9.1796875" defaultRowHeight="13.5"/>
  <cols>
    <col min="1" max="1" width="4.1796875" style="2" bestFit="1" customWidth="1"/>
    <col min="2" max="2" width="4.1796875" style="2" customWidth="1"/>
    <col min="3" max="3" width="14.26953125" style="2" bestFit="1" customWidth="1"/>
    <col min="4" max="4" width="32.453125" style="2" customWidth="1"/>
    <col min="5" max="5" width="7.81640625" style="2" bestFit="1" customWidth="1"/>
    <col min="6" max="7" width="5.54296875" style="2" bestFit="1" customWidth="1"/>
    <col min="8" max="9" width="6" style="2" bestFit="1" customWidth="1"/>
    <col min="10" max="10" width="5.81640625" style="2" bestFit="1" customWidth="1"/>
    <col min="11" max="12" width="5.54296875" style="2" bestFit="1" customWidth="1"/>
    <col min="13" max="14" width="5.26953125" style="2" bestFit="1" customWidth="1"/>
    <col min="15" max="15" width="6.7265625" style="2" bestFit="1" customWidth="1"/>
    <col min="16" max="16" width="3.54296875" style="2" bestFit="1" customWidth="1"/>
    <col min="17" max="17" width="5" style="2" bestFit="1" customWidth="1"/>
    <col min="18" max="18" width="8" style="2" bestFit="1" customWidth="1"/>
    <col min="19" max="19" width="6" style="2" bestFit="1" customWidth="1"/>
    <col min="20" max="20" width="7.81640625" style="2" bestFit="1" customWidth="1"/>
    <col min="21" max="22" width="5.54296875" style="2" bestFit="1" customWidth="1"/>
    <col min="23" max="24" width="6" style="2" bestFit="1" customWidth="1"/>
    <col min="25" max="25" width="5.81640625" style="2" bestFit="1" customWidth="1"/>
    <col min="26" max="27" width="5.54296875" style="2" bestFit="1" customWidth="1"/>
    <col min="28" max="29" width="5.26953125" style="2" bestFit="1" customWidth="1"/>
    <col min="30" max="30" width="6.7265625" style="2" bestFit="1" customWidth="1"/>
    <col min="31" max="31" width="3.54296875" style="2" bestFit="1" customWidth="1"/>
    <col min="32" max="32" width="4.7265625" style="2" bestFit="1" customWidth="1"/>
    <col min="33" max="34" width="4.7265625" style="2" customWidth="1"/>
    <col min="35" max="35" width="7.81640625" style="2" bestFit="1" customWidth="1"/>
    <col min="36" max="37" width="5.54296875" style="2" bestFit="1" customWidth="1"/>
    <col min="38" max="39" width="6" style="2" bestFit="1" customWidth="1"/>
    <col min="40" max="40" width="5.81640625" style="2" bestFit="1" customWidth="1"/>
    <col min="41" max="42" width="5.54296875" style="2" bestFit="1" customWidth="1"/>
    <col min="43" max="44" width="5.26953125" style="2" bestFit="1" customWidth="1"/>
    <col min="45" max="45" width="6.7265625" style="2" bestFit="1" customWidth="1"/>
    <col min="46" max="46" width="3.54296875" style="2" bestFit="1" customWidth="1"/>
    <col min="47" max="47" width="5" style="2" bestFit="1" customWidth="1"/>
    <col min="48" max="49" width="5" style="2" customWidth="1"/>
    <col min="50" max="50" width="7.81640625" style="2" bestFit="1" customWidth="1"/>
    <col min="51" max="52" width="5.54296875" style="2" bestFit="1" customWidth="1"/>
    <col min="53" max="54" width="6" style="2" bestFit="1" customWidth="1"/>
    <col min="55" max="55" width="5.81640625" style="2" bestFit="1" customWidth="1"/>
    <col min="56" max="57" width="5.54296875" style="2" bestFit="1" customWidth="1"/>
    <col min="58" max="59" width="5.26953125" style="2" bestFit="1" customWidth="1"/>
    <col min="60" max="60" width="6.7265625" style="2" bestFit="1" customWidth="1"/>
    <col min="61" max="61" width="3.54296875" style="2" bestFit="1" customWidth="1"/>
    <col min="62" max="62" width="5" style="2" bestFit="1" customWidth="1"/>
    <col min="63" max="64" width="5" style="2" customWidth="1"/>
    <col min="65" max="65" width="7.81640625" style="2" bestFit="1" customWidth="1"/>
    <col min="66" max="66" width="5.54296875" style="2" bestFit="1" customWidth="1"/>
    <col min="67" max="67" width="4.453125" style="2" bestFit="1" customWidth="1"/>
    <col min="68" max="69" width="6" style="2" bestFit="1" customWidth="1"/>
    <col min="70" max="70" width="5.81640625" style="2" bestFit="1" customWidth="1"/>
    <col min="71" max="71" width="5.54296875" style="2" bestFit="1" customWidth="1"/>
    <col min="72" max="72" width="4" style="2" bestFit="1" customWidth="1"/>
    <col min="73" max="74" width="5.26953125" style="2" bestFit="1" customWidth="1"/>
    <col min="75" max="75" width="6.7265625" style="2" bestFit="1" customWidth="1"/>
    <col min="76" max="76" width="3.54296875" style="2" bestFit="1" customWidth="1"/>
    <col min="77" max="77" width="5" style="2" bestFit="1" customWidth="1"/>
    <col min="78" max="79" width="5" style="2" customWidth="1"/>
    <col min="80" max="80" width="7.81640625" style="2" bestFit="1" customWidth="1"/>
    <col min="81" max="81" width="5.54296875" style="2" bestFit="1" customWidth="1"/>
    <col min="82" max="82" width="4.453125" style="2" bestFit="1" customWidth="1"/>
    <col min="83" max="84" width="6" style="2" bestFit="1" customWidth="1"/>
    <col min="85" max="85" width="5.81640625" style="2" bestFit="1" customWidth="1"/>
    <col min="86" max="86" width="4.26953125" style="2" bestFit="1" customWidth="1"/>
    <col min="87" max="87" width="4" style="2" bestFit="1" customWidth="1"/>
    <col min="88" max="89" width="5.26953125" style="2" bestFit="1" customWidth="1"/>
    <col min="90" max="90" width="5.54296875" style="2" bestFit="1" customWidth="1"/>
    <col min="91" max="91" width="3.54296875" style="2" bestFit="1" customWidth="1"/>
    <col min="92" max="92" width="5" style="2" bestFit="1" customWidth="1"/>
    <col min="93" max="94" width="5" style="2" customWidth="1"/>
    <col min="95" max="95" width="7.81640625" style="2" customWidth="1"/>
    <col min="96" max="96" width="5.54296875" style="2" bestFit="1" customWidth="1"/>
    <col min="97" max="97" width="4.453125" style="2" bestFit="1" customWidth="1"/>
    <col min="98" max="99" width="6" style="2" bestFit="1" customWidth="1"/>
    <col min="100" max="100" width="5.81640625" style="2" bestFit="1" customWidth="1"/>
    <col min="101" max="101" width="5.54296875" style="2" bestFit="1" customWidth="1"/>
    <col min="102" max="102" width="4" style="2" bestFit="1" customWidth="1"/>
    <col min="103" max="104" width="5.26953125" style="2" bestFit="1" customWidth="1"/>
    <col min="105" max="105" width="6.7265625" style="2" bestFit="1" customWidth="1"/>
    <col min="106" max="106" width="4.26953125" style="2" bestFit="1" customWidth="1"/>
    <col min="107" max="107" width="5" style="2" bestFit="1" customWidth="1"/>
    <col min="108" max="109" width="5" style="2" customWidth="1"/>
    <col min="110" max="110" width="7.81640625" style="2" bestFit="1" customWidth="1"/>
    <col min="111" max="111" width="5.54296875" style="2" bestFit="1" customWidth="1"/>
    <col min="112" max="112" width="4.453125" style="2" bestFit="1" customWidth="1"/>
    <col min="113" max="114" width="6" style="2" bestFit="1" customWidth="1"/>
    <col min="115" max="115" width="5.81640625" style="2" bestFit="1" customWidth="1"/>
    <col min="116" max="116" width="5.54296875" style="2" bestFit="1" customWidth="1"/>
    <col min="117" max="117" width="4" style="2" bestFit="1" customWidth="1"/>
    <col min="118" max="119" width="5.26953125" style="2" bestFit="1" customWidth="1"/>
    <col min="120" max="120" width="6.7265625" style="2" bestFit="1" customWidth="1"/>
    <col min="121" max="121" width="4.26953125" style="2" customWidth="1"/>
    <col min="122" max="122" width="5" style="2" bestFit="1" customWidth="1"/>
    <col min="123" max="124" width="5" style="2" customWidth="1"/>
    <col min="125" max="125" width="5.54296875" style="2" customWidth="1"/>
    <col min="126" max="126" width="5.54296875" style="2" bestFit="1" customWidth="1"/>
    <col min="127" max="127" width="4.7265625" style="2" bestFit="1" customWidth="1"/>
    <col min="128" max="128" width="4.26953125" style="2" customWidth="1"/>
    <col min="129" max="129" width="5.54296875" style="2" customWidth="1"/>
    <col min="130" max="130" width="5.453125" style="2" customWidth="1"/>
    <col min="131" max="131" width="5.7265625" style="2" bestFit="1" customWidth="1"/>
    <col min="132" max="132" width="4.453125" style="2" bestFit="1" customWidth="1"/>
    <col min="133" max="16384" width="9.1796875" style="2"/>
  </cols>
  <sheetData>
    <row r="1" spans="1:132" ht="22">
      <c r="A1" s="23" t="s">
        <v>93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</row>
    <row r="2" spans="1:132" ht="34.5">
      <c r="A2" s="26" t="s">
        <v>92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</row>
    <row r="3" spans="1:132" ht="22">
      <c r="A3" s="23" t="str">
        <f>"CLASS : "&amp;" "&amp;SUB!B5&amp;"  [  "&amp;SUB!B3&amp;"  ]  "</f>
        <v xml:space="preserve">CLASS :  KG  [  FIRST TERMINAL EXAMINATION 2080  ]  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</row>
    <row r="4" spans="1:132" ht="34.5">
      <c r="A4" s="27" t="s">
        <v>82</v>
      </c>
      <c r="B4" s="27"/>
      <c r="C4" s="27"/>
      <c r="D4" s="27"/>
      <c r="E4" s="41" t="s">
        <v>145</v>
      </c>
      <c r="F4" s="41" t="s">
        <v>146</v>
      </c>
      <c r="G4" s="41" t="s">
        <v>147</v>
      </c>
      <c r="H4" s="41" t="s">
        <v>148</v>
      </c>
      <c r="I4" s="41" t="s">
        <v>142</v>
      </c>
      <c r="J4" s="41" t="s">
        <v>149</v>
      </c>
      <c r="K4" s="41" t="s">
        <v>150</v>
      </c>
      <c r="L4" s="41" t="s">
        <v>151</v>
      </c>
      <c r="M4" s="41" t="s">
        <v>152</v>
      </c>
      <c r="N4" s="41" t="s">
        <v>153</v>
      </c>
      <c r="O4" s="41" t="s">
        <v>154</v>
      </c>
      <c r="P4" s="41" t="s">
        <v>155</v>
      </c>
      <c r="Q4" s="41" t="s">
        <v>156</v>
      </c>
      <c r="R4" s="41" t="s">
        <v>112</v>
      </c>
      <c r="S4" s="41" t="s">
        <v>157</v>
      </c>
      <c r="T4" s="41" t="s">
        <v>116</v>
      </c>
      <c r="U4" s="41" t="s">
        <v>158</v>
      </c>
      <c r="V4" s="41" t="s">
        <v>159</v>
      </c>
      <c r="W4" s="41" t="s">
        <v>160</v>
      </c>
      <c r="X4" s="41" t="s">
        <v>161</v>
      </c>
      <c r="Y4" s="41" t="s">
        <v>162</v>
      </c>
      <c r="Z4" s="41" t="s">
        <v>163</v>
      </c>
      <c r="AA4" s="41" t="s">
        <v>164</v>
      </c>
      <c r="AB4" s="41" t="s">
        <v>165</v>
      </c>
      <c r="AC4" s="41" t="s">
        <v>166</v>
      </c>
      <c r="AD4" s="41" t="s">
        <v>167</v>
      </c>
      <c r="AE4" s="41" t="s">
        <v>168</v>
      </c>
      <c r="AF4" s="41" t="s">
        <v>169</v>
      </c>
      <c r="AG4" s="41" t="s">
        <v>170</v>
      </c>
      <c r="AH4" s="41" t="s">
        <v>171</v>
      </c>
      <c r="AI4" s="41" t="s">
        <v>172</v>
      </c>
      <c r="AJ4" s="41" t="s">
        <v>173</v>
      </c>
      <c r="AK4" s="41" t="s">
        <v>174</v>
      </c>
      <c r="AL4" s="41" t="s">
        <v>175</v>
      </c>
      <c r="AM4" s="41" t="s">
        <v>176</v>
      </c>
      <c r="AN4" s="41" t="s">
        <v>177</v>
      </c>
      <c r="AO4" s="41" t="s">
        <v>178</v>
      </c>
      <c r="AP4" s="41" t="s">
        <v>179</v>
      </c>
      <c r="AQ4" s="41" t="s">
        <v>180</v>
      </c>
      <c r="AR4" s="41" t="s">
        <v>181</v>
      </c>
      <c r="AS4" s="41" t="s">
        <v>182</v>
      </c>
      <c r="AT4" s="41" t="s">
        <v>183</v>
      </c>
      <c r="AU4" s="41" t="s">
        <v>184</v>
      </c>
      <c r="AV4" s="41" t="s">
        <v>185</v>
      </c>
      <c r="AW4" s="41" t="s">
        <v>186</v>
      </c>
      <c r="AX4" s="41" t="s">
        <v>187</v>
      </c>
      <c r="AY4" s="41" t="s">
        <v>188</v>
      </c>
      <c r="AZ4" s="41" t="s">
        <v>189</v>
      </c>
      <c r="BA4" s="41" t="s">
        <v>190</v>
      </c>
      <c r="BB4" s="41" t="s">
        <v>191</v>
      </c>
      <c r="BC4" s="41" t="s">
        <v>192</v>
      </c>
      <c r="BD4" s="41" t="s">
        <v>193</v>
      </c>
      <c r="BE4" s="41" t="s">
        <v>194</v>
      </c>
      <c r="BF4" s="41" t="s">
        <v>195</v>
      </c>
      <c r="BG4" s="41" t="s">
        <v>196</v>
      </c>
      <c r="BH4" s="41" t="s">
        <v>197</v>
      </c>
      <c r="BI4" s="41" t="s">
        <v>198</v>
      </c>
      <c r="BJ4" s="41" t="s">
        <v>199</v>
      </c>
      <c r="BK4" s="41" t="s">
        <v>200</v>
      </c>
      <c r="BL4" s="41" t="s">
        <v>201</v>
      </c>
      <c r="BM4" s="41" t="s">
        <v>202</v>
      </c>
      <c r="BN4" s="41" t="s">
        <v>203</v>
      </c>
      <c r="BO4" s="41" t="s">
        <v>204</v>
      </c>
      <c r="BP4" s="41" t="s">
        <v>205</v>
      </c>
      <c r="BQ4" s="41" t="s">
        <v>206</v>
      </c>
      <c r="BR4" s="41" t="s">
        <v>207</v>
      </c>
      <c r="BS4" s="41" t="s">
        <v>208</v>
      </c>
      <c r="BT4" s="41" t="s">
        <v>209</v>
      </c>
      <c r="BU4" s="41" t="s">
        <v>210</v>
      </c>
      <c r="BV4" s="41" t="s">
        <v>211</v>
      </c>
      <c r="BW4" s="41" t="s">
        <v>212</v>
      </c>
      <c r="BX4" s="41" t="s">
        <v>213</v>
      </c>
      <c r="BY4" s="41" t="s">
        <v>214</v>
      </c>
      <c r="BZ4" s="41" t="s">
        <v>215</v>
      </c>
      <c r="CA4" s="41" t="s">
        <v>216</v>
      </c>
      <c r="CB4" s="41" t="s">
        <v>217</v>
      </c>
      <c r="CC4" s="41" t="s">
        <v>218</v>
      </c>
      <c r="CD4" s="41" t="s">
        <v>219</v>
      </c>
      <c r="CE4" s="41" t="s">
        <v>220</v>
      </c>
      <c r="CF4" s="41" t="s">
        <v>221</v>
      </c>
      <c r="CG4" s="41" t="s">
        <v>222</v>
      </c>
      <c r="CH4" s="41" t="s">
        <v>223</v>
      </c>
      <c r="CI4" s="41" t="s">
        <v>224</v>
      </c>
      <c r="CJ4" s="41" t="s">
        <v>225</v>
      </c>
      <c r="CK4" s="41" t="s">
        <v>226</v>
      </c>
      <c r="CL4" s="41" t="s">
        <v>117</v>
      </c>
      <c r="CM4" s="41" t="s">
        <v>227</v>
      </c>
      <c r="CN4" s="41" t="s">
        <v>228</v>
      </c>
      <c r="CO4" s="41" t="s">
        <v>229</v>
      </c>
      <c r="CP4" s="41" t="s">
        <v>230</v>
      </c>
      <c r="CQ4" s="41" t="s">
        <v>231</v>
      </c>
      <c r="CR4" s="41" t="s">
        <v>34</v>
      </c>
      <c r="CS4" s="41" t="s">
        <v>232</v>
      </c>
      <c r="CT4" s="41" t="s">
        <v>233</v>
      </c>
      <c r="CU4" s="41" t="s">
        <v>234</v>
      </c>
      <c r="CV4" s="41" t="s">
        <v>235</v>
      </c>
      <c r="CW4" s="41" t="s">
        <v>236</v>
      </c>
      <c r="CX4" s="41" t="s">
        <v>237</v>
      </c>
      <c r="CY4" s="41" t="s">
        <v>238</v>
      </c>
      <c r="CZ4" s="41" t="s">
        <v>239</v>
      </c>
      <c r="DA4" s="41" t="s">
        <v>240</v>
      </c>
      <c r="DB4" s="41" t="s">
        <v>241</v>
      </c>
      <c r="DC4" s="41" t="s">
        <v>242</v>
      </c>
      <c r="DD4" s="41" t="s">
        <v>243</v>
      </c>
      <c r="DE4" s="41" t="s">
        <v>244</v>
      </c>
      <c r="DF4" s="41" t="s">
        <v>245</v>
      </c>
      <c r="DG4" s="41" t="s">
        <v>246</v>
      </c>
      <c r="DH4" s="41" t="s">
        <v>247</v>
      </c>
      <c r="DI4" s="41" t="s">
        <v>338</v>
      </c>
      <c r="DJ4" s="41" t="s">
        <v>339</v>
      </c>
      <c r="DK4" s="41" t="s">
        <v>340</v>
      </c>
      <c r="DL4" s="41" t="s">
        <v>341</v>
      </c>
      <c r="DM4" s="68" t="s">
        <v>477</v>
      </c>
      <c r="DN4" s="68" t="s">
        <v>478</v>
      </c>
      <c r="DO4" s="68" t="s">
        <v>479</v>
      </c>
      <c r="DP4" s="68" t="s">
        <v>480</v>
      </c>
      <c r="DQ4" s="68" t="s">
        <v>481</v>
      </c>
      <c r="DR4" s="68" t="s">
        <v>482</v>
      </c>
      <c r="DS4" s="41" t="s">
        <v>483</v>
      </c>
      <c r="DT4" s="41" t="s">
        <v>484</v>
      </c>
      <c r="DU4" s="68" t="s">
        <v>485</v>
      </c>
      <c r="DV4" s="68" t="s">
        <v>486</v>
      </c>
      <c r="DW4" s="68" t="s">
        <v>487</v>
      </c>
      <c r="DX4" s="68" t="s">
        <v>488</v>
      </c>
      <c r="DY4" s="68" t="s">
        <v>489</v>
      </c>
      <c r="DZ4" s="68" t="s">
        <v>490</v>
      </c>
      <c r="EA4" s="68" t="s">
        <v>491</v>
      </c>
      <c r="EB4" s="68" t="s">
        <v>492</v>
      </c>
    </row>
    <row r="5" spans="1:132" ht="18" customHeight="1">
      <c r="A5" s="3" t="s">
        <v>5</v>
      </c>
      <c r="B5" s="3" t="s">
        <v>33</v>
      </c>
      <c r="C5" s="3" t="s">
        <v>28</v>
      </c>
      <c r="D5" s="3" t="s">
        <v>6</v>
      </c>
      <c r="E5" s="5" t="str">
        <f>_xlfn.XLOOKUP(E6,SCODE,SHCD,"ERROR",0,1)</f>
        <v>EN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 t="str">
        <f>_xlfn.XLOOKUP(T6,SCODE,SHCD,"ERROR",0,1)</f>
        <v>NEP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 t="str">
        <f>_xlfn.XLOOKUP(AI6,SCODE,SHCD,"ERROR",0,1)</f>
        <v>MATH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 t="str">
        <f>_xlfn.XLOOKUP(AX6,SCODE,SHCD,"ERROR",0,1)</f>
        <v>SCI</v>
      </c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 t="str">
        <f>_xlfn.XLOOKUP(BM6,SCODE,SHCD,"ERROR",0,1)</f>
        <v>SOC</v>
      </c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 t="str">
        <f>_xlfn.XLOOKUP(CB6,SCODE,SHCD,"ERROR",0,1)</f>
        <v>GK</v>
      </c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 t="str">
        <f>_xlfn.XLOOKUP(CQ6,SCODE,SHCD,"ERROR",0,1)</f>
        <v>ORA</v>
      </c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 t="str">
        <f>_xlfn.XLOOKUP(DF6,SCODE,SHCD,"ERROR",0,1)</f>
        <v>WS</v>
      </c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110" t="s">
        <v>35</v>
      </c>
      <c r="DV5" s="110" t="s">
        <v>334</v>
      </c>
      <c r="DW5" s="110" t="s">
        <v>335</v>
      </c>
      <c r="DX5" s="110"/>
      <c r="DY5" s="110" t="s">
        <v>336</v>
      </c>
      <c r="DZ5" s="110" t="s">
        <v>337</v>
      </c>
      <c r="EA5" s="110" t="s">
        <v>3</v>
      </c>
      <c r="EB5" s="110" t="s">
        <v>107</v>
      </c>
    </row>
    <row r="6" spans="1:132" ht="17.5">
      <c r="A6" s="3"/>
      <c r="B6" s="3"/>
      <c r="C6" s="3"/>
      <c r="D6" s="3"/>
      <c r="E6" s="5">
        <f>_xlfn.XLOOKUP(C10,SYM,S1S,"ERROR",0,1)</f>
        <v>208101</v>
      </c>
      <c r="F6" s="5" t="str">
        <f>_xlfn.XLOOKUP(E6,SCODE,CRNCR,"ERROR",0,1)</f>
        <v>C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>
        <f>_xlfn.XLOOKUP($C10,SYM,S2S,"ERROR",0,1)</f>
        <v>208105</v>
      </c>
      <c r="U6" s="5" t="str">
        <f>_xlfn.XLOOKUP(T6,SCODE,CRNCR,"ERROR",0,1)</f>
        <v>C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>
        <f>_xlfn.XLOOKUP($C10,SYM,S3S,"ERROR",0,1)</f>
        <v>208110</v>
      </c>
      <c r="AJ6" s="5" t="str">
        <f>_xlfn.XLOOKUP(AI6,SCODE,CRNCR,"ERROR",0,1)</f>
        <v>C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>
        <f>_xlfn.XLOOKUP($C10,SYM,S4S,"ERROR",0,1)</f>
        <v>208115</v>
      </c>
      <c r="AY6" s="5" t="str">
        <f>_xlfn.XLOOKUP(AX6,SCODE,CRNCR,"ERROR",0,1)</f>
        <v>C</v>
      </c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>
        <f>_xlfn.XLOOKUP($C10,SYM,S5S,"ERROR",0,1)</f>
        <v>208120</v>
      </c>
      <c r="BN6" s="5" t="str">
        <f>_xlfn.XLOOKUP(BM6,SCODE,CRNCR,"ERROR",0,1)</f>
        <v>C</v>
      </c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>
        <f>_xlfn.XLOOKUP($C10,SYM,S6S,"ERROR",0,1)</f>
        <v>208125</v>
      </c>
      <c r="CC6" s="5" t="str">
        <f>_xlfn.XLOOKUP(CB6,SCODE,CRNCR,"ERROR",0,1)</f>
        <v>C</v>
      </c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>
        <f>_xlfn.XLOOKUP($C10,SYM,S7S,"ERROR",0,1)</f>
        <v>208130</v>
      </c>
      <c r="CR6" s="5" t="str">
        <f>_xlfn.XLOOKUP(CQ6,SCODE,CRNCR,"ERROR",0,1)</f>
        <v>C</v>
      </c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>
        <f>_xlfn.XLOOKUP($C10,SYM,S8S,"ERROR",0,1)</f>
        <v>208135</v>
      </c>
      <c r="DG6" s="5" t="str">
        <f>_xlfn.XLOOKUP(DF6,SCODE,CRNCR,"ERROR",0,1)</f>
        <v>C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111"/>
      <c r="DV6" s="111"/>
      <c r="DW6" s="111"/>
      <c r="DX6" s="111"/>
      <c r="DY6" s="111"/>
      <c r="DZ6" s="111"/>
      <c r="EA6" s="111"/>
      <c r="EB6" s="111"/>
    </row>
    <row r="7" spans="1:132" ht="17.5">
      <c r="A7" s="3"/>
      <c r="B7" s="3"/>
      <c r="C7" s="3"/>
      <c r="D7" s="3"/>
      <c r="E7" s="5" t="s">
        <v>138</v>
      </c>
      <c r="F7" s="5" t="s">
        <v>8</v>
      </c>
      <c r="G7" s="5" t="s">
        <v>120</v>
      </c>
      <c r="H7" s="5" t="s">
        <v>122</v>
      </c>
      <c r="I7" s="5" t="s">
        <v>121</v>
      </c>
      <c r="J7" s="5" t="s">
        <v>139</v>
      </c>
      <c r="K7" s="5" t="s">
        <v>128</v>
      </c>
      <c r="L7" s="5" t="s">
        <v>123</v>
      </c>
      <c r="M7" s="5" t="s">
        <v>125</v>
      </c>
      <c r="N7" s="5" t="s">
        <v>124</v>
      </c>
      <c r="O7" s="5" t="s">
        <v>30</v>
      </c>
      <c r="P7" s="5" t="s">
        <v>31</v>
      </c>
      <c r="Q7" s="5" t="s">
        <v>32</v>
      </c>
      <c r="R7" s="5" t="s">
        <v>473</v>
      </c>
      <c r="S7" s="5" t="s">
        <v>335</v>
      </c>
      <c r="T7" s="5" t="s">
        <v>138</v>
      </c>
      <c r="U7" s="5" t="s">
        <v>8</v>
      </c>
      <c r="V7" s="5" t="s">
        <v>120</v>
      </c>
      <c r="W7" s="5" t="s">
        <v>122</v>
      </c>
      <c r="X7" s="5" t="s">
        <v>121</v>
      </c>
      <c r="Y7" s="5" t="s">
        <v>139</v>
      </c>
      <c r="Z7" s="5" t="s">
        <v>128</v>
      </c>
      <c r="AA7" s="5" t="s">
        <v>123</v>
      </c>
      <c r="AB7" s="5" t="s">
        <v>125</v>
      </c>
      <c r="AC7" s="5" t="s">
        <v>124</v>
      </c>
      <c r="AD7" s="5" t="s">
        <v>30</v>
      </c>
      <c r="AE7" s="5" t="s">
        <v>31</v>
      </c>
      <c r="AF7" s="5" t="s">
        <v>32</v>
      </c>
      <c r="AG7" s="5" t="s">
        <v>473</v>
      </c>
      <c r="AH7" s="5" t="s">
        <v>335</v>
      </c>
      <c r="AI7" s="5" t="s">
        <v>138</v>
      </c>
      <c r="AJ7" s="5" t="s">
        <v>8</v>
      </c>
      <c r="AK7" s="5" t="s">
        <v>120</v>
      </c>
      <c r="AL7" s="5" t="s">
        <v>122</v>
      </c>
      <c r="AM7" s="5" t="s">
        <v>121</v>
      </c>
      <c r="AN7" s="5" t="s">
        <v>139</v>
      </c>
      <c r="AO7" s="5" t="s">
        <v>128</v>
      </c>
      <c r="AP7" s="5" t="s">
        <v>123</v>
      </c>
      <c r="AQ7" s="5" t="s">
        <v>125</v>
      </c>
      <c r="AR7" s="5" t="s">
        <v>124</v>
      </c>
      <c r="AS7" s="5" t="s">
        <v>30</v>
      </c>
      <c r="AT7" s="5" t="s">
        <v>31</v>
      </c>
      <c r="AU7" s="5" t="s">
        <v>32</v>
      </c>
      <c r="AV7" s="5" t="s">
        <v>473</v>
      </c>
      <c r="AW7" s="5" t="s">
        <v>335</v>
      </c>
      <c r="AX7" s="5" t="s">
        <v>138</v>
      </c>
      <c r="AY7" s="5" t="s">
        <v>8</v>
      </c>
      <c r="AZ7" s="5" t="s">
        <v>120</v>
      </c>
      <c r="BA7" s="5" t="s">
        <v>122</v>
      </c>
      <c r="BB7" s="5" t="s">
        <v>121</v>
      </c>
      <c r="BC7" s="5" t="s">
        <v>139</v>
      </c>
      <c r="BD7" s="5" t="s">
        <v>128</v>
      </c>
      <c r="BE7" s="5" t="s">
        <v>123</v>
      </c>
      <c r="BF7" s="5" t="s">
        <v>125</v>
      </c>
      <c r="BG7" s="5" t="s">
        <v>124</v>
      </c>
      <c r="BH7" s="5" t="s">
        <v>30</v>
      </c>
      <c r="BI7" s="5" t="s">
        <v>31</v>
      </c>
      <c r="BJ7" s="5" t="s">
        <v>32</v>
      </c>
      <c r="BK7" s="5" t="s">
        <v>473</v>
      </c>
      <c r="BL7" s="5" t="s">
        <v>335</v>
      </c>
      <c r="BM7" s="5" t="s">
        <v>138</v>
      </c>
      <c r="BN7" s="5" t="s">
        <v>8</v>
      </c>
      <c r="BO7" s="5" t="s">
        <v>120</v>
      </c>
      <c r="BP7" s="5" t="s">
        <v>122</v>
      </c>
      <c r="BQ7" s="5" t="s">
        <v>121</v>
      </c>
      <c r="BR7" s="5" t="s">
        <v>139</v>
      </c>
      <c r="BS7" s="5" t="s">
        <v>128</v>
      </c>
      <c r="BT7" s="5" t="s">
        <v>123</v>
      </c>
      <c r="BU7" s="5" t="s">
        <v>125</v>
      </c>
      <c r="BV7" s="5" t="s">
        <v>124</v>
      </c>
      <c r="BW7" s="5" t="s">
        <v>30</v>
      </c>
      <c r="BX7" s="5" t="s">
        <v>31</v>
      </c>
      <c r="BY7" s="5" t="s">
        <v>32</v>
      </c>
      <c r="BZ7" s="5" t="s">
        <v>473</v>
      </c>
      <c r="CA7" s="5" t="s">
        <v>335</v>
      </c>
      <c r="CB7" s="5" t="s">
        <v>138</v>
      </c>
      <c r="CC7" s="5" t="s">
        <v>8</v>
      </c>
      <c r="CD7" s="5" t="s">
        <v>120</v>
      </c>
      <c r="CE7" s="5" t="s">
        <v>122</v>
      </c>
      <c r="CF7" s="5" t="s">
        <v>121</v>
      </c>
      <c r="CG7" s="5" t="s">
        <v>139</v>
      </c>
      <c r="CH7" s="5" t="s">
        <v>128</v>
      </c>
      <c r="CI7" s="5" t="s">
        <v>123</v>
      </c>
      <c r="CJ7" s="5" t="s">
        <v>125</v>
      </c>
      <c r="CK7" s="5" t="s">
        <v>124</v>
      </c>
      <c r="CL7" s="5" t="s">
        <v>30</v>
      </c>
      <c r="CM7" s="5" t="s">
        <v>31</v>
      </c>
      <c r="CN7" s="5" t="s">
        <v>32</v>
      </c>
      <c r="CO7" s="5" t="s">
        <v>473</v>
      </c>
      <c r="CP7" s="5" t="s">
        <v>335</v>
      </c>
      <c r="CQ7" s="5" t="s">
        <v>138</v>
      </c>
      <c r="CR7" s="5" t="s">
        <v>8</v>
      </c>
      <c r="CS7" s="5" t="s">
        <v>120</v>
      </c>
      <c r="CT7" s="5" t="s">
        <v>122</v>
      </c>
      <c r="CU7" s="5" t="s">
        <v>121</v>
      </c>
      <c r="CV7" s="5" t="s">
        <v>139</v>
      </c>
      <c r="CW7" s="5" t="s">
        <v>128</v>
      </c>
      <c r="CX7" s="5" t="s">
        <v>123</v>
      </c>
      <c r="CY7" s="5" t="s">
        <v>125</v>
      </c>
      <c r="CZ7" s="5" t="s">
        <v>124</v>
      </c>
      <c r="DA7" s="5" t="s">
        <v>30</v>
      </c>
      <c r="DB7" s="5" t="s">
        <v>31</v>
      </c>
      <c r="DC7" s="5" t="s">
        <v>32</v>
      </c>
      <c r="DD7" s="5" t="s">
        <v>473</v>
      </c>
      <c r="DE7" s="5" t="s">
        <v>335</v>
      </c>
      <c r="DF7" s="5" t="s">
        <v>138</v>
      </c>
      <c r="DG7" s="5" t="s">
        <v>8</v>
      </c>
      <c r="DH7" s="5" t="s">
        <v>120</v>
      </c>
      <c r="DI7" s="5" t="s">
        <v>122</v>
      </c>
      <c r="DJ7" s="5" t="s">
        <v>121</v>
      </c>
      <c r="DK7" s="5" t="s">
        <v>139</v>
      </c>
      <c r="DL7" s="5" t="s">
        <v>128</v>
      </c>
      <c r="DM7" s="5" t="s">
        <v>123</v>
      </c>
      <c r="DN7" s="5" t="s">
        <v>125</v>
      </c>
      <c r="DO7" s="5" t="s">
        <v>124</v>
      </c>
      <c r="DP7" s="5" t="s">
        <v>30</v>
      </c>
      <c r="DQ7" s="5" t="s">
        <v>31</v>
      </c>
      <c r="DR7" s="5" t="s">
        <v>32</v>
      </c>
      <c r="DS7" s="5" t="s">
        <v>473</v>
      </c>
      <c r="DT7" s="5" t="s">
        <v>335</v>
      </c>
      <c r="DU7" s="111"/>
      <c r="DV7" s="111"/>
      <c r="DW7" s="111"/>
      <c r="DX7" s="111"/>
      <c r="DY7" s="111"/>
      <c r="DZ7" s="111"/>
      <c r="EA7" s="111"/>
      <c r="EB7" s="111"/>
    </row>
    <row r="8" spans="1:132" ht="17.5">
      <c r="A8" s="3"/>
      <c r="B8" s="3"/>
      <c r="C8" s="3"/>
      <c r="D8" s="3"/>
      <c r="E8" s="5"/>
      <c r="F8" s="5">
        <f>'2NDML'!F6</f>
        <v>10</v>
      </c>
      <c r="G8" s="5"/>
      <c r="H8" s="5"/>
      <c r="I8" s="5"/>
      <c r="J8" s="5"/>
      <c r="K8" s="5">
        <f>'2NDML'!G6</f>
        <v>40</v>
      </c>
      <c r="L8" s="5"/>
      <c r="M8" s="5"/>
      <c r="N8" s="5"/>
      <c r="O8" s="5">
        <f>'2NDML'!H6</f>
        <v>50</v>
      </c>
      <c r="P8" s="5"/>
      <c r="Q8" s="5"/>
      <c r="R8" s="5"/>
      <c r="S8" s="5"/>
      <c r="T8" s="5"/>
      <c r="U8" s="5">
        <f>'2NDML'!J6</f>
        <v>10</v>
      </c>
      <c r="V8" s="5"/>
      <c r="W8" s="5"/>
      <c r="X8" s="5"/>
      <c r="Y8" s="5"/>
      <c r="Z8" s="5">
        <f>'2NDML'!K6</f>
        <v>40</v>
      </c>
      <c r="AA8" s="5"/>
      <c r="AB8" s="5"/>
      <c r="AC8" s="5"/>
      <c r="AD8" s="5">
        <f>'2NDML'!L6</f>
        <v>50</v>
      </c>
      <c r="AE8" s="5"/>
      <c r="AF8" s="5"/>
      <c r="AG8" s="5"/>
      <c r="AH8" s="5"/>
      <c r="AI8" s="5"/>
      <c r="AJ8" s="5">
        <f>'2NDML'!N6</f>
        <v>10</v>
      </c>
      <c r="AK8" s="5"/>
      <c r="AL8" s="5"/>
      <c r="AM8" s="5"/>
      <c r="AN8" s="5"/>
      <c r="AO8" s="5">
        <f>'2NDML'!O6</f>
        <v>40</v>
      </c>
      <c r="AP8" s="5"/>
      <c r="AQ8" s="5"/>
      <c r="AR8" s="5"/>
      <c r="AS8" s="5">
        <f>'2NDML'!P6</f>
        <v>50</v>
      </c>
      <c r="AT8" s="5"/>
      <c r="AU8" s="5"/>
      <c r="AV8" s="5"/>
      <c r="AW8" s="5"/>
      <c r="AX8" s="5"/>
      <c r="AY8" s="5">
        <f>'2NDML'!R6</f>
        <v>10</v>
      </c>
      <c r="AZ8" s="5"/>
      <c r="BA8" s="5"/>
      <c r="BB8" s="5"/>
      <c r="BC8" s="5"/>
      <c r="BD8" s="5">
        <f>'2NDML'!S6</f>
        <v>40</v>
      </c>
      <c r="BE8" s="5"/>
      <c r="BF8" s="5"/>
      <c r="BG8" s="5"/>
      <c r="BH8" s="5">
        <f>'2NDML'!X6</f>
        <v>50</v>
      </c>
      <c r="BI8" s="5"/>
      <c r="BJ8" s="5"/>
      <c r="BK8" s="5"/>
      <c r="BL8" s="5"/>
      <c r="BM8" s="5"/>
      <c r="BN8" s="5">
        <f>'2NDML'!V6</f>
        <v>10</v>
      </c>
      <c r="BO8" s="5"/>
      <c r="BP8" s="5"/>
      <c r="BQ8" s="5"/>
      <c r="BR8" s="5"/>
      <c r="BS8" s="5">
        <f>'2NDML'!W6</f>
        <v>40</v>
      </c>
      <c r="BT8" s="5"/>
      <c r="BU8" s="5"/>
      <c r="BV8" s="5"/>
      <c r="BW8" s="5">
        <f>'2NDML'!X6</f>
        <v>50</v>
      </c>
      <c r="BX8" s="5"/>
      <c r="BY8" s="5"/>
      <c r="BZ8" s="5"/>
      <c r="CA8" s="5"/>
      <c r="CB8" s="5"/>
      <c r="CC8" s="5">
        <f>'2NDML'!Z6</f>
        <v>5</v>
      </c>
      <c r="CD8" s="5"/>
      <c r="CE8" s="5"/>
      <c r="CF8" s="5"/>
      <c r="CG8" s="5"/>
      <c r="CH8" s="5">
        <f>'2NDML'!AA6</f>
        <v>20</v>
      </c>
      <c r="CI8" s="5"/>
      <c r="CJ8" s="5"/>
      <c r="CK8" s="5"/>
      <c r="CL8" s="5">
        <f>'2NDML'!AB6</f>
        <v>25</v>
      </c>
      <c r="CM8" s="5"/>
      <c r="CN8" s="5"/>
      <c r="CO8" s="5"/>
      <c r="CP8" s="5"/>
      <c r="CQ8" s="5"/>
      <c r="CR8" s="5">
        <f>'2NDML'!AD6</f>
        <v>5</v>
      </c>
      <c r="CS8" s="5"/>
      <c r="CT8" s="5"/>
      <c r="CU8" s="5"/>
      <c r="CV8" s="5"/>
      <c r="CW8" s="5">
        <f>'2NDML'!AE6</f>
        <v>20</v>
      </c>
      <c r="CX8" s="5"/>
      <c r="CY8" s="5"/>
      <c r="CZ8" s="5"/>
      <c r="DA8" s="5">
        <f>'2NDML'!AF6</f>
        <v>25</v>
      </c>
      <c r="DB8" s="5"/>
      <c r="DC8" s="5"/>
      <c r="DD8" s="5"/>
      <c r="DE8" s="5"/>
      <c r="DF8" s="5"/>
      <c r="DG8" s="5">
        <f>'2NDML'!AH6</f>
        <v>5</v>
      </c>
      <c r="DH8" s="5"/>
      <c r="DI8" s="5"/>
      <c r="DJ8" s="5"/>
      <c r="DK8" s="5"/>
      <c r="DL8" s="5">
        <f>'2NDML'!AI6</f>
        <v>20</v>
      </c>
      <c r="DM8" s="5"/>
      <c r="DN8" s="5"/>
      <c r="DO8" s="5"/>
      <c r="DP8" s="5">
        <f>'2NDML'!AJ6</f>
        <v>25</v>
      </c>
      <c r="DQ8" s="5"/>
      <c r="DR8" s="5"/>
      <c r="DS8" s="5"/>
      <c r="DT8" s="5"/>
      <c r="DU8" s="111"/>
      <c r="DV8" s="111"/>
      <c r="DW8" s="111"/>
      <c r="DX8" s="111"/>
      <c r="DY8" s="111"/>
      <c r="DZ8" s="111"/>
      <c r="EA8" s="111"/>
      <c r="EB8" s="111"/>
    </row>
    <row r="9" spans="1:132" ht="17.5">
      <c r="A9" s="3"/>
      <c r="B9" s="3"/>
      <c r="C9" s="3"/>
      <c r="D9" s="3"/>
      <c r="E9" s="5"/>
      <c r="F9" s="5">
        <f>F8*0.35</f>
        <v>3.5</v>
      </c>
      <c r="G9" s="5"/>
      <c r="H9" s="5"/>
      <c r="I9" s="5"/>
      <c r="J9" s="5"/>
      <c r="K9" s="5">
        <f>K8*0.35</f>
        <v>14</v>
      </c>
      <c r="L9" s="5"/>
      <c r="M9" s="5"/>
      <c r="N9" s="5"/>
      <c r="O9" s="5">
        <f>O8*0.35</f>
        <v>17.5</v>
      </c>
      <c r="P9" s="5"/>
      <c r="Q9" s="5"/>
      <c r="R9" s="5"/>
      <c r="S9" s="5"/>
      <c r="T9" s="5"/>
      <c r="U9" s="5">
        <f>'2NDML'!J7</f>
        <v>4</v>
      </c>
      <c r="V9" s="5"/>
      <c r="W9" s="5"/>
      <c r="X9" s="5"/>
      <c r="Y9" s="5"/>
      <c r="Z9" s="5">
        <f>'2NDML'!K7</f>
        <v>14</v>
      </c>
      <c r="AA9" s="5"/>
      <c r="AB9" s="5"/>
      <c r="AC9" s="5"/>
      <c r="AD9" s="5">
        <f>'2NDML'!L7</f>
        <v>18</v>
      </c>
      <c r="AE9" s="5"/>
      <c r="AF9" s="5"/>
      <c r="AG9" s="5"/>
      <c r="AH9" s="5"/>
      <c r="AI9" s="5"/>
      <c r="AJ9" s="5">
        <f>'2NDML'!N7</f>
        <v>4</v>
      </c>
      <c r="AK9" s="5"/>
      <c r="AL9" s="5"/>
      <c r="AM9" s="5"/>
      <c r="AN9" s="5"/>
      <c r="AO9" s="5">
        <f>'2NDML'!O7</f>
        <v>14</v>
      </c>
      <c r="AP9" s="5"/>
      <c r="AQ9" s="5"/>
      <c r="AR9" s="5"/>
      <c r="AS9" s="5">
        <f>'2NDML'!P7</f>
        <v>18</v>
      </c>
      <c r="AT9" s="5"/>
      <c r="AU9" s="5"/>
      <c r="AV9" s="5"/>
      <c r="AW9" s="5"/>
      <c r="AX9" s="5"/>
      <c r="AY9" s="5">
        <f>'2NDML'!R7</f>
        <v>4</v>
      </c>
      <c r="AZ9" s="5"/>
      <c r="BA9" s="5"/>
      <c r="BB9" s="5"/>
      <c r="BC9" s="5"/>
      <c r="BD9" s="5">
        <f>'2NDML'!S7</f>
        <v>14</v>
      </c>
      <c r="BE9" s="5"/>
      <c r="BF9" s="5"/>
      <c r="BG9" s="5"/>
      <c r="BH9" s="5">
        <f>'2NDML'!X7</f>
        <v>18</v>
      </c>
      <c r="BI9" s="5"/>
      <c r="BJ9" s="5"/>
      <c r="BK9" s="5"/>
      <c r="BL9" s="5"/>
      <c r="BM9" s="5"/>
      <c r="BN9" s="5">
        <f>'2NDML'!V7</f>
        <v>4</v>
      </c>
      <c r="BO9" s="5"/>
      <c r="BP9" s="5"/>
      <c r="BQ9" s="5"/>
      <c r="BR9" s="5"/>
      <c r="BS9" s="5">
        <f>'2NDML'!W7</f>
        <v>14</v>
      </c>
      <c r="BT9" s="5"/>
      <c r="BU9" s="5"/>
      <c r="BV9" s="5"/>
      <c r="BW9" s="5">
        <f>'2NDML'!X7</f>
        <v>18</v>
      </c>
      <c r="BX9" s="5"/>
      <c r="BY9" s="5"/>
      <c r="BZ9" s="5"/>
      <c r="CA9" s="5"/>
      <c r="CB9" s="5"/>
      <c r="CC9" s="5">
        <f>'2NDML'!Z7</f>
        <v>2</v>
      </c>
      <c r="CD9" s="5"/>
      <c r="CE9" s="5"/>
      <c r="CF9" s="5"/>
      <c r="CG9" s="5"/>
      <c r="CH9" s="5">
        <f>'2NDML'!AA7</f>
        <v>7</v>
      </c>
      <c r="CI9" s="5"/>
      <c r="CJ9" s="5"/>
      <c r="CK9" s="5"/>
      <c r="CL9" s="5">
        <f>'2NDML'!AB7</f>
        <v>9</v>
      </c>
      <c r="CM9" s="5"/>
      <c r="CN9" s="5"/>
      <c r="CO9" s="5"/>
      <c r="CP9" s="5"/>
      <c r="CQ9" s="5"/>
      <c r="CR9" s="5">
        <f>'2NDML'!AD7</f>
        <v>2</v>
      </c>
      <c r="CS9" s="5"/>
      <c r="CT9" s="5"/>
      <c r="CU9" s="5"/>
      <c r="CV9" s="5"/>
      <c r="CW9" s="5">
        <f>'2NDML'!AE7</f>
        <v>7</v>
      </c>
      <c r="CX9" s="5"/>
      <c r="CY9" s="5"/>
      <c r="CZ9" s="5"/>
      <c r="DA9" s="5">
        <f>'2NDML'!AF7</f>
        <v>9</v>
      </c>
      <c r="DB9" s="5"/>
      <c r="DC9" s="5"/>
      <c r="DD9" s="5"/>
      <c r="DE9" s="5"/>
      <c r="DF9" s="5"/>
      <c r="DG9" s="5">
        <f>'2NDML'!AH7</f>
        <v>2</v>
      </c>
      <c r="DH9" s="5"/>
      <c r="DI9" s="5"/>
      <c r="DJ9" s="5"/>
      <c r="DK9" s="5"/>
      <c r="DL9" s="5">
        <f>'2NDML'!AI7</f>
        <v>7</v>
      </c>
      <c r="DM9" s="5"/>
      <c r="DN9" s="5"/>
      <c r="DO9" s="5"/>
      <c r="DP9" s="5">
        <f>'2NDML'!AJ7</f>
        <v>9</v>
      </c>
      <c r="DQ9" s="5"/>
      <c r="DR9" s="5"/>
      <c r="DS9" s="5"/>
      <c r="DT9" s="5"/>
      <c r="DU9" s="115"/>
      <c r="DV9" s="115"/>
      <c r="DW9" s="115"/>
      <c r="DX9" s="115"/>
      <c r="DY9" s="115"/>
      <c r="DZ9" s="115"/>
      <c r="EA9" s="115"/>
      <c r="EB9" s="115"/>
    </row>
    <row r="10" spans="1:132" ht="19.5">
      <c r="A10" s="4">
        <f>'2NDML'!A10</f>
        <v>1</v>
      </c>
      <c r="B10" s="4" t="str">
        <f>'2NDML'!B10</f>
        <v>ST0800323</v>
      </c>
      <c r="C10" s="4">
        <f>'2NDML'!C10</f>
        <v>200201</v>
      </c>
      <c r="D10" s="4" t="str">
        <f>'2NDML'!D10</f>
        <v>ANJEL CHAUHAN</v>
      </c>
      <c r="E10" s="37">
        <f t="shared" ref="E10:E36" si="0">_xlfn.XLOOKUP((_xlfn.XLOOKUP($C10,SYM,S1S,"ERROR",0,1)),SCODE,SUBTH,"ERROR",0,1)</f>
        <v>10</v>
      </c>
      <c r="F10" s="40">
        <f>'2NDML'!F10</f>
        <v>4</v>
      </c>
      <c r="G10" s="38">
        <f t="shared" ref="G10:G65" si="1">_xlfn.XLOOKUP(E$6,SCODE,THCR,"ERROR",0,1)</f>
        <v>2.5</v>
      </c>
      <c r="H10" s="39" t="str">
        <f>IF(F$8=0,0,IF(OR(F10=0,F10="ABS",F10="a"),"ABS",IF(OR(F10=0,F10=" ",F10=""),0,IF((F10*100/F$8)&gt;100,"OG",IF((F10*100/F$8)&gt;=90,"A+",IF((F10*100/F$8)&gt;=80,"A",IF((F10*100/F$8)&gt;=70,"B+",IF((F10*100/F$8)&gt;=60,"B",IF((F10*100/F$8)&gt;=50,"C+",IF((F10*100/F$8)&gt;=40,"C",IF((F10*100/F$8)&gt;=35,"D","NG")))))))))))</f>
        <v>C</v>
      </c>
      <c r="I10" s="39">
        <f>IF(F$8=0,0,IF(OR(F10=0,F10="ABS",F10="a"),0,IF(OR(F10=0,F10=" ",F10=""),0,IF((F10*100/F$8)&gt;100,"OG",IF((F10*100/F$8)&gt;=90,4,IF((F10*100/F$8)&gt;=80,3.6,IF((F10*100/F$8)&gt;=70,3.2,IF((F10*100/F$8)&gt;=60,2.8,IF((F10*100/F$8)&gt;=50,2.4,IF((F10*100/F$8)&gt;=40,2,IF((F10*100/F$8)&gt;=35,1.6,0)))))))))))</f>
        <v>2</v>
      </c>
      <c r="J10" s="37">
        <f t="shared" ref="J10:J36" si="2">_xlfn.XLOOKUP((_xlfn.XLOOKUP($C10,SYM,S1S,"ERROR",0,1)),SCODE,SUBPR,"ERROR",0,1)</f>
        <v>40</v>
      </c>
      <c r="K10" s="40">
        <f>'2NDML'!G10</f>
        <v>20</v>
      </c>
      <c r="L10" s="38">
        <f t="shared" ref="L10:L65" si="3">_xlfn.XLOOKUP(E$6,SCODE,INCR,"ERROR",0,1)</f>
        <v>2.5</v>
      </c>
      <c r="M10" s="39" t="str">
        <f>IF(K$8=0,0,IF(OR(K10=0,K10="ABS",K10="a"),"ABS",IF(OR(K10=0,K10=" ",K10=""),0,IF((K10*100/K$8)&gt;100,"OG",IF((K10*100/K$8)&gt;=90,"A+",IF((K10*100/K$8)&gt;=80,"A",IF((K10*100/K$8)&gt;=70,"B+",IF((K10*100/K$8)&gt;=60,"B",IF((K10*100/K$8)&gt;=50,"C+",IF((K10*100/K$8)&gt;=40,"C",IF((K10*100/K$8)&gt;=35,"D","NG")))))))))))</f>
        <v>C+</v>
      </c>
      <c r="N10" s="39">
        <f>IF(K$8=0,0,IF(OR(K10=0,K10="ABS",K10="a"),0,IF(OR(K10=0,K10=" ",K10=""),0,IF((K10*100/K$8)&gt;100,"OG",IF((K10*100/K$8)&gt;=90,4,IF((K10*100/K$8)&gt;=80,3.6,IF((K10*100/K$8)&gt;=70,3.2,IF((K10*100/K$8)&gt;=60,2.8,IF((K10*100/K$8)&gt;=50,2.4,IF((K10*100/K$8)&gt;=40,2,IF((K10*100/K$8)&gt;=35,1.6,0)))))))))))</f>
        <v>2.4</v>
      </c>
      <c r="O10" s="40">
        <f>'2NDML'!H10</f>
        <v>24</v>
      </c>
      <c r="P10" s="39" t="str">
        <f>IF(F$8=0,"",IF(K$8=0,H10,IF(OR(O10=0,O10="ABS",O10="a"),"ABS",IF(OR(O10=0,O10=" ",O10=""),0,IF(Q10&gt;4,"OG",IF(Q10=4,"A+",IF(Q10&gt;=3.6,"A",IF(Q10&gt;=3.2,"B+",IF(Q10&gt;=2.8,"B",IF(Q10&gt;=2.4,"C+",IF(Q10&gt;=2,"C",IF(Q10&gt;=1.6,"D","NG"))))))))))))</f>
        <v>C</v>
      </c>
      <c r="Q10" s="39">
        <f>IF(F$8=0,"",IF(K$8=0,H10,IF(OR(I10=0,N10=0),0,IF(OR(I10="OG",N10="OG"),"OG",IF(AND(G10=0,L10=0),0,ROUNDUP((G10*I10+L10*N10)/(G10+L10),2))))))</f>
        <v>2.2000000000000002</v>
      </c>
      <c r="R10" s="66" t="str">
        <f>IF(O$8=0,0,IF(OR(O10=0,O10="ABS",O10="a"),"ABS",IF(OR(O10=0,O10=" ",O10=""),0,IF((O10*100/O$8)&gt;100,"OG",IF((O10*100/O$8)&gt;=90,"A+",IF((O10*100/O$8)&gt;=80,"A",IF((O10*100/O$8)&gt;=70,"B+",IF((O10*100/O$8)&gt;=60,"B",IF((O10*100/O$8)&gt;=50,"C+",IF((O10*100/O$8)&gt;=40,"C",IF((O10*100/O$8)&gt;=35,"D","NG")))))))))))</f>
        <v>C</v>
      </c>
      <c r="S10" s="66">
        <f>IF(O$8=0,0,IF(OR(O10=0,O10="ABS",O10="a"),0,IF(OR(O10=0,O10=" ",O10=""),"",IF((O10*100/O$8)&gt;100,"OG",IF((O10*100/O$8)&gt;=90,4,IF((O10*100/O$8)&gt;=80,3.6,IF((O10*100/O$8)&gt;=70,3.2,IF((O10*100/O$8)&gt;=60,2.8,IF((O10*100/O$8)&gt;=50,2.4,IF((O10*100/O$8)&gt;=40,2,IF((O10*100/O$8)&gt;=35,1.6,0)))))))))))</f>
        <v>2</v>
      </c>
      <c r="T10" s="37">
        <f t="shared" ref="T10:T36" si="4">_xlfn.XLOOKUP((_xlfn.XLOOKUP($C10,SYM,S2S,"ERROR",0,1)),SCODE,SUBTH,"ERROR",0,1)</f>
        <v>10</v>
      </c>
      <c r="U10" s="40">
        <f>'2NDML'!J10</f>
        <v>4</v>
      </c>
      <c r="V10" s="38">
        <f t="shared" ref="V10:V65" si="5">_xlfn.XLOOKUP(T$6,SCODE,THCR,"ERROR",0,1)</f>
        <v>2.5</v>
      </c>
      <c r="W10" s="39" t="str">
        <f>IF(U$8=0,0,IF(OR(U10=0,U10="ABS",U10="a"),"ABS",IF(OR(U10=0,U10=" ",U10=""),0,IF((U10*100/U$8)&gt;100,"OG",IF((U10*100/U$8)&gt;=90,"A+",IF((U10*100/U$8)&gt;=80,"A",IF((U10*100/U$8)&gt;=70,"B+",IF((U10*100/U$8)&gt;=60,"B",IF((U10*100/U$8)&gt;=50,"C+",IF((U10*100/U$8)&gt;=40,"C",IF((U10*100/U$8)&gt;=35,"D","NG")))))))))))</f>
        <v>C</v>
      </c>
      <c r="X10" s="39">
        <f>IF(U$8=0,0,IF(OR(U10=0,U10="ABS",U10="a"),0,IF(OR(U10=0,U10=" ",U10=""),0,IF((U10*100/U$8)&gt;100,"OG",IF((U10*100/U$8)&gt;=90,4,IF((U10*100/U$8)&gt;=80,3.6,IF((U10*100/U$8)&gt;=70,3.2,IF((U10*100/U$8)&gt;=60,2.8,IF((U10*100/U$8)&gt;=50,2.4,IF((U10*100/U$8)&gt;=40,2,IF((U10*100/U$8)&gt;=35,1.6,0)))))))))))</f>
        <v>2</v>
      </c>
      <c r="Y10" s="37">
        <f t="shared" ref="Y10:Y36" si="6">_xlfn.XLOOKUP((_xlfn.XLOOKUP($C10,SYM,S2S,"ERROR",0,1)),SCODE,SUBPR,"ERROR",0,1)</f>
        <v>40</v>
      </c>
      <c r="Z10" s="40">
        <f>'2NDML'!K10</f>
        <v>23</v>
      </c>
      <c r="AA10" s="38">
        <f t="shared" ref="AA10:AA65" si="7">_xlfn.XLOOKUP(T$6,SCODE,INCR,"ERROR",0,1)</f>
        <v>2.5</v>
      </c>
      <c r="AB10" s="39" t="str">
        <f>IF(Z$8=0,0,IF(OR(Z10=0,Z10="ABS",Z10="a"),"ABS",IF(OR(Z10=0,Z10=" ",Z10=""),0,IF((Z10*100/Z$8)&gt;100,"OG",IF((Z10*100/Z$8)&gt;=90,"A+",IF((Z10*100/Z$8)&gt;=80,"A",IF((Z10*100/Z$8)&gt;=70,"B+",IF((Z10*100/Z$8)&gt;=60,"B",IF((Z10*100/Z$8)&gt;=50,"C+",IF((Z10*100/Z$8)&gt;=40,"C",IF((Z10*100/Z$8)&gt;=35,"D","NG")))))))))))</f>
        <v>C+</v>
      </c>
      <c r="AC10" s="39">
        <f>IF(Z$8=0,0,IF(OR(Z10=0,Z10="ABS",Z10="a"),0,IF(OR(Z10=0,Z10=" ",Z10=""),0,IF((Z10*100/Z$8)&gt;100,"OG",IF((Z10*100/Z$8)&gt;=90,4,IF((Z10*100/Z$8)&gt;=80,3.6,IF((Z10*100/Z$8)&gt;=70,3.2,IF((Z10*100/Z$8)&gt;=60,2.8,IF((Z10*100/Z$8)&gt;=50,2.4,IF((Z10*100/Z$8)&gt;=40,2,IF((Z10*100/Z$8)&gt;=35,1.6,0)))))))))))</f>
        <v>2.4</v>
      </c>
      <c r="AD10" s="40">
        <f>'2NDML'!L10</f>
        <v>27</v>
      </c>
      <c r="AE10" s="39" t="str">
        <f>IF(U$8=0,"",IF(Z$8=0,W10,IF(OR(AD10=0,AD10="ABS",AD10="a"),"ABS",IF(OR(AD10=0,AD10=" ",AD10=""),0,IF(AF10&gt;4,"OG",IF(AF10=4,"A+",IF(AF10&gt;=3.6,"A",IF(AF10&gt;=3.2,"B+",IF(AF10&gt;=2.8,"B",IF(AF10&gt;=2.4,"C+",IF(AF10&gt;=2,"C",IF(AF10&gt;=1.6,"D","NG"))))))))))))</f>
        <v>C</v>
      </c>
      <c r="AF10" s="39">
        <f>IF(U$8=0,"",IF(Z$8=0,W10,IF(OR(X10=0,AC10=0),0,IF(OR(X10="OG",AC10="OG"),"OG",IF(AND(V10=0,AA10=0),0,ROUNDUP((V10*X10+AA10*AC10)/(V10+AA10),2))))))</f>
        <v>2.2000000000000002</v>
      </c>
      <c r="AG10" s="66" t="str">
        <f>IF(AD$8=0,0,IF(OR(AD10=0,AD10="ABS",AD10="a"),"ABS",IF(OR(AD10=0,AD10=" ",AD10=""),0,IF((AD10*100/AD$8)&gt;100,"OG",IF((AD10*100/AD$8)&gt;=90,"A+",IF((AD10*100/AD$8)&gt;=80,"A",IF((AD10*100/AD$8)&gt;=70,"B+",IF((AD10*100/AD$8)&gt;=60,"B",IF((AD10*100/AD$8)&gt;=50,"C+",IF((AD10*100/AD$8)&gt;=40,"C",IF((AD10*100/AD$8)&gt;=35,"D","NG")))))))))))</f>
        <v>C+</v>
      </c>
      <c r="AH10" s="66">
        <f>IF(AD$8=0,0,IF(OR(AD10=0,AD10="ABS",AD10="a"),0,IF(OR(AD10=0,AD10=" ",AD10=""),"",IF((AD10*100/AD$8)&gt;100,"OG",IF((AD10*100/AD$8)&gt;=90,4,IF((AD10*100/AD$8)&gt;=80,3.6,IF((AD10*100/AD$8)&gt;=70,3.2,IF((AD10*100/AD$8)&gt;=60,2.8,IF((AD10*100/AD$8)&gt;=50,2.4,IF((AD10*100/AD$8)&gt;=40,2,IF((AD10*100/AD$8)&gt;=35,1.6,0)))))))))))</f>
        <v>2.4</v>
      </c>
      <c r="AI10" s="37">
        <f t="shared" ref="AI10:AI36" si="8">_xlfn.XLOOKUP((_xlfn.XLOOKUP($C10,SYM,S3S,"ERROR",0,1)),SCODE,SUBTH,"ERROR",0,1)</f>
        <v>10</v>
      </c>
      <c r="AJ10" s="40">
        <f>'2NDML'!N10</f>
        <v>5</v>
      </c>
      <c r="AK10" s="38">
        <f t="shared" ref="AK10:AK65" si="9">_xlfn.XLOOKUP(AI$6,SCODE,THCR,"ERROR",0,1)</f>
        <v>2.5</v>
      </c>
      <c r="AL10" s="39" t="str">
        <f>IF(AJ$8=0,0,IF(OR(AJ10=0,AJ10="ABS",AJ10="a"),"ABS",IF(OR(AJ10=0,AJ10=" ",AJ10=""),0,IF((AJ10*100/AJ$8)&gt;100,"OG",IF((AJ10*100/AJ$8)&gt;=90,"A+",IF((AJ10*100/AJ$8)&gt;=80,"A",IF((AJ10*100/AJ$8)&gt;=70,"B+",IF((AJ10*100/AJ$8)&gt;=60,"B",IF((AJ10*100/AJ$8)&gt;=50,"C+",IF((AJ10*100/AJ$8)&gt;=40,"C",IF((AJ10*100/AJ$8)&gt;=35,"D","NG")))))))))))</f>
        <v>C+</v>
      </c>
      <c r="AM10" s="39">
        <f>IF(AJ$8=0,0,IF(OR(AJ10=0,AJ10="ABS",AJ10="a"),0,IF(OR(AJ10=0,AJ10=" ",AJ10=""),0,IF((AJ10*100/AJ$8)&gt;100,"OG",IF((AJ10*100/AJ$8)&gt;=90,4,IF((AJ10*100/AJ$8)&gt;=80,3.6,IF((AJ10*100/AJ$8)&gt;=70,3.2,IF((AJ10*100/AJ$8)&gt;=60,2.8,IF((AJ10*100/AJ$8)&gt;=50,2.4,IF((AJ10*100/AJ$8)&gt;=40,2,IF((AJ10*100/AJ$8)&gt;=35,1.6,0)))))))))))</f>
        <v>2.4</v>
      </c>
      <c r="AN10" s="37">
        <f t="shared" ref="AN10:AN36" si="10">_xlfn.XLOOKUP((_xlfn.XLOOKUP($C10,SYM,S3S,"ERROR",0,1)),SCODE,SUBPR,"ERROR",0,1)</f>
        <v>40</v>
      </c>
      <c r="AO10" s="40">
        <f>'2NDML'!O10</f>
        <v>22</v>
      </c>
      <c r="AP10" s="38">
        <f t="shared" ref="AP10:AP65" si="11">_xlfn.XLOOKUP(AI$6,SCODE,INCR,"ERROR",0,1)</f>
        <v>2.5</v>
      </c>
      <c r="AQ10" s="39" t="str">
        <f>IF(AO$8=0,0,IF(OR(AO10=0,AO10="ABS",AO10="a"),"ABS",IF(OR(AO10=0,AO10=" ",AO10=""),0,IF((AO10*100/AO$8)&gt;100,"OG",IF((AO10*100/AO$8)&gt;=90,"A+",IF((AO10*100/AO$8)&gt;=80,"A",IF((AO10*100/AO$8)&gt;=70,"B+",IF((AO10*100/AO$8)&gt;=60,"B",IF((AO10*100/AO$8)&gt;=50,"C+",IF((AO10*100/AO$8)&gt;=40,"C",IF((AO10*100/AO$8)&gt;=35,"D","NG")))))))))))</f>
        <v>C+</v>
      </c>
      <c r="AR10" s="39">
        <f>IF(AO$8=0,0,IF(OR(AO10=0,AO10="ABS",AO10="a"),0,IF(OR(AO10=0,AO10=" ",AO10=""),0,IF((AO10*100/AO$8)&gt;100,"OG",IF((AO10*100/AO$8)&gt;=90,4,IF((AO10*100/AO$8)&gt;=80,3.6,IF((AO10*100/AO$8)&gt;=70,3.2,IF((AO10*100/AO$8)&gt;=60,2.8,IF((AO10*100/AO$8)&gt;=50,2.4,IF((AO10*100/AO$8)&gt;=40,2,IF((AO10*100/AO$8)&gt;=35,1.6,0)))))))))))</f>
        <v>2.4</v>
      </c>
      <c r="AS10" s="40">
        <f>'2NDML'!P10</f>
        <v>27</v>
      </c>
      <c r="AT10" s="39" t="str">
        <f>IF(AJ$8=0,"",IF(AO$8=0,AL10,IF(OR(AS10=0,AS10="ABS",AS10="a"),"ABS",IF(OR(AS10=0,AS10=" ",AS10=""),0,IF(AU10&gt;4,"OG",IF(AU10=4,"A+",IF(AU10&gt;=3.6,"A",IF(AU10&gt;=3.2,"B+",IF(AU10&gt;=2.8,"B",IF(AU10&gt;=2.4,"C+",IF(AU10&gt;=2,"C",IF(AU10&gt;=1.6,"D","NG"))))))))))))</f>
        <v>C+</v>
      </c>
      <c r="AU10" s="39">
        <f>IF(AJ$8=0,"",IF(AO$8=0,AL10,IF(OR(AM10=0,AR10=0),0,IF(OR(AM10="OG",AR10="OG"),"OG",IF(AND(AK10=0,AP10=0),0,ROUNDUP((AK10*AM10+AP10*AR10)/(AK10+AP10),2))))))</f>
        <v>2.4</v>
      </c>
      <c r="AV10" s="66" t="str">
        <f>IF(AS$8=0,0,IF(OR(AS10=0,AS10="ABS",AS10="a"),"ABS",IF(OR(AS10=0,AS10=" ",AS10=""),0,IF((AS10*100/AS$8)&gt;100,"OG",IF((AS10*100/AS$8)&gt;=90,"A+",IF((AS10*100/AS$8)&gt;=80,"A",IF((AS10*100/AS$8)&gt;=70,"B+",IF((AS10*100/AS$8)&gt;=60,"B",IF((AS10*100/AS$8)&gt;=50,"C+",IF((AS10*100/AS$8)&gt;=40,"C",IF((AS10*100/AS$8)&gt;=35,"D","NG")))))))))))</f>
        <v>C+</v>
      </c>
      <c r="AW10" s="66">
        <f>IF(AS$8=0,0,IF(OR(AS10=0,AS10="ABS",AS10="a"),0,IF(OR(AS10=0,AS10=" ",AS10=""),"",IF((AS10*100/AS$8)&gt;100,"OG",IF((AS10*100/AS$8)&gt;=90,4,IF((AS10*100/AS$8)&gt;=80,3.6,IF((AS10*100/AS$8)&gt;=70,3.2,IF((AS10*100/AS$8)&gt;=60,2.8,IF((AS10*100/AS$8)&gt;=50,2.4,IF((AS10*100/AS$8)&gt;=40,2,IF((AS10*100/AS$8)&gt;=35,1.6,0)))))))))))</f>
        <v>2.4</v>
      </c>
      <c r="AX10" s="37">
        <f t="shared" ref="AX10:AX36" si="12">_xlfn.XLOOKUP((_xlfn.XLOOKUP($C10,SYM,S4S,"ERROR",0,1)),SCODE,SUBTH,"ERROR",0,1)</f>
        <v>10</v>
      </c>
      <c r="AY10" s="40">
        <f>'2NDML'!R10</f>
        <v>4</v>
      </c>
      <c r="AZ10" s="38">
        <f t="shared" ref="AZ10:AZ65" si="13">_xlfn.XLOOKUP(AX$6,SCODE,THCR,"ERROR",0,1)</f>
        <v>2.5</v>
      </c>
      <c r="BA10" s="39" t="str">
        <f>IF(AY$8=0,0,IF(OR(AY10=0,AY10="ABS",AY10="a"),"ABS",IF(OR(AY10=0,AY10=" ",AY10=""),0,IF((AY10*100/AY$8)&gt;100,"OG",IF((AY10*100/AY$8)&gt;=90,"A+",IF((AY10*100/AY$8)&gt;=80,"A",IF((AY10*100/AY$8)&gt;=70,"B+",IF((AY10*100/AY$8)&gt;=60,"B",IF((AY10*100/AY$8)&gt;=50,"C+",IF((AY10*100/AY$8)&gt;=40,"C",IF((AY10*100/AY$8)&gt;=35,"D","NG")))))))))))</f>
        <v>C</v>
      </c>
      <c r="BB10" s="39">
        <f>IF(AY$8=0,0,IF(OR(AY10=0,AY10="ABS",AY10="a"),0,IF(OR(AY10=0,AY10=" ",AY10=""),0,IF((AY10*100/AY$8)&gt;100,"OG",IF((AY10*100/AY$8)&gt;=90,4,IF((AY10*100/AY$8)&gt;=80,3.6,IF((AY10*100/AY$8)&gt;=70,3.2,IF((AY10*100/AY$8)&gt;=60,2.8,IF((AY10*100/AY$8)&gt;=50,2.4,IF((AY10*100/AY$8)&gt;=40,2,IF((AY10*100/AY$8)&gt;=35,1.6,0)))))))))))</f>
        <v>2</v>
      </c>
      <c r="BC10" s="37">
        <f t="shared" ref="BC10:BC36" si="14">_xlfn.XLOOKUP((_xlfn.XLOOKUP($C10,SYM,S4S,"ERROR",0,1)),SCODE,SUBPR,"ERROR",0,1)</f>
        <v>40</v>
      </c>
      <c r="BD10" s="40">
        <f>'2NDML'!S10</f>
        <v>21</v>
      </c>
      <c r="BE10" s="38">
        <f t="shared" ref="BE10:BE65" si="15">_xlfn.XLOOKUP(AX$6,SCODE,INCR,"ERROR",0,1)</f>
        <v>2.5</v>
      </c>
      <c r="BF10" s="39" t="str">
        <f>IF(BD$8=0,0,IF(OR(BD10=0,BD10="ABS",BD10="a"),"ABS",IF(OR(BD10=0,BD10=" ",BD10=""),0,IF((BD10*100/BD$8)&gt;100,"OG",IF((BD10*100/BD$8)&gt;=90,"A+",IF((BD10*100/BD$8)&gt;=80,"A",IF((BD10*100/BD$8)&gt;=70,"B+",IF((BD10*100/BD$8)&gt;=60,"B",IF((BD10*100/BD$8)&gt;=50,"C+",IF((BD10*100/BD$8)&gt;=40,"C",IF((BD10*100/BD$8)&gt;=35,"D","NG")))))))))))</f>
        <v>C+</v>
      </c>
      <c r="BG10" s="39">
        <f>IF(BD$8=0,0,IF(OR(BD10=0,BD10="ABS",BD10="a"),0,IF(OR(BD10=0,BD10=" ",BD10=""),0,IF((BD10*100/BD$8)&gt;100,"OG",IF((BD10*100/BD$8)&gt;=90,4,IF((BD10*100/BD$8)&gt;=80,3.6,IF((BD10*100/BD$8)&gt;=70,3.2,IF((BD10*100/BD$8)&gt;=60,2.8,IF((BD10*100/BD$8)&gt;=50,2.4,IF((BD10*100/BD$8)&gt;=40,2,IF((BD10*100/BD$8)&gt;=35,1.6,0)))))))))))</f>
        <v>2.4</v>
      </c>
      <c r="BH10" s="40">
        <f>'2NDML'!T10</f>
        <v>25</v>
      </c>
      <c r="BI10" s="39" t="str">
        <f>IF(AY$8=0,"",IF(BD$8=0,BA10,IF(OR(BH10=0,BH10="ABS",BH10="a"),"ABS",IF(OR(BH10=0,BH10=" ",BH10=""),0,IF(BJ10&gt;4,"OG",IF(BJ10=4,"A+",IF(BJ10&gt;=3.6,"A",IF(BJ10&gt;=3.2,"B+",IF(BJ10&gt;=2.8,"B",IF(BJ10&gt;=2.4,"C+",IF(BJ10&gt;=2,"C",IF(BJ10&gt;=1.6,"D","NG"))))))))))))</f>
        <v>C</v>
      </c>
      <c r="BJ10" s="39">
        <f>IF(AY$8=0,"",IF(BD$8=0,BA10,IF(OR(BB10=0,BG10=0),0,IF(OR(BB10="OG",BG10="OG"),"OG",IF(AND(AZ10=0,BE10=0),0,ROUNDUP((AZ10*BB10+BE10*BG10)/(AZ10+BE10),2))))))</f>
        <v>2.2000000000000002</v>
      </c>
      <c r="BK10" s="66" t="str">
        <f>IF(BH$8=0,0,IF(OR(BH10=0,BH10="ABS",BH10="a"),"ABS",IF(OR(BH10=0,BH10=" ",BH10=""),0,IF((BH10*100/BH$8)&gt;100,"OG",IF((BH10*100/BH$8)&gt;=90,"A+",IF((BH10*100/BH$8)&gt;=80,"A",IF((BH10*100/BH$8)&gt;=70,"B+",IF((BH10*100/BH$8)&gt;=60,"B",IF((BH10*100/BH$8)&gt;=50,"C+",IF((BH10*100/BH$8)&gt;=40,"C",IF((BH10*100/BH$8)&gt;=35,"D","NG")))))))))))</f>
        <v>C+</v>
      </c>
      <c r="BL10" s="66">
        <f>IF(BH$8=0,0,IF(OR(BH10=0,BH10="ABS",BH10="a"),0,IF(OR(BH10=0,BH10=" ",BH10=""),"",IF((BH10*100/BH$8)&gt;100,"OG",IF((BH10*100/BH$8)&gt;=90,4,IF((BH10*100/BH$8)&gt;=80,3.6,IF((BH10*100/BH$8)&gt;=70,3.2,IF((BH10*100/BH$8)&gt;=60,2.8,IF((BH10*100/BH$8)&gt;=50,2.4,IF((BH10*100/BH$8)&gt;=40,2,IF((BH10*100/BH$8)&gt;=35,1.6,0)))))))))))</f>
        <v>2.4</v>
      </c>
      <c r="BM10" s="37">
        <f t="shared" ref="BM10:BM36" si="16">_xlfn.XLOOKUP((_xlfn.XLOOKUP($C10,SYM,S5S,"ERROR",0,1)),SCODE,SUBTH,"ERROR",0,1)</f>
        <v>10</v>
      </c>
      <c r="BN10" s="40">
        <f>'2NDML'!V10</f>
        <v>4</v>
      </c>
      <c r="BO10" s="38">
        <f t="shared" ref="BO10:BO65" si="17">_xlfn.XLOOKUP(BM$6,SCODE,THCR,"ERROR",0,1)</f>
        <v>2.5</v>
      </c>
      <c r="BP10" s="39" t="str">
        <f>IF(BN$8=0,0,IF(OR(BN10=0,BN10="ABS",BN10="a"),"ABS",IF(OR(BN10=0,BN10=" ",BN10=""),0,IF((BN10*100/BN$8)&gt;100,"OG",IF((BN10*100/BN$8)&gt;=90,"A+",IF((BN10*100/BN$8)&gt;=80,"A",IF((BN10*100/BN$8)&gt;=70,"B+",IF((BN10*100/BN$8)&gt;=60,"B",IF((BN10*100/BN$8)&gt;=50,"C+",IF((BN10*100/BN$8)&gt;=40,"C",IF((BN10*100/BN$8)&gt;=35,"D","NG")))))))))))</f>
        <v>C</v>
      </c>
      <c r="BQ10" s="39">
        <f>IF(BN$8=0,0,IF(OR(BN10=0,BN10="ABS",BN10="a"),0,IF(OR(BN10=0,BN10=" ",BN10=""),0,IF((BN10*100/BN$8)&gt;100,"OG",IF((BN10*100/BN$8)&gt;=90,4,IF((BN10*100/BN$8)&gt;=80,3.6,IF((BN10*100/BN$8)&gt;=70,3.2,IF((BN10*100/BN$8)&gt;=60,2.8,IF((BN10*100/BN$8)&gt;=50,2.4,IF((BN10*100/BN$8)&gt;=40,2,IF((BN10*100/BN$8)&gt;=35,1.6,0)))))))))))</f>
        <v>2</v>
      </c>
      <c r="BR10" s="37">
        <f t="shared" ref="BR10:BR36" si="18">_xlfn.XLOOKUP((_xlfn.XLOOKUP($C10,SYM,S5S,"ERROR",0,1)),SCODE,SUBPR,"ERROR",0,1)</f>
        <v>40</v>
      </c>
      <c r="BS10" s="40">
        <f>'2NDML'!W10</f>
        <v>23</v>
      </c>
      <c r="BT10" s="38">
        <f t="shared" ref="BT10:BT65" si="19">_xlfn.XLOOKUP(BM$6,SCODE,INCR,"ERROR",0,1)</f>
        <v>2.5</v>
      </c>
      <c r="BU10" s="39" t="str">
        <f>IF(BS$8=0,0,IF(OR(BS10=0,BS10="ABS",BS10="a"),"ABS",IF(OR(BS10=0,BS10=" ",BS10=""),0,IF((BS10*100/BS$8)&gt;100,"OG",IF((BS10*100/BS$8)&gt;=90,"A+",IF((BS10*100/BS$8)&gt;=80,"A",IF((BS10*100/BS$8)&gt;=70,"B+",IF((BS10*100/BS$8)&gt;=60,"B",IF((BS10*100/BS$8)&gt;=50,"C+",IF((BS10*100/BS$8)&gt;=40,"C",IF((BS10*100/BS$8)&gt;=35,"D","NG")))))))))))</f>
        <v>C+</v>
      </c>
      <c r="BV10" s="39">
        <f>IF(BS$8=0,0,IF(OR(BS10=0,BS10="ABS",BS10="a"),0,IF(OR(BS10=0,BS10=" ",BS10=""),0,IF((BS10*100/BS$8)&gt;100,"OG",IF((BS10*100/BS$8)&gt;=90,4,IF((BS10*100/BS$8)&gt;=80,3.6,IF((BS10*100/BS$8)&gt;=70,3.2,IF((BS10*100/BS$8)&gt;=60,2.8,IF((BS10*100/BS$8)&gt;=50,2.4,IF((BS10*100/BS$8)&gt;=40,2,IF((BS10*100/BS$8)&gt;=35,1.6,0)))))))))))</f>
        <v>2.4</v>
      </c>
      <c r="BW10" s="40">
        <f>'2NDML'!X10</f>
        <v>27</v>
      </c>
      <c r="BX10" s="39" t="str">
        <f>IF(BN$8=0,"",IF(BS$8=0,BP10,IF(OR(BW10=0,BW10="ABS",BW10="a"),"ABS",IF(OR(BW10=0,BW10=" ",BW10=""),0,IF(BY10&gt;4,"OG",IF(BY10=4,"A+",IF(BY10&gt;=3.6,"A",IF(BY10&gt;=3.2,"B+",IF(BY10&gt;=2.8,"B",IF(BY10&gt;=2.4,"C+",IF(BY10&gt;=2,"C",IF(BY10&gt;=1.6,"D","NG"))))))))))))</f>
        <v>C</v>
      </c>
      <c r="BY10" s="39">
        <f>IF(BN$8=0,"",IF(BS$8=0,BP10,IF(OR(BQ10=0,BV10=0),0,IF(OR(BQ10="OG",BV10="OG"),"OG",IF(AND(BO10=0,BT10=0),0,ROUNDUP((BO10*BQ10+BT10*BV10)/(BO10+BT10),2))))))</f>
        <v>2.2000000000000002</v>
      </c>
      <c r="BZ10" s="66" t="str">
        <f>IF(BW$8=0,0,IF(OR(BW10=0,BW10="ABS",BW10="a"),"ABS",IF(OR(BW10=0,BW10=" ",BW10=""),0,IF((BW10*100/BW$8)&gt;100,"OG",IF((BW10*100/BW$8)&gt;=90,"A+",IF((BW10*100/BW$8)&gt;=80,"A",IF((BW10*100/BW$8)&gt;=70,"B+",IF((BW10*100/BW$8)&gt;=60,"B",IF((BW10*100/BW$8)&gt;=50,"C+",IF((BW10*100/BW$8)&gt;=40,"C",IF((BW10*100/BW$8)&gt;=35,"D","NG")))))))))))</f>
        <v>C+</v>
      </c>
      <c r="CA10" s="66">
        <f>IF(BW$8=0,0,IF(OR(BW10=0,BW10="ABS",BW10="a"),0,IF(OR(BW10=0,BW10=" ",BW10=""),"",IF((BW10*100/BW$8)&gt;100,"OG",IF((BW10*100/BW$8)&gt;=90,4,IF((BW10*100/BW$8)&gt;=80,3.6,IF((BW10*100/BW$8)&gt;=70,3.2,IF((BW10*100/BW$8)&gt;=60,2.8,IF((BW10*100/BW$8)&gt;=50,2.4,IF((BW10*100/BW$8)&gt;=40,2,IF((BW10*100/BW$8)&gt;=35,1.6,0)))))))))))</f>
        <v>2.4</v>
      </c>
      <c r="CB10" s="37">
        <f t="shared" ref="CB10:CB36" si="20">_xlfn.XLOOKUP((_xlfn.XLOOKUP($C10,SYM,S6S,"ERROR",0,1)),SCODE,SUBTH,"ERROR",0,1)</f>
        <v>5</v>
      </c>
      <c r="CC10" s="40">
        <f>'2NDML'!Z10</f>
        <v>3</v>
      </c>
      <c r="CD10" s="38">
        <f t="shared" ref="CD10:CD65" si="21">_xlfn.XLOOKUP(CB$6,SCODE,THCR,"ERROR",0,1)</f>
        <v>2</v>
      </c>
      <c r="CE10" s="39" t="str">
        <f>IF(CC$8=0,0,IF(OR(CC10=0,CC10="ABS",CC10="a"),"ABS",IF(OR(CC10=0,CC10=" ",CC10=""),0,IF((CC10*100/CC$8)&gt;100,"OG",IF((CC10*100/CC$8)&gt;=90,"A+",IF((CC10*100/CC$8)&gt;=80,"A",IF((CC10*100/CC$8)&gt;=70,"B+",IF((CC10*100/CC$8)&gt;=60,"B",IF((CC10*100/CC$8)&gt;=50,"C+",IF((CC10*100/CC$8)&gt;=40,"C",IF((CC10*100/CC$8)&gt;=35,"D","NG")))))))))))</f>
        <v>B</v>
      </c>
      <c r="CF10" s="39">
        <f>IF(CC$8=0,0,IF(OR(CC10=0,CC10="ABS",CC10="a"),0,IF(OR(CC10=0,CC10=" ",CC10=""),0,IF((CC10*100/CC$8)&gt;100,"OG",IF((CC10*100/CC$8)&gt;=90,4,IF((CC10*100/CC$8)&gt;=80,3.6,IF((CC10*100/CC$8)&gt;=70,3.2,IF((CC10*100/CC$8)&gt;=60,2.8,IF((CC10*100/CC$8)&gt;=50,2.4,IF((CC10*100/CC$8)&gt;=40,2,IF((CC10*100/CC$8)&gt;=35,1.6,0)))))))))))</f>
        <v>2.8</v>
      </c>
      <c r="CG10" s="37">
        <f t="shared" ref="CG10:CG36" si="22">_xlfn.XLOOKUP((_xlfn.XLOOKUP($C10,SYM,S6S,"ERROR",0,1)),SCODE,SUBPR,"ERROR",0,1)</f>
        <v>20</v>
      </c>
      <c r="CH10" s="40">
        <f>'2NDML'!AA10</f>
        <v>12</v>
      </c>
      <c r="CI10" s="38">
        <f t="shared" ref="CI10:CI65" si="23">_xlfn.XLOOKUP(CB$6,SCODE,INCR,"ERROR",0,1)</f>
        <v>2</v>
      </c>
      <c r="CJ10" s="39" t="str">
        <f>IF(CH$8=0,0,IF(OR(CH10=0,CH10="ABS",CH10="a"),"ABS",IF(OR(CH10=0,CH10=" ",CH10=""),0,IF((CH10*100/CH$8)&gt;100,"OG",IF((CH10*100/CH$8)&gt;=90,"A+",IF((CH10*100/CH$8)&gt;=80,"A",IF((CH10*100/CH$8)&gt;=70,"B+",IF((CH10*100/CH$8)&gt;=60,"B",IF((CH10*100/CH$8)&gt;=50,"C+",IF((CH10*100/CH$8)&gt;=40,"C",IF((CH10*100/CH$8)&gt;=35,"D","NG")))))))))))</f>
        <v>B</v>
      </c>
      <c r="CK10" s="39">
        <f>IF(CH$8=0,0,IF(OR(CH10=0,CH10="ABS",CH10="a"),0,IF(OR(CH10=0,CH10=" ",CH10=""),0,IF((CH10*100/CH$8)&gt;100,"OG",IF((CH10*100/CH$8)&gt;=90,4,IF((CH10*100/CH$8)&gt;=80,3.6,IF((CH10*100/CH$8)&gt;=70,3.2,IF((CH10*100/CH$8)&gt;=60,2.8,IF((CH10*100/CH$8)&gt;=50,2.4,IF((CH10*100/CH$8)&gt;=40,2,IF((CH10*100/CH$8)&gt;=35,1.6,0)))))))))))</f>
        <v>2.8</v>
      </c>
      <c r="CL10" s="40">
        <f>'2NDML'!AB10</f>
        <v>15</v>
      </c>
      <c r="CM10" s="39" t="str">
        <f>IF(CC$8=0,"",IF(CH$8=0,CE10,IF(OR(CL10=0,CL10="ABS",CL10="a"),"ABS",IF(OR(CL10=0,CL10=" ",CL10=""),0,IF(CN10&gt;4,"OG",IF(CN10=4,"A+",IF(CN10&gt;=3.6,"A",IF(CN10&gt;=3.2,"B+",IF(CN10&gt;=2.8,"B",IF(CN10&gt;=2.4,"C+",IF(CN10&gt;=2,"C",IF(CN10&gt;=1.6,"D","NG"))))))))))))</f>
        <v>B</v>
      </c>
      <c r="CN10" s="39">
        <f>IF(CC$8=0,"",IF(CH$8=0,CE10,IF(OR(CF10=0,CK10=0),0,IF(OR(CF10="OG",CK10="OG"),"OG",IF(AND(CD10=0,CI10=0),0,ROUNDUP((CD10*CF10+CI10*CK10)/(CD10+CI10),2))))))</f>
        <v>2.8</v>
      </c>
      <c r="CO10" s="66" t="str">
        <f>IF(CL$8=0,0,IF(OR(CL10=0,CL10="ABS",CL10="a"),"ABS",IF(OR(CL10=0,CL10=" ",CL10=""),0,IF((CL10*100/CL$8)&gt;100,"OG",IF((CL10*100/CL$8)&gt;=90,"A+",IF((CL10*100/CL$8)&gt;=80,"A",IF((CL10*100/CL$8)&gt;=70,"B+",IF((CL10*100/CL$8)&gt;=60,"B",IF((CL10*100/CL$8)&gt;=50,"C+",IF((CL10*100/CL$8)&gt;=40,"C",IF((CL10*100/CL$8)&gt;=35,"D","NG")))))))))))</f>
        <v>B</v>
      </c>
      <c r="CP10" s="66">
        <f>IF(CL$8=0,0,IF(OR(CL10=0,CL10="ABS",CL10="a"),0,IF(OR(CL10=0,CL10=" ",CL10=""),"",IF((CL10*100/CL$8)&gt;100,"OG",IF((CL10*100/CL$8)&gt;=90,4,IF((CL10*100/CL$8)&gt;=80,3.6,IF((CL10*100/CL$8)&gt;=70,3.2,IF((CL10*100/CL$8)&gt;=60,2.8,IF((CL10*100/CL$8)&gt;=50,2.4,IF((CL10*100/CL$8)&gt;=40,2,IF((CL10*100/CL$8)&gt;=35,1.6,0)))))))))))</f>
        <v>2.8</v>
      </c>
      <c r="CQ10" s="37">
        <f t="shared" ref="CQ10:CQ36" si="24">_xlfn.XLOOKUP((_xlfn.XLOOKUP($C10,SYM,S7S,"ERROR",0,1)),SCODE,SUBTH,"ERROR",0,1)</f>
        <v>5</v>
      </c>
      <c r="CR10" s="40">
        <f>'2NDML'!AD10</f>
        <v>3</v>
      </c>
      <c r="CS10" s="38">
        <f t="shared" ref="CS10:CS65" si="25">_xlfn.XLOOKUP(CQ$6,SCODE,THCR,"ERROR",0,1)</f>
        <v>2</v>
      </c>
      <c r="CT10" s="39" t="str">
        <f>IF(CR$8=0,0,IF(OR(CR10=0,CR10="ABS",CR10="a"),"ABS",IF(OR(CR10=0,CR10=" ",CR10=""),0,IF((CR10*100/CR$8)&gt;100,"OG",IF((CR10*100/CR$8)&gt;=90,"A+",IF((CR10*100/CR$8)&gt;=80,"A",IF((CR10*100/CR$8)&gt;=70,"B+",IF((CR10*100/CR$8)&gt;=60,"B",IF((CR10*100/CR$8)&gt;=50,"C+",IF((CR10*100/CR$8)&gt;=40,"C",IF((CR10*100/CR$8)&gt;=35,"D","NG")))))))))))</f>
        <v>B</v>
      </c>
      <c r="CU10" s="39">
        <f>IF(CR$8=0,0,IF(OR(CR10=0,CR10="ABS",CR10="a"),0,IF(OR(CR10=0,CR10=" ",CR10=""),0,IF((CR10*100/CR$8)&gt;100,"OG",IF((CR10*100/CR$8)&gt;=90,4,IF((CR10*100/CR$8)&gt;=80,3.6,IF((CR10*100/CR$8)&gt;=70,3.2,IF((CR10*100/CR$8)&gt;=60,2.8,IF((CR10*100/CR$8)&gt;=50,2.4,IF((CR10*100/CR$8)&gt;=40,2,IF((CR10*100/CR$8)&gt;=35,1.6,0)))))))))))</f>
        <v>2.8</v>
      </c>
      <c r="CV10" s="37">
        <f t="shared" ref="CV10:CV36" si="26">_xlfn.XLOOKUP((_xlfn.XLOOKUP($C10,SYM,S7S,"ERROR",0,1)),SCODE,SUBPR,"ERROR",0,1)</f>
        <v>20</v>
      </c>
      <c r="CW10" s="40">
        <f>'2NDML'!AE10</f>
        <v>18</v>
      </c>
      <c r="CX10" s="38">
        <f t="shared" ref="CX10:CX65" si="27">_xlfn.XLOOKUP(CQ$6,SCODE,INCR,"ERROR",0,1)</f>
        <v>2</v>
      </c>
      <c r="CY10" s="39" t="str">
        <f>IF(CW$8=0,0,IF(OR(CW10=0,CW10="ABS",CW10="a"),"ABS",IF(OR(CW10=0,CW10=" ",CW10=""),0,IF((CW10*100/CW$8)&gt;100,"OG",IF((CW10*100/CW$8)&gt;=90,"A+",IF((CW10*100/CW$8)&gt;=80,"A",IF((CW10*100/CW$8)&gt;=70,"B+",IF((CW10*100/CW$8)&gt;=60,"B",IF((CW10*100/CW$8)&gt;=50,"C+",IF((CW10*100/CW$8)&gt;=40,"C",IF((CW10*100/CW$8)&gt;=35,"D","NG")))))))))))</f>
        <v>A+</v>
      </c>
      <c r="CZ10" s="39">
        <f>IF(CW$8=0,0,IF(OR(CW10=0,CW10="ABS",CW10="a"),0,IF(OR(CW10=0,CW10=" ",CW10=""),0,IF((CW10*100/CW$8)&gt;100,"OG",IF((CW10*100/CW$8)&gt;=90,4,IF((CW10*100/CW$8)&gt;=80,3.6,IF((CW10*100/CW$8)&gt;=70,3.2,IF((CW10*100/CW$8)&gt;=60,2.8,IF((CW10*100/CW$8)&gt;=50,2.4,IF((CW10*100/CW$8)&gt;=40,2,IF((CW10*100/CW$8)&gt;=35,1.6,0)))))))))))</f>
        <v>4</v>
      </c>
      <c r="DA10" s="40">
        <f>'2NDML'!AF10</f>
        <v>21</v>
      </c>
      <c r="DB10" s="39" t="str">
        <f>IF(CR$8=0,"",IF(CW$8=0,CT10,IF(OR(DA10=0,DA10="ABS",DA10="a"),"ABS",IF(OR(DA10=0,DA10=" ",DA10=""),0,IF(DC10&gt;4,"OG",IF(DC10=4,"A+",IF(DC10&gt;=3.6,"A",IF(DC10&gt;=3.2,"B+",IF(DC10&gt;=2.8,"B",IF(DC10&gt;=2.4,"C+",IF(DC10&gt;=2,"C",IF(DC10&gt;=1.6,"D","NG"))))))))))))</f>
        <v>B+</v>
      </c>
      <c r="DC10" s="39">
        <f>IF(CR$8=0,"",IF(CW$8=0,CT10,IF(OR(CU10=0,CZ10=0),0,IF(OR(CU10="OG",CZ10="OG"),"OG",IF(AND(CS10=0,CX10=0),0,ROUNDUP((CS10*CU10+CX10*CZ10)/(CS10+CX10),2))))))</f>
        <v>3.4</v>
      </c>
      <c r="DD10" s="66" t="str">
        <f>IF(DA$8=0,0,IF(OR(DA10=0,DA10="ABS",DA10="a"),"ABS",IF(OR(DA10=0,DA10=" ",DA10=""),0,IF((DA10*100/DA$8)&gt;100,"OG",IF((DA10*100/DA$8)&gt;=90,"A+",IF((DA10*100/DA$8)&gt;=80,"A",IF((DA10*100/DA$8)&gt;=70,"B+",IF((DA10*100/DA$8)&gt;=60,"B",IF((DA10*100/DA$8)&gt;=50,"C+",IF((DA10*100/DA$8)&gt;=40,"C",IF((DA10*100/DA$8)&gt;=35,"D","NG")))))))))))</f>
        <v>A</v>
      </c>
      <c r="DE10" s="66">
        <f>IF(DA$8=0,0,IF(OR(DA10=0,DA10="ABS",DA10="a"),0,IF(OR(DA10=0,DA10=" ",DA10=""),"",IF((DA10*100/DA$8)&gt;100,"OG",IF((DA10*100/DA$8)&gt;=90,4,IF((DA10*100/DA$8)&gt;=80,3.6,IF((DA10*100/DA$8)&gt;=70,3.2,IF((DA10*100/DA$8)&gt;=60,2.8,IF((DA10*100/DA$8)&gt;=50,2.4,IF((DA10*100/DA$8)&gt;=40,2,IF((DA10*100/DA$8)&gt;=35,1.6,0)))))))))))</f>
        <v>3.6</v>
      </c>
      <c r="DF10" s="37">
        <f t="shared" ref="DF10:DF36" si="28">_xlfn.XLOOKUP((_xlfn.XLOOKUP($C10,SYM,S8S,"ERROR",0,1)),SCODE,SUBTH,"ERROR",0,1)</f>
        <v>5</v>
      </c>
      <c r="DG10" s="40">
        <f>'2NDML'!AH10</f>
        <v>4</v>
      </c>
      <c r="DH10" s="38">
        <f t="shared" ref="DH10:DH65" si="29">_xlfn.XLOOKUP(DF$6,SCODE,THCR,"ERROR",0,1)</f>
        <v>2</v>
      </c>
      <c r="DI10" s="39" t="str">
        <f>IF(DG$8=0,0,IF(OR(DG10=0,DG10="ABS",DG10="a"),"ABS",IF(OR(DG10=0,DG10=" ",DG10=""),0,IF((DG10*100/DG$8)&gt;100,"OG",IF((DG10*100/DG$8)&gt;=90,"A+",IF((DG10*100/DG$8)&gt;=80,"A",IF((DG10*100/DG$8)&gt;=70,"B+",IF((DG10*100/DG$8)&gt;=60,"B",IF((DG10*100/DG$8)&gt;=50,"C+",IF((DG10*100/DG$8)&gt;=40,"C",IF((DG10*100/DG$8)&gt;=35,"D","NG")))))))))))</f>
        <v>A</v>
      </c>
      <c r="DJ10" s="39">
        <f>IF(DG$8=0,0,IF(OR(DG10=0,DG10="ABS",DG10="a"),0,IF(OR(DG10=0,DG10=" ",DG10=""),0,IF((DG10*100/DG$8)&gt;100,"OG",IF((DG10*100/DG$8)&gt;=90,4,IF((DG10*100/DG$8)&gt;=80,3.6,IF((DG10*100/DG$8)&gt;=70,3.2,IF((DG10*100/DG$8)&gt;=60,2.8,IF((DG10*100/DG$8)&gt;=50,2.4,IF((DG10*100/DG$8)&gt;=40,2,IF((DG10*100/DG$8)&gt;=35,1.6,0)))))))))))</f>
        <v>3.6</v>
      </c>
      <c r="DK10" s="37">
        <f t="shared" ref="DK10:DK36" si="30">_xlfn.XLOOKUP((_xlfn.XLOOKUP($C10,SYM,S8S,"ERROR",0,1)),SCODE,SUBPR,"ERROR",0,1)</f>
        <v>20</v>
      </c>
      <c r="DL10" s="40">
        <f>'2NDML'!AI10</f>
        <v>12</v>
      </c>
      <c r="DM10" s="38">
        <f t="shared" ref="DM10:DM65" si="31">_xlfn.XLOOKUP(DF$6,SCODE,INCR,"ERROR",0,1)</f>
        <v>2</v>
      </c>
      <c r="DN10" s="39" t="str">
        <f>IF(DL$8=0,0,IF(OR(DL10=0,DL10="ABS",DL10="a"),"ABS",IF(OR(DL10=0,DL10=" ",DL10=""),0,IF((DL10*100/DL$8)&gt;100,"OG",IF((DL10*100/DL$8)&gt;=90,"A+",IF((DL10*100/DL$8)&gt;=80,"A",IF((DL10*100/DL$8)&gt;=70,"B+",IF((DL10*100/DL$8)&gt;=60,"B",IF((DL10*100/DL$8)&gt;=50,"C+",IF((DL10*100/DL$8)&gt;=40,"C",IF((DL10*100/DL$8)&gt;=35,"D","NG")))))))))))</f>
        <v>B</v>
      </c>
      <c r="DO10" s="39">
        <f>IF(DL$8=0,0,IF(OR(DL10=0,DL10="ABS",DL10="a"),0,IF(OR(DL10=0,DL10=" ",DL10=""),0,IF((DL10*100/DL$8)&gt;100,"OG",IF((DL10*100/DL$8)&gt;=90,4,IF((DL10*100/DL$8)&gt;=80,3.6,IF((DL10*100/DL$8)&gt;=70,3.2,IF((DL10*100/DL$8)&gt;=60,2.8,IF((DL10*100/DL$8)&gt;=50,2.4,IF((DL10*100/DL$8)&gt;=40,2,IF((DL10*100/DL$8)&gt;=35,1.6,0)))))))))))</f>
        <v>2.8</v>
      </c>
      <c r="DP10" s="40">
        <f>'2NDML'!AJ10</f>
        <v>16</v>
      </c>
      <c r="DQ10" s="39" t="str">
        <f>IF(DG$8=0,"",IF(DL$8=0,DI10,IF(OR(DP10=0,DP10="ABS",DP10="a"),"ABS",IF(OR(DP10=0,DP10=" ",DP10=""),0,IF(DR10&gt;4,"OG",IF(DR10=4,"A+",IF(DR10&gt;=3.6,"A",IF(DR10&gt;=3.2,"B+",IF(DR10&gt;=2.8,"B",IF(DR10&gt;=2.4,"C+",IF(DR10&gt;=2,"C",IF(DR10&gt;=1.6,"D","NG"))))))))))))</f>
        <v>B+</v>
      </c>
      <c r="DR10" s="39">
        <f>IF(DG$8=0,"",IF(DL$8=0,DI10,IF(OR(DJ10=0,DO10=0),0,IF(OR(DJ10="OG",DO10="OG"),"OG",IF(AND(DH10=0,DM10=0),0,ROUNDUP((DH10*DJ10+DM10*DO10)/(DH10+DM10),2))))))</f>
        <v>3.2</v>
      </c>
      <c r="DS10" s="66" t="str">
        <f>IF(DP$8=0,0,IF(OR(DP10=0,DP10="ABS",DP10="a"),"ABS",IF(OR(DP10=0,DP10=" ",DP10=""),0,IF((DP10*100/DP$8)&gt;100,"OG",IF((DP10*100/DP$8)&gt;=90,"A+",IF((DP10*100/DP$8)&gt;=80,"A",IF((DP10*100/DP$8)&gt;=70,"B+",IF((DP10*100/DP$8)&gt;=60,"B",IF((DP10*100/DP$8)&gt;=50,"C+",IF((DP10*100/DP$8)&gt;=40,"C",IF((DP10*100/DP$8)&gt;=35,"D","NG")))))))))))</f>
        <v>B</v>
      </c>
      <c r="DT10" s="66">
        <f>IF(DP$8=0,0,IF(OR(DP10=0,DP10="ABS",DP10="a"),0,IF(OR(DP10=0,DP10=" ",DP10=""),"",IF((DP10*100/DP$8)&gt;100,"OG",IF((DP10*100/DP$8)&gt;=90,4,IF((DP10*100/DP$8)&gt;=80,3.6,IF((DP10*100/DP$8)&gt;=70,3.2,IF((DP10*100/DP$8)&gt;=60,2.8,IF((DP10*100/DP$8)&gt;=50,2.4,IF((DP10*100/DP$8)&gt;=40,2,IF((DP10*100/DP$8)&gt;=35,1.6,0)))))))))))</f>
        <v>2.8</v>
      </c>
      <c r="DU10" s="35">
        <f>IF($F$6="C",G10,0)+IF($F$6="C",L10,0)+IF($U$6="C",V10,0)+IF($U$6="C",AA10,0)+IF($AJ$6="C",AK10,0)+IF($AJ$6="C",AP10,0)+IF($AY$6="C",AZ10,0)+IF($AY$6="C",BE10,0)+IF($BN$6="C",BO10,0)+IF($BN$6="C",BT10,0)+IF($CC$6="C",CD10,0)+IF($CC$6="C",CI10,0)+IF($CR$6="C",CS10,0)+IF($CR$6="C",CX10,0)+IF($DG$6="C",DH10,0)+IF($DG$6="C",DM10,0)</f>
        <v>37</v>
      </c>
      <c r="DV10" s="35">
        <f>IF(COUNTIF(E10:CA10,"ABS")&gt;0,"ABS",IF(COUNTIF(E10:CA10,"NG")&gt;0,"NG",IF(COUNTIF(E10:CA10,"OG")&gt;0,"OG",IF(AND($F$6="C",COUNTIF(H10:Q10,"ABS")&lt;=0,COUNTIF(H10:Q10,"NG")&lt;=0,COUNTIF(H10:Q10,"OG")&lt;=0),G10*I10+L10*N10,0)+IF(AND($U$6="C",COUNTIF(W10:AF10,"ABS")&lt;=0,COUNTIF(W10:AF10,"NG")&lt;=0,COUNTIF(W10:AF10,"OG")&lt;=0),V10*X10+AA10*AC10,0)+IF(AND($AJ$6="C",COUNTIF(AL10:AU10,"ABS")&lt;=0,COUNTIF(AL10:AU10,"NG")&lt;=0,COUNTIF(AL10:AU10,"OG")&lt;=0),AK10*AM10+AP10*AR10,0)+IF(AND($AY$6="C",COUNTIF(BA10:BJ10,"ABS")&lt;=0,COUNTIF(BA10:BJ10,"NG")&lt;=0,COUNTIF(BA10:BJ10,"OG")&lt;=0),AZ10*BB10+BE10*BG10,0)+IF(AND($BN$6="C",COUNTIF(BP10:BY10,"ABS")&lt;=0,COUNTIF(BP10:BY10,"NG")&lt;=0,COUNTIF(BP10:BY10,"OG")&lt;=0),BO10*BQ10+BT10*BV10,0)+IF(AND($CC$6="C",COUNTIF(CE10:CN10,"ABS")&lt;=0,COUNTIF(CE10:CN10,"NG")&lt;=0,COUNTIF(CE10:CN10,"OG")&lt;=0),CD10*CF10+CI10*CK10,0)+IF(AND($CR$6="C",COUNTIF(CT10:DC10,"ABS")&lt;=0,COUNTIF(CT10:DC10,"NG")&lt;=0,COUNTIF(CT10:DC10,"OG")&lt;=0),CS10*CU10+CX10*CZ10,0)+IF(AND($DG$6="C",COUNTIF(DI10:DR10,"ABS")&lt;=0,COUNTIF(DI10:DR10,"NG")&lt;=0,COUNTIF(DI10:DR10,"OG")&lt;=0),DH10*DJ10+DM10*DO10,0))))</f>
        <v>93.6</v>
      </c>
      <c r="DW10" s="35">
        <f>IF(COUNTIF(E10:CA10,"ABS")&gt;0,"ABS",IF(COUNTIF(E10:CA10,"NG")&gt;0,"NG",IF(COUNTIF(E10:CA10,"OG")&gt;0,"OG",IF(AND($F$6="C",COUNTIF(H10:Q10,"ABS")&lt;=0,COUNTIF(H10:Q10,"NG")&lt;=0,COUNTIF(H10:Q10,"OG")&lt;=0),(G10+L10)*Q10,0)+IF(AND($U$6="C",COUNTIF(W10:AF10,"ABS")&lt;=0,COUNTIF(W10:AF10,"NG")&lt;=0,COUNTIF(W10:AF10,"OG")&lt;=0),(V10+AA10)*AF10,0)+IF(AND($AJ$6="C",COUNTIF(AL10:AU10,"ABS")&lt;=0,COUNTIF(AL10:AU10,"NG")&lt;=0,COUNTIF(AL10:AU10,"OG")&lt;=0),(AK10+AP10)*AU10,0)+IF(AND($AY$6="C",COUNTIF(BA10:BJ10,"ABS")&lt;=0,COUNTIF(BA10:BJ10,"NG")&lt;=0,COUNTIF(BA10:BJ10,"OG")&lt;=0),(AZ10+BE10)*BJ10,0)+IF(AND($BN$6="C",COUNTIF(BP10:BY10,"ABS")&lt;=0,COUNTIF(BP10:BY10,"NG")&lt;=0,COUNTIF(BP10:BY10,"OG")&lt;=0),(BO10+BT10)*BY10,0)+IF(AND($CC$6="C",COUNTIF(CE10:CN10,"ABS")&lt;=0,COUNTIF(CE10:CN10,"NG")&lt;=0,COUNTIF(CE10:CN10,"OG")&lt;=0),(CD10+CI10)*CN10,0)+IF(AND($CR$6="C",COUNTIF(CT10:DC10,"ABS")&lt;=0,COUNTIF(CT10:DC10,"NG")&lt;=0,COUNTIF(CT10:DC10,"OG")&lt;=0),(CS10+CX10)*DC10,0)+IF(AND($DG$6="C",COUNTIF(DI10:DR10,"ABS")&lt;=0,COUNTIF(DI10:DR10,"NG")&lt;=0,COUNTIF(DI10:DR10,"OG")&lt;=0),(DH10+DM10)*DR10,0))))</f>
        <v>93.6</v>
      </c>
      <c r="DX10" s="35" t="str">
        <f>IF(COUNTIF(E10:CA10,"ABS")&gt;0,"ABS",IF(COUNTIF(E10:CA10,"NG")&gt;0,"NG",IF(COUNTIF(E10:CA10,"OG")&gt;0,"OG"," ")))</f>
        <v/>
      </c>
      <c r="DY10" s="35">
        <f>IF(DX10="ABS",0,IF(DX10="NG",0,IF(DX10="OG",0,ROUND(DV10/DU10,2))))</f>
        <v>2.5299999999999998</v>
      </c>
      <c r="DZ10" s="35">
        <f>IF(DX10="ABS",0,IF(DX10="NG",0,IF(DX10="OG",0,ROUND(DW10/DU10,2))))</f>
        <v>2.5299999999999998</v>
      </c>
      <c r="EA10" s="35">
        <f>RANK(DY10,$DY$10:$DY$38,0)</f>
        <v>18</v>
      </c>
      <c r="EB10" s="28">
        <f>'2NDML'!AO10</f>
        <v>55</v>
      </c>
    </row>
    <row r="11" spans="1:132" ht="19.5">
      <c r="A11" s="4">
        <f>'2NDML'!A11</f>
        <v>2</v>
      </c>
      <c r="B11" s="4" t="str">
        <f>'2NDML'!B11</f>
        <v>ST0800298</v>
      </c>
      <c r="C11" s="4">
        <f>'2NDML'!C11</f>
        <v>200202</v>
      </c>
      <c r="D11" s="4" t="str">
        <f>'2NDML'!D11</f>
        <v>ANJEL SHAH  ROUNIYAR</v>
      </c>
      <c r="E11" s="37">
        <f t="shared" si="0"/>
        <v>10</v>
      </c>
      <c r="F11" s="40">
        <f>'2NDML'!F11</f>
        <v>6</v>
      </c>
      <c r="G11" s="38">
        <f t="shared" si="1"/>
        <v>2.5</v>
      </c>
      <c r="H11" s="39" t="str">
        <f t="shared" ref="H11:H65" si="32">IF(F$8=0,0,IF(OR(F11=0,F11="ABS",F11="a"),"ABS",IF(OR(F11=0,F11=" ",F11=""),0,IF((F11*100/F$8)&gt;100,"OG",IF((F11*100/F$8)&gt;=90,"A+",IF((F11*100/F$8)&gt;=80,"A",IF((F11*100/F$8)&gt;=70,"B+",IF((F11*100/F$8)&gt;=60,"B",IF((F11*100/F$8)&gt;=50,"C+",IF((F11*100/F$8)&gt;=40,"C",IF((F11*100/F$8)&gt;=35,"D","NG")))))))))))</f>
        <v>B</v>
      </c>
      <c r="I11" s="39">
        <f t="shared" ref="I11:I65" si="33">IF(F$8=0,0,IF(OR(F11=0,F11="ABS",F11="a"),0,IF(OR(F11=0,F11=" ",F11=""),0,IF((F11*100/F$8)&gt;100,"OG",IF((F11*100/F$8)&gt;=90,4,IF((F11*100/F$8)&gt;=80,3.6,IF((F11*100/F$8)&gt;=70,3.2,IF((F11*100/F$8)&gt;=60,2.8,IF((F11*100/F$8)&gt;=50,2.4,IF((F11*100/F$8)&gt;=40,2,IF((F11*100/F$8)&gt;=35,1.6,0)))))))))))</f>
        <v>2.8</v>
      </c>
      <c r="J11" s="37">
        <f t="shared" si="2"/>
        <v>40</v>
      </c>
      <c r="K11" s="40">
        <f>'2NDML'!G11</f>
        <v>25</v>
      </c>
      <c r="L11" s="38">
        <f t="shared" si="3"/>
        <v>2.5</v>
      </c>
      <c r="M11" s="39" t="str">
        <f t="shared" ref="M11:M65" si="34">IF(K$8=0,0,IF(OR(K11=0,K11="ABS",K11="a"),"ABS",IF(OR(K11=0,K11=" ",K11=""),0,IF((K11*100/K$8)&gt;100,"OG",IF((K11*100/K$8)&gt;=90,"A+",IF((K11*100/K$8)&gt;=80,"A",IF((K11*100/K$8)&gt;=70,"B+",IF((K11*100/K$8)&gt;=60,"B",IF((K11*100/K$8)&gt;=50,"C+",IF((K11*100/K$8)&gt;=40,"C",IF((K11*100/K$8)&gt;=35,"D","NG")))))))))))</f>
        <v>B</v>
      </c>
      <c r="N11" s="39">
        <f t="shared" ref="N11:N65" si="35">IF(K$8=0,0,IF(OR(K11=0,K11="ABS",K11="a"),0,IF(OR(K11=0,K11=" ",K11=""),0,IF((K11*100/K$8)&gt;100,"OG",IF((K11*100/K$8)&gt;=90,4,IF((K11*100/K$8)&gt;=80,3.6,IF((K11*100/K$8)&gt;=70,3.2,IF((K11*100/K$8)&gt;=60,2.8,IF((K11*100/K$8)&gt;=50,2.4,IF((K11*100/K$8)&gt;=40,2,IF((K11*100/K$8)&gt;=35,1.6,0)))))))))))</f>
        <v>2.8</v>
      </c>
      <c r="O11" s="40">
        <f>'2NDML'!H11</f>
        <v>31</v>
      </c>
      <c r="P11" s="39" t="str">
        <f t="shared" ref="P11:P36" si="36">IF(F$8=0,"",IF(K$8=0,H11,IF(OR(O11=0,O11="ABS",O11="a"),"ABS",IF(OR(O11=0,O11=" ",O11=""),0,IF(Q11&gt;4,"OG",IF(Q11=4,"A+",IF(Q11&gt;=3.6,"A",IF(Q11&gt;=3.2,"B+",IF(Q11&gt;=2.8,"B",IF(Q11&gt;=2.4,"C+",IF(Q11&gt;=2,"C",IF(Q11&gt;=1.6,"D","NG"))))))))))))</f>
        <v>B</v>
      </c>
      <c r="Q11" s="39">
        <f t="shared" ref="Q11:Q36" si="37">IF(F$8=0,"",IF(K$8=0,H11,IF(OR(I11=0,N11=0),0,IF(OR(I11="OG",N11="OG"),"OG",IF(AND(G11=0,L11=0),0,ROUNDUP((G11*I11+L11*N11)/(G11+L11),2))))))</f>
        <v>2.8</v>
      </c>
      <c r="R11" s="66" t="str">
        <f t="shared" ref="R11:R36" si="38">IF(O$8=0,0,IF(OR(O11=0,O11="ABS",O11="a"),"ABS",IF(OR(O11=0,O11=" ",O11=""),0,IF((O11*100/O$8)&gt;100,"OG",IF((O11*100/O$8)&gt;=90,"A+",IF((O11*100/O$8)&gt;=80,"A",IF((O11*100/O$8)&gt;=70,"B+",IF((O11*100/O$8)&gt;=60,"B",IF((O11*100/O$8)&gt;=50,"C+",IF((O11*100/O$8)&gt;=40,"C",IF((O11*100/O$8)&gt;=35,"D","NG")))))))))))</f>
        <v>B</v>
      </c>
      <c r="S11" s="66">
        <f t="shared" ref="S11:S36" si="39">IF(O$8=0,0,IF(OR(O11=0,O11="ABS",O11="a"),0,IF(OR(O11=0,O11=" ",O11=""),"",IF((O11*100/O$8)&gt;100,"OG",IF((O11*100/O$8)&gt;=90,4,IF((O11*100/O$8)&gt;=80,3.6,IF((O11*100/O$8)&gt;=70,3.2,IF((O11*100/O$8)&gt;=60,2.8,IF((O11*100/O$8)&gt;=50,2.4,IF((O11*100/O$8)&gt;=40,2,IF((O11*100/O$8)&gt;=35,1.6,0)))))))))))</f>
        <v>2.8</v>
      </c>
      <c r="T11" s="37">
        <f t="shared" si="4"/>
        <v>10</v>
      </c>
      <c r="U11" s="40">
        <f>'2NDML'!J11</f>
        <v>6</v>
      </c>
      <c r="V11" s="38">
        <f t="shared" si="5"/>
        <v>2.5</v>
      </c>
      <c r="W11" s="39" t="str">
        <f t="shared" ref="W11:W65" si="40">IF(U$8=0,0,IF(OR(U11=0,U11="ABS",U11="a"),"ABS",IF(OR(U11=0,U11=" ",U11=""),0,IF((U11*100/U$8)&gt;100,"OG",IF((U11*100/U$8)&gt;=90,"A+",IF((U11*100/U$8)&gt;=80,"A",IF((U11*100/U$8)&gt;=70,"B+",IF((U11*100/U$8)&gt;=60,"B",IF((U11*100/U$8)&gt;=50,"C+",IF((U11*100/U$8)&gt;=40,"C",IF((U11*100/U$8)&gt;=35,"D","NG")))))))))))</f>
        <v>B</v>
      </c>
      <c r="X11" s="39">
        <f t="shared" ref="X11:X65" si="41">IF(U$8=0,0,IF(OR(U11=0,U11="ABS",U11="a"),0,IF(OR(U11=0,U11=" ",U11=""),0,IF((U11*100/U$8)&gt;100,"OG",IF((U11*100/U$8)&gt;=90,4,IF((U11*100/U$8)&gt;=80,3.6,IF((U11*100/U$8)&gt;=70,3.2,IF((U11*100/U$8)&gt;=60,2.8,IF((U11*100/U$8)&gt;=50,2.4,IF((U11*100/U$8)&gt;=40,2,IF((U11*100/U$8)&gt;=35,1.6,0)))))))))))</f>
        <v>2.8</v>
      </c>
      <c r="Y11" s="37">
        <f t="shared" si="6"/>
        <v>40</v>
      </c>
      <c r="Z11" s="40">
        <f>'2NDML'!K11</f>
        <v>24</v>
      </c>
      <c r="AA11" s="38">
        <f t="shared" si="7"/>
        <v>2.5</v>
      </c>
      <c r="AB11" s="39" t="str">
        <f t="shared" ref="AB11:AB65" si="42">IF(Z$8=0,0,IF(OR(Z11=0,Z11="ABS",Z11="a"),"ABS",IF(OR(Z11=0,Z11=" ",Z11=""),0,IF((Z11*100/Z$8)&gt;100,"OG",IF((Z11*100/Z$8)&gt;=90,"A+",IF((Z11*100/Z$8)&gt;=80,"A",IF((Z11*100/Z$8)&gt;=70,"B+",IF((Z11*100/Z$8)&gt;=60,"B",IF((Z11*100/Z$8)&gt;=50,"C+",IF((Z11*100/Z$8)&gt;=40,"C",IF((Z11*100/Z$8)&gt;=35,"D","NG")))))))))))</f>
        <v>B</v>
      </c>
      <c r="AC11" s="39">
        <f t="shared" ref="AC11:AC65" si="43">IF(Z$8=0,0,IF(OR(Z11=0,Z11="ABS",Z11="a"),0,IF(OR(Z11=0,Z11=" ",Z11=""),0,IF((Z11*100/Z$8)&gt;100,"OG",IF((Z11*100/Z$8)&gt;=90,4,IF((Z11*100/Z$8)&gt;=80,3.6,IF((Z11*100/Z$8)&gt;=70,3.2,IF((Z11*100/Z$8)&gt;=60,2.8,IF((Z11*100/Z$8)&gt;=50,2.4,IF((Z11*100/Z$8)&gt;=40,2,IF((Z11*100/Z$8)&gt;=35,1.6,0)))))))))))</f>
        <v>2.8</v>
      </c>
      <c r="AD11" s="40">
        <f>'2NDML'!L11</f>
        <v>30</v>
      </c>
      <c r="AE11" s="39" t="str">
        <f t="shared" ref="AE11:AE36" si="44">IF(U$8=0,"",IF(Z$8=0,W11,IF(OR(AD11=0,AD11="ABS",AD11="a"),"ABS",IF(OR(AD11=0,AD11=" ",AD11=""),0,IF(AF11&gt;4,"OG",IF(AF11=4,"A+",IF(AF11&gt;=3.6,"A",IF(AF11&gt;=3.2,"B+",IF(AF11&gt;=2.8,"B",IF(AF11&gt;=2.4,"C+",IF(AF11&gt;=2,"C",IF(AF11&gt;=1.6,"D","NG"))))))))))))</f>
        <v>B</v>
      </c>
      <c r="AF11" s="39">
        <f t="shared" ref="AF11:AF36" si="45">IF(U$8=0,"",IF(Z$8=0,W11,IF(OR(X11=0,AC11=0),0,IF(OR(X11="OG",AC11="OG"),"OG",IF(AND(V11=0,AA11=0),0,ROUNDUP((V11*X11+AA11*AC11)/(V11+AA11),2))))))</f>
        <v>2.8</v>
      </c>
      <c r="AG11" s="66" t="str">
        <f t="shared" ref="AG11:AG36" si="46">IF(AD$8=0,0,IF(OR(AD11=0,AD11="ABS",AD11="a"),"ABS",IF(OR(AD11=0,AD11=" ",AD11=""),0,IF((AD11*100/AD$8)&gt;100,"OG",IF((AD11*100/AD$8)&gt;=90,"A+",IF((AD11*100/AD$8)&gt;=80,"A",IF((AD11*100/AD$8)&gt;=70,"B+",IF((AD11*100/AD$8)&gt;=60,"B",IF((AD11*100/AD$8)&gt;=50,"C+",IF((AD11*100/AD$8)&gt;=40,"C",IF((AD11*100/AD$8)&gt;=35,"D","NG")))))))))))</f>
        <v>B</v>
      </c>
      <c r="AH11" s="66">
        <f t="shared" ref="AH11:AH36" si="47">IF(AD$8=0,0,IF(OR(AD11=0,AD11="ABS",AD11="a"),0,IF(OR(AD11=0,AD11=" ",AD11=""),"",IF((AD11*100/AD$8)&gt;100,"OG",IF((AD11*100/AD$8)&gt;=90,4,IF((AD11*100/AD$8)&gt;=80,3.6,IF((AD11*100/AD$8)&gt;=70,3.2,IF((AD11*100/AD$8)&gt;=60,2.8,IF((AD11*100/AD$8)&gt;=50,2.4,IF((AD11*100/AD$8)&gt;=40,2,IF((AD11*100/AD$8)&gt;=35,1.6,0)))))))))))</f>
        <v>2.8</v>
      </c>
      <c r="AI11" s="37">
        <f t="shared" si="8"/>
        <v>10</v>
      </c>
      <c r="AJ11" s="40">
        <f>'2NDML'!N11</f>
        <v>6</v>
      </c>
      <c r="AK11" s="38">
        <f t="shared" si="9"/>
        <v>2.5</v>
      </c>
      <c r="AL11" s="39" t="str">
        <f t="shared" ref="AL11:AL65" si="48">IF(AJ$8=0,0,IF(OR(AJ11=0,AJ11="ABS",AJ11="a"),"ABS",IF(OR(AJ11=0,AJ11=" ",AJ11=""),0,IF((AJ11*100/AJ$8)&gt;100,"OG",IF((AJ11*100/AJ$8)&gt;=90,"A+",IF((AJ11*100/AJ$8)&gt;=80,"A",IF((AJ11*100/AJ$8)&gt;=70,"B+",IF((AJ11*100/AJ$8)&gt;=60,"B",IF((AJ11*100/AJ$8)&gt;=50,"C+",IF((AJ11*100/AJ$8)&gt;=40,"C",IF((AJ11*100/AJ$8)&gt;=35,"D","NG")))))))))))</f>
        <v>B</v>
      </c>
      <c r="AM11" s="39">
        <f t="shared" ref="AM11:AM65" si="49">IF(AJ$8=0,0,IF(OR(AJ11=0,AJ11="ABS",AJ11="a"),0,IF(OR(AJ11=0,AJ11=" ",AJ11=""),0,IF((AJ11*100/AJ$8)&gt;100,"OG",IF((AJ11*100/AJ$8)&gt;=90,4,IF((AJ11*100/AJ$8)&gt;=80,3.6,IF((AJ11*100/AJ$8)&gt;=70,3.2,IF((AJ11*100/AJ$8)&gt;=60,2.8,IF((AJ11*100/AJ$8)&gt;=50,2.4,IF((AJ11*100/AJ$8)&gt;=40,2,IF((AJ11*100/AJ$8)&gt;=35,1.6,0)))))))))))</f>
        <v>2.8</v>
      </c>
      <c r="AN11" s="37">
        <f t="shared" si="10"/>
        <v>40</v>
      </c>
      <c r="AO11" s="40">
        <f>'2NDML'!O11</f>
        <v>23</v>
      </c>
      <c r="AP11" s="38">
        <f t="shared" si="11"/>
        <v>2.5</v>
      </c>
      <c r="AQ11" s="39" t="str">
        <f t="shared" ref="AQ11:AQ65" si="50">IF(AO$8=0,0,IF(OR(AO11=0,AO11="ABS",AO11="a"),"ABS",IF(OR(AO11=0,AO11=" ",AO11=""),0,IF((AO11*100/AO$8)&gt;100,"OG",IF((AO11*100/AO$8)&gt;=90,"A+",IF((AO11*100/AO$8)&gt;=80,"A",IF((AO11*100/AO$8)&gt;=70,"B+",IF((AO11*100/AO$8)&gt;=60,"B",IF((AO11*100/AO$8)&gt;=50,"C+",IF((AO11*100/AO$8)&gt;=40,"C",IF((AO11*100/AO$8)&gt;=35,"D","NG")))))))))))</f>
        <v>C+</v>
      </c>
      <c r="AR11" s="39">
        <f t="shared" ref="AR11:AR65" si="51">IF(AO$8=0,0,IF(OR(AO11=0,AO11="ABS",AO11="a"),0,IF(OR(AO11=0,AO11=" ",AO11=""),0,IF((AO11*100/AO$8)&gt;100,"OG",IF((AO11*100/AO$8)&gt;=90,4,IF((AO11*100/AO$8)&gt;=80,3.6,IF((AO11*100/AO$8)&gt;=70,3.2,IF((AO11*100/AO$8)&gt;=60,2.8,IF((AO11*100/AO$8)&gt;=50,2.4,IF((AO11*100/AO$8)&gt;=40,2,IF((AO11*100/AO$8)&gt;=35,1.6,0)))))))))))</f>
        <v>2.4</v>
      </c>
      <c r="AS11" s="40">
        <f>'2NDML'!P11</f>
        <v>29</v>
      </c>
      <c r="AT11" s="39" t="str">
        <f t="shared" ref="AT11:AT36" si="52">IF(AJ$8=0,"",IF(AO$8=0,AL11,IF(OR(AS11=0,AS11="ABS",AS11="a"),"ABS",IF(OR(AS11=0,AS11=" ",AS11=""),0,IF(AU11&gt;4,"OG",IF(AU11=4,"A+",IF(AU11&gt;=3.6,"A",IF(AU11&gt;=3.2,"B+",IF(AU11&gt;=2.8,"B",IF(AU11&gt;=2.4,"C+",IF(AU11&gt;=2,"C",IF(AU11&gt;=1.6,"D","NG"))))))))))))</f>
        <v>C+</v>
      </c>
      <c r="AU11" s="39">
        <f t="shared" ref="AU11:AU36" si="53">IF(AJ$8=0,"",IF(AO$8=0,AL11,IF(OR(AM11=0,AR11=0),0,IF(OR(AM11="OG",AR11="OG"),"OG",IF(AND(AK11=0,AP11=0),0,ROUNDUP((AK11*AM11+AP11*AR11)/(AK11+AP11),2))))))</f>
        <v>2.6</v>
      </c>
      <c r="AV11" s="66" t="str">
        <f t="shared" ref="AV11:AV36" si="54">IF(AS$8=0,0,IF(OR(AS11=0,AS11="ABS",AS11="a"),"ABS",IF(OR(AS11=0,AS11=" ",AS11=""),0,IF((AS11*100/AS$8)&gt;100,"OG",IF((AS11*100/AS$8)&gt;=90,"A+",IF((AS11*100/AS$8)&gt;=80,"A",IF((AS11*100/AS$8)&gt;=70,"B+",IF((AS11*100/AS$8)&gt;=60,"B",IF((AS11*100/AS$8)&gt;=50,"C+",IF((AS11*100/AS$8)&gt;=40,"C",IF((AS11*100/AS$8)&gt;=35,"D","NG")))))))))))</f>
        <v>C+</v>
      </c>
      <c r="AW11" s="66">
        <f t="shared" ref="AW11:AW36" si="55">IF(AS$8=0,0,IF(OR(AS11=0,AS11="ABS",AS11="a"),0,IF(OR(AS11=0,AS11=" ",AS11=""),"",IF((AS11*100/AS$8)&gt;100,"OG",IF((AS11*100/AS$8)&gt;=90,4,IF((AS11*100/AS$8)&gt;=80,3.6,IF((AS11*100/AS$8)&gt;=70,3.2,IF((AS11*100/AS$8)&gt;=60,2.8,IF((AS11*100/AS$8)&gt;=50,2.4,IF((AS11*100/AS$8)&gt;=40,2,IF((AS11*100/AS$8)&gt;=35,1.6,0)))))))))))</f>
        <v>2.4</v>
      </c>
      <c r="AX11" s="37">
        <f t="shared" si="12"/>
        <v>10</v>
      </c>
      <c r="AY11" s="40">
        <f>'2NDML'!R11</f>
        <v>6</v>
      </c>
      <c r="AZ11" s="38">
        <f t="shared" si="13"/>
        <v>2.5</v>
      </c>
      <c r="BA11" s="39" t="str">
        <f t="shared" ref="BA11:BA65" si="56">IF(AY$8=0,0,IF(OR(AY11=0,AY11="ABS",AY11="a"),"ABS",IF(OR(AY11=0,AY11=" ",AY11=""),0,IF((AY11*100/AY$8)&gt;100,"OG",IF((AY11*100/AY$8)&gt;=90,"A+",IF((AY11*100/AY$8)&gt;=80,"A",IF((AY11*100/AY$8)&gt;=70,"B+",IF((AY11*100/AY$8)&gt;=60,"B",IF((AY11*100/AY$8)&gt;=50,"C+",IF((AY11*100/AY$8)&gt;=40,"C",IF((AY11*100/AY$8)&gt;=35,"D","NG")))))))))))</f>
        <v>B</v>
      </c>
      <c r="BB11" s="39">
        <f t="shared" ref="BB11:BB65" si="57">IF(AY$8=0,0,IF(OR(AY11=0,AY11="ABS",AY11="a"),0,IF(OR(AY11=0,AY11=" ",AY11=""),0,IF((AY11*100/AY$8)&gt;100,"OG",IF((AY11*100/AY$8)&gt;=90,4,IF((AY11*100/AY$8)&gt;=80,3.6,IF((AY11*100/AY$8)&gt;=70,3.2,IF((AY11*100/AY$8)&gt;=60,2.8,IF((AY11*100/AY$8)&gt;=50,2.4,IF((AY11*100/AY$8)&gt;=40,2,IF((AY11*100/AY$8)&gt;=35,1.6,0)))))))))))</f>
        <v>2.8</v>
      </c>
      <c r="BC11" s="37">
        <f t="shared" si="14"/>
        <v>40</v>
      </c>
      <c r="BD11" s="40">
        <f>'2NDML'!S11</f>
        <v>23</v>
      </c>
      <c r="BE11" s="38">
        <f t="shared" si="15"/>
        <v>2.5</v>
      </c>
      <c r="BF11" s="39" t="str">
        <f t="shared" ref="BF11:BF65" si="58">IF(BD$8=0,0,IF(OR(BD11=0,BD11="ABS",BD11="a"),"ABS",IF(OR(BD11=0,BD11=" ",BD11=""),0,IF((BD11*100/BD$8)&gt;100,"OG",IF((BD11*100/BD$8)&gt;=90,"A+",IF((BD11*100/BD$8)&gt;=80,"A",IF((BD11*100/BD$8)&gt;=70,"B+",IF((BD11*100/BD$8)&gt;=60,"B",IF((BD11*100/BD$8)&gt;=50,"C+",IF((BD11*100/BD$8)&gt;=40,"C",IF((BD11*100/BD$8)&gt;=35,"D","NG")))))))))))</f>
        <v>C+</v>
      </c>
      <c r="BG11" s="39">
        <f t="shared" ref="BG11:BG65" si="59">IF(BD$8=0,0,IF(OR(BD11=0,BD11="ABS",BD11="a"),0,IF(OR(BD11=0,BD11=" ",BD11=""),0,IF((BD11*100/BD$8)&gt;100,"OG",IF((BD11*100/BD$8)&gt;=90,4,IF((BD11*100/BD$8)&gt;=80,3.6,IF((BD11*100/BD$8)&gt;=70,3.2,IF((BD11*100/BD$8)&gt;=60,2.8,IF((BD11*100/BD$8)&gt;=50,2.4,IF((BD11*100/BD$8)&gt;=40,2,IF((BD11*100/BD$8)&gt;=35,1.6,0)))))))))))</f>
        <v>2.4</v>
      </c>
      <c r="BH11" s="40">
        <f>'2NDML'!T11</f>
        <v>29</v>
      </c>
      <c r="BI11" s="39" t="str">
        <f t="shared" ref="BI11:BI36" si="60">IF(AY$8=0,"",IF(BD$8=0,BA11,IF(OR(BH11=0,BH11="ABS",BH11="a"),"ABS",IF(OR(BH11=0,BH11=" ",BH11=""),0,IF(BJ11&gt;4,"OG",IF(BJ11=4,"A+",IF(BJ11&gt;=3.6,"A",IF(BJ11&gt;=3.2,"B+",IF(BJ11&gt;=2.8,"B",IF(BJ11&gt;=2.4,"C+",IF(BJ11&gt;=2,"C",IF(BJ11&gt;=1.6,"D","NG"))))))))))))</f>
        <v>C+</v>
      </c>
      <c r="BJ11" s="39">
        <f t="shared" ref="BJ11:BJ36" si="61">IF(AY$8=0,"",IF(BD$8=0,BA11,IF(OR(BB11=0,BG11=0),0,IF(OR(BB11="OG",BG11="OG"),"OG",IF(AND(AZ11=0,BE11=0),0,ROUNDUP((AZ11*BB11+BE11*BG11)/(AZ11+BE11),2))))))</f>
        <v>2.6</v>
      </c>
      <c r="BK11" s="66" t="str">
        <f t="shared" ref="BK11:BK36" si="62">IF(BH$8=0,0,IF(OR(BH11=0,BH11="ABS",BH11="a"),"ABS",IF(OR(BH11=0,BH11=" ",BH11=""),0,IF((BH11*100/BH$8)&gt;100,"OG",IF((BH11*100/BH$8)&gt;=90,"A+",IF((BH11*100/BH$8)&gt;=80,"A",IF((BH11*100/BH$8)&gt;=70,"B+",IF((BH11*100/BH$8)&gt;=60,"B",IF((BH11*100/BH$8)&gt;=50,"C+",IF((BH11*100/BH$8)&gt;=40,"C",IF((BH11*100/BH$8)&gt;=35,"D","NG")))))))))))</f>
        <v>C+</v>
      </c>
      <c r="BL11" s="66">
        <f t="shared" ref="BL11:BL36" si="63">IF(BH$8=0,0,IF(OR(BH11=0,BH11="ABS",BH11="a"),0,IF(OR(BH11=0,BH11=" ",BH11=""),"",IF((BH11*100/BH$8)&gt;100,"OG",IF((BH11*100/BH$8)&gt;=90,4,IF((BH11*100/BH$8)&gt;=80,3.6,IF((BH11*100/BH$8)&gt;=70,3.2,IF((BH11*100/BH$8)&gt;=60,2.8,IF((BH11*100/BH$8)&gt;=50,2.4,IF((BH11*100/BH$8)&gt;=40,2,IF((BH11*100/BH$8)&gt;=35,1.6,0)))))))))))</f>
        <v>2.4</v>
      </c>
      <c r="BM11" s="37">
        <f t="shared" si="16"/>
        <v>10</v>
      </c>
      <c r="BN11" s="40">
        <f>'2NDML'!V11</f>
        <v>6</v>
      </c>
      <c r="BO11" s="38">
        <f t="shared" si="17"/>
        <v>2.5</v>
      </c>
      <c r="BP11" s="39" t="str">
        <f t="shared" ref="BP11:BP65" si="64">IF(BN$8=0,0,IF(OR(BN11=0,BN11="ABS",BN11="a"),"ABS",IF(OR(BN11=0,BN11=" ",BN11=""),0,IF((BN11*100/BN$8)&gt;100,"OG",IF((BN11*100/BN$8)&gt;=90,"A+",IF((BN11*100/BN$8)&gt;=80,"A",IF((BN11*100/BN$8)&gt;=70,"B+",IF((BN11*100/BN$8)&gt;=60,"B",IF((BN11*100/BN$8)&gt;=50,"C+",IF((BN11*100/BN$8)&gt;=40,"C",IF((BN11*100/BN$8)&gt;=35,"D","NG")))))))))))</f>
        <v>B</v>
      </c>
      <c r="BQ11" s="39">
        <f t="shared" ref="BQ11:BQ65" si="65">IF(BN$8=0,0,IF(OR(BN11=0,BN11="ABS",BN11="a"),0,IF(OR(BN11=0,BN11=" ",BN11=""),0,IF((BN11*100/BN$8)&gt;100,"OG",IF((BN11*100/BN$8)&gt;=90,4,IF((BN11*100/BN$8)&gt;=80,3.6,IF((BN11*100/BN$8)&gt;=70,3.2,IF((BN11*100/BN$8)&gt;=60,2.8,IF((BN11*100/BN$8)&gt;=50,2.4,IF((BN11*100/BN$8)&gt;=40,2,IF((BN11*100/BN$8)&gt;=35,1.6,0)))))))))))</f>
        <v>2.8</v>
      </c>
      <c r="BR11" s="37">
        <f t="shared" si="18"/>
        <v>40</v>
      </c>
      <c r="BS11" s="40">
        <f>'2NDML'!W11</f>
        <v>24</v>
      </c>
      <c r="BT11" s="38">
        <f t="shared" si="19"/>
        <v>2.5</v>
      </c>
      <c r="BU11" s="39" t="str">
        <f t="shared" ref="BU11:BU65" si="66">IF(BS$8=0,0,IF(OR(BS11=0,BS11="ABS",BS11="a"),"ABS",IF(OR(BS11=0,BS11=" ",BS11=""),0,IF((BS11*100/BS$8)&gt;100,"OG",IF((BS11*100/BS$8)&gt;=90,"A+",IF((BS11*100/BS$8)&gt;=80,"A",IF((BS11*100/BS$8)&gt;=70,"B+",IF((BS11*100/BS$8)&gt;=60,"B",IF((BS11*100/BS$8)&gt;=50,"C+",IF((BS11*100/BS$8)&gt;=40,"C",IF((BS11*100/BS$8)&gt;=35,"D","NG")))))))))))</f>
        <v>B</v>
      </c>
      <c r="BV11" s="39">
        <f t="shared" ref="BV11:BV65" si="67">IF(BS$8=0,0,IF(OR(BS11=0,BS11="ABS",BS11="a"),0,IF(OR(BS11=0,BS11=" ",BS11=""),0,IF((BS11*100/BS$8)&gt;100,"OG",IF((BS11*100/BS$8)&gt;=90,4,IF((BS11*100/BS$8)&gt;=80,3.6,IF((BS11*100/BS$8)&gt;=70,3.2,IF((BS11*100/BS$8)&gt;=60,2.8,IF((BS11*100/BS$8)&gt;=50,2.4,IF((BS11*100/BS$8)&gt;=40,2,IF((BS11*100/BS$8)&gt;=35,1.6,0)))))))))))</f>
        <v>2.8</v>
      </c>
      <c r="BW11" s="40">
        <f>'2NDML'!X11</f>
        <v>30</v>
      </c>
      <c r="BX11" s="39" t="str">
        <f t="shared" ref="BX11:BX36" si="68">IF(BN$8=0,"",IF(BS$8=0,BP11,IF(OR(BW11=0,BW11="ABS",BW11="a"),"ABS",IF(OR(BW11=0,BW11=" ",BW11=""),0,IF(BY11&gt;4,"OG",IF(BY11=4,"A+",IF(BY11&gt;=3.6,"A",IF(BY11&gt;=3.2,"B+",IF(BY11&gt;=2.8,"B",IF(BY11&gt;=2.4,"C+",IF(BY11&gt;=2,"C",IF(BY11&gt;=1.6,"D","NG"))))))))))))</f>
        <v>B</v>
      </c>
      <c r="BY11" s="39">
        <f t="shared" ref="BY11:BY36" si="69">IF(BN$8=0,"",IF(BS$8=0,BP11,IF(OR(BQ11=0,BV11=0),0,IF(OR(BQ11="OG",BV11="OG"),"OG",IF(AND(BO11=0,BT11=0),0,ROUNDUP((BO11*BQ11+BT11*BV11)/(BO11+BT11),2))))))</f>
        <v>2.8</v>
      </c>
      <c r="BZ11" s="66" t="str">
        <f t="shared" ref="BZ11:BZ36" si="70">IF(BW$8=0,0,IF(OR(BW11=0,BW11="ABS",BW11="a"),"ABS",IF(OR(BW11=0,BW11=" ",BW11=""),0,IF((BW11*100/BW$8)&gt;100,"OG",IF((BW11*100/BW$8)&gt;=90,"A+",IF((BW11*100/BW$8)&gt;=80,"A",IF((BW11*100/BW$8)&gt;=70,"B+",IF((BW11*100/BW$8)&gt;=60,"B",IF((BW11*100/BW$8)&gt;=50,"C+",IF((BW11*100/BW$8)&gt;=40,"C",IF((BW11*100/BW$8)&gt;=35,"D","NG")))))))))))</f>
        <v>B</v>
      </c>
      <c r="CA11" s="66">
        <f t="shared" ref="CA11:CA36" si="71">IF(BW$8=0,0,IF(OR(BW11=0,BW11="ABS",BW11="a"),0,IF(OR(BW11=0,BW11=" ",BW11=""),"",IF((BW11*100/BW$8)&gt;100,"OG",IF((BW11*100/BW$8)&gt;=90,4,IF((BW11*100/BW$8)&gt;=80,3.6,IF((BW11*100/BW$8)&gt;=70,3.2,IF((BW11*100/BW$8)&gt;=60,2.8,IF((BW11*100/BW$8)&gt;=50,2.4,IF((BW11*100/BW$8)&gt;=40,2,IF((BW11*100/BW$8)&gt;=35,1.6,0)))))))))))</f>
        <v>2.8</v>
      </c>
      <c r="CB11" s="37">
        <f t="shared" si="20"/>
        <v>5</v>
      </c>
      <c r="CC11" s="40">
        <f>'2NDML'!Z11</f>
        <v>5</v>
      </c>
      <c r="CD11" s="38">
        <f t="shared" si="21"/>
        <v>2</v>
      </c>
      <c r="CE11" s="39" t="str">
        <f t="shared" ref="CE11:CE65" si="72">IF(CC$8=0,0,IF(OR(CC11=0,CC11="ABS",CC11="a"),"ABS",IF(OR(CC11=0,CC11=" ",CC11=""),0,IF((CC11*100/CC$8)&gt;100,"OG",IF((CC11*100/CC$8)&gt;=90,"A+",IF((CC11*100/CC$8)&gt;=80,"A",IF((CC11*100/CC$8)&gt;=70,"B+",IF((CC11*100/CC$8)&gt;=60,"B",IF((CC11*100/CC$8)&gt;=50,"C+",IF((CC11*100/CC$8)&gt;=40,"C",IF((CC11*100/CC$8)&gt;=35,"D","NG")))))))))))</f>
        <v>A+</v>
      </c>
      <c r="CF11" s="39">
        <f t="shared" ref="CF11:CF65" si="73">IF(CC$8=0,0,IF(OR(CC11=0,CC11="ABS",CC11="a"),0,IF(OR(CC11=0,CC11=" ",CC11=""),0,IF((CC11*100/CC$8)&gt;100,"OG",IF((CC11*100/CC$8)&gt;=90,4,IF((CC11*100/CC$8)&gt;=80,3.6,IF((CC11*100/CC$8)&gt;=70,3.2,IF((CC11*100/CC$8)&gt;=60,2.8,IF((CC11*100/CC$8)&gt;=50,2.4,IF((CC11*100/CC$8)&gt;=40,2,IF((CC11*100/CC$8)&gt;=35,1.6,0)))))))))))</f>
        <v>4</v>
      </c>
      <c r="CG11" s="37">
        <f t="shared" si="22"/>
        <v>20</v>
      </c>
      <c r="CH11" s="40">
        <f>'2NDML'!AA11</f>
        <v>18</v>
      </c>
      <c r="CI11" s="38">
        <f t="shared" si="23"/>
        <v>2</v>
      </c>
      <c r="CJ11" s="39" t="str">
        <f t="shared" ref="CJ11:CJ65" si="74">IF(CH$8=0,0,IF(OR(CH11=0,CH11="ABS",CH11="a"),"ABS",IF(OR(CH11=0,CH11=" ",CH11=""),0,IF((CH11*100/CH$8)&gt;100,"OG",IF((CH11*100/CH$8)&gt;=90,"A+",IF((CH11*100/CH$8)&gt;=80,"A",IF((CH11*100/CH$8)&gt;=70,"B+",IF((CH11*100/CH$8)&gt;=60,"B",IF((CH11*100/CH$8)&gt;=50,"C+",IF((CH11*100/CH$8)&gt;=40,"C",IF((CH11*100/CH$8)&gt;=35,"D","NG")))))))))))</f>
        <v>A+</v>
      </c>
      <c r="CK11" s="39">
        <f t="shared" ref="CK11:CK65" si="75">IF(CH$8=0,0,IF(OR(CH11=0,CH11="ABS",CH11="a"),0,IF(OR(CH11=0,CH11=" ",CH11=""),0,IF((CH11*100/CH$8)&gt;100,"OG",IF((CH11*100/CH$8)&gt;=90,4,IF((CH11*100/CH$8)&gt;=80,3.6,IF((CH11*100/CH$8)&gt;=70,3.2,IF((CH11*100/CH$8)&gt;=60,2.8,IF((CH11*100/CH$8)&gt;=50,2.4,IF((CH11*100/CH$8)&gt;=40,2,IF((CH11*100/CH$8)&gt;=35,1.6,0)))))))))))</f>
        <v>4</v>
      </c>
      <c r="CL11" s="40">
        <f>'2NDML'!AB11</f>
        <v>23</v>
      </c>
      <c r="CM11" s="39" t="str">
        <f t="shared" ref="CM11:CM36" si="76">IF(CC$8=0,"",IF(CH$8=0,CE11,IF(OR(CL11=0,CL11="ABS",CL11="a"),"ABS",IF(OR(CL11=0,CL11=" ",CL11=""),0,IF(CN11&gt;4,"OG",IF(CN11=4,"A+",IF(CN11&gt;=3.6,"A",IF(CN11&gt;=3.2,"B+",IF(CN11&gt;=2.8,"B",IF(CN11&gt;=2.4,"C+",IF(CN11&gt;=2,"C",IF(CN11&gt;=1.6,"D","NG"))))))))))))</f>
        <v>A+</v>
      </c>
      <c r="CN11" s="39">
        <f t="shared" ref="CN11:CN36" si="77">IF(CC$8=0,"",IF(CH$8=0,CE11,IF(OR(CF11=0,CK11=0),0,IF(OR(CF11="OG",CK11="OG"),"OG",IF(AND(CD11=0,CI11=0),0,ROUNDUP((CD11*CF11+CI11*CK11)/(CD11+CI11),2))))))</f>
        <v>4</v>
      </c>
      <c r="CO11" s="66" t="str">
        <f t="shared" ref="CO11:CO36" si="78">IF(CL$8=0,0,IF(OR(CL11=0,CL11="ABS",CL11="a"),"ABS",IF(OR(CL11=0,CL11=" ",CL11=""),0,IF((CL11*100/CL$8)&gt;100,"OG",IF((CL11*100/CL$8)&gt;=90,"A+",IF((CL11*100/CL$8)&gt;=80,"A",IF((CL11*100/CL$8)&gt;=70,"B+",IF((CL11*100/CL$8)&gt;=60,"B",IF((CL11*100/CL$8)&gt;=50,"C+",IF((CL11*100/CL$8)&gt;=40,"C",IF((CL11*100/CL$8)&gt;=35,"D","NG")))))))))))</f>
        <v>A+</v>
      </c>
      <c r="CP11" s="66">
        <f t="shared" ref="CP11:CP36" si="79">IF(CL$8=0,0,IF(OR(CL11=0,CL11="ABS",CL11="a"),0,IF(OR(CL11=0,CL11=" ",CL11=""),"",IF((CL11*100/CL$8)&gt;100,"OG",IF((CL11*100/CL$8)&gt;=90,4,IF((CL11*100/CL$8)&gt;=80,3.6,IF((CL11*100/CL$8)&gt;=70,3.2,IF((CL11*100/CL$8)&gt;=60,2.8,IF((CL11*100/CL$8)&gt;=50,2.4,IF((CL11*100/CL$8)&gt;=40,2,IF((CL11*100/CL$8)&gt;=35,1.6,0)))))))))))</f>
        <v>4</v>
      </c>
      <c r="CQ11" s="37">
        <f t="shared" si="24"/>
        <v>5</v>
      </c>
      <c r="CR11" s="40">
        <f>'2NDML'!AD11</f>
        <v>5</v>
      </c>
      <c r="CS11" s="38">
        <f t="shared" si="25"/>
        <v>2</v>
      </c>
      <c r="CT11" s="39" t="str">
        <f t="shared" ref="CT11:CT65" si="80">IF(CR$8=0,0,IF(OR(CR11=0,CR11="ABS",CR11="a"),"ABS",IF(OR(CR11=0,CR11=" ",CR11=""),0,IF((CR11*100/CR$8)&gt;100,"OG",IF((CR11*100/CR$8)&gt;=90,"A+",IF((CR11*100/CR$8)&gt;=80,"A",IF((CR11*100/CR$8)&gt;=70,"B+",IF((CR11*100/CR$8)&gt;=60,"B",IF((CR11*100/CR$8)&gt;=50,"C+",IF((CR11*100/CR$8)&gt;=40,"C",IF((CR11*100/CR$8)&gt;=35,"D","NG")))))))))))</f>
        <v>A+</v>
      </c>
      <c r="CU11" s="39">
        <f t="shared" ref="CU11:CU65" si="81">IF(CR$8=0,0,IF(OR(CR11=0,CR11="ABS",CR11="a"),0,IF(OR(CR11=0,CR11=" ",CR11=""),0,IF((CR11*100/CR$8)&gt;100,"OG",IF((CR11*100/CR$8)&gt;=90,4,IF((CR11*100/CR$8)&gt;=80,3.6,IF((CR11*100/CR$8)&gt;=70,3.2,IF((CR11*100/CR$8)&gt;=60,2.8,IF((CR11*100/CR$8)&gt;=50,2.4,IF((CR11*100/CR$8)&gt;=40,2,IF((CR11*100/CR$8)&gt;=35,1.6,0)))))))))))</f>
        <v>4</v>
      </c>
      <c r="CV11" s="37">
        <f t="shared" si="26"/>
        <v>20</v>
      </c>
      <c r="CW11" s="40">
        <f>'2NDML'!AE11</f>
        <v>18</v>
      </c>
      <c r="CX11" s="38">
        <f t="shared" si="27"/>
        <v>2</v>
      </c>
      <c r="CY11" s="39" t="str">
        <f t="shared" ref="CY11:CY65" si="82">IF(CW$8=0,0,IF(OR(CW11=0,CW11="ABS",CW11="a"),"ABS",IF(OR(CW11=0,CW11=" ",CW11=""),0,IF((CW11*100/CW$8)&gt;100,"OG",IF((CW11*100/CW$8)&gt;=90,"A+",IF((CW11*100/CW$8)&gt;=80,"A",IF((CW11*100/CW$8)&gt;=70,"B+",IF((CW11*100/CW$8)&gt;=60,"B",IF((CW11*100/CW$8)&gt;=50,"C+",IF((CW11*100/CW$8)&gt;=40,"C",IF((CW11*100/CW$8)&gt;=35,"D","NG")))))))))))</f>
        <v>A+</v>
      </c>
      <c r="CZ11" s="39">
        <f t="shared" ref="CZ11:CZ65" si="83">IF(CW$8=0,0,IF(OR(CW11=0,CW11="ABS",CW11="a"),0,IF(OR(CW11=0,CW11=" ",CW11=""),0,IF((CW11*100/CW$8)&gt;100,"OG",IF((CW11*100/CW$8)&gt;=90,4,IF((CW11*100/CW$8)&gt;=80,3.6,IF((CW11*100/CW$8)&gt;=70,3.2,IF((CW11*100/CW$8)&gt;=60,2.8,IF((CW11*100/CW$8)&gt;=50,2.4,IF((CW11*100/CW$8)&gt;=40,2,IF((CW11*100/CW$8)&gt;=35,1.6,0)))))))))))</f>
        <v>4</v>
      </c>
      <c r="DA11" s="40">
        <f>'2NDML'!AF11</f>
        <v>23</v>
      </c>
      <c r="DB11" s="39" t="str">
        <f t="shared" ref="DB11:DB36" si="84">IF(CR$8=0,"",IF(CW$8=0,CT11,IF(OR(DA11=0,DA11="ABS",DA11="a"),"ABS",IF(OR(DA11=0,DA11=" ",DA11=""),0,IF(DC11&gt;4,"OG",IF(DC11=4,"A+",IF(DC11&gt;=3.6,"A",IF(DC11&gt;=3.2,"B+",IF(DC11&gt;=2.8,"B",IF(DC11&gt;=2.4,"C+",IF(DC11&gt;=2,"C",IF(DC11&gt;=1.6,"D","NG"))))))))))))</f>
        <v>A+</v>
      </c>
      <c r="DC11" s="39">
        <f t="shared" ref="DC11:DC36" si="85">IF(CR$8=0,"",IF(CW$8=0,CT11,IF(OR(CU11=0,CZ11=0),0,IF(OR(CU11="OG",CZ11="OG"),"OG",IF(AND(CS11=0,CX11=0),0,ROUNDUP((CS11*CU11+CX11*CZ11)/(CS11+CX11),2))))))</f>
        <v>4</v>
      </c>
      <c r="DD11" s="66" t="str">
        <f t="shared" ref="DD11:DD36" si="86">IF(DA$8=0,0,IF(OR(DA11=0,DA11="ABS",DA11="a"),"ABS",IF(OR(DA11=0,DA11=" ",DA11=""),0,IF((DA11*100/DA$8)&gt;100,"OG",IF((DA11*100/DA$8)&gt;=90,"A+",IF((DA11*100/DA$8)&gt;=80,"A",IF((DA11*100/DA$8)&gt;=70,"B+",IF((DA11*100/DA$8)&gt;=60,"B",IF((DA11*100/DA$8)&gt;=50,"C+",IF((DA11*100/DA$8)&gt;=40,"C",IF((DA11*100/DA$8)&gt;=35,"D","NG")))))))))))</f>
        <v>A+</v>
      </c>
      <c r="DE11" s="66">
        <f t="shared" ref="DE11:DE36" si="87">IF(DA$8=0,0,IF(OR(DA11=0,DA11="ABS",DA11="a"),0,IF(OR(DA11=0,DA11=" ",DA11=""),"",IF((DA11*100/DA$8)&gt;100,"OG",IF((DA11*100/DA$8)&gt;=90,4,IF((DA11*100/DA$8)&gt;=80,3.6,IF((DA11*100/DA$8)&gt;=70,3.2,IF((DA11*100/DA$8)&gt;=60,2.8,IF((DA11*100/DA$8)&gt;=50,2.4,IF((DA11*100/DA$8)&gt;=40,2,IF((DA11*100/DA$8)&gt;=35,1.6,0)))))))))))</f>
        <v>4</v>
      </c>
      <c r="DF11" s="37">
        <f t="shared" si="28"/>
        <v>5</v>
      </c>
      <c r="DG11" s="40">
        <f>'2NDML'!AH11</f>
        <v>3</v>
      </c>
      <c r="DH11" s="38">
        <f t="shared" si="29"/>
        <v>2</v>
      </c>
      <c r="DI11" s="39" t="str">
        <f t="shared" ref="DI11:DI65" si="88">IF(DG$8=0,0,IF(OR(DG11=0,DG11="ABS",DG11="a"),"ABS",IF(OR(DG11=0,DG11=" ",DG11=""),0,IF((DG11*100/DG$8)&gt;100,"OG",IF((DG11*100/DG$8)&gt;=90,"A+",IF((DG11*100/DG$8)&gt;=80,"A",IF((DG11*100/DG$8)&gt;=70,"B+",IF((DG11*100/DG$8)&gt;=60,"B",IF((DG11*100/DG$8)&gt;=50,"C+",IF((DG11*100/DG$8)&gt;=40,"C",IF((DG11*100/DG$8)&gt;=35,"D","NG")))))))))))</f>
        <v>B</v>
      </c>
      <c r="DJ11" s="39">
        <f t="shared" ref="DJ11:DJ65" si="89">IF(DG$8=0,0,IF(OR(DG11=0,DG11="ABS",DG11="a"),0,IF(OR(DG11=0,DG11=" ",DG11=""),0,IF((DG11*100/DG$8)&gt;100,"OG",IF((DG11*100/DG$8)&gt;=90,4,IF((DG11*100/DG$8)&gt;=80,3.6,IF((DG11*100/DG$8)&gt;=70,3.2,IF((DG11*100/DG$8)&gt;=60,2.8,IF((DG11*100/DG$8)&gt;=50,2.4,IF((DG11*100/DG$8)&gt;=40,2,IF((DG11*100/DG$8)&gt;=35,1.6,0)))))))))))</f>
        <v>2.8</v>
      </c>
      <c r="DK11" s="37">
        <f t="shared" si="30"/>
        <v>20</v>
      </c>
      <c r="DL11" s="40">
        <f>'2NDML'!AI11</f>
        <v>18</v>
      </c>
      <c r="DM11" s="38">
        <f t="shared" si="31"/>
        <v>2</v>
      </c>
      <c r="DN11" s="39" t="str">
        <f t="shared" ref="DN11:DN65" si="90">IF(DL$8=0,0,IF(OR(DL11=0,DL11="ABS",DL11="a"),"ABS",IF(OR(DL11=0,DL11=" ",DL11=""),0,IF((DL11*100/DL$8)&gt;100,"OG",IF((DL11*100/DL$8)&gt;=90,"A+",IF((DL11*100/DL$8)&gt;=80,"A",IF((DL11*100/DL$8)&gt;=70,"B+",IF((DL11*100/DL$8)&gt;=60,"B",IF((DL11*100/DL$8)&gt;=50,"C+",IF((DL11*100/DL$8)&gt;=40,"C",IF((DL11*100/DL$8)&gt;=35,"D","NG")))))))))))</f>
        <v>A+</v>
      </c>
      <c r="DO11" s="39">
        <f t="shared" ref="DO11:DO65" si="91">IF(DL$8=0,0,IF(OR(DL11=0,DL11="ABS",DL11="a"),0,IF(OR(DL11=0,DL11=" ",DL11=""),0,IF((DL11*100/DL$8)&gt;100,"OG",IF((DL11*100/DL$8)&gt;=90,4,IF((DL11*100/DL$8)&gt;=80,3.6,IF((DL11*100/DL$8)&gt;=70,3.2,IF((DL11*100/DL$8)&gt;=60,2.8,IF((DL11*100/DL$8)&gt;=50,2.4,IF((DL11*100/DL$8)&gt;=40,2,IF((DL11*100/DL$8)&gt;=35,1.6,0)))))))))))</f>
        <v>4</v>
      </c>
      <c r="DP11" s="40">
        <f>'2NDML'!AJ11</f>
        <v>21</v>
      </c>
      <c r="DQ11" s="39" t="str">
        <f t="shared" ref="DQ11:DQ36" si="92">IF(DG$8=0,"",IF(DL$8=0,DI11,IF(OR(DP11=0,DP11="ABS",DP11="a"),"ABS",IF(OR(DP11=0,DP11=" ",DP11=""),0,IF(DR11&gt;4,"OG",IF(DR11=4,"A+",IF(DR11&gt;=3.6,"A",IF(DR11&gt;=3.2,"B+",IF(DR11&gt;=2.8,"B",IF(DR11&gt;=2.4,"C+",IF(DR11&gt;=2,"C",IF(DR11&gt;=1.6,"D","NG"))))))))))))</f>
        <v>B+</v>
      </c>
      <c r="DR11" s="39">
        <f t="shared" ref="DR11:DR36" si="93">IF(DG$8=0,"",IF(DL$8=0,DI11,IF(OR(DJ11=0,DO11=0),0,IF(OR(DJ11="OG",DO11="OG"),"OG",IF(AND(DH11=0,DM11=0),0,ROUNDUP((DH11*DJ11+DM11*DO11)/(DH11+DM11),2))))))</f>
        <v>3.4</v>
      </c>
      <c r="DS11" s="66" t="str">
        <f t="shared" ref="DS11:DS36" si="94">IF(DP$8=0,0,IF(OR(DP11=0,DP11="ABS",DP11="a"),"ABS",IF(OR(DP11=0,DP11=" ",DP11=""),0,IF((DP11*100/DP$8)&gt;100,"OG",IF((DP11*100/DP$8)&gt;=90,"A+",IF((DP11*100/DP$8)&gt;=80,"A",IF((DP11*100/DP$8)&gt;=70,"B+",IF((DP11*100/DP$8)&gt;=60,"B",IF((DP11*100/DP$8)&gt;=50,"C+",IF((DP11*100/DP$8)&gt;=40,"C",IF((DP11*100/DP$8)&gt;=35,"D","NG")))))))))))</f>
        <v>A</v>
      </c>
      <c r="DT11" s="66">
        <f t="shared" ref="DT11:DT36" si="95">IF(DP$8=0,0,IF(OR(DP11=0,DP11="ABS",DP11="a"),0,IF(OR(DP11=0,DP11=" ",DP11=""),"",IF((DP11*100/DP$8)&gt;100,"OG",IF((DP11*100/DP$8)&gt;=90,4,IF((DP11*100/DP$8)&gt;=80,3.6,IF((DP11*100/DP$8)&gt;=70,3.2,IF((DP11*100/DP$8)&gt;=60,2.8,IF((DP11*100/DP$8)&gt;=50,2.4,IF((DP11*100/DP$8)&gt;=40,2,IF((DP11*100/DP$8)&gt;=35,1.6,0)))))))))))</f>
        <v>3.6</v>
      </c>
      <c r="DU11" s="35">
        <f t="shared" ref="DU11:DU65" si="96">IF($F$6="C",G11,0)+IF($F$6="C",L11,0)+IF($U$6="C",V11,0)+IF($U$6="C",AA11,0)+IF($AJ$6="C",AK11,0)+IF($AJ$6="C",AP11,0)+IF($AY$6="C",AZ11,0)+IF($AY$6="C",BE11,0)+IF($BN$6="C",BO11,0)+IF($BN$6="C",BT11,0)+IF($CC$6="C",CD11,0)+IF($CC$6="C",CI11,0)+IF($CR$6="C",CS11,0)+IF($CR$6="C",CX11,0)+IF($DG$6="C",DH11,0)+IF($DG$6="C",DM11,0)</f>
        <v>37</v>
      </c>
      <c r="DV11" s="35">
        <f t="shared" ref="DV11:DV36" si="97">IF(COUNTIF(E11:CA11,"ABS")&gt;0,"ABS",IF(COUNTIF(E11:CA11,"NG")&gt;0,"NG",IF(COUNTIF(E11:CA11,"OG")&gt;0,"OG",IF(AND($F$6="C",COUNTIF(H11:Q11,"ABS")&lt;=0,COUNTIF(H11:Q11,"NG")&lt;=0,COUNTIF(H11:Q11,"OG")&lt;=0),G11*I11+L11*N11,0)+IF(AND($U$6="C",COUNTIF(W11:AF11,"ABS")&lt;=0,COUNTIF(W11:AF11,"NG")&lt;=0,COUNTIF(W11:AF11,"OG")&lt;=0),V11*X11+AA11*AC11,0)+IF(AND($AJ$6="C",COUNTIF(AL11:AU11,"ABS")&lt;=0,COUNTIF(AL11:AU11,"NG")&lt;=0,COUNTIF(AL11:AU11,"OG")&lt;=0),AK11*AM11+AP11*AR11,0)+IF(AND($AY$6="C",COUNTIF(BA11:BJ11,"ABS")&lt;=0,COUNTIF(BA11:BJ11,"NG")&lt;=0,COUNTIF(BA11:BJ11,"OG")&lt;=0),AZ11*BB11+BE11*BG11,0)+IF(AND($BN$6="C",COUNTIF(BP11:BY11,"ABS")&lt;=0,COUNTIF(BP11:BY11,"NG")&lt;=0,COUNTIF(BP11:BY11,"OG")&lt;=0),BO11*BQ11+BT11*BV11,0)+IF(AND($CC$6="C",COUNTIF(CE11:CN11,"ABS")&lt;=0,COUNTIF(CE11:CN11,"NG")&lt;=0,COUNTIF(CE11:CN11,"OG")&lt;=0),CD11*CF11+CI11*CK11,0)+IF(AND($CR$6="C",COUNTIF(CT11:DC11,"ABS")&lt;=0,COUNTIF(CT11:DC11,"NG")&lt;=0,COUNTIF(CT11:DC11,"OG")&lt;=0),CS11*CU11+CX11*CZ11,0)+IF(AND($DG$6="C",COUNTIF(DI11:DR11,"ABS")&lt;=0,COUNTIF(DI11:DR11,"NG")&lt;=0,COUNTIF(DI11:DR11,"OG")&lt;=0),DH11*DJ11+DM11*DO11,0))))</f>
        <v>113.6</v>
      </c>
      <c r="DW11" s="35">
        <f t="shared" ref="DW11:DW36" si="98">IF(COUNTIF(E11:CA11,"ABS")&gt;0,"ABS",IF(COUNTIF(E11:CA11,"NG")&gt;0,"NG",IF(COUNTIF(E11:CA11,"OG")&gt;0,"OG",IF(AND($F$6="C",COUNTIF(H11:Q11,"ABS")&lt;=0,COUNTIF(H11:Q11,"NG")&lt;=0,COUNTIF(H11:Q11,"OG")&lt;=0),(G11+L11)*Q11,0)+IF(AND($U$6="C",COUNTIF(W11:AF11,"ABS")&lt;=0,COUNTIF(W11:AF11,"NG")&lt;=0,COUNTIF(W11:AF11,"OG")&lt;=0),(V11+AA11)*AF11,0)+IF(AND($AJ$6="C",COUNTIF(AL11:AU11,"ABS")&lt;=0,COUNTIF(AL11:AU11,"NG")&lt;=0,COUNTIF(AL11:AU11,"OG")&lt;=0),(AK11+AP11)*AU11,0)+IF(AND($AY$6="C",COUNTIF(BA11:BJ11,"ABS")&lt;=0,COUNTIF(BA11:BJ11,"NG")&lt;=0,COUNTIF(BA11:BJ11,"OG")&lt;=0),(AZ11+BE11)*BJ11,0)+IF(AND($BN$6="C",COUNTIF(BP11:BY11,"ABS")&lt;=0,COUNTIF(BP11:BY11,"NG")&lt;=0,COUNTIF(BP11:BY11,"OG")&lt;=0),(BO11+BT11)*BY11,0)+IF(AND($CC$6="C",COUNTIF(CE11:CN11,"ABS")&lt;=0,COUNTIF(CE11:CN11,"NG")&lt;=0,COUNTIF(CE11:CN11,"OG")&lt;=0),(CD11+CI11)*CN11,0)+IF(AND($CR$6="C",COUNTIF(CT11:DC11,"ABS")&lt;=0,COUNTIF(CT11:DC11,"NG")&lt;=0,COUNTIF(CT11:DC11,"OG")&lt;=0),(CS11+CX11)*DC11,0)+IF(AND($DG$6="C",COUNTIF(DI11:DR11,"ABS")&lt;=0,COUNTIF(DI11:DR11,"NG")&lt;=0,COUNTIF(DI11:DR11,"OG")&lt;=0),(DH11+DM11)*DR11,0))))</f>
        <v>113.6</v>
      </c>
      <c r="DX11" s="35" t="str">
        <f t="shared" ref="DX11:DX36" si="99">IF(COUNTIF(E11:CA11,"ABS")&gt;0,"ABS",IF(COUNTIF(E11:CA11,"NG")&gt;0,"NG",IF(COUNTIF(E11:CA11,"OG")&gt;0,"OG"," ")))</f>
        <v/>
      </c>
      <c r="DY11" s="35">
        <f t="shared" ref="DY11:DY49" si="100">IF(DX11="ABS",0,IF(DX11="NG",0,IF(DX11="OG",0,ROUND(DV11/DU11,2))))</f>
        <v>3.07</v>
      </c>
      <c r="DZ11" s="35">
        <f t="shared" ref="DZ11:DZ65" si="101">IF(DX11="ABS",0,IF(DX11="NG",0,IF(DX11="OG",0,ROUND(DW11/DU11,2))))</f>
        <v>3.07</v>
      </c>
      <c r="EA11" s="35">
        <f t="shared" ref="EA11:EA38" si="102">RANK(DY11,$DY$10:$DY$38,0)</f>
        <v>12</v>
      </c>
      <c r="EB11" s="28">
        <f>'2NDML'!AO11</f>
        <v>37</v>
      </c>
    </row>
    <row r="12" spans="1:132" ht="19.5">
      <c r="A12" s="4">
        <f>'2NDML'!A12</f>
        <v>3</v>
      </c>
      <c r="B12" s="4" t="str">
        <f>'2NDML'!B12</f>
        <v>ST0800035</v>
      </c>
      <c r="C12" s="4">
        <f>'2NDML'!C12</f>
        <v>200203</v>
      </c>
      <c r="D12" s="4" t="str">
        <f>'2NDML'!D12</f>
        <v>ANJOLINA LIMBU</v>
      </c>
      <c r="E12" s="37">
        <f t="shared" si="0"/>
        <v>10</v>
      </c>
      <c r="F12" s="40">
        <f>'2NDML'!F12</f>
        <v>8</v>
      </c>
      <c r="G12" s="38">
        <f t="shared" si="1"/>
        <v>2.5</v>
      </c>
      <c r="H12" s="39" t="str">
        <f t="shared" si="32"/>
        <v>A</v>
      </c>
      <c r="I12" s="39">
        <f t="shared" si="33"/>
        <v>3.6</v>
      </c>
      <c r="J12" s="37">
        <f t="shared" si="2"/>
        <v>40</v>
      </c>
      <c r="K12" s="40">
        <f>'2NDML'!G12</f>
        <v>25</v>
      </c>
      <c r="L12" s="38">
        <f t="shared" si="3"/>
        <v>2.5</v>
      </c>
      <c r="M12" s="39" t="str">
        <f t="shared" si="34"/>
        <v>B</v>
      </c>
      <c r="N12" s="39">
        <f t="shared" si="35"/>
        <v>2.8</v>
      </c>
      <c r="O12" s="40">
        <f>'2NDML'!H12</f>
        <v>33</v>
      </c>
      <c r="P12" s="39" t="str">
        <f t="shared" si="36"/>
        <v>B+</v>
      </c>
      <c r="Q12" s="39">
        <f t="shared" si="37"/>
        <v>3.2</v>
      </c>
      <c r="R12" s="66" t="str">
        <f t="shared" si="38"/>
        <v>B</v>
      </c>
      <c r="S12" s="66">
        <f t="shared" si="39"/>
        <v>2.8</v>
      </c>
      <c r="T12" s="37">
        <f t="shared" si="4"/>
        <v>10</v>
      </c>
      <c r="U12" s="40">
        <f>'2NDML'!J12</f>
        <v>8</v>
      </c>
      <c r="V12" s="38">
        <f t="shared" si="5"/>
        <v>2.5</v>
      </c>
      <c r="W12" s="39" t="str">
        <f t="shared" si="40"/>
        <v>A</v>
      </c>
      <c r="X12" s="39">
        <f t="shared" si="41"/>
        <v>3.6</v>
      </c>
      <c r="Y12" s="37">
        <f t="shared" si="6"/>
        <v>40</v>
      </c>
      <c r="Z12" s="40">
        <f>'2NDML'!K12</f>
        <v>25</v>
      </c>
      <c r="AA12" s="38">
        <f t="shared" si="7"/>
        <v>2.5</v>
      </c>
      <c r="AB12" s="39" t="str">
        <f t="shared" si="42"/>
        <v>B</v>
      </c>
      <c r="AC12" s="39">
        <f t="shared" si="43"/>
        <v>2.8</v>
      </c>
      <c r="AD12" s="40">
        <f>'2NDML'!L12</f>
        <v>33</v>
      </c>
      <c r="AE12" s="39" t="str">
        <f t="shared" si="44"/>
        <v>B+</v>
      </c>
      <c r="AF12" s="39">
        <f t="shared" si="45"/>
        <v>3.2</v>
      </c>
      <c r="AG12" s="66" t="str">
        <f t="shared" si="46"/>
        <v>B</v>
      </c>
      <c r="AH12" s="66">
        <f t="shared" si="47"/>
        <v>2.8</v>
      </c>
      <c r="AI12" s="37">
        <f t="shared" si="8"/>
        <v>10</v>
      </c>
      <c r="AJ12" s="40">
        <f>'2NDML'!N12</f>
        <v>10</v>
      </c>
      <c r="AK12" s="38">
        <f t="shared" si="9"/>
        <v>2.5</v>
      </c>
      <c r="AL12" s="39" t="str">
        <f t="shared" si="48"/>
        <v>A+</v>
      </c>
      <c r="AM12" s="39">
        <f t="shared" si="49"/>
        <v>4</v>
      </c>
      <c r="AN12" s="37">
        <f t="shared" si="10"/>
        <v>40</v>
      </c>
      <c r="AO12" s="40">
        <f>'2NDML'!O12</f>
        <v>24</v>
      </c>
      <c r="AP12" s="38">
        <f t="shared" si="11"/>
        <v>2.5</v>
      </c>
      <c r="AQ12" s="39" t="str">
        <f t="shared" si="50"/>
        <v>B</v>
      </c>
      <c r="AR12" s="39">
        <f t="shared" si="51"/>
        <v>2.8</v>
      </c>
      <c r="AS12" s="40">
        <f>'2NDML'!P12</f>
        <v>34</v>
      </c>
      <c r="AT12" s="39" t="str">
        <f t="shared" si="52"/>
        <v>B+</v>
      </c>
      <c r="AU12" s="39">
        <f t="shared" si="53"/>
        <v>3.4</v>
      </c>
      <c r="AV12" s="66" t="str">
        <f t="shared" si="54"/>
        <v>B</v>
      </c>
      <c r="AW12" s="66">
        <f t="shared" si="55"/>
        <v>2.8</v>
      </c>
      <c r="AX12" s="37">
        <f t="shared" si="12"/>
        <v>10</v>
      </c>
      <c r="AY12" s="40">
        <f>'2NDML'!R12</f>
        <v>8</v>
      </c>
      <c r="AZ12" s="38">
        <f t="shared" si="13"/>
        <v>2.5</v>
      </c>
      <c r="BA12" s="39" t="str">
        <f t="shared" si="56"/>
        <v>A</v>
      </c>
      <c r="BB12" s="39">
        <f t="shared" si="57"/>
        <v>3.6</v>
      </c>
      <c r="BC12" s="37">
        <f t="shared" si="14"/>
        <v>40</v>
      </c>
      <c r="BD12" s="40">
        <f>'2NDML'!S12</f>
        <v>23</v>
      </c>
      <c r="BE12" s="38">
        <f t="shared" si="15"/>
        <v>2.5</v>
      </c>
      <c r="BF12" s="39" t="str">
        <f t="shared" si="58"/>
        <v>C+</v>
      </c>
      <c r="BG12" s="39">
        <f t="shared" si="59"/>
        <v>2.4</v>
      </c>
      <c r="BH12" s="40">
        <f>'2NDML'!T12</f>
        <v>31</v>
      </c>
      <c r="BI12" s="39" t="str">
        <f t="shared" si="60"/>
        <v>B</v>
      </c>
      <c r="BJ12" s="39">
        <f t="shared" si="61"/>
        <v>3</v>
      </c>
      <c r="BK12" s="66" t="str">
        <f t="shared" si="62"/>
        <v>B</v>
      </c>
      <c r="BL12" s="66">
        <f t="shared" si="63"/>
        <v>2.8</v>
      </c>
      <c r="BM12" s="37">
        <f t="shared" si="16"/>
        <v>10</v>
      </c>
      <c r="BN12" s="40">
        <f>'2NDML'!V12</f>
        <v>8</v>
      </c>
      <c r="BO12" s="38">
        <f t="shared" si="17"/>
        <v>2.5</v>
      </c>
      <c r="BP12" s="39" t="str">
        <f t="shared" si="64"/>
        <v>A</v>
      </c>
      <c r="BQ12" s="39">
        <f t="shared" si="65"/>
        <v>3.6</v>
      </c>
      <c r="BR12" s="37">
        <f t="shared" si="18"/>
        <v>40</v>
      </c>
      <c r="BS12" s="40">
        <f>'2NDML'!W12</f>
        <v>25</v>
      </c>
      <c r="BT12" s="38">
        <f t="shared" si="19"/>
        <v>2.5</v>
      </c>
      <c r="BU12" s="39" t="str">
        <f t="shared" si="66"/>
        <v>B</v>
      </c>
      <c r="BV12" s="39">
        <f t="shared" si="67"/>
        <v>2.8</v>
      </c>
      <c r="BW12" s="40">
        <f>'2NDML'!X12</f>
        <v>33</v>
      </c>
      <c r="BX12" s="39" t="str">
        <f t="shared" si="68"/>
        <v>B+</v>
      </c>
      <c r="BY12" s="39">
        <f t="shared" si="69"/>
        <v>3.2</v>
      </c>
      <c r="BZ12" s="66" t="str">
        <f t="shared" si="70"/>
        <v>B</v>
      </c>
      <c r="CA12" s="66">
        <f t="shared" si="71"/>
        <v>2.8</v>
      </c>
      <c r="CB12" s="37">
        <f t="shared" si="20"/>
        <v>5</v>
      </c>
      <c r="CC12" s="40">
        <f>'2NDML'!Z12</f>
        <v>5</v>
      </c>
      <c r="CD12" s="38">
        <f t="shared" si="21"/>
        <v>2</v>
      </c>
      <c r="CE12" s="39" t="str">
        <f t="shared" si="72"/>
        <v>A+</v>
      </c>
      <c r="CF12" s="39">
        <f t="shared" si="73"/>
        <v>4</v>
      </c>
      <c r="CG12" s="37">
        <f t="shared" si="22"/>
        <v>20</v>
      </c>
      <c r="CH12" s="40">
        <f>'2NDML'!AA12</f>
        <v>18</v>
      </c>
      <c r="CI12" s="38">
        <f t="shared" si="23"/>
        <v>2</v>
      </c>
      <c r="CJ12" s="39" t="str">
        <f t="shared" si="74"/>
        <v>A+</v>
      </c>
      <c r="CK12" s="39">
        <f t="shared" si="75"/>
        <v>4</v>
      </c>
      <c r="CL12" s="40">
        <f>'2NDML'!AB12</f>
        <v>23</v>
      </c>
      <c r="CM12" s="39" t="str">
        <f t="shared" si="76"/>
        <v>A+</v>
      </c>
      <c r="CN12" s="39">
        <f t="shared" si="77"/>
        <v>4</v>
      </c>
      <c r="CO12" s="66" t="str">
        <f t="shared" si="78"/>
        <v>A+</v>
      </c>
      <c r="CP12" s="66">
        <f t="shared" si="79"/>
        <v>4</v>
      </c>
      <c r="CQ12" s="37">
        <f t="shared" si="24"/>
        <v>5</v>
      </c>
      <c r="CR12" s="40">
        <f>'2NDML'!AD12</f>
        <v>5</v>
      </c>
      <c r="CS12" s="38">
        <f t="shared" si="25"/>
        <v>2</v>
      </c>
      <c r="CT12" s="39" t="str">
        <f t="shared" si="80"/>
        <v>A+</v>
      </c>
      <c r="CU12" s="39">
        <f t="shared" si="81"/>
        <v>4</v>
      </c>
      <c r="CV12" s="37">
        <f t="shared" si="26"/>
        <v>20</v>
      </c>
      <c r="CW12" s="40">
        <f>'2NDML'!AE12</f>
        <v>18</v>
      </c>
      <c r="CX12" s="38">
        <f t="shared" si="27"/>
        <v>2</v>
      </c>
      <c r="CY12" s="39" t="str">
        <f t="shared" si="82"/>
        <v>A+</v>
      </c>
      <c r="CZ12" s="39">
        <f t="shared" si="83"/>
        <v>4</v>
      </c>
      <c r="DA12" s="40">
        <f>'2NDML'!AF12</f>
        <v>23</v>
      </c>
      <c r="DB12" s="39" t="str">
        <f t="shared" si="84"/>
        <v>A+</v>
      </c>
      <c r="DC12" s="39">
        <f t="shared" si="85"/>
        <v>4</v>
      </c>
      <c r="DD12" s="66" t="str">
        <f t="shared" si="86"/>
        <v>A+</v>
      </c>
      <c r="DE12" s="66">
        <f t="shared" si="87"/>
        <v>4</v>
      </c>
      <c r="DF12" s="37">
        <f t="shared" si="28"/>
        <v>5</v>
      </c>
      <c r="DG12" s="40">
        <f>'2NDML'!AH12</f>
        <v>3</v>
      </c>
      <c r="DH12" s="38">
        <f t="shared" si="29"/>
        <v>2</v>
      </c>
      <c r="DI12" s="39" t="str">
        <f t="shared" si="88"/>
        <v>B</v>
      </c>
      <c r="DJ12" s="39">
        <f t="shared" si="89"/>
        <v>2.8</v>
      </c>
      <c r="DK12" s="37">
        <f t="shared" si="30"/>
        <v>20</v>
      </c>
      <c r="DL12" s="40">
        <f>'2NDML'!AI12</f>
        <v>18</v>
      </c>
      <c r="DM12" s="38">
        <f t="shared" si="31"/>
        <v>2</v>
      </c>
      <c r="DN12" s="39" t="str">
        <f t="shared" si="90"/>
        <v>A+</v>
      </c>
      <c r="DO12" s="39">
        <f t="shared" si="91"/>
        <v>4</v>
      </c>
      <c r="DP12" s="40">
        <f>'2NDML'!AJ12</f>
        <v>21</v>
      </c>
      <c r="DQ12" s="39" t="str">
        <f t="shared" si="92"/>
        <v>B+</v>
      </c>
      <c r="DR12" s="39">
        <f t="shared" si="93"/>
        <v>3.4</v>
      </c>
      <c r="DS12" s="66" t="str">
        <f t="shared" si="94"/>
        <v>A</v>
      </c>
      <c r="DT12" s="66">
        <f t="shared" si="95"/>
        <v>3.6</v>
      </c>
      <c r="DU12" s="35">
        <f t="shared" si="96"/>
        <v>37</v>
      </c>
      <c r="DV12" s="35">
        <f t="shared" si="97"/>
        <v>125.6</v>
      </c>
      <c r="DW12" s="35">
        <f t="shared" si="98"/>
        <v>125.6</v>
      </c>
      <c r="DX12" s="35" t="str">
        <f t="shared" si="99"/>
        <v/>
      </c>
      <c r="DY12" s="35">
        <f t="shared" si="100"/>
        <v>3.39</v>
      </c>
      <c r="DZ12" s="35">
        <f t="shared" si="101"/>
        <v>3.39</v>
      </c>
      <c r="EA12" s="35">
        <f t="shared" si="102"/>
        <v>5</v>
      </c>
      <c r="EB12" s="28">
        <f>'2NDML'!AO12</f>
        <v>56</v>
      </c>
    </row>
    <row r="13" spans="1:132" ht="19.5">
      <c r="A13" s="4">
        <f>'2NDML'!A13</f>
        <v>4</v>
      </c>
      <c r="B13" s="4" t="str">
        <f>'2NDML'!B13</f>
        <v>ST0790109</v>
      </c>
      <c r="C13" s="4">
        <f>'2NDML'!C13</f>
        <v>200204</v>
      </c>
      <c r="D13" s="4" t="str">
        <f>'2NDML'!D13</f>
        <v>ANNAMERY RAI</v>
      </c>
      <c r="E13" s="37">
        <f t="shared" si="0"/>
        <v>10</v>
      </c>
      <c r="F13" s="40">
        <f>'2NDML'!F13</f>
        <v>7</v>
      </c>
      <c r="G13" s="38">
        <f t="shared" si="1"/>
        <v>2.5</v>
      </c>
      <c r="H13" s="39" t="str">
        <f t="shared" si="32"/>
        <v>B+</v>
      </c>
      <c r="I13" s="39">
        <f t="shared" si="33"/>
        <v>3.2</v>
      </c>
      <c r="J13" s="37">
        <f t="shared" si="2"/>
        <v>40</v>
      </c>
      <c r="K13" s="40">
        <f>'2NDML'!G13</f>
        <v>25</v>
      </c>
      <c r="L13" s="38">
        <f t="shared" si="3"/>
        <v>2.5</v>
      </c>
      <c r="M13" s="39" t="str">
        <f t="shared" si="34"/>
        <v>B</v>
      </c>
      <c r="N13" s="39">
        <f t="shared" si="35"/>
        <v>2.8</v>
      </c>
      <c r="O13" s="40">
        <f>'2NDML'!H13</f>
        <v>32</v>
      </c>
      <c r="P13" s="39" t="str">
        <f t="shared" si="36"/>
        <v>B</v>
      </c>
      <c r="Q13" s="39">
        <f t="shared" si="37"/>
        <v>3</v>
      </c>
      <c r="R13" s="66" t="str">
        <f t="shared" si="38"/>
        <v>B</v>
      </c>
      <c r="S13" s="66">
        <f t="shared" si="39"/>
        <v>2.8</v>
      </c>
      <c r="T13" s="37">
        <f t="shared" si="4"/>
        <v>10</v>
      </c>
      <c r="U13" s="40">
        <f>'2NDML'!J13</f>
        <v>6</v>
      </c>
      <c r="V13" s="38">
        <f t="shared" si="5"/>
        <v>2.5</v>
      </c>
      <c r="W13" s="39" t="str">
        <f t="shared" si="40"/>
        <v>B</v>
      </c>
      <c r="X13" s="39">
        <f t="shared" si="41"/>
        <v>2.8</v>
      </c>
      <c r="Y13" s="37">
        <f t="shared" si="6"/>
        <v>40</v>
      </c>
      <c r="Z13" s="40">
        <f>'2NDML'!K13</f>
        <v>24</v>
      </c>
      <c r="AA13" s="38">
        <f t="shared" si="7"/>
        <v>2.5</v>
      </c>
      <c r="AB13" s="39" t="str">
        <f t="shared" si="42"/>
        <v>B</v>
      </c>
      <c r="AC13" s="39">
        <f t="shared" si="43"/>
        <v>2.8</v>
      </c>
      <c r="AD13" s="40">
        <f>'2NDML'!L13</f>
        <v>30</v>
      </c>
      <c r="AE13" s="39" t="str">
        <f t="shared" si="44"/>
        <v>B</v>
      </c>
      <c r="AF13" s="39">
        <f t="shared" si="45"/>
        <v>2.8</v>
      </c>
      <c r="AG13" s="66" t="str">
        <f t="shared" si="46"/>
        <v>B</v>
      </c>
      <c r="AH13" s="66">
        <f t="shared" si="47"/>
        <v>2.8</v>
      </c>
      <c r="AI13" s="37">
        <f t="shared" si="8"/>
        <v>10</v>
      </c>
      <c r="AJ13" s="40">
        <f>'2NDML'!N13</f>
        <v>9</v>
      </c>
      <c r="AK13" s="38">
        <f t="shared" si="9"/>
        <v>2.5</v>
      </c>
      <c r="AL13" s="39" t="str">
        <f t="shared" si="48"/>
        <v>A+</v>
      </c>
      <c r="AM13" s="39">
        <f t="shared" si="49"/>
        <v>4</v>
      </c>
      <c r="AN13" s="37">
        <f t="shared" si="10"/>
        <v>40</v>
      </c>
      <c r="AO13" s="40">
        <f>'2NDML'!O13</f>
        <v>24</v>
      </c>
      <c r="AP13" s="38">
        <f t="shared" si="11"/>
        <v>2.5</v>
      </c>
      <c r="AQ13" s="39" t="str">
        <f t="shared" si="50"/>
        <v>B</v>
      </c>
      <c r="AR13" s="39">
        <f t="shared" si="51"/>
        <v>2.8</v>
      </c>
      <c r="AS13" s="40">
        <f>'2NDML'!P13</f>
        <v>33</v>
      </c>
      <c r="AT13" s="39" t="str">
        <f t="shared" si="52"/>
        <v>B+</v>
      </c>
      <c r="AU13" s="39">
        <f t="shared" si="53"/>
        <v>3.4</v>
      </c>
      <c r="AV13" s="66" t="str">
        <f t="shared" si="54"/>
        <v>B</v>
      </c>
      <c r="AW13" s="66">
        <f t="shared" si="55"/>
        <v>2.8</v>
      </c>
      <c r="AX13" s="37">
        <f t="shared" si="12"/>
        <v>10</v>
      </c>
      <c r="AY13" s="40">
        <f>'2NDML'!R13</f>
        <v>6</v>
      </c>
      <c r="AZ13" s="38">
        <f t="shared" si="13"/>
        <v>2.5</v>
      </c>
      <c r="BA13" s="39" t="str">
        <f t="shared" si="56"/>
        <v>B</v>
      </c>
      <c r="BB13" s="39">
        <f t="shared" si="57"/>
        <v>2.8</v>
      </c>
      <c r="BC13" s="37">
        <f t="shared" si="14"/>
        <v>40</v>
      </c>
      <c r="BD13" s="40">
        <f>'2NDML'!S13</f>
        <v>23</v>
      </c>
      <c r="BE13" s="38">
        <f t="shared" si="15"/>
        <v>2.5</v>
      </c>
      <c r="BF13" s="39" t="str">
        <f t="shared" si="58"/>
        <v>C+</v>
      </c>
      <c r="BG13" s="39">
        <f t="shared" si="59"/>
        <v>2.4</v>
      </c>
      <c r="BH13" s="40">
        <f>'2NDML'!T13</f>
        <v>29</v>
      </c>
      <c r="BI13" s="39" t="str">
        <f t="shared" si="60"/>
        <v>C+</v>
      </c>
      <c r="BJ13" s="39">
        <f t="shared" si="61"/>
        <v>2.6</v>
      </c>
      <c r="BK13" s="66" t="str">
        <f t="shared" si="62"/>
        <v>C+</v>
      </c>
      <c r="BL13" s="66">
        <f t="shared" si="63"/>
        <v>2.4</v>
      </c>
      <c r="BM13" s="37">
        <f t="shared" si="16"/>
        <v>10</v>
      </c>
      <c r="BN13" s="40">
        <f>'2NDML'!V13</f>
        <v>8</v>
      </c>
      <c r="BO13" s="38">
        <f t="shared" si="17"/>
        <v>2.5</v>
      </c>
      <c r="BP13" s="39" t="str">
        <f t="shared" si="64"/>
        <v>A</v>
      </c>
      <c r="BQ13" s="39">
        <f t="shared" si="65"/>
        <v>3.6</v>
      </c>
      <c r="BR13" s="37">
        <f t="shared" si="18"/>
        <v>40</v>
      </c>
      <c r="BS13" s="40">
        <f>'2NDML'!W13</f>
        <v>24</v>
      </c>
      <c r="BT13" s="38">
        <f t="shared" si="19"/>
        <v>2.5</v>
      </c>
      <c r="BU13" s="39" t="str">
        <f t="shared" si="66"/>
        <v>B</v>
      </c>
      <c r="BV13" s="39">
        <f t="shared" si="67"/>
        <v>2.8</v>
      </c>
      <c r="BW13" s="40">
        <f>'2NDML'!X13</f>
        <v>32</v>
      </c>
      <c r="BX13" s="39" t="str">
        <f t="shared" si="68"/>
        <v>B+</v>
      </c>
      <c r="BY13" s="39">
        <f t="shared" si="69"/>
        <v>3.2</v>
      </c>
      <c r="BZ13" s="66" t="str">
        <f t="shared" si="70"/>
        <v>B</v>
      </c>
      <c r="CA13" s="66">
        <f t="shared" si="71"/>
        <v>2.8</v>
      </c>
      <c r="CB13" s="37">
        <f t="shared" si="20"/>
        <v>5</v>
      </c>
      <c r="CC13" s="40">
        <f>'2NDML'!Z13</f>
        <v>4</v>
      </c>
      <c r="CD13" s="38">
        <f t="shared" si="21"/>
        <v>2</v>
      </c>
      <c r="CE13" s="39" t="str">
        <f t="shared" si="72"/>
        <v>A</v>
      </c>
      <c r="CF13" s="39">
        <f t="shared" si="73"/>
        <v>3.6</v>
      </c>
      <c r="CG13" s="37">
        <f t="shared" si="22"/>
        <v>20</v>
      </c>
      <c r="CH13" s="40">
        <f>'2NDML'!AA13</f>
        <v>20</v>
      </c>
      <c r="CI13" s="38">
        <f t="shared" si="23"/>
        <v>2</v>
      </c>
      <c r="CJ13" s="39" t="str">
        <f t="shared" si="74"/>
        <v>A+</v>
      </c>
      <c r="CK13" s="39">
        <f t="shared" si="75"/>
        <v>4</v>
      </c>
      <c r="CL13" s="40">
        <f>'2NDML'!AB13</f>
        <v>24</v>
      </c>
      <c r="CM13" s="39" t="str">
        <f t="shared" si="76"/>
        <v>A</v>
      </c>
      <c r="CN13" s="39">
        <f t="shared" si="77"/>
        <v>3.8</v>
      </c>
      <c r="CO13" s="66" t="str">
        <f t="shared" si="78"/>
        <v>A+</v>
      </c>
      <c r="CP13" s="66">
        <f t="shared" si="79"/>
        <v>4</v>
      </c>
      <c r="CQ13" s="37">
        <f t="shared" si="24"/>
        <v>5</v>
      </c>
      <c r="CR13" s="40">
        <f>'2NDML'!AD13</f>
        <v>5</v>
      </c>
      <c r="CS13" s="38">
        <f t="shared" si="25"/>
        <v>2</v>
      </c>
      <c r="CT13" s="39" t="str">
        <f t="shared" si="80"/>
        <v>A+</v>
      </c>
      <c r="CU13" s="39">
        <f t="shared" si="81"/>
        <v>4</v>
      </c>
      <c r="CV13" s="37">
        <f t="shared" si="26"/>
        <v>20</v>
      </c>
      <c r="CW13" s="40">
        <f>'2NDML'!AE13</f>
        <v>20</v>
      </c>
      <c r="CX13" s="38">
        <f t="shared" si="27"/>
        <v>2</v>
      </c>
      <c r="CY13" s="39" t="str">
        <f t="shared" si="82"/>
        <v>A+</v>
      </c>
      <c r="CZ13" s="39">
        <f t="shared" si="83"/>
        <v>4</v>
      </c>
      <c r="DA13" s="40">
        <f>'2NDML'!AF13</f>
        <v>25</v>
      </c>
      <c r="DB13" s="39" t="str">
        <f t="shared" si="84"/>
        <v>A+</v>
      </c>
      <c r="DC13" s="39">
        <f t="shared" si="85"/>
        <v>4</v>
      </c>
      <c r="DD13" s="66" t="str">
        <f t="shared" si="86"/>
        <v>A+</v>
      </c>
      <c r="DE13" s="66">
        <f t="shared" si="87"/>
        <v>4</v>
      </c>
      <c r="DF13" s="37">
        <f t="shared" si="28"/>
        <v>5</v>
      </c>
      <c r="DG13" s="40">
        <f>'2NDML'!AH13</f>
        <v>3</v>
      </c>
      <c r="DH13" s="38">
        <f t="shared" si="29"/>
        <v>2</v>
      </c>
      <c r="DI13" s="39" t="str">
        <f t="shared" si="88"/>
        <v>B</v>
      </c>
      <c r="DJ13" s="39">
        <f t="shared" si="89"/>
        <v>2.8</v>
      </c>
      <c r="DK13" s="37">
        <f t="shared" si="30"/>
        <v>20</v>
      </c>
      <c r="DL13" s="40">
        <f>'2NDML'!AI13</f>
        <v>20</v>
      </c>
      <c r="DM13" s="38">
        <f t="shared" si="31"/>
        <v>2</v>
      </c>
      <c r="DN13" s="39" t="str">
        <f t="shared" si="90"/>
        <v>A+</v>
      </c>
      <c r="DO13" s="39">
        <f t="shared" si="91"/>
        <v>4</v>
      </c>
      <c r="DP13" s="40">
        <f>'2NDML'!AJ13</f>
        <v>23</v>
      </c>
      <c r="DQ13" s="39" t="str">
        <f t="shared" si="92"/>
        <v>B+</v>
      </c>
      <c r="DR13" s="39">
        <f t="shared" si="93"/>
        <v>3.4</v>
      </c>
      <c r="DS13" s="66" t="str">
        <f t="shared" si="94"/>
        <v>A+</v>
      </c>
      <c r="DT13" s="66">
        <f t="shared" si="95"/>
        <v>4</v>
      </c>
      <c r="DU13" s="35">
        <f t="shared" si="96"/>
        <v>37</v>
      </c>
      <c r="DV13" s="35">
        <f t="shared" si="97"/>
        <v>119.8</v>
      </c>
      <c r="DW13" s="35">
        <f t="shared" si="98"/>
        <v>119.8</v>
      </c>
      <c r="DX13" s="35" t="str">
        <f t="shared" si="99"/>
        <v/>
      </c>
      <c r="DY13" s="35">
        <f t="shared" si="100"/>
        <v>3.24</v>
      </c>
      <c r="DZ13" s="35">
        <f t="shared" si="101"/>
        <v>3.24</v>
      </c>
      <c r="EA13" s="35">
        <f t="shared" si="102"/>
        <v>7</v>
      </c>
      <c r="EB13" s="28">
        <f>'2NDML'!AO13</f>
        <v>56</v>
      </c>
    </row>
    <row r="14" spans="1:132" ht="19.5">
      <c r="A14" s="4">
        <f>'2NDML'!A14</f>
        <v>5</v>
      </c>
      <c r="B14" s="4" t="str">
        <f>'2NDML'!B14</f>
        <v>ST0790119</v>
      </c>
      <c r="C14" s="4">
        <f>'2NDML'!C14</f>
        <v>200205</v>
      </c>
      <c r="D14" s="4" t="str">
        <f>'2NDML'!D14</f>
        <v>BHUMIKA SHRESTHA</v>
      </c>
      <c r="E14" s="37">
        <f t="shared" si="0"/>
        <v>10</v>
      </c>
      <c r="F14" s="40">
        <f>'2NDML'!F14</f>
        <v>9</v>
      </c>
      <c r="G14" s="38">
        <f t="shared" si="1"/>
        <v>2.5</v>
      </c>
      <c r="H14" s="39" t="str">
        <f t="shared" si="32"/>
        <v>A+</v>
      </c>
      <c r="I14" s="39">
        <f t="shared" si="33"/>
        <v>4</v>
      </c>
      <c r="J14" s="37">
        <f t="shared" si="2"/>
        <v>40</v>
      </c>
      <c r="K14" s="40">
        <f>'2NDML'!G14</f>
        <v>25</v>
      </c>
      <c r="L14" s="38">
        <f t="shared" si="3"/>
        <v>2.5</v>
      </c>
      <c r="M14" s="39" t="str">
        <f t="shared" si="34"/>
        <v>B</v>
      </c>
      <c r="N14" s="39">
        <f t="shared" si="35"/>
        <v>2.8</v>
      </c>
      <c r="O14" s="40">
        <f>'2NDML'!H14</f>
        <v>34</v>
      </c>
      <c r="P14" s="39" t="str">
        <f t="shared" si="36"/>
        <v>B+</v>
      </c>
      <c r="Q14" s="39">
        <f t="shared" si="37"/>
        <v>3.4</v>
      </c>
      <c r="R14" s="66" t="str">
        <f t="shared" si="38"/>
        <v>B</v>
      </c>
      <c r="S14" s="66">
        <f t="shared" si="39"/>
        <v>2.8</v>
      </c>
      <c r="T14" s="37">
        <f t="shared" si="4"/>
        <v>10</v>
      </c>
      <c r="U14" s="40">
        <f>'2NDML'!J14</f>
        <v>10</v>
      </c>
      <c r="V14" s="38">
        <f t="shared" si="5"/>
        <v>2.5</v>
      </c>
      <c r="W14" s="39" t="str">
        <f t="shared" si="40"/>
        <v>A+</v>
      </c>
      <c r="X14" s="39">
        <f t="shared" si="41"/>
        <v>4</v>
      </c>
      <c r="Y14" s="37">
        <f t="shared" si="6"/>
        <v>40</v>
      </c>
      <c r="Z14" s="40">
        <f>'2NDML'!K14</f>
        <v>25</v>
      </c>
      <c r="AA14" s="38">
        <f t="shared" si="7"/>
        <v>2.5</v>
      </c>
      <c r="AB14" s="39" t="str">
        <f t="shared" si="42"/>
        <v>B</v>
      </c>
      <c r="AC14" s="39">
        <f t="shared" si="43"/>
        <v>2.8</v>
      </c>
      <c r="AD14" s="40">
        <f>'2NDML'!L14</f>
        <v>35</v>
      </c>
      <c r="AE14" s="39" t="str">
        <f t="shared" si="44"/>
        <v>B+</v>
      </c>
      <c r="AF14" s="39">
        <f t="shared" si="45"/>
        <v>3.4</v>
      </c>
      <c r="AG14" s="66" t="str">
        <f t="shared" si="46"/>
        <v>B+</v>
      </c>
      <c r="AH14" s="66">
        <f t="shared" si="47"/>
        <v>3.2</v>
      </c>
      <c r="AI14" s="37">
        <f t="shared" si="8"/>
        <v>10</v>
      </c>
      <c r="AJ14" s="40">
        <f>'2NDML'!N14</f>
        <v>10</v>
      </c>
      <c r="AK14" s="38">
        <f t="shared" si="9"/>
        <v>2.5</v>
      </c>
      <c r="AL14" s="39" t="str">
        <f t="shared" si="48"/>
        <v>A+</v>
      </c>
      <c r="AM14" s="39">
        <f t="shared" si="49"/>
        <v>4</v>
      </c>
      <c r="AN14" s="37">
        <f t="shared" si="10"/>
        <v>40</v>
      </c>
      <c r="AO14" s="40">
        <f>'2NDML'!O14</f>
        <v>24</v>
      </c>
      <c r="AP14" s="38">
        <f t="shared" si="11"/>
        <v>2.5</v>
      </c>
      <c r="AQ14" s="39" t="str">
        <f t="shared" si="50"/>
        <v>B</v>
      </c>
      <c r="AR14" s="39">
        <f t="shared" si="51"/>
        <v>2.8</v>
      </c>
      <c r="AS14" s="40">
        <f>'2NDML'!P14</f>
        <v>34</v>
      </c>
      <c r="AT14" s="39" t="str">
        <f t="shared" si="52"/>
        <v>B+</v>
      </c>
      <c r="AU14" s="39">
        <f t="shared" si="53"/>
        <v>3.4</v>
      </c>
      <c r="AV14" s="66" t="str">
        <f t="shared" si="54"/>
        <v>B</v>
      </c>
      <c r="AW14" s="66">
        <f t="shared" si="55"/>
        <v>2.8</v>
      </c>
      <c r="AX14" s="37">
        <f t="shared" si="12"/>
        <v>10</v>
      </c>
      <c r="AY14" s="40">
        <f>'2NDML'!R14</f>
        <v>9</v>
      </c>
      <c r="AZ14" s="38">
        <f t="shared" si="13"/>
        <v>2.5</v>
      </c>
      <c r="BA14" s="39" t="str">
        <f t="shared" si="56"/>
        <v>A+</v>
      </c>
      <c r="BB14" s="39">
        <f t="shared" si="57"/>
        <v>4</v>
      </c>
      <c r="BC14" s="37">
        <f t="shared" si="14"/>
        <v>40</v>
      </c>
      <c r="BD14" s="40">
        <f>'2NDML'!S14</f>
        <v>24</v>
      </c>
      <c r="BE14" s="38">
        <f t="shared" si="15"/>
        <v>2.5</v>
      </c>
      <c r="BF14" s="39" t="str">
        <f t="shared" si="58"/>
        <v>B</v>
      </c>
      <c r="BG14" s="39">
        <f t="shared" si="59"/>
        <v>2.8</v>
      </c>
      <c r="BH14" s="40">
        <f>'2NDML'!T14</f>
        <v>33</v>
      </c>
      <c r="BI14" s="39" t="str">
        <f t="shared" si="60"/>
        <v>B+</v>
      </c>
      <c r="BJ14" s="39">
        <f t="shared" si="61"/>
        <v>3.4</v>
      </c>
      <c r="BK14" s="66" t="str">
        <f t="shared" si="62"/>
        <v>B</v>
      </c>
      <c r="BL14" s="66">
        <f t="shared" si="63"/>
        <v>2.8</v>
      </c>
      <c r="BM14" s="37">
        <f t="shared" si="16"/>
        <v>10</v>
      </c>
      <c r="BN14" s="40">
        <f>'2NDML'!V14</f>
        <v>9</v>
      </c>
      <c r="BO14" s="38">
        <f t="shared" si="17"/>
        <v>2.5</v>
      </c>
      <c r="BP14" s="39" t="str">
        <f t="shared" si="64"/>
        <v>A+</v>
      </c>
      <c r="BQ14" s="39">
        <f t="shared" si="65"/>
        <v>4</v>
      </c>
      <c r="BR14" s="37">
        <f t="shared" si="18"/>
        <v>40</v>
      </c>
      <c r="BS14" s="40">
        <f>'2NDML'!W14</f>
        <v>25</v>
      </c>
      <c r="BT14" s="38">
        <f t="shared" si="19"/>
        <v>2.5</v>
      </c>
      <c r="BU14" s="39" t="str">
        <f t="shared" si="66"/>
        <v>B</v>
      </c>
      <c r="BV14" s="39">
        <f t="shared" si="67"/>
        <v>2.8</v>
      </c>
      <c r="BW14" s="40">
        <f>'2NDML'!X14</f>
        <v>34</v>
      </c>
      <c r="BX14" s="39" t="str">
        <f t="shared" si="68"/>
        <v>B+</v>
      </c>
      <c r="BY14" s="39">
        <f t="shared" si="69"/>
        <v>3.4</v>
      </c>
      <c r="BZ14" s="66" t="str">
        <f t="shared" si="70"/>
        <v>B</v>
      </c>
      <c r="CA14" s="66">
        <f t="shared" si="71"/>
        <v>2.8</v>
      </c>
      <c r="CB14" s="37">
        <f t="shared" si="20"/>
        <v>5</v>
      </c>
      <c r="CC14" s="40">
        <f>'2NDML'!Z14</f>
        <v>5</v>
      </c>
      <c r="CD14" s="38">
        <f t="shared" si="21"/>
        <v>2</v>
      </c>
      <c r="CE14" s="39" t="str">
        <f t="shared" si="72"/>
        <v>A+</v>
      </c>
      <c r="CF14" s="39">
        <f t="shared" si="73"/>
        <v>4</v>
      </c>
      <c r="CG14" s="37">
        <f t="shared" si="22"/>
        <v>20</v>
      </c>
      <c r="CH14" s="40">
        <f>'2NDML'!AA14</f>
        <v>18</v>
      </c>
      <c r="CI14" s="38">
        <f t="shared" si="23"/>
        <v>2</v>
      </c>
      <c r="CJ14" s="39" t="str">
        <f t="shared" si="74"/>
        <v>A+</v>
      </c>
      <c r="CK14" s="39">
        <f t="shared" si="75"/>
        <v>4</v>
      </c>
      <c r="CL14" s="40">
        <f>'2NDML'!AB14</f>
        <v>23</v>
      </c>
      <c r="CM14" s="39" t="str">
        <f t="shared" si="76"/>
        <v>A+</v>
      </c>
      <c r="CN14" s="39">
        <f t="shared" si="77"/>
        <v>4</v>
      </c>
      <c r="CO14" s="66" t="str">
        <f t="shared" si="78"/>
        <v>A+</v>
      </c>
      <c r="CP14" s="66">
        <f t="shared" si="79"/>
        <v>4</v>
      </c>
      <c r="CQ14" s="37">
        <f t="shared" si="24"/>
        <v>5</v>
      </c>
      <c r="CR14" s="40">
        <f>'2NDML'!AD14</f>
        <v>5</v>
      </c>
      <c r="CS14" s="38">
        <f t="shared" si="25"/>
        <v>2</v>
      </c>
      <c r="CT14" s="39" t="str">
        <f t="shared" si="80"/>
        <v>A+</v>
      </c>
      <c r="CU14" s="39">
        <f t="shared" si="81"/>
        <v>4</v>
      </c>
      <c r="CV14" s="37">
        <f t="shared" si="26"/>
        <v>20</v>
      </c>
      <c r="CW14" s="40">
        <f>'2NDML'!AE14</f>
        <v>18</v>
      </c>
      <c r="CX14" s="38">
        <f t="shared" si="27"/>
        <v>2</v>
      </c>
      <c r="CY14" s="39" t="str">
        <f t="shared" si="82"/>
        <v>A+</v>
      </c>
      <c r="CZ14" s="39">
        <f t="shared" si="83"/>
        <v>4</v>
      </c>
      <c r="DA14" s="40">
        <f>'2NDML'!AF14</f>
        <v>23</v>
      </c>
      <c r="DB14" s="39" t="str">
        <f t="shared" si="84"/>
        <v>A+</v>
      </c>
      <c r="DC14" s="39">
        <f t="shared" si="85"/>
        <v>4</v>
      </c>
      <c r="DD14" s="66" t="str">
        <f t="shared" si="86"/>
        <v>A+</v>
      </c>
      <c r="DE14" s="66">
        <f t="shared" si="87"/>
        <v>4</v>
      </c>
      <c r="DF14" s="37">
        <f t="shared" si="28"/>
        <v>5</v>
      </c>
      <c r="DG14" s="40">
        <f>'2NDML'!AH14</f>
        <v>5</v>
      </c>
      <c r="DH14" s="38">
        <f t="shared" si="29"/>
        <v>2</v>
      </c>
      <c r="DI14" s="39" t="str">
        <f t="shared" si="88"/>
        <v>A+</v>
      </c>
      <c r="DJ14" s="39">
        <f t="shared" si="89"/>
        <v>4</v>
      </c>
      <c r="DK14" s="37">
        <f t="shared" si="30"/>
        <v>20</v>
      </c>
      <c r="DL14" s="40">
        <f>'2NDML'!AI14</f>
        <v>18</v>
      </c>
      <c r="DM14" s="38">
        <f t="shared" si="31"/>
        <v>2</v>
      </c>
      <c r="DN14" s="39" t="str">
        <f t="shared" si="90"/>
        <v>A+</v>
      </c>
      <c r="DO14" s="39">
        <f t="shared" si="91"/>
        <v>4</v>
      </c>
      <c r="DP14" s="40">
        <f>'2NDML'!AJ14</f>
        <v>23</v>
      </c>
      <c r="DQ14" s="39" t="str">
        <f t="shared" si="92"/>
        <v>A+</v>
      </c>
      <c r="DR14" s="39">
        <f t="shared" si="93"/>
        <v>4</v>
      </c>
      <c r="DS14" s="66" t="str">
        <f t="shared" si="94"/>
        <v>A+</v>
      </c>
      <c r="DT14" s="66">
        <f t="shared" si="95"/>
        <v>4</v>
      </c>
      <c r="DU14" s="35">
        <f t="shared" si="96"/>
        <v>37</v>
      </c>
      <c r="DV14" s="35">
        <f t="shared" si="97"/>
        <v>133</v>
      </c>
      <c r="DW14" s="35">
        <f t="shared" si="98"/>
        <v>133</v>
      </c>
      <c r="DX14" s="35" t="str">
        <f t="shared" si="99"/>
        <v/>
      </c>
      <c r="DY14" s="35">
        <f t="shared" si="100"/>
        <v>3.59</v>
      </c>
      <c r="DZ14" s="35">
        <f t="shared" si="101"/>
        <v>3.59</v>
      </c>
      <c r="EA14" s="35">
        <f t="shared" si="102"/>
        <v>1</v>
      </c>
      <c r="EB14" s="28">
        <f>'2NDML'!AO14</f>
        <v>54</v>
      </c>
    </row>
    <row r="15" spans="1:132" ht="19.5">
      <c r="A15" s="4">
        <f>'2NDML'!A15</f>
        <v>6</v>
      </c>
      <c r="B15" s="4" t="str">
        <f>'2NDML'!B15</f>
        <v>ST0790104</v>
      </c>
      <c r="C15" s="4">
        <f>'2NDML'!C15</f>
        <v>200206</v>
      </c>
      <c r="D15" s="4" t="str">
        <f>'2NDML'!D15</f>
        <v>BIHANI LIMBU</v>
      </c>
      <c r="E15" s="37">
        <f t="shared" si="0"/>
        <v>10</v>
      </c>
      <c r="F15" s="40">
        <f>'2NDML'!F15</f>
        <v>8</v>
      </c>
      <c r="G15" s="38">
        <f t="shared" si="1"/>
        <v>2.5</v>
      </c>
      <c r="H15" s="39" t="str">
        <f t="shared" si="32"/>
        <v>A</v>
      </c>
      <c r="I15" s="39">
        <f t="shared" si="33"/>
        <v>3.6</v>
      </c>
      <c r="J15" s="37">
        <f t="shared" si="2"/>
        <v>40</v>
      </c>
      <c r="K15" s="40">
        <f>'2NDML'!G15</f>
        <v>25</v>
      </c>
      <c r="L15" s="38">
        <f t="shared" si="3"/>
        <v>2.5</v>
      </c>
      <c r="M15" s="39" t="str">
        <f t="shared" si="34"/>
        <v>B</v>
      </c>
      <c r="N15" s="39">
        <f t="shared" si="35"/>
        <v>2.8</v>
      </c>
      <c r="O15" s="40">
        <f>'2NDML'!H15</f>
        <v>33</v>
      </c>
      <c r="P15" s="39" t="str">
        <f t="shared" si="36"/>
        <v>B+</v>
      </c>
      <c r="Q15" s="39">
        <f t="shared" si="37"/>
        <v>3.2</v>
      </c>
      <c r="R15" s="66" t="str">
        <f t="shared" si="38"/>
        <v>B</v>
      </c>
      <c r="S15" s="66">
        <f t="shared" si="39"/>
        <v>2.8</v>
      </c>
      <c r="T15" s="37">
        <f t="shared" si="4"/>
        <v>10</v>
      </c>
      <c r="U15" s="40">
        <f>'2NDML'!J15</f>
        <v>9</v>
      </c>
      <c r="V15" s="38">
        <f t="shared" si="5"/>
        <v>2.5</v>
      </c>
      <c r="W15" s="39" t="str">
        <f t="shared" si="40"/>
        <v>A+</v>
      </c>
      <c r="X15" s="39">
        <f t="shared" si="41"/>
        <v>4</v>
      </c>
      <c r="Y15" s="37">
        <f t="shared" si="6"/>
        <v>40</v>
      </c>
      <c r="Z15" s="40">
        <f>'2NDML'!K15</f>
        <v>25</v>
      </c>
      <c r="AA15" s="38">
        <f t="shared" si="7"/>
        <v>2.5</v>
      </c>
      <c r="AB15" s="39" t="str">
        <f t="shared" si="42"/>
        <v>B</v>
      </c>
      <c r="AC15" s="39">
        <f t="shared" si="43"/>
        <v>2.8</v>
      </c>
      <c r="AD15" s="40">
        <f>'2NDML'!L15</f>
        <v>34</v>
      </c>
      <c r="AE15" s="39" t="str">
        <f t="shared" si="44"/>
        <v>B+</v>
      </c>
      <c r="AF15" s="39">
        <f t="shared" si="45"/>
        <v>3.4</v>
      </c>
      <c r="AG15" s="66" t="str">
        <f t="shared" si="46"/>
        <v>B</v>
      </c>
      <c r="AH15" s="66">
        <f t="shared" si="47"/>
        <v>2.8</v>
      </c>
      <c r="AI15" s="37">
        <f t="shared" si="8"/>
        <v>10</v>
      </c>
      <c r="AJ15" s="40">
        <f>'2NDML'!N15</f>
        <v>7</v>
      </c>
      <c r="AK15" s="38">
        <f t="shared" si="9"/>
        <v>2.5</v>
      </c>
      <c r="AL15" s="39" t="str">
        <f t="shared" si="48"/>
        <v>B+</v>
      </c>
      <c r="AM15" s="39">
        <f t="shared" si="49"/>
        <v>3.2</v>
      </c>
      <c r="AN15" s="37">
        <f t="shared" si="10"/>
        <v>40</v>
      </c>
      <c r="AO15" s="40">
        <f>'2NDML'!O15</f>
        <v>24</v>
      </c>
      <c r="AP15" s="38">
        <f t="shared" si="11"/>
        <v>2.5</v>
      </c>
      <c r="AQ15" s="39" t="str">
        <f t="shared" si="50"/>
        <v>B</v>
      </c>
      <c r="AR15" s="39">
        <f t="shared" si="51"/>
        <v>2.8</v>
      </c>
      <c r="AS15" s="40">
        <f>'2NDML'!P15</f>
        <v>31</v>
      </c>
      <c r="AT15" s="39" t="str">
        <f t="shared" si="52"/>
        <v>B</v>
      </c>
      <c r="AU15" s="39">
        <f t="shared" si="53"/>
        <v>3</v>
      </c>
      <c r="AV15" s="66" t="str">
        <f t="shared" si="54"/>
        <v>B</v>
      </c>
      <c r="AW15" s="66">
        <f t="shared" si="55"/>
        <v>2.8</v>
      </c>
      <c r="AX15" s="37">
        <f t="shared" si="12"/>
        <v>10</v>
      </c>
      <c r="AY15" s="40">
        <f>'2NDML'!R15</f>
        <v>8</v>
      </c>
      <c r="AZ15" s="38">
        <f t="shared" si="13"/>
        <v>2.5</v>
      </c>
      <c r="BA15" s="39" t="str">
        <f t="shared" si="56"/>
        <v>A</v>
      </c>
      <c r="BB15" s="39">
        <f t="shared" si="57"/>
        <v>3.6</v>
      </c>
      <c r="BC15" s="37">
        <f t="shared" si="14"/>
        <v>40</v>
      </c>
      <c r="BD15" s="40">
        <f>'2NDML'!S15</f>
        <v>24</v>
      </c>
      <c r="BE15" s="38">
        <f t="shared" si="15"/>
        <v>2.5</v>
      </c>
      <c r="BF15" s="39" t="str">
        <f t="shared" si="58"/>
        <v>B</v>
      </c>
      <c r="BG15" s="39">
        <f t="shared" si="59"/>
        <v>2.8</v>
      </c>
      <c r="BH15" s="40">
        <f>'2NDML'!T15</f>
        <v>32</v>
      </c>
      <c r="BI15" s="39" t="str">
        <f t="shared" si="60"/>
        <v>B+</v>
      </c>
      <c r="BJ15" s="39">
        <f t="shared" si="61"/>
        <v>3.2</v>
      </c>
      <c r="BK15" s="66" t="str">
        <f t="shared" si="62"/>
        <v>B</v>
      </c>
      <c r="BL15" s="66">
        <f t="shared" si="63"/>
        <v>2.8</v>
      </c>
      <c r="BM15" s="37">
        <f t="shared" si="16"/>
        <v>10</v>
      </c>
      <c r="BN15" s="40">
        <f>'2NDML'!V15</f>
        <v>8</v>
      </c>
      <c r="BO15" s="38">
        <f t="shared" si="17"/>
        <v>2.5</v>
      </c>
      <c r="BP15" s="39" t="str">
        <f t="shared" si="64"/>
        <v>A</v>
      </c>
      <c r="BQ15" s="39">
        <f t="shared" si="65"/>
        <v>3.6</v>
      </c>
      <c r="BR15" s="37">
        <f t="shared" si="18"/>
        <v>40</v>
      </c>
      <c r="BS15" s="40">
        <f>'2NDML'!W15</f>
        <v>25</v>
      </c>
      <c r="BT15" s="38">
        <f t="shared" si="19"/>
        <v>2.5</v>
      </c>
      <c r="BU15" s="39" t="str">
        <f t="shared" si="66"/>
        <v>B</v>
      </c>
      <c r="BV15" s="39">
        <f t="shared" si="67"/>
        <v>2.8</v>
      </c>
      <c r="BW15" s="40">
        <f>'2NDML'!X15</f>
        <v>33</v>
      </c>
      <c r="BX15" s="39" t="str">
        <f t="shared" si="68"/>
        <v>B+</v>
      </c>
      <c r="BY15" s="39">
        <f t="shared" si="69"/>
        <v>3.2</v>
      </c>
      <c r="BZ15" s="66" t="str">
        <f t="shared" si="70"/>
        <v>B</v>
      </c>
      <c r="CA15" s="66">
        <f t="shared" si="71"/>
        <v>2.8</v>
      </c>
      <c r="CB15" s="37">
        <f t="shared" si="20"/>
        <v>5</v>
      </c>
      <c r="CC15" s="40">
        <f>'2NDML'!Z15</f>
        <v>5</v>
      </c>
      <c r="CD15" s="38">
        <f t="shared" si="21"/>
        <v>2</v>
      </c>
      <c r="CE15" s="39" t="str">
        <f t="shared" si="72"/>
        <v>A+</v>
      </c>
      <c r="CF15" s="39">
        <f t="shared" si="73"/>
        <v>4</v>
      </c>
      <c r="CG15" s="37">
        <f t="shared" si="22"/>
        <v>20</v>
      </c>
      <c r="CH15" s="40">
        <f>'2NDML'!AA15</f>
        <v>18</v>
      </c>
      <c r="CI15" s="38">
        <f t="shared" si="23"/>
        <v>2</v>
      </c>
      <c r="CJ15" s="39" t="str">
        <f t="shared" si="74"/>
        <v>A+</v>
      </c>
      <c r="CK15" s="39">
        <f t="shared" si="75"/>
        <v>4</v>
      </c>
      <c r="CL15" s="40">
        <f>'2NDML'!AB15</f>
        <v>23</v>
      </c>
      <c r="CM15" s="39" t="str">
        <f t="shared" si="76"/>
        <v>A+</v>
      </c>
      <c r="CN15" s="39">
        <f t="shared" si="77"/>
        <v>4</v>
      </c>
      <c r="CO15" s="66" t="str">
        <f t="shared" si="78"/>
        <v>A+</v>
      </c>
      <c r="CP15" s="66">
        <f t="shared" si="79"/>
        <v>4</v>
      </c>
      <c r="CQ15" s="37">
        <f t="shared" si="24"/>
        <v>5</v>
      </c>
      <c r="CR15" s="40">
        <f>'2NDML'!AD15</f>
        <v>5</v>
      </c>
      <c r="CS15" s="38">
        <f t="shared" si="25"/>
        <v>2</v>
      </c>
      <c r="CT15" s="39" t="str">
        <f t="shared" si="80"/>
        <v>A+</v>
      </c>
      <c r="CU15" s="39">
        <f t="shared" si="81"/>
        <v>4</v>
      </c>
      <c r="CV15" s="37">
        <f t="shared" si="26"/>
        <v>20</v>
      </c>
      <c r="CW15" s="40">
        <f>'2NDML'!AE15</f>
        <v>18</v>
      </c>
      <c r="CX15" s="38">
        <f t="shared" si="27"/>
        <v>2</v>
      </c>
      <c r="CY15" s="39" t="str">
        <f t="shared" si="82"/>
        <v>A+</v>
      </c>
      <c r="CZ15" s="39">
        <f t="shared" si="83"/>
        <v>4</v>
      </c>
      <c r="DA15" s="40">
        <f>'2NDML'!AF15</f>
        <v>23</v>
      </c>
      <c r="DB15" s="39" t="str">
        <f t="shared" si="84"/>
        <v>A+</v>
      </c>
      <c r="DC15" s="39">
        <f t="shared" si="85"/>
        <v>4</v>
      </c>
      <c r="DD15" s="66" t="str">
        <f t="shared" si="86"/>
        <v>A+</v>
      </c>
      <c r="DE15" s="66">
        <f t="shared" si="87"/>
        <v>4</v>
      </c>
      <c r="DF15" s="37">
        <f t="shared" si="28"/>
        <v>5</v>
      </c>
      <c r="DG15" s="40">
        <f>'2NDML'!AH15</f>
        <v>5</v>
      </c>
      <c r="DH15" s="38">
        <f t="shared" si="29"/>
        <v>2</v>
      </c>
      <c r="DI15" s="39" t="str">
        <f t="shared" si="88"/>
        <v>A+</v>
      </c>
      <c r="DJ15" s="39">
        <f t="shared" si="89"/>
        <v>4</v>
      </c>
      <c r="DK15" s="37">
        <f t="shared" si="30"/>
        <v>20</v>
      </c>
      <c r="DL15" s="40">
        <f>'2NDML'!AI15</f>
        <v>18</v>
      </c>
      <c r="DM15" s="38">
        <f t="shared" si="31"/>
        <v>2</v>
      </c>
      <c r="DN15" s="39" t="str">
        <f t="shared" si="90"/>
        <v>A+</v>
      </c>
      <c r="DO15" s="39">
        <f t="shared" si="91"/>
        <v>4</v>
      </c>
      <c r="DP15" s="40">
        <f>'2NDML'!AJ15</f>
        <v>23</v>
      </c>
      <c r="DQ15" s="39" t="str">
        <f t="shared" si="92"/>
        <v>A+</v>
      </c>
      <c r="DR15" s="39">
        <f t="shared" si="93"/>
        <v>4</v>
      </c>
      <c r="DS15" s="66" t="str">
        <f t="shared" si="94"/>
        <v>A+</v>
      </c>
      <c r="DT15" s="66">
        <f t="shared" si="95"/>
        <v>4</v>
      </c>
      <c r="DU15" s="35">
        <f t="shared" si="96"/>
        <v>37</v>
      </c>
      <c r="DV15" s="35">
        <f t="shared" si="97"/>
        <v>128</v>
      </c>
      <c r="DW15" s="35">
        <f t="shared" si="98"/>
        <v>128</v>
      </c>
      <c r="DX15" s="35" t="str">
        <f t="shared" si="99"/>
        <v/>
      </c>
      <c r="DY15" s="35">
        <f t="shared" si="100"/>
        <v>3.46</v>
      </c>
      <c r="DZ15" s="35">
        <f t="shared" si="101"/>
        <v>3.46</v>
      </c>
      <c r="EA15" s="35">
        <f t="shared" si="102"/>
        <v>2</v>
      </c>
      <c r="EB15" s="28">
        <f>'2NDML'!AO15</f>
        <v>56</v>
      </c>
    </row>
    <row r="16" spans="1:132" ht="19.5">
      <c r="A16" s="4">
        <f>'2NDML'!A16</f>
        <v>7</v>
      </c>
      <c r="B16" s="4" t="str">
        <f>'2NDML'!B16</f>
        <v>ST0800301</v>
      </c>
      <c r="C16" s="4">
        <f>'2NDML'!C16</f>
        <v>200207</v>
      </c>
      <c r="D16" s="4" t="str">
        <f>'2NDML'!D16</f>
        <v>DAINEL RAI</v>
      </c>
      <c r="E16" s="37">
        <f t="shared" si="0"/>
        <v>10</v>
      </c>
      <c r="F16" s="40">
        <f>'2NDML'!F16</f>
        <v>5</v>
      </c>
      <c r="G16" s="38">
        <f t="shared" si="1"/>
        <v>2.5</v>
      </c>
      <c r="H16" s="39" t="str">
        <f t="shared" si="32"/>
        <v>C+</v>
      </c>
      <c r="I16" s="39">
        <f t="shared" si="33"/>
        <v>2.4</v>
      </c>
      <c r="J16" s="37">
        <f t="shared" si="2"/>
        <v>40</v>
      </c>
      <c r="K16" s="40">
        <f>'2NDML'!G16</f>
        <v>23</v>
      </c>
      <c r="L16" s="38">
        <f t="shared" si="3"/>
        <v>2.5</v>
      </c>
      <c r="M16" s="39" t="str">
        <f t="shared" si="34"/>
        <v>C+</v>
      </c>
      <c r="N16" s="39">
        <f t="shared" si="35"/>
        <v>2.4</v>
      </c>
      <c r="O16" s="40">
        <f>'2NDML'!H16</f>
        <v>28</v>
      </c>
      <c r="P16" s="39" t="str">
        <f t="shared" si="36"/>
        <v>C+</v>
      </c>
      <c r="Q16" s="39">
        <f t="shared" si="37"/>
        <v>2.4</v>
      </c>
      <c r="R16" s="66" t="str">
        <f t="shared" si="38"/>
        <v>C+</v>
      </c>
      <c r="S16" s="66">
        <f t="shared" si="39"/>
        <v>2.4</v>
      </c>
      <c r="T16" s="37">
        <f t="shared" si="4"/>
        <v>10</v>
      </c>
      <c r="U16" s="40">
        <f>'2NDML'!J16</f>
        <v>6</v>
      </c>
      <c r="V16" s="38">
        <f t="shared" si="5"/>
        <v>2.5</v>
      </c>
      <c r="W16" s="39" t="str">
        <f t="shared" si="40"/>
        <v>B</v>
      </c>
      <c r="X16" s="39">
        <f t="shared" si="41"/>
        <v>2.8</v>
      </c>
      <c r="Y16" s="37">
        <f t="shared" si="6"/>
        <v>40</v>
      </c>
      <c r="Z16" s="40">
        <f>'2NDML'!K16</f>
        <v>24</v>
      </c>
      <c r="AA16" s="38">
        <f t="shared" si="7"/>
        <v>2.5</v>
      </c>
      <c r="AB16" s="39" t="str">
        <f t="shared" si="42"/>
        <v>B</v>
      </c>
      <c r="AC16" s="39">
        <f t="shared" si="43"/>
        <v>2.8</v>
      </c>
      <c r="AD16" s="40">
        <f>'2NDML'!L16</f>
        <v>30</v>
      </c>
      <c r="AE16" s="39" t="str">
        <f t="shared" si="44"/>
        <v>B</v>
      </c>
      <c r="AF16" s="39">
        <f t="shared" si="45"/>
        <v>2.8</v>
      </c>
      <c r="AG16" s="66" t="str">
        <f t="shared" si="46"/>
        <v>B</v>
      </c>
      <c r="AH16" s="66">
        <f t="shared" si="47"/>
        <v>2.8</v>
      </c>
      <c r="AI16" s="37">
        <f t="shared" si="8"/>
        <v>10</v>
      </c>
      <c r="AJ16" s="40">
        <f>'2NDML'!N16</f>
        <v>1</v>
      </c>
      <c r="AK16" s="38">
        <f t="shared" si="9"/>
        <v>2.5</v>
      </c>
      <c r="AL16" s="39" t="str">
        <f t="shared" si="48"/>
        <v>NG</v>
      </c>
      <c r="AM16" s="39">
        <f t="shared" si="49"/>
        <v>0</v>
      </c>
      <c r="AN16" s="37">
        <f t="shared" si="10"/>
        <v>40</v>
      </c>
      <c r="AO16" s="40">
        <f>'2NDML'!O16</f>
        <v>20</v>
      </c>
      <c r="AP16" s="38">
        <f t="shared" si="11"/>
        <v>2.5</v>
      </c>
      <c r="AQ16" s="39" t="str">
        <f t="shared" si="50"/>
        <v>C+</v>
      </c>
      <c r="AR16" s="39">
        <f t="shared" si="51"/>
        <v>2.4</v>
      </c>
      <c r="AS16" s="40">
        <f>'2NDML'!P16</f>
        <v>21</v>
      </c>
      <c r="AT16" s="39" t="str">
        <f t="shared" si="52"/>
        <v>NG</v>
      </c>
      <c r="AU16" s="39">
        <f t="shared" si="53"/>
        <v>0</v>
      </c>
      <c r="AV16" s="66" t="str">
        <f t="shared" si="54"/>
        <v>C</v>
      </c>
      <c r="AW16" s="66">
        <f t="shared" si="55"/>
        <v>2</v>
      </c>
      <c r="AX16" s="37">
        <f t="shared" si="12"/>
        <v>10</v>
      </c>
      <c r="AY16" s="40">
        <f>'2NDML'!R16</f>
        <v>3</v>
      </c>
      <c r="AZ16" s="38">
        <f t="shared" si="13"/>
        <v>2.5</v>
      </c>
      <c r="BA16" s="39" t="str">
        <f t="shared" si="56"/>
        <v>NG</v>
      </c>
      <c r="BB16" s="39">
        <f t="shared" si="57"/>
        <v>0</v>
      </c>
      <c r="BC16" s="37">
        <f t="shared" si="14"/>
        <v>40</v>
      </c>
      <c r="BD16" s="40">
        <f>'2NDML'!S16</f>
        <v>20</v>
      </c>
      <c r="BE16" s="38">
        <f t="shared" si="15"/>
        <v>2.5</v>
      </c>
      <c r="BF16" s="39" t="str">
        <f t="shared" si="58"/>
        <v>C+</v>
      </c>
      <c r="BG16" s="39">
        <f t="shared" si="59"/>
        <v>2.4</v>
      </c>
      <c r="BH16" s="40">
        <f>'2NDML'!T16</f>
        <v>23</v>
      </c>
      <c r="BI16" s="39" t="str">
        <f t="shared" si="60"/>
        <v>NG</v>
      </c>
      <c r="BJ16" s="39">
        <f t="shared" si="61"/>
        <v>0</v>
      </c>
      <c r="BK16" s="66" t="str">
        <f t="shared" si="62"/>
        <v>C</v>
      </c>
      <c r="BL16" s="66">
        <f t="shared" si="63"/>
        <v>2</v>
      </c>
      <c r="BM16" s="37">
        <f t="shared" si="16"/>
        <v>10</v>
      </c>
      <c r="BN16" s="40">
        <f>'2NDML'!V16</f>
        <v>1</v>
      </c>
      <c r="BO16" s="38">
        <f t="shared" si="17"/>
        <v>2.5</v>
      </c>
      <c r="BP16" s="39" t="str">
        <f t="shared" si="64"/>
        <v>NG</v>
      </c>
      <c r="BQ16" s="39">
        <f t="shared" si="65"/>
        <v>0</v>
      </c>
      <c r="BR16" s="37">
        <f t="shared" si="18"/>
        <v>40</v>
      </c>
      <c r="BS16" s="40">
        <f>'2NDML'!W16</f>
        <v>24</v>
      </c>
      <c r="BT16" s="38">
        <f t="shared" si="19"/>
        <v>2.5</v>
      </c>
      <c r="BU16" s="39" t="str">
        <f t="shared" si="66"/>
        <v>B</v>
      </c>
      <c r="BV16" s="39">
        <f t="shared" si="67"/>
        <v>2.8</v>
      </c>
      <c r="BW16" s="40">
        <f>'2NDML'!X16</f>
        <v>25</v>
      </c>
      <c r="BX16" s="39" t="str">
        <f t="shared" si="68"/>
        <v>NG</v>
      </c>
      <c r="BY16" s="39">
        <f t="shared" si="69"/>
        <v>0</v>
      </c>
      <c r="BZ16" s="66" t="str">
        <f t="shared" si="70"/>
        <v>C+</v>
      </c>
      <c r="CA16" s="66">
        <f t="shared" si="71"/>
        <v>2.4</v>
      </c>
      <c r="CB16" s="37">
        <f t="shared" si="20"/>
        <v>5</v>
      </c>
      <c r="CC16" s="40">
        <f>'2NDML'!Z16</f>
        <v>4</v>
      </c>
      <c r="CD16" s="38">
        <f t="shared" si="21"/>
        <v>2</v>
      </c>
      <c r="CE16" s="39" t="str">
        <f t="shared" si="72"/>
        <v>A</v>
      </c>
      <c r="CF16" s="39">
        <f t="shared" si="73"/>
        <v>3.6</v>
      </c>
      <c r="CG16" s="37">
        <f t="shared" si="22"/>
        <v>20</v>
      </c>
      <c r="CH16" s="40">
        <f>'2NDML'!AA16</f>
        <v>16</v>
      </c>
      <c r="CI16" s="38">
        <f t="shared" si="23"/>
        <v>2</v>
      </c>
      <c r="CJ16" s="39" t="str">
        <f t="shared" si="74"/>
        <v>A</v>
      </c>
      <c r="CK16" s="39">
        <f t="shared" si="75"/>
        <v>3.6</v>
      </c>
      <c r="CL16" s="40">
        <f>'2NDML'!AB16</f>
        <v>20</v>
      </c>
      <c r="CM16" s="39" t="str">
        <f t="shared" si="76"/>
        <v>A</v>
      </c>
      <c r="CN16" s="39">
        <f t="shared" si="77"/>
        <v>3.6</v>
      </c>
      <c r="CO16" s="66" t="str">
        <f t="shared" si="78"/>
        <v>A</v>
      </c>
      <c r="CP16" s="66">
        <f t="shared" si="79"/>
        <v>3.6</v>
      </c>
      <c r="CQ16" s="37">
        <f t="shared" si="24"/>
        <v>5</v>
      </c>
      <c r="CR16" s="40">
        <f>'2NDML'!AD16</f>
        <v>3</v>
      </c>
      <c r="CS16" s="38">
        <f t="shared" si="25"/>
        <v>2</v>
      </c>
      <c r="CT16" s="39" t="str">
        <f t="shared" si="80"/>
        <v>B</v>
      </c>
      <c r="CU16" s="39">
        <f t="shared" si="81"/>
        <v>2.8</v>
      </c>
      <c r="CV16" s="37">
        <f t="shared" si="26"/>
        <v>20</v>
      </c>
      <c r="CW16" s="40">
        <f>'2NDML'!AE16</f>
        <v>16</v>
      </c>
      <c r="CX16" s="38">
        <f t="shared" si="27"/>
        <v>2</v>
      </c>
      <c r="CY16" s="39" t="str">
        <f t="shared" si="82"/>
        <v>A</v>
      </c>
      <c r="CZ16" s="39">
        <f t="shared" si="83"/>
        <v>3.6</v>
      </c>
      <c r="DA16" s="40">
        <f>'2NDML'!AF16</f>
        <v>19</v>
      </c>
      <c r="DB16" s="39" t="str">
        <f t="shared" si="84"/>
        <v>B+</v>
      </c>
      <c r="DC16" s="39">
        <f t="shared" si="85"/>
        <v>3.2</v>
      </c>
      <c r="DD16" s="66" t="str">
        <f t="shared" si="86"/>
        <v>B+</v>
      </c>
      <c r="DE16" s="66">
        <f t="shared" si="87"/>
        <v>3.2</v>
      </c>
      <c r="DF16" s="37">
        <f t="shared" si="28"/>
        <v>5</v>
      </c>
      <c r="DG16" s="40">
        <f>'2NDML'!AH16</f>
        <v>2</v>
      </c>
      <c r="DH16" s="38">
        <f t="shared" si="29"/>
        <v>2</v>
      </c>
      <c r="DI16" s="39" t="str">
        <f t="shared" si="88"/>
        <v>C</v>
      </c>
      <c r="DJ16" s="39">
        <f t="shared" si="89"/>
        <v>2</v>
      </c>
      <c r="DK16" s="37">
        <f t="shared" si="30"/>
        <v>20</v>
      </c>
      <c r="DL16" s="40">
        <f>'2NDML'!AI16</f>
        <v>16</v>
      </c>
      <c r="DM16" s="38">
        <f t="shared" si="31"/>
        <v>2</v>
      </c>
      <c r="DN16" s="39" t="str">
        <f t="shared" si="90"/>
        <v>A</v>
      </c>
      <c r="DO16" s="39">
        <f t="shared" si="91"/>
        <v>3.6</v>
      </c>
      <c r="DP16" s="40">
        <f>'2NDML'!AJ16</f>
        <v>18</v>
      </c>
      <c r="DQ16" s="39" t="str">
        <f t="shared" si="92"/>
        <v>B</v>
      </c>
      <c r="DR16" s="39">
        <f t="shared" si="93"/>
        <v>2.8</v>
      </c>
      <c r="DS16" s="66" t="str">
        <f t="shared" si="94"/>
        <v>B+</v>
      </c>
      <c r="DT16" s="66">
        <f t="shared" si="95"/>
        <v>3.2</v>
      </c>
      <c r="DU16" s="35">
        <f t="shared" si="96"/>
        <v>37</v>
      </c>
      <c r="DV16" s="35" t="str">
        <f t="shared" si="97"/>
        <v>NG</v>
      </c>
      <c r="DW16" s="35" t="str">
        <f t="shared" si="98"/>
        <v>NG</v>
      </c>
      <c r="DX16" s="35" t="str">
        <f t="shared" si="99"/>
        <v>NG</v>
      </c>
      <c r="DY16" s="35">
        <f t="shared" si="100"/>
        <v>0</v>
      </c>
      <c r="DZ16" s="35">
        <f t="shared" si="101"/>
        <v>0</v>
      </c>
      <c r="EA16" s="35">
        <f t="shared" si="102"/>
        <v>19</v>
      </c>
      <c r="EB16" s="28">
        <f>'2NDML'!AO16</f>
        <v>35</v>
      </c>
    </row>
    <row r="17" spans="1:132" ht="19.5">
      <c r="A17" s="4">
        <f>'2NDML'!A17</f>
        <v>8</v>
      </c>
      <c r="B17" s="4" t="str">
        <f>'2NDML'!B17</f>
        <v>ST0790202</v>
      </c>
      <c r="C17" s="4">
        <f>'2NDML'!C17</f>
        <v>200208</v>
      </c>
      <c r="D17" s="4" t="str">
        <f>'2NDML'!D17</f>
        <v>ENJU LIMBU</v>
      </c>
      <c r="E17" s="37">
        <f t="shared" si="0"/>
        <v>10</v>
      </c>
      <c r="F17" s="40">
        <f>'2NDML'!F17</f>
        <v>7</v>
      </c>
      <c r="G17" s="38">
        <f t="shared" si="1"/>
        <v>2.5</v>
      </c>
      <c r="H17" s="39" t="str">
        <f t="shared" si="32"/>
        <v>B+</v>
      </c>
      <c r="I17" s="39">
        <f t="shared" si="33"/>
        <v>3.2</v>
      </c>
      <c r="J17" s="37">
        <f t="shared" si="2"/>
        <v>40</v>
      </c>
      <c r="K17" s="40">
        <f>'2NDML'!G17</f>
        <v>25</v>
      </c>
      <c r="L17" s="38">
        <f t="shared" si="3"/>
        <v>2.5</v>
      </c>
      <c r="M17" s="39" t="str">
        <f t="shared" si="34"/>
        <v>B</v>
      </c>
      <c r="N17" s="39">
        <f t="shared" si="35"/>
        <v>2.8</v>
      </c>
      <c r="O17" s="40">
        <f>'2NDML'!H17</f>
        <v>32</v>
      </c>
      <c r="P17" s="39" t="str">
        <f t="shared" si="36"/>
        <v>B</v>
      </c>
      <c r="Q17" s="39">
        <f t="shared" si="37"/>
        <v>3</v>
      </c>
      <c r="R17" s="66" t="str">
        <f t="shared" si="38"/>
        <v>B</v>
      </c>
      <c r="S17" s="66">
        <f t="shared" si="39"/>
        <v>2.8</v>
      </c>
      <c r="T17" s="37">
        <f t="shared" si="4"/>
        <v>10</v>
      </c>
      <c r="U17" s="40">
        <f>'2NDML'!J17</f>
        <v>8</v>
      </c>
      <c r="V17" s="38">
        <f t="shared" si="5"/>
        <v>2.5</v>
      </c>
      <c r="W17" s="39" t="str">
        <f t="shared" si="40"/>
        <v>A</v>
      </c>
      <c r="X17" s="39">
        <f t="shared" si="41"/>
        <v>3.6</v>
      </c>
      <c r="Y17" s="37">
        <f t="shared" si="6"/>
        <v>40</v>
      </c>
      <c r="Z17" s="40">
        <f>'2NDML'!K17</f>
        <v>25</v>
      </c>
      <c r="AA17" s="38">
        <f t="shared" si="7"/>
        <v>2.5</v>
      </c>
      <c r="AB17" s="39" t="str">
        <f t="shared" si="42"/>
        <v>B</v>
      </c>
      <c r="AC17" s="39">
        <f t="shared" si="43"/>
        <v>2.8</v>
      </c>
      <c r="AD17" s="40">
        <f>'2NDML'!L17</f>
        <v>33</v>
      </c>
      <c r="AE17" s="39" t="str">
        <f t="shared" si="44"/>
        <v>B+</v>
      </c>
      <c r="AF17" s="39">
        <f t="shared" si="45"/>
        <v>3.2</v>
      </c>
      <c r="AG17" s="66" t="str">
        <f t="shared" si="46"/>
        <v>B</v>
      </c>
      <c r="AH17" s="66">
        <f t="shared" si="47"/>
        <v>2.8</v>
      </c>
      <c r="AI17" s="37">
        <f t="shared" si="8"/>
        <v>10</v>
      </c>
      <c r="AJ17" s="40">
        <f>'2NDML'!N17</f>
        <v>6</v>
      </c>
      <c r="AK17" s="38">
        <f t="shared" si="9"/>
        <v>2.5</v>
      </c>
      <c r="AL17" s="39" t="str">
        <f t="shared" si="48"/>
        <v>B</v>
      </c>
      <c r="AM17" s="39">
        <f t="shared" si="49"/>
        <v>2.8</v>
      </c>
      <c r="AN17" s="37">
        <f t="shared" si="10"/>
        <v>40</v>
      </c>
      <c r="AO17" s="40">
        <f>'2NDML'!O17</f>
        <v>23</v>
      </c>
      <c r="AP17" s="38">
        <f t="shared" si="11"/>
        <v>2.5</v>
      </c>
      <c r="AQ17" s="39" t="str">
        <f t="shared" si="50"/>
        <v>C+</v>
      </c>
      <c r="AR17" s="39">
        <f t="shared" si="51"/>
        <v>2.4</v>
      </c>
      <c r="AS17" s="40">
        <f>'2NDML'!P17</f>
        <v>29</v>
      </c>
      <c r="AT17" s="39" t="str">
        <f t="shared" si="52"/>
        <v>C+</v>
      </c>
      <c r="AU17" s="39">
        <f t="shared" si="53"/>
        <v>2.6</v>
      </c>
      <c r="AV17" s="66" t="str">
        <f t="shared" si="54"/>
        <v>C+</v>
      </c>
      <c r="AW17" s="66">
        <f t="shared" si="55"/>
        <v>2.4</v>
      </c>
      <c r="AX17" s="37">
        <f t="shared" si="12"/>
        <v>10</v>
      </c>
      <c r="AY17" s="40">
        <f>'2NDML'!R17</f>
        <v>7</v>
      </c>
      <c r="AZ17" s="38">
        <f t="shared" si="13"/>
        <v>2.5</v>
      </c>
      <c r="BA17" s="39" t="str">
        <f t="shared" si="56"/>
        <v>B+</v>
      </c>
      <c r="BB17" s="39">
        <f t="shared" si="57"/>
        <v>3.2</v>
      </c>
      <c r="BC17" s="37">
        <f t="shared" si="14"/>
        <v>40</v>
      </c>
      <c r="BD17" s="40">
        <f>'2NDML'!S17</f>
        <v>23</v>
      </c>
      <c r="BE17" s="38">
        <f t="shared" si="15"/>
        <v>2.5</v>
      </c>
      <c r="BF17" s="39" t="str">
        <f t="shared" si="58"/>
        <v>C+</v>
      </c>
      <c r="BG17" s="39">
        <f t="shared" si="59"/>
        <v>2.4</v>
      </c>
      <c r="BH17" s="40">
        <f>'2NDML'!T17</f>
        <v>30</v>
      </c>
      <c r="BI17" s="39" t="str">
        <f t="shared" si="60"/>
        <v>B</v>
      </c>
      <c r="BJ17" s="39">
        <f t="shared" si="61"/>
        <v>2.8</v>
      </c>
      <c r="BK17" s="66" t="str">
        <f t="shared" si="62"/>
        <v>B</v>
      </c>
      <c r="BL17" s="66">
        <f t="shared" si="63"/>
        <v>2.8</v>
      </c>
      <c r="BM17" s="37">
        <f t="shared" si="16"/>
        <v>10</v>
      </c>
      <c r="BN17" s="40">
        <f>'2NDML'!V17</f>
        <v>8</v>
      </c>
      <c r="BO17" s="38">
        <f t="shared" si="17"/>
        <v>2.5</v>
      </c>
      <c r="BP17" s="39" t="str">
        <f t="shared" si="64"/>
        <v>A</v>
      </c>
      <c r="BQ17" s="39">
        <f t="shared" si="65"/>
        <v>3.6</v>
      </c>
      <c r="BR17" s="37">
        <f t="shared" si="18"/>
        <v>40</v>
      </c>
      <c r="BS17" s="40">
        <f>'2NDML'!W17</f>
        <v>25</v>
      </c>
      <c r="BT17" s="38">
        <f t="shared" si="19"/>
        <v>2.5</v>
      </c>
      <c r="BU17" s="39" t="str">
        <f t="shared" si="66"/>
        <v>B</v>
      </c>
      <c r="BV17" s="39">
        <f t="shared" si="67"/>
        <v>2.8</v>
      </c>
      <c r="BW17" s="40">
        <f>'2NDML'!X17</f>
        <v>33</v>
      </c>
      <c r="BX17" s="39" t="str">
        <f t="shared" si="68"/>
        <v>B+</v>
      </c>
      <c r="BY17" s="39">
        <f t="shared" si="69"/>
        <v>3.2</v>
      </c>
      <c r="BZ17" s="66" t="str">
        <f t="shared" si="70"/>
        <v>B</v>
      </c>
      <c r="CA17" s="66">
        <f t="shared" si="71"/>
        <v>2.8</v>
      </c>
      <c r="CB17" s="37">
        <f t="shared" si="20"/>
        <v>5</v>
      </c>
      <c r="CC17" s="40">
        <f>'2NDML'!Z17</f>
        <v>4</v>
      </c>
      <c r="CD17" s="38">
        <f t="shared" si="21"/>
        <v>2</v>
      </c>
      <c r="CE17" s="39" t="str">
        <f t="shared" si="72"/>
        <v>A</v>
      </c>
      <c r="CF17" s="39">
        <f t="shared" si="73"/>
        <v>3.6</v>
      </c>
      <c r="CG17" s="37">
        <f t="shared" si="22"/>
        <v>20</v>
      </c>
      <c r="CH17" s="40">
        <f>'2NDML'!AA17</f>
        <v>19</v>
      </c>
      <c r="CI17" s="38">
        <f t="shared" si="23"/>
        <v>2</v>
      </c>
      <c r="CJ17" s="39" t="str">
        <f t="shared" si="74"/>
        <v>A+</v>
      </c>
      <c r="CK17" s="39">
        <f t="shared" si="75"/>
        <v>4</v>
      </c>
      <c r="CL17" s="40">
        <f>'2NDML'!AB17</f>
        <v>23</v>
      </c>
      <c r="CM17" s="39" t="str">
        <f t="shared" si="76"/>
        <v>A</v>
      </c>
      <c r="CN17" s="39">
        <f t="shared" si="77"/>
        <v>3.8</v>
      </c>
      <c r="CO17" s="66" t="str">
        <f t="shared" si="78"/>
        <v>A+</v>
      </c>
      <c r="CP17" s="66">
        <f t="shared" si="79"/>
        <v>4</v>
      </c>
      <c r="CQ17" s="37">
        <f t="shared" si="24"/>
        <v>5</v>
      </c>
      <c r="CR17" s="40">
        <f>'2NDML'!AD17</f>
        <v>4</v>
      </c>
      <c r="CS17" s="38">
        <f t="shared" si="25"/>
        <v>2</v>
      </c>
      <c r="CT17" s="39" t="str">
        <f t="shared" si="80"/>
        <v>A</v>
      </c>
      <c r="CU17" s="39">
        <f t="shared" si="81"/>
        <v>3.6</v>
      </c>
      <c r="CV17" s="37">
        <f t="shared" si="26"/>
        <v>20</v>
      </c>
      <c r="CW17" s="40">
        <f>'2NDML'!AE17</f>
        <v>19</v>
      </c>
      <c r="CX17" s="38">
        <f t="shared" si="27"/>
        <v>2</v>
      </c>
      <c r="CY17" s="39" t="str">
        <f t="shared" si="82"/>
        <v>A+</v>
      </c>
      <c r="CZ17" s="39">
        <f t="shared" si="83"/>
        <v>4</v>
      </c>
      <c r="DA17" s="40">
        <f>'2NDML'!AF17</f>
        <v>23</v>
      </c>
      <c r="DB17" s="39" t="str">
        <f t="shared" si="84"/>
        <v>A</v>
      </c>
      <c r="DC17" s="39">
        <f t="shared" si="85"/>
        <v>3.8</v>
      </c>
      <c r="DD17" s="66" t="str">
        <f t="shared" si="86"/>
        <v>A+</v>
      </c>
      <c r="DE17" s="66">
        <f t="shared" si="87"/>
        <v>4</v>
      </c>
      <c r="DF17" s="37">
        <f t="shared" si="28"/>
        <v>5</v>
      </c>
      <c r="DG17" s="40">
        <f>'2NDML'!AH17</f>
        <v>3</v>
      </c>
      <c r="DH17" s="38">
        <f t="shared" si="29"/>
        <v>2</v>
      </c>
      <c r="DI17" s="39" t="str">
        <f t="shared" si="88"/>
        <v>B</v>
      </c>
      <c r="DJ17" s="39">
        <f t="shared" si="89"/>
        <v>2.8</v>
      </c>
      <c r="DK17" s="37">
        <f t="shared" si="30"/>
        <v>20</v>
      </c>
      <c r="DL17" s="40">
        <f>'2NDML'!AI17</f>
        <v>19</v>
      </c>
      <c r="DM17" s="38">
        <f t="shared" si="31"/>
        <v>2</v>
      </c>
      <c r="DN17" s="39" t="str">
        <f t="shared" si="90"/>
        <v>A+</v>
      </c>
      <c r="DO17" s="39">
        <f t="shared" si="91"/>
        <v>4</v>
      </c>
      <c r="DP17" s="40">
        <f>'2NDML'!AJ17</f>
        <v>22</v>
      </c>
      <c r="DQ17" s="39" t="str">
        <f t="shared" si="92"/>
        <v>B+</v>
      </c>
      <c r="DR17" s="39">
        <f t="shared" si="93"/>
        <v>3.4</v>
      </c>
      <c r="DS17" s="66" t="str">
        <f t="shared" si="94"/>
        <v>A</v>
      </c>
      <c r="DT17" s="66">
        <f t="shared" si="95"/>
        <v>3.6</v>
      </c>
      <c r="DU17" s="35">
        <f t="shared" si="96"/>
        <v>37</v>
      </c>
      <c r="DV17" s="35">
        <f t="shared" si="97"/>
        <v>118</v>
      </c>
      <c r="DW17" s="35">
        <f t="shared" si="98"/>
        <v>118</v>
      </c>
      <c r="DX17" s="35" t="str">
        <f t="shared" si="99"/>
        <v/>
      </c>
      <c r="DY17" s="35">
        <f t="shared" si="100"/>
        <v>3.19</v>
      </c>
      <c r="DZ17" s="35">
        <f t="shared" si="101"/>
        <v>3.19</v>
      </c>
      <c r="EA17" s="35">
        <f t="shared" si="102"/>
        <v>8</v>
      </c>
      <c r="EB17" s="28">
        <f>'2NDML'!AO17</f>
        <v>55</v>
      </c>
    </row>
    <row r="18" spans="1:132" ht="19.5">
      <c r="A18" s="4">
        <f>'2NDML'!A18</f>
        <v>9</v>
      </c>
      <c r="B18" s="4" t="str">
        <f>'2NDML'!B18</f>
        <v>ST0790097</v>
      </c>
      <c r="C18" s="4">
        <f>'2NDML'!C18</f>
        <v>200209</v>
      </c>
      <c r="D18" s="4" t="str">
        <f>'2NDML'!D18</f>
        <v>KRITAN KARKI</v>
      </c>
      <c r="E18" s="37">
        <f t="shared" si="0"/>
        <v>10</v>
      </c>
      <c r="F18" s="40">
        <f>'2NDML'!F18</f>
        <v>8</v>
      </c>
      <c r="G18" s="38">
        <f t="shared" si="1"/>
        <v>2.5</v>
      </c>
      <c r="H18" s="39" t="str">
        <f t="shared" si="32"/>
        <v>A</v>
      </c>
      <c r="I18" s="39">
        <f t="shared" si="33"/>
        <v>3.6</v>
      </c>
      <c r="J18" s="37">
        <f t="shared" si="2"/>
        <v>40</v>
      </c>
      <c r="K18" s="40">
        <f>'2NDML'!G18</f>
        <v>23</v>
      </c>
      <c r="L18" s="38">
        <f t="shared" si="3"/>
        <v>2.5</v>
      </c>
      <c r="M18" s="39" t="str">
        <f t="shared" si="34"/>
        <v>C+</v>
      </c>
      <c r="N18" s="39">
        <f t="shared" si="35"/>
        <v>2.4</v>
      </c>
      <c r="O18" s="40">
        <f>'2NDML'!H18</f>
        <v>31</v>
      </c>
      <c r="P18" s="39" t="str">
        <f t="shared" si="36"/>
        <v>B</v>
      </c>
      <c r="Q18" s="39">
        <f t="shared" si="37"/>
        <v>3</v>
      </c>
      <c r="R18" s="66" t="str">
        <f t="shared" si="38"/>
        <v>B</v>
      </c>
      <c r="S18" s="66">
        <f t="shared" si="39"/>
        <v>2.8</v>
      </c>
      <c r="T18" s="37">
        <f t="shared" si="4"/>
        <v>10</v>
      </c>
      <c r="U18" s="40">
        <f>'2NDML'!J18</f>
        <v>8</v>
      </c>
      <c r="V18" s="38">
        <f t="shared" si="5"/>
        <v>2.5</v>
      </c>
      <c r="W18" s="39" t="str">
        <f t="shared" si="40"/>
        <v>A</v>
      </c>
      <c r="X18" s="39">
        <f t="shared" si="41"/>
        <v>3.6</v>
      </c>
      <c r="Y18" s="37">
        <f t="shared" si="6"/>
        <v>40</v>
      </c>
      <c r="Z18" s="40">
        <f>'2NDML'!K18</f>
        <v>25</v>
      </c>
      <c r="AA18" s="38">
        <f t="shared" si="7"/>
        <v>2.5</v>
      </c>
      <c r="AB18" s="39" t="str">
        <f t="shared" si="42"/>
        <v>B</v>
      </c>
      <c r="AC18" s="39">
        <f t="shared" si="43"/>
        <v>2.8</v>
      </c>
      <c r="AD18" s="40">
        <f>'2NDML'!L18</f>
        <v>33</v>
      </c>
      <c r="AE18" s="39" t="str">
        <f t="shared" si="44"/>
        <v>B+</v>
      </c>
      <c r="AF18" s="39">
        <f t="shared" si="45"/>
        <v>3.2</v>
      </c>
      <c r="AG18" s="66" t="str">
        <f t="shared" si="46"/>
        <v>B</v>
      </c>
      <c r="AH18" s="66">
        <f t="shared" si="47"/>
        <v>2.8</v>
      </c>
      <c r="AI18" s="37">
        <f t="shared" si="8"/>
        <v>10</v>
      </c>
      <c r="AJ18" s="40">
        <f>'2NDML'!N18</f>
        <v>9</v>
      </c>
      <c r="AK18" s="38">
        <f t="shared" si="9"/>
        <v>2.5</v>
      </c>
      <c r="AL18" s="39" t="str">
        <f t="shared" si="48"/>
        <v>A+</v>
      </c>
      <c r="AM18" s="39">
        <f t="shared" si="49"/>
        <v>4</v>
      </c>
      <c r="AN18" s="37">
        <f t="shared" si="10"/>
        <v>40</v>
      </c>
      <c r="AO18" s="40">
        <f>'2NDML'!O18</f>
        <v>24</v>
      </c>
      <c r="AP18" s="38">
        <f t="shared" si="11"/>
        <v>2.5</v>
      </c>
      <c r="AQ18" s="39" t="str">
        <f t="shared" si="50"/>
        <v>B</v>
      </c>
      <c r="AR18" s="39">
        <f t="shared" si="51"/>
        <v>2.8</v>
      </c>
      <c r="AS18" s="40">
        <f>'2NDML'!P18</f>
        <v>33</v>
      </c>
      <c r="AT18" s="39" t="str">
        <f t="shared" si="52"/>
        <v>B+</v>
      </c>
      <c r="AU18" s="39">
        <f t="shared" si="53"/>
        <v>3.4</v>
      </c>
      <c r="AV18" s="66" t="str">
        <f t="shared" si="54"/>
        <v>B</v>
      </c>
      <c r="AW18" s="66">
        <f t="shared" si="55"/>
        <v>2.8</v>
      </c>
      <c r="AX18" s="37">
        <f t="shared" si="12"/>
        <v>10</v>
      </c>
      <c r="AY18" s="40">
        <f>'2NDML'!R18</f>
        <v>9</v>
      </c>
      <c r="AZ18" s="38">
        <f t="shared" si="13"/>
        <v>2.5</v>
      </c>
      <c r="BA18" s="39" t="str">
        <f t="shared" si="56"/>
        <v>A+</v>
      </c>
      <c r="BB18" s="39">
        <f t="shared" si="57"/>
        <v>4</v>
      </c>
      <c r="BC18" s="37">
        <f t="shared" si="14"/>
        <v>40</v>
      </c>
      <c r="BD18" s="40">
        <f>'2NDML'!S18</f>
        <v>24</v>
      </c>
      <c r="BE18" s="38">
        <f t="shared" si="15"/>
        <v>2.5</v>
      </c>
      <c r="BF18" s="39" t="str">
        <f t="shared" si="58"/>
        <v>B</v>
      </c>
      <c r="BG18" s="39">
        <f t="shared" si="59"/>
        <v>2.8</v>
      </c>
      <c r="BH18" s="40">
        <f>'2NDML'!T18</f>
        <v>33</v>
      </c>
      <c r="BI18" s="39" t="str">
        <f t="shared" si="60"/>
        <v>B+</v>
      </c>
      <c r="BJ18" s="39">
        <f t="shared" si="61"/>
        <v>3.4</v>
      </c>
      <c r="BK18" s="66" t="str">
        <f t="shared" si="62"/>
        <v>B</v>
      </c>
      <c r="BL18" s="66">
        <f t="shared" si="63"/>
        <v>2.8</v>
      </c>
      <c r="BM18" s="37">
        <f t="shared" si="16"/>
        <v>10</v>
      </c>
      <c r="BN18" s="40">
        <f>'2NDML'!V18</f>
        <v>9</v>
      </c>
      <c r="BO18" s="38">
        <f t="shared" si="17"/>
        <v>2.5</v>
      </c>
      <c r="BP18" s="39" t="str">
        <f t="shared" si="64"/>
        <v>A+</v>
      </c>
      <c r="BQ18" s="39">
        <f t="shared" si="65"/>
        <v>4</v>
      </c>
      <c r="BR18" s="37">
        <f t="shared" si="18"/>
        <v>40</v>
      </c>
      <c r="BS18" s="40">
        <f>'2NDML'!W18</f>
        <v>25</v>
      </c>
      <c r="BT18" s="38">
        <f t="shared" si="19"/>
        <v>2.5</v>
      </c>
      <c r="BU18" s="39" t="str">
        <f t="shared" si="66"/>
        <v>B</v>
      </c>
      <c r="BV18" s="39">
        <f t="shared" si="67"/>
        <v>2.8</v>
      </c>
      <c r="BW18" s="40">
        <f>'2NDML'!X18</f>
        <v>34</v>
      </c>
      <c r="BX18" s="39" t="str">
        <f t="shared" si="68"/>
        <v>B+</v>
      </c>
      <c r="BY18" s="39">
        <f t="shared" si="69"/>
        <v>3.4</v>
      </c>
      <c r="BZ18" s="66" t="str">
        <f t="shared" si="70"/>
        <v>B</v>
      </c>
      <c r="CA18" s="66">
        <f t="shared" si="71"/>
        <v>2.8</v>
      </c>
      <c r="CB18" s="37">
        <f t="shared" si="20"/>
        <v>5</v>
      </c>
      <c r="CC18" s="40">
        <f>'2NDML'!Z18</f>
        <v>4</v>
      </c>
      <c r="CD18" s="38">
        <f t="shared" si="21"/>
        <v>2</v>
      </c>
      <c r="CE18" s="39" t="str">
        <f t="shared" si="72"/>
        <v>A</v>
      </c>
      <c r="CF18" s="39">
        <f t="shared" si="73"/>
        <v>3.6</v>
      </c>
      <c r="CG18" s="37">
        <f t="shared" si="22"/>
        <v>20</v>
      </c>
      <c r="CH18" s="40">
        <f>'2NDML'!AA18</f>
        <v>20</v>
      </c>
      <c r="CI18" s="38">
        <f t="shared" si="23"/>
        <v>2</v>
      </c>
      <c r="CJ18" s="39" t="str">
        <f t="shared" si="74"/>
        <v>A+</v>
      </c>
      <c r="CK18" s="39">
        <f t="shared" si="75"/>
        <v>4</v>
      </c>
      <c r="CL18" s="40">
        <f>'2NDML'!AB18</f>
        <v>24</v>
      </c>
      <c r="CM18" s="39" t="str">
        <f t="shared" si="76"/>
        <v>A</v>
      </c>
      <c r="CN18" s="39">
        <f t="shared" si="77"/>
        <v>3.8</v>
      </c>
      <c r="CO18" s="66" t="str">
        <f t="shared" si="78"/>
        <v>A+</v>
      </c>
      <c r="CP18" s="66">
        <f t="shared" si="79"/>
        <v>4</v>
      </c>
      <c r="CQ18" s="37">
        <f t="shared" si="24"/>
        <v>5</v>
      </c>
      <c r="CR18" s="40">
        <f>'2NDML'!AD18</f>
        <v>5</v>
      </c>
      <c r="CS18" s="38">
        <f t="shared" si="25"/>
        <v>2</v>
      </c>
      <c r="CT18" s="39" t="str">
        <f t="shared" si="80"/>
        <v>A+</v>
      </c>
      <c r="CU18" s="39">
        <f t="shared" si="81"/>
        <v>4</v>
      </c>
      <c r="CV18" s="37">
        <f t="shared" si="26"/>
        <v>20</v>
      </c>
      <c r="CW18" s="40">
        <f>'2NDML'!AE18</f>
        <v>20</v>
      </c>
      <c r="CX18" s="38">
        <f t="shared" si="27"/>
        <v>2</v>
      </c>
      <c r="CY18" s="39" t="str">
        <f t="shared" si="82"/>
        <v>A+</v>
      </c>
      <c r="CZ18" s="39">
        <f t="shared" si="83"/>
        <v>4</v>
      </c>
      <c r="DA18" s="40">
        <f>'2NDML'!AF18</f>
        <v>25</v>
      </c>
      <c r="DB18" s="39" t="str">
        <f t="shared" si="84"/>
        <v>A+</v>
      </c>
      <c r="DC18" s="39">
        <f t="shared" si="85"/>
        <v>4</v>
      </c>
      <c r="DD18" s="66" t="str">
        <f t="shared" si="86"/>
        <v>A+</v>
      </c>
      <c r="DE18" s="66">
        <f t="shared" si="87"/>
        <v>4</v>
      </c>
      <c r="DF18" s="37">
        <f t="shared" si="28"/>
        <v>5</v>
      </c>
      <c r="DG18" s="40">
        <f>'2NDML'!AH18</f>
        <v>3</v>
      </c>
      <c r="DH18" s="38">
        <f t="shared" si="29"/>
        <v>2</v>
      </c>
      <c r="DI18" s="39" t="str">
        <f t="shared" si="88"/>
        <v>B</v>
      </c>
      <c r="DJ18" s="39">
        <f t="shared" si="89"/>
        <v>2.8</v>
      </c>
      <c r="DK18" s="37">
        <f t="shared" si="30"/>
        <v>20</v>
      </c>
      <c r="DL18" s="40">
        <f>'2NDML'!AI18</f>
        <v>20</v>
      </c>
      <c r="DM18" s="38">
        <f t="shared" si="31"/>
        <v>2</v>
      </c>
      <c r="DN18" s="39" t="str">
        <f t="shared" si="90"/>
        <v>A+</v>
      </c>
      <c r="DO18" s="39">
        <f t="shared" si="91"/>
        <v>4</v>
      </c>
      <c r="DP18" s="40">
        <f>'2NDML'!AJ18</f>
        <v>23</v>
      </c>
      <c r="DQ18" s="39" t="str">
        <f t="shared" si="92"/>
        <v>B+</v>
      </c>
      <c r="DR18" s="39">
        <f t="shared" si="93"/>
        <v>3.4</v>
      </c>
      <c r="DS18" s="66" t="str">
        <f t="shared" si="94"/>
        <v>A+</v>
      </c>
      <c r="DT18" s="66">
        <f t="shared" si="95"/>
        <v>4</v>
      </c>
      <c r="DU18" s="35">
        <f t="shared" si="96"/>
        <v>37</v>
      </c>
      <c r="DV18" s="35">
        <f t="shared" si="97"/>
        <v>126.8</v>
      </c>
      <c r="DW18" s="35">
        <f t="shared" si="98"/>
        <v>126.8</v>
      </c>
      <c r="DX18" s="35" t="str">
        <f t="shared" si="99"/>
        <v/>
      </c>
      <c r="DY18" s="35">
        <f t="shared" si="100"/>
        <v>3.43</v>
      </c>
      <c r="DZ18" s="35">
        <f t="shared" si="101"/>
        <v>3.43</v>
      </c>
      <c r="EA18" s="35">
        <f t="shared" si="102"/>
        <v>3</v>
      </c>
      <c r="EB18" s="28">
        <f>'2NDML'!AO18</f>
        <v>55</v>
      </c>
    </row>
    <row r="19" spans="1:132" ht="19.5">
      <c r="A19" s="4">
        <f>'2NDML'!A19</f>
        <v>10</v>
      </c>
      <c r="B19" s="4" t="str">
        <f>'2NDML'!B19</f>
        <v>ST0790100</v>
      </c>
      <c r="C19" s="4">
        <f>'2NDML'!C19</f>
        <v>200210</v>
      </c>
      <c r="D19" s="4" t="str">
        <f>'2NDML'!D19</f>
        <v>LIJA SHAH</v>
      </c>
      <c r="E19" s="37">
        <f t="shared" si="0"/>
        <v>10</v>
      </c>
      <c r="F19" s="40">
        <f>'2NDML'!F19</f>
        <v>7</v>
      </c>
      <c r="G19" s="38">
        <f t="shared" si="1"/>
        <v>2.5</v>
      </c>
      <c r="H19" s="39" t="str">
        <f t="shared" si="32"/>
        <v>B+</v>
      </c>
      <c r="I19" s="39">
        <f t="shared" si="33"/>
        <v>3.2</v>
      </c>
      <c r="J19" s="37">
        <f t="shared" si="2"/>
        <v>40</v>
      </c>
      <c r="K19" s="40">
        <f>'2NDML'!G19</f>
        <v>25</v>
      </c>
      <c r="L19" s="38">
        <f t="shared" si="3"/>
        <v>2.5</v>
      </c>
      <c r="M19" s="39" t="str">
        <f t="shared" si="34"/>
        <v>B</v>
      </c>
      <c r="N19" s="39">
        <f t="shared" si="35"/>
        <v>2.8</v>
      </c>
      <c r="O19" s="40">
        <f>'2NDML'!H19</f>
        <v>32</v>
      </c>
      <c r="P19" s="39" t="str">
        <f t="shared" si="36"/>
        <v>B</v>
      </c>
      <c r="Q19" s="39">
        <f t="shared" si="37"/>
        <v>3</v>
      </c>
      <c r="R19" s="66" t="str">
        <f t="shared" si="38"/>
        <v>B</v>
      </c>
      <c r="S19" s="66">
        <f t="shared" si="39"/>
        <v>2.8</v>
      </c>
      <c r="T19" s="37">
        <f t="shared" si="4"/>
        <v>10</v>
      </c>
      <c r="U19" s="40">
        <f>'2NDML'!J19</f>
        <v>7</v>
      </c>
      <c r="V19" s="38">
        <f t="shared" si="5"/>
        <v>2.5</v>
      </c>
      <c r="W19" s="39" t="str">
        <f t="shared" si="40"/>
        <v>B+</v>
      </c>
      <c r="X19" s="39">
        <f t="shared" si="41"/>
        <v>3.2</v>
      </c>
      <c r="Y19" s="37">
        <f t="shared" si="6"/>
        <v>40</v>
      </c>
      <c r="Z19" s="40">
        <f>'2NDML'!K19</f>
        <v>25</v>
      </c>
      <c r="AA19" s="38">
        <f t="shared" si="7"/>
        <v>2.5</v>
      </c>
      <c r="AB19" s="39" t="str">
        <f t="shared" si="42"/>
        <v>B</v>
      </c>
      <c r="AC19" s="39">
        <f t="shared" si="43"/>
        <v>2.8</v>
      </c>
      <c r="AD19" s="40">
        <f>'2NDML'!L19</f>
        <v>32</v>
      </c>
      <c r="AE19" s="39" t="str">
        <f t="shared" si="44"/>
        <v>B</v>
      </c>
      <c r="AF19" s="39">
        <f t="shared" si="45"/>
        <v>3</v>
      </c>
      <c r="AG19" s="66" t="str">
        <f t="shared" si="46"/>
        <v>B</v>
      </c>
      <c r="AH19" s="66">
        <f t="shared" si="47"/>
        <v>2.8</v>
      </c>
      <c r="AI19" s="37">
        <f t="shared" si="8"/>
        <v>10</v>
      </c>
      <c r="AJ19" s="40">
        <f>'2NDML'!N19</f>
        <v>4</v>
      </c>
      <c r="AK19" s="38">
        <f t="shared" si="9"/>
        <v>2.5</v>
      </c>
      <c r="AL19" s="39" t="str">
        <f t="shared" si="48"/>
        <v>C</v>
      </c>
      <c r="AM19" s="39">
        <f t="shared" si="49"/>
        <v>2</v>
      </c>
      <c r="AN19" s="37">
        <f t="shared" si="10"/>
        <v>40</v>
      </c>
      <c r="AO19" s="40">
        <f>'2NDML'!O19</f>
        <v>23</v>
      </c>
      <c r="AP19" s="38">
        <f t="shared" si="11"/>
        <v>2.5</v>
      </c>
      <c r="AQ19" s="39" t="str">
        <f t="shared" si="50"/>
        <v>C+</v>
      </c>
      <c r="AR19" s="39">
        <f t="shared" si="51"/>
        <v>2.4</v>
      </c>
      <c r="AS19" s="40">
        <f>'2NDML'!P19</f>
        <v>27</v>
      </c>
      <c r="AT19" s="39" t="str">
        <f t="shared" si="52"/>
        <v>C</v>
      </c>
      <c r="AU19" s="39">
        <f t="shared" si="53"/>
        <v>2.2000000000000002</v>
      </c>
      <c r="AV19" s="66" t="str">
        <f t="shared" si="54"/>
        <v>C+</v>
      </c>
      <c r="AW19" s="66">
        <f t="shared" si="55"/>
        <v>2.4</v>
      </c>
      <c r="AX19" s="37">
        <f t="shared" si="12"/>
        <v>10</v>
      </c>
      <c r="AY19" s="40">
        <f>'2NDML'!R19</f>
        <v>3</v>
      </c>
      <c r="AZ19" s="38">
        <f t="shared" si="13"/>
        <v>2.5</v>
      </c>
      <c r="BA19" s="39" t="str">
        <f t="shared" si="56"/>
        <v>NG</v>
      </c>
      <c r="BB19" s="39">
        <f t="shared" si="57"/>
        <v>0</v>
      </c>
      <c r="BC19" s="37">
        <f t="shared" si="14"/>
        <v>40</v>
      </c>
      <c r="BD19" s="40">
        <f>'2NDML'!S19</f>
        <v>21</v>
      </c>
      <c r="BE19" s="38">
        <f t="shared" si="15"/>
        <v>2.5</v>
      </c>
      <c r="BF19" s="39" t="str">
        <f t="shared" si="58"/>
        <v>C+</v>
      </c>
      <c r="BG19" s="39">
        <f t="shared" si="59"/>
        <v>2.4</v>
      </c>
      <c r="BH19" s="40">
        <f>'2NDML'!T19</f>
        <v>24</v>
      </c>
      <c r="BI19" s="39" t="str">
        <f t="shared" si="60"/>
        <v>NG</v>
      </c>
      <c r="BJ19" s="39">
        <f t="shared" si="61"/>
        <v>0</v>
      </c>
      <c r="BK19" s="66" t="str">
        <f t="shared" si="62"/>
        <v>C</v>
      </c>
      <c r="BL19" s="66">
        <f t="shared" si="63"/>
        <v>2</v>
      </c>
      <c r="BM19" s="37">
        <f t="shared" si="16"/>
        <v>10</v>
      </c>
      <c r="BN19" s="40">
        <f>'2NDML'!V19</f>
        <v>4</v>
      </c>
      <c r="BO19" s="38">
        <f t="shared" si="17"/>
        <v>2.5</v>
      </c>
      <c r="BP19" s="39" t="str">
        <f t="shared" si="64"/>
        <v>C</v>
      </c>
      <c r="BQ19" s="39">
        <f t="shared" si="65"/>
        <v>2</v>
      </c>
      <c r="BR19" s="37">
        <f t="shared" si="18"/>
        <v>40</v>
      </c>
      <c r="BS19" s="40">
        <f>'2NDML'!W19</f>
        <v>25</v>
      </c>
      <c r="BT19" s="38">
        <f t="shared" si="19"/>
        <v>2.5</v>
      </c>
      <c r="BU19" s="39" t="str">
        <f t="shared" si="66"/>
        <v>B</v>
      </c>
      <c r="BV19" s="39">
        <f t="shared" si="67"/>
        <v>2.8</v>
      </c>
      <c r="BW19" s="40">
        <f>'2NDML'!X19</f>
        <v>29</v>
      </c>
      <c r="BX19" s="39" t="str">
        <f t="shared" si="68"/>
        <v>C+</v>
      </c>
      <c r="BY19" s="39">
        <f t="shared" si="69"/>
        <v>2.4</v>
      </c>
      <c r="BZ19" s="66" t="str">
        <f t="shared" si="70"/>
        <v>C+</v>
      </c>
      <c r="CA19" s="66">
        <f t="shared" si="71"/>
        <v>2.4</v>
      </c>
      <c r="CB19" s="37">
        <f t="shared" si="20"/>
        <v>5</v>
      </c>
      <c r="CC19" s="40">
        <f>'2NDML'!Z19</f>
        <v>4</v>
      </c>
      <c r="CD19" s="38">
        <f t="shared" si="21"/>
        <v>2</v>
      </c>
      <c r="CE19" s="39" t="str">
        <f t="shared" si="72"/>
        <v>A</v>
      </c>
      <c r="CF19" s="39">
        <f t="shared" si="73"/>
        <v>3.6</v>
      </c>
      <c r="CG19" s="37">
        <f t="shared" si="22"/>
        <v>20</v>
      </c>
      <c r="CH19" s="40">
        <f>'2NDML'!AA19</f>
        <v>16</v>
      </c>
      <c r="CI19" s="38">
        <f t="shared" si="23"/>
        <v>2</v>
      </c>
      <c r="CJ19" s="39" t="str">
        <f t="shared" si="74"/>
        <v>A</v>
      </c>
      <c r="CK19" s="39">
        <f t="shared" si="75"/>
        <v>3.6</v>
      </c>
      <c r="CL19" s="40">
        <f>'2NDML'!AB19</f>
        <v>20</v>
      </c>
      <c r="CM19" s="39" t="str">
        <f t="shared" si="76"/>
        <v>A</v>
      </c>
      <c r="CN19" s="39">
        <f t="shared" si="77"/>
        <v>3.6</v>
      </c>
      <c r="CO19" s="66" t="str">
        <f t="shared" si="78"/>
        <v>A</v>
      </c>
      <c r="CP19" s="66">
        <f t="shared" si="79"/>
        <v>3.6</v>
      </c>
      <c r="CQ19" s="37">
        <f t="shared" si="24"/>
        <v>5</v>
      </c>
      <c r="CR19" s="40">
        <f>'2NDML'!AD19</f>
        <v>3</v>
      </c>
      <c r="CS19" s="38">
        <f t="shared" si="25"/>
        <v>2</v>
      </c>
      <c r="CT19" s="39" t="str">
        <f t="shared" si="80"/>
        <v>B</v>
      </c>
      <c r="CU19" s="39">
        <f t="shared" si="81"/>
        <v>2.8</v>
      </c>
      <c r="CV19" s="37">
        <f t="shared" si="26"/>
        <v>20</v>
      </c>
      <c r="CW19" s="40">
        <f>'2NDML'!AE19</f>
        <v>16</v>
      </c>
      <c r="CX19" s="38">
        <f t="shared" si="27"/>
        <v>2</v>
      </c>
      <c r="CY19" s="39" t="str">
        <f t="shared" si="82"/>
        <v>A</v>
      </c>
      <c r="CZ19" s="39">
        <f t="shared" si="83"/>
        <v>3.6</v>
      </c>
      <c r="DA19" s="40">
        <f>'2NDML'!AF19</f>
        <v>19</v>
      </c>
      <c r="DB19" s="39" t="str">
        <f t="shared" si="84"/>
        <v>B+</v>
      </c>
      <c r="DC19" s="39">
        <f t="shared" si="85"/>
        <v>3.2</v>
      </c>
      <c r="DD19" s="66" t="str">
        <f t="shared" si="86"/>
        <v>B+</v>
      </c>
      <c r="DE19" s="66">
        <f t="shared" si="87"/>
        <v>3.2</v>
      </c>
      <c r="DF19" s="37">
        <f t="shared" si="28"/>
        <v>5</v>
      </c>
      <c r="DG19" s="40">
        <f>'2NDML'!AH19</f>
        <v>2</v>
      </c>
      <c r="DH19" s="38">
        <f t="shared" si="29"/>
        <v>2</v>
      </c>
      <c r="DI19" s="39" t="str">
        <f t="shared" si="88"/>
        <v>C</v>
      </c>
      <c r="DJ19" s="39">
        <f t="shared" si="89"/>
        <v>2</v>
      </c>
      <c r="DK19" s="37">
        <f t="shared" si="30"/>
        <v>20</v>
      </c>
      <c r="DL19" s="40">
        <f>'2NDML'!AI19</f>
        <v>16</v>
      </c>
      <c r="DM19" s="38">
        <f t="shared" si="31"/>
        <v>2</v>
      </c>
      <c r="DN19" s="39" t="str">
        <f t="shared" si="90"/>
        <v>A</v>
      </c>
      <c r="DO19" s="39">
        <f t="shared" si="91"/>
        <v>3.6</v>
      </c>
      <c r="DP19" s="40">
        <f>'2NDML'!AJ19</f>
        <v>18</v>
      </c>
      <c r="DQ19" s="39" t="str">
        <f t="shared" si="92"/>
        <v>B</v>
      </c>
      <c r="DR19" s="39">
        <f t="shared" si="93"/>
        <v>2.8</v>
      </c>
      <c r="DS19" s="66" t="str">
        <f t="shared" si="94"/>
        <v>B+</v>
      </c>
      <c r="DT19" s="66">
        <f t="shared" si="95"/>
        <v>3.2</v>
      </c>
      <c r="DU19" s="35">
        <f t="shared" si="96"/>
        <v>37</v>
      </c>
      <c r="DV19" s="35" t="str">
        <f t="shared" si="97"/>
        <v>NG</v>
      </c>
      <c r="DW19" s="35" t="str">
        <f t="shared" si="98"/>
        <v>NG</v>
      </c>
      <c r="DX19" s="35" t="str">
        <f t="shared" si="99"/>
        <v>NG</v>
      </c>
      <c r="DY19" s="35">
        <f t="shared" si="100"/>
        <v>0</v>
      </c>
      <c r="DZ19" s="35">
        <f t="shared" si="101"/>
        <v>0</v>
      </c>
      <c r="EA19" s="35">
        <f t="shared" si="102"/>
        <v>19</v>
      </c>
      <c r="EB19" s="28">
        <f>'2NDML'!AO19</f>
        <v>55</v>
      </c>
    </row>
    <row r="20" spans="1:132" ht="19.5">
      <c r="A20" s="4">
        <f>'2NDML'!A20</f>
        <v>11</v>
      </c>
      <c r="B20" s="4" t="str">
        <f>'2NDML'!B20</f>
        <v>ST0790302</v>
      </c>
      <c r="C20" s="4">
        <f>'2NDML'!C20</f>
        <v>200211</v>
      </c>
      <c r="D20" s="4" t="str">
        <f>'2NDML'!D20</f>
        <v>LINA BASNET</v>
      </c>
      <c r="E20" s="37">
        <f t="shared" si="0"/>
        <v>10</v>
      </c>
      <c r="F20" s="40">
        <f>'2NDML'!F20</f>
        <v>4</v>
      </c>
      <c r="G20" s="38">
        <f t="shared" si="1"/>
        <v>2.5</v>
      </c>
      <c r="H20" s="39" t="str">
        <f t="shared" si="32"/>
        <v>C</v>
      </c>
      <c r="I20" s="39">
        <f t="shared" si="33"/>
        <v>2</v>
      </c>
      <c r="J20" s="37">
        <f t="shared" si="2"/>
        <v>40</v>
      </c>
      <c r="K20" s="40">
        <f>'2NDML'!G20</f>
        <v>25</v>
      </c>
      <c r="L20" s="38">
        <f t="shared" si="3"/>
        <v>2.5</v>
      </c>
      <c r="M20" s="39" t="str">
        <f t="shared" si="34"/>
        <v>B</v>
      </c>
      <c r="N20" s="39">
        <f t="shared" si="35"/>
        <v>2.8</v>
      </c>
      <c r="O20" s="40">
        <f>'2NDML'!H20</f>
        <v>29</v>
      </c>
      <c r="P20" s="39" t="str">
        <f t="shared" si="36"/>
        <v>C+</v>
      </c>
      <c r="Q20" s="39">
        <f t="shared" si="37"/>
        <v>2.4</v>
      </c>
      <c r="R20" s="66" t="str">
        <f t="shared" si="38"/>
        <v>C+</v>
      </c>
      <c r="S20" s="66">
        <f t="shared" si="39"/>
        <v>2.4</v>
      </c>
      <c r="T20" s="37">
        <f t="shared" si="4"/>
        <v>10</v>
      </c>
      <c r="U20" s="40">
        <f>'2NDML'!J20</f>
        <v>6</v>
      </c>
      <c r="V20" s="38">
        <f t="shared" si="5"/>
        <v>2.5</v>
      </c>
      <c r="W20" s="39" t="str">
        <f t="shared" si="40"/>
        <v>B</v>
      </c>
      <c r="X20" s="39">
        <f t="shared" si="41"/>
        <v>2.8</v>
      </c>
      <c r="Y20" s="37">
        <f t="shared" si="6"/>
        <v>40</v>
      </c>
      <c r="Z20" s="40">
        <f>'2NDML'!K20</f>
        <v>24</v>
      </c>
      <c r="AA20" s="38">
        <f t="shared" si="7"/>
        <v>2.5</v>
      </c>
      <c r="AB20" s="39" t="str">
        <f t="shared" si="42"/>
        <v>B</v>
      </c>
      <c r="AC20" s="39">
        <f t="shared" si="43"/>
        <v>2.8</v>
      </c>
      <c r="AD20" s="40">
        <f>'2NDML'!L20</f>
        <v>30</v>
      </c>
      <c r="AE20" s="39" t="str">
        <f t="shared" si="44"/>
        <v>B</v>
      </c>
      <c r="AF20" s="39">
        <f t="shared" si="45"/>
        <v>2.8</v>
      </c>
      <c r="AG20" s="66" t="str">
        <f t="shared" si="46"/>
        <v>B</v>
      </c>
      <c r="AH20" s="66">
        <f t="shared" si="47"/>
        <v>2.8</v>
      </c>
      <c r="AI20" s="37">
        <f t="shared" si="8"/>
        <v>10</v>
      </c>
      <c r="AJ20" s="40">
        <f>'2NDML'!N20</f>
        <v>4</v>
      </c>
      <c r="AK20" s="38">
        <f t="shared" si="9"/>
        <v>2.5</v>
      </c>
      <c r="AL20" s="39" t="str">
        <f t="shared" si="48"/>
        <v>C</v>
      </c>
      <c r="AM20" s="39">
        <f t="shared" si="49"/>
        <v>2</v>
      </c>
      <c r="AN20" s="37">
        <f t="shared" si="10"/>
        <v>40</v>
      </c>
      <c r="AO20" s="40">
        <f>'2NDML'!O20</f>
        <v>20</v>
      </c>
      <c r="AP20" s="38">
        <f t="shared" si="11"/>
        <v>2.5</v>
      </c>
      <c r="AQ20" s="39" t="str">
        <f t="shared" si="50"/>
        <v>C+</v>
      </c>
      <c r="AR20" s="39">
        <f t="shared" si="51"/>
        <v>2.4</v>
      </c>
      <c r="AS20" s="40">
        <f>'2NDML'!P20</f>
        <v>24</v>
      </c>
      <c r="AT20" s="39" t="str">
        <f t="shared" si="52"/>
        <v>C</v>
      </c>
      <c r="AU20" s="39">
        <f t="shared" si="53"/>
        <v>2.2000000000000002</v>
      </c>
      <c r="AV20" s="66" t="str">
        <f t="shared" si="54"/>
        <v>C</v>
      </c>
      <c r="AW20" s="66">
        <f t="shared" si="55"/>
        <v>2</v>
      </c>
      <c r="AX20" s="37">
        <f t="shared" si="12"/>
        <v>10</v>
      </c>
      <c r="AY20" s="40">
        <f>'2NDML'!R20</f>
        <v>4</v>
      </c>
      <c r="AZ20" s="38">
        <f t="shared" si="13"/>
        <v>2.5</v>
      </c>
      <c r="BA20" s="39" t="str">
        <f t="shared" si="56"/>
        <v>C</v>
      </c>
      <c r="BB20" s="39">
        <f t="shared" si="57"/>
        <v>2</v>
      </c>
      <c r="BC20" s="37">
        <f t="shared" si="14"/>
        <v>40</v>
      </c>
      <c r="BD20" s="40">
        <f>'2NDML'!S20</f>
        <v>20</v>
      </c>
      <c r="BE20" s="38">
        <f t="shared" si="15"/>
        <v>2.5</v>
      </c>
      <c r="BF20" s="39" t="str">
        <f t="shared" si="58"/>
        <v>C+</v>
      </c>
      <c r="BG20" s="39">
        <f t="shared" si="59"/>
        <v>2.4</v>
      </c>
      <c r="BH20" s="40">
        <f>'2NDML'!T20</f>
        <v>24</v>
      </c>
      <c r="BI20" s="39" t="str">
        <f t="shared" si="60"/>
        <v>C</v>
      </c>
      <c r="BJ20" s="39">
        <f t="shared" si="61"/>
        <v>2.2000000000000002</v>
      </c>
      <c r="BK20" s="66" t="str">
        <f t="shared" si="62"/>
        <v>C</v>
      </c>
      <c r="BL20" s="66">
        <f t="shared" si="63"/>
        <v>2</v>
      </c>
      <c r="BM20" s="37">
        <f t="shared" si="16"/>
        <v>10</v>
      </c>
      <c r="BN20" s="40">
        <f>'2NDML'!V20</f>
        <v>7</v>
      </c>
      <c r="BO20" s="38">
        <f t="shared" si="17"/>
        <v>2.5</v>
      </c>
      <c r="BP20" s="39" t="str">
        <f t="shared" si="64"/>
        <v>B+</v>
      </c>
      <c r="BQ20" s="39">
        <f t="shared" si="65"/>
        <v>3.2</v>
      </c>
      <c r="BR20" s="37">
        <f t="shared" si="18"/>
        <v>40</v>
      </c>
      <c r="BS20" s="40">
        <f>'2NDML'!W20</f>
        <v>24</v>
      </c>
      <c r="BT20" s="38">
        <f t="shared" si="19"/>
        <v>2.5</v>
      </c>
      <c r="BU20" s="39" t="str">
        <f t="shared" si="66"/>
        <v>B</v>
      </c>
      <c r="BV20" s="39">
        <f t="shared" si="67"/>
        <v>2.8</v>
      </c>
      <c r="BW20" s="40">
        <f>'2NDML'!X20</f>
        <v>31</v>
      </c>
      <c r="BX20" s="39" t="str">
        <f t="shared" si="68"/>
        <v>B</v>
      </c>
      <c r="BY20" s="39">
        <f t="shared" si="69"/>
        <v>3</v>
      </c>
      <c r="BZ20" s="66" t="str">
        <f t="shared" si="70"/>
        <v>B</v>
      </c>
      <c r="CA20" s="66">
        <f t="shared" si="71"/>
        <v>2.8</v>
      </c>
      <c r="CB20" s="37">
        <f t="shared" si="20"/>
        <v>5</v>
      </c>
      <c r="CC20" s="40">
        <f>'2NDML'!Z20</f>
        <v>4</v>
      </c>
      <c r="CD20" s="38">
        <f t="shared" si="21"/>
        <v>2</v>
      </c>
      <c r="CE20" s="39" t="str">
        <f t="shared" si="72"/>
        <v>A</v>
      </c>
      <c r="CF20" s="39">
        <f t="shared" si="73"/>
        <v>3.6</v>
      </c>
      <c r="CG20" s="37">
        <f t="shared" si="22"/>
        <v>20</v>
      </c>
      <c r="CH20" s="40">
        <f>'2NDML'!AA20</f>
        <v>19</v>
      </c>
      <c r="CI20" s="38">
        <f t="shared" si="23"/>
        <v>2</v>
      </c>
      <c r="CJ20" s="39" t="str">
        <f t="shared" si="74"/>
        <v>A+</v>
      </c>
      <c r="CK20" s="39">
        <f t="shared" si="75"/>
        <v>4</v>
      </c>
      <c r="CL20" s="40">
        <f>'2NDML'!AB20</f>
        <v>23</v>
      </c>
      <c r="CM20" s="39" t="str">
        <f t="shared" si="76"/>
        <v>A</v>
      </c>
      <c r="CN20" s="39">
        <f t="shared" si="77"/>
        <v>3.8</v>
      </c>
      <c r="CO20" s="66" t="str">
        <f t="shared" si="78"/>
        <v>A+</v>
      </c>
      <c r="CP20" s="66">
        <f t="shared" si="79"/>
        <v>4</v>
      </c>
      <c r="CQ20" s="37">
        <f t="shared" si="24"/>
        <v>5</v>
      </c>
      <c r="CR20" s="40">
        <f>'2NDML'!AD20</f>
        <v>3</v>
      </c>
      <c r="CS20" s="38">
        <f t="shared" si="25"/>
        <v>2</v>
      </c>
      <c r="CT20" s="39" t="str">
        <f t="shared" si="80"/>
        <v>B</v>
      </c>
      <c r="CU20" s="39">
        <f t="shared" si="81"/>
        <v>2.8</v>
      </c>
      <c r="CV20" s="37">
        <f t="shared" si="26"/>
        <v>20</v>
      </c>
      <c r="CW20" s="40">
        <f>'2NDML'!AE20</f>
        <v>19</v>
      </c>
      <c r="CX20" s="38">
        <f t="shared" si="27"/>
        <v>2</v>
      </c>
      <c r="CY20" s="39" t="str">
        <f t="shared" si="82"/>
        <v>A+</v>
      </c>
      <c r="CZ20" s="39">
        <f t="shared" si="83"/>
        <v>4</v>
      </c>
      <c r="DA20" s="40">
        <f>'2NDML'!AF20</f>
        <v>22</v>
      </c>
      <c r="DB20" s="39" t="str">
        <f t="shared" si="84"/>
        <v>B+</v>
      </c>
      <c r="DC20" s="39">
        <f t="shared" si="85"/>
        <v>3.4</v>
      </c>
      <c r="DD20" s="66" t="str">
        <f t="shared" si="86"/>
        <v>A</v>
      </c>
      <c r="DE20" s="66">
        <f t="shared" si="87"/>
        <v>3.6</v>
      </c>
      <c r="DF20" s="37">
        <f t="shared" si="28"/>
        <v>5</v>
      </c>
      <c r="DG20" s="40">
        <f>'2NDML'!AH20</f>
        <v>2</v>
      </c>
      <c r="DH20" s="38">
        <f t="shared" si="29"/>
        <v>2</v>
      </c>
      <c r="DI20" s="39" t="str">
        <f t="shared" si="88"/>
        <v>C</v>
      </c>
      <c r="DJ20" s="39">
        <f t="shared" si="89"/>
        <v>2</v>
      </c>
      <c r="DK20" s="37">
        <f t="shared" si="30"/>
        <v>20</v>
      </c>
      <c r="DL20" s="40">
        <f>'2NDML'!AI20</f>
        <v>19</v>
      </c>
      <c r="DM20" s="38">
        <f t="shared" si="31"/>
        <v>2</v>
      </c>
      <c r="DN20" s="39" t="str">
        <f t="shared" si="90"/>
        <v>A+</v>
      </c>
      <c r="DO20" s="39">
        <f t="shared" si="91"/>
        <v>4</v>
      </c>
      <c r="DP20" s="40">
        <f>'2NDML'!AJ20</f>
        <v>21</v>
      </c>
      <c r="DQ20" s="39" t="str">
        <f t="shared" si="92"/>
        <v>B</v>
      </c>
      <c r="DR20" s="39">
        <f t="shared" si="93"/>
        <v>3</v>
      </c>
      <c r="DS20" s="66" t="str">
        <f t="shared" si="94"/>
        <v>A</v>
      </c>
      <c r="DT20" s="66">
        <f t="shared" si="95"/>
        <v>3.6</v>
      </c>
      <c r="DU20" s="35">
        <f t="shared" si="96"/>
        <v>37</v>
      </c>
      <c r="DV20" s="35">
        <f t="shared" si="97"/>
        <v>103.8</v>
      </c>
      <c r="DW20" s="35">
        <f t="shared" si="98"/>
        <v>103.8</v>
      </c>
      <c r="DX20" s="35" t="str">
        <f t="shared" si="99"/>
        <v/>
      </c>
      <c r="DY20" s="35">
        <f t="shared" si="100"/>
        <v>2.81</v>
      </c>
      <c r="DZ20" s="35">
        <f t="shared" si="101"/>
        <v>2.81</v>
      </c>
      <c r="EA20" s="35">
        <f t="shared" si="102"/>
        <v>17</v>
      </c>
      <c r="EB20" s="28">
        <f>'2NDML'!AO20</f>
        <v>52</v>
      </c>
    </row>
    <row r="21" spans="1:132" ht="19.5">
      <c r="A21" s="4">
        <f>'2NDML'!A21</f>
        <v>12</v>
      </c>
      <c r="B21" s="4" t="str">
        <f>'2NDML'!B21</f>
        <v>ST0790115</v>
      </c>
      <c r="C21" s="4">
        <f>'2NDML'!C21</f>
        <v>200212</v>
      </c>
      <c r="D21" s="4" t="str">
        <f>'2NDML'!D21</f>
        <v>NISUM LAWATI</v>
      </c>
      <c r="E21" s="37">
        <f t="shared" si="0"/>
        <v>10</v>
      </c>
      <c r="F21" s="40">
        <f>'2NDML'!F21</f>
        <v>6</v>
      </c>
      <c r="G21" s="38">
        <f t="shared" si="1"/>
        <v>2.5</v>
      </c>
      <c r="H21" s="39" t="str">
        <f t="shared" si="32"/>
        <v>B</v>
      </c>
      <c r="I21" s="39">
        <f t="shared" si="33"/>
        <v>2.8</v>
      </c>
      <c r="J21" s="37">
        <f t="shared" si="2"/>
        <v>40</v>
      </c>
      <c r="K21" s="40">
        <f>'2NDML'!G21</f>
        <v>20</v>
      </c>
      <c r="L21" s="38">
        <f t="shared" si="3"/>
        <v>2.5</v>
      </c>
      <c r="M21" s="39" t="str">
        <f t="shared" si="34"/>
        <v>C+</v>
      </c>
      <c r="N21" s="39">
        <f t="shared" si="35"/>
        <v>2.4</v>
      </c>
      <c r="O21" s="40">
        <f>'2NDML'!H21</f>
        <v>26</v>
      </c>
      <c r="P21" s="39" t="str">
        <f t="shared" si="36"/>
        <v>C+</v>
      </c>
      <c r="Q21" s="39">
        <f t="shared" si="37"/>
        <v>2.6</v>
      </c>
      <c r="R21" s="66" t="str">
        <f t="shared" si="38"/>
        <v>C+</v>
      </c>
      <c r="S21" s="66">
        <f t="shared" si="39"/>
        <v>2.4</v>
      </c>
      <c r="T21" s="37">
        <f t="shared" si="4"/>
        <v>10</v>
      </c>
      <c r="U21" s="40">
        <f>'2NDML'!J21</f>
        <v>7</v>
      </c>
      <c r="V21" s="38">
        <f t="shared" si="5"/>
        <v>2.5</v>
      </c>
      <c r="W21" s="39" t="str">
        <f t="shared" si="40"/>
        <v>B+</v>
      </c>
      <c r="X21" s="39">
        <f t="shared" si="41"/>
        <v>3.2</v>
      </c>
      <c r="Y21" s="37">
        <f t="shared" si="6"/>
        <v>40</v>
      </c>
      <c r="Z21" s="40">
        <f>'2NDML'!K21</f>
        <v>25</v>
      </c>
      <c r="AA21" s="38">
        <f t="shared" si="7"/>
        <v>2.5</v>
      </c>
      <c r="AB21" s="39" t="str">
        <f t="shared" si="42"/>
        <v>B</v>
      </c>
      <c r="AC21" s="39">
        <f t="shared" si="43"/>
        <v>2.8</v>
      </c>
      <c r="AD21" s="40">
        <f>'2NDML'!L21</f>
        <v>32</v>
      </c>
      <c r="AE21" s="39" t="str">
        <f t="shared" si="44"/>
        <v>B</v>
      </c>
      <c r="AF21" s="39">
        <f t="shared" si="45"/>
        <v>3</v>
      </c>
      <c r="AG21" s="66" t="str">
        <f t="shared" si="46"/>
        <v>B</v>
      </c>
      <c r="AH21" s="66">
        <f t="shared" si="47"/>
        <v>2.8</v>
      </c>
      <c r="AI21" s="37">
        <f t="shared" si="8"/>
        <v>10</v>
      </c>
      <c r="AJ21" s="40">
        <f>'2NDML'!N21</f>
        <v>4</v>
      </c>
      <c r="AK21" s="38">
        <f t="shared" si="9"/>
        <v>2.5</v>
      </c>
      <c r="AL21" s="39" t="str">
        <f t="shared" si="48"/>
        <v>C</v>
      </c>
      <c r="AM21" s="39">
        <f t="shared" si="49"/>
        <v>2</v>
      </c>
      <c r="AN21" s="37">
        <f t="shared" si="10"/>
        <v>40</v>
      </c>
      <c r="AO21" s="40">
        <f>'2NDML'!O21</f>
        <v>23</v>
      </c>
      <c r="AP21" s="38">
        <f t="shared" si="11"/>
        <v>2.5</v>
      </c>
      <c r="AQ21" s="39" t="str">
        <f t="shared" si="50"/>
        <v>C+</v>
      </c>
      <c r="AR21" s="39">
        <f t="shared" si="51"/>
        <v>2.4</v>
      </c>
      <c r="AS21" s="40">
        <f>'2NDML'!P21</f>
        <v>27</v>
      </c>
      <c r="AT21" s="39" t="str">
        <f t="shared" si="52"/>
        <v>C</v>
      </c>
      <c r="AU21" s="39">
        <f t="shared" si="53"/>
        <v>2.2000000000000002</v>
      </c>
      <c r="AV21" s="66" t="str">
        <f t="shared" si="54"/>
        <v>C+</v>
      </c>
      <c r="AW21" s="66">
        <f t="shared" si="55"/>
        <v>2.4</v>
      </c>
      <c r="AX21" s="37">
        <f t="shared" si="12"/>
        <v>10</v>
      </c>
      <c r="AY21" s="40">
        <f>'2NDML'!R21</f>
        <v>4</v>
      </c>
      <c r="AZ21" s="38">
        <f t="shared" si="13"/>
        <v>2.5</v>
      </c>
      <c r="BA21" s="39" t="str">
        <f t="shared" si="56"/>
        <v>C</v>
      </c>
      <c r="BB21" s="39">
        <f t="shared" si="57"/>
        <v>2</v>
      </c>
      <c r="BC21" s="37">
        <f t="shared" si="14"/>
        <v>40</v>
      </c>
      <c r="BD21" s="40">
        <f>'2NDML'!S21</f>
        <v>21</v>
      </c>
      <c r="BE21" s="38">
        <f t="shared" si="15"/>
        <v>2.5</v>
      </c>
      <c r="BF21" s="39" t="str">
        <f t="shared" si="58"/>
        <v>C+</v>
      </c>
      <c r="BG21" s="39">
        <f t="shared" si="59"/>
        <v>2.4</v>
      </c>
      <c r="BH21" s="40">
        <f>'2NDML'!T21</f>
        <v>25</v>
      </c>
      <c r="BI21" s="39" t="str">
        <f t="shared" si="60"/>
        <v>C</v>
      </c>
      <c r="BJ21" s="39">
        <f t="shared" si="61"/>
        <v>2.2000000000000002</v>
      </c>
      <c r="BK21" s="66" t="str">
        <f t="shared" si="62"/>
        <v>C+</v>
      </c>
      <c r="BL21" s="66">
        <f t="shared" si="63"/>
        <v>2.4</v>
      </c>
      <c r="BM21" s="37">
        <f t="shared" si="16"/>
        <v>10</v>
      </c>
      <c r="BN21" s="40">
        <f>'2NDML'!V21</f>
        <v>5</v>
      </c>
      <c r="BO21" s="38">
        <f t="shared" si="17"/>
        <v>2.5</v>
      </c>
      <c r="BP21" s="39" t="str">
        <f t="shared" si="64"/>
        <v>C+</v>
      </c>
      <c r="BQ21" s="39">
        <f t="shared" si="65"/>
        <v>2.4</v>
      </c>
      <c r="BR21" s="37">
        <f t="shared" si="18"/>
        <v>40</v>
      </c>
      <c r="BS21" s="40">
        <f>'2NDML'!W21</f>
        <v>25</v>
      </c>
      <c r="BT21" s="38">
        <f t="shared" si="19"/>
        <v>2.5</v>
      </c>
      <c r="BU21" s="39" t="str">
        <f t="shared" si="66"/>
        <v>B</v>
      </c>
      <c r="BV21" s="39">
        <f t="shared" si="67"/>
        <v>2.8</v>
      </c>
      <c r="BW21" s="40">
        <f>'2NDML'!X21</f>
        <v>30</v>
      </c>
      <c r="BX21" s="39" t="str">
        <f t="shared" si="68"/>
        <v>C+</v>
      </c>
      <c r="BY21" s="39">
        <f t="shared" si="69"/>
        <v>2.6</v>
      </c>
      <c r="BZ21" s="66" t="str">
        <f t="shared" si="70"/>
        <v>B</v>
      </c>
      <c r="CA21" s="66">
        <f t="shared" si="71"/>
        <v>2.8</v>
      </c>
      <c r="CB21" s="37">
        <f t="shared" si="20"/>
        <v>5</v>
      </c>
      <c r="CC21" s="40">
        <f>'2NDML'!Z21</f>
        <v>4</v>
      </c>
      <c r="CD21" s="38">
        <f t="shared" si="21"/>
        <v>2</v>
      </c>
      <c r="CE21" s="39" t="str">
        <f t="shared" si="72"/>
        <v>A</v>
      </c>
      <c r="CF21" s="39">
        <f t="shared" si="73"/>
        <v>3.6</v>
      </c>
      <c r="CG21" s="37">
        <f t="shared" si="22"/>
        <v>20</v>
      </c>
      <c r="CH21" s="40">
        <f>'2NDML'!AA21</f>
        <v>19</v>
      </c>
      <c r="CI21" s="38">
        <f t="shared" si="23"/>
        <v>2</v>
      </c>
      <c r="CJ21" s="39" t="str">
        <f t="shared" si="74"/>
        <v>A+</v>
      </c>
      <c r="CK21" s="39">
        <f t="shared" si="75"/>
        <v>4</v>
      </c>
      <c r="CL21" s="40">
        <f>'2NDML'!AB21</f>
        <v>23</v>
      </c>
      <c r="CM21" s="39" t="str">
        <f t="shared" si="76"/>
        <v>A</v>
      </c>
      <c r="CN21" s="39">
        <f t="shared" si="77"/>
        <v>3.8</v>
      </c>
      <c r="CO21" s="66" t="str">
        <f t="shared" si="78"/>
        <v>A+</v>
      </c>
      <c r="CP21" s="66">
        <f t="shared" si="79"/>
        <v>4</v>
      </c>
      <c r="CQ21" s="37">
        <f t="shared" si="24"/>
        <v>5</v>
      </c>
      <c r="CR21" s="40">
        <f>'2NDML'!AD21</f>
        <v>4</v>
      </c>
      <c r="CS21" s="38">
        <f t="shared" si="25"/>
        <v>2</v>
      </c>
      <c r="CT21" s="39" t="str">
        <f t="shared" si="80"/>
        <v>A</v>
      </c>
      <c r="CU21" s="39">
        <f t="shared" si="81"/>
        <v>3.6</v>
      </c>
      <c r="CV21" s="37">
        <f t="shared" si="26"/>
        <v>20</v>
      </c>
      <c r="CW21" s="40">
        <f>'2NDML'!AE21</f>
        <v>19</v>
      </c>
      <c r="CX21" s="38">
        <f t="shared" si="27"/>
        <v>2</v>
      </c>
      <c r="CY21" s="39" t="str">
        <f t="shared" si="82"/>
        <v>A+</v>
      </c>
      <c r="CZ21" s="39">
        <f t="shared" si="83"/>
        <v>4</v>
      </c>
      <c r="DA21" s="40">
        <f>'2NDML'!AF21</f>
        <v>23</v>
      </c>
      <c r="DB21" s="39" t="str">
        <f t="shared" si="84"/>
        <v>A</v>
      </c>
      <c r="DC21" s="39">
        <f t="shared" si="85"/>
        <v>3.8</v>
      </c>
      <c r="DD21" s="66" t="str">
        <f t="shared" si="86"/>
        <v>A+</v>
      </c>
      <c r="DE21" s="66">
        <f t="shared" si="87"/>
        <v>4</v>
      </c>
      <c r="DF21" s="37">
        <f t="shared" si="28"/>
        <v>5</v>
      </c>
      <c r="DG21" s="40">
        <f>'2NDML'!AH21</f>
        <v>3</v>
      </c>
      <c r="DH21" s="38">
        <f t="shared" si="29"/>
        <v>2</v>
      </c>
      <c r="DI21" s="39" t="str">
        <f t="shared" si="88"/>
        <v>B</v>
      </c>
      <c r="DJ21" s="39">
        <f t="shared" si="89"/>
        <v>2.8</v>
      </c>
      <c r="DK21" s="37">
        <f t="shared" si="30"/>
        <v>20</v>
      </c>
      <c r="DL21" s="40">
        <f>'2NDML'!AI21</f>
        <v>19</v>
      </c>
      <c r="DM21" s="38">
        <f t="shared" si="31"/>
        <v>2</v>
      </c>
      <c r="DN21" s="39" t="str">
        <f t="shared" si="90"/>
        <v>A+</v>
      </c>
      <c r="DO21" s="39">
        <f t="shared" si="91"/>
        <v>4</v>
      </c>
      <c r="DP21" s="40">
        <f>'2NDML'!AJ21</f>
        <v>22</v>
      </c>
      <c r="DQ21" s="39" t="str">
        <f t="shared" si="92"/>
        <v>B+</v>
      </c>
      <c r="DR21" s="39">
        <f t="shared" si="93"/>
        <v>3.4</v>
      </c>
      <c r="DS21" s="66" t="str">
        <f t="shared" si="94"/>
        <v>A</v>
      </c>
      <c r="DT21" s="66">
        <f t="shared" si="95"/>
        <v>3.6</v>
      </c>
      <c r="DU21" s="35">
        <f t="shared" si="96"/>
        <v>37</v>
      </c>
      <c r="DV21" s="35">
        <f t="shared" si="97"/>
        <v>107</v>
      </c>
      <c r="DW21" s="35">
        <f t="shared" si="98"/>
        <v>107</v>
      </c>
      <c r="DX21" s="35" t="str">
        <f t="shared" si="99"/>
        <v/>
      </c>
      <c r="DY21" s="35">
        <f t="shared" si="100"/>
        <v>2.89</v>
      </c>
      <c r="DZ21" s="35">
        <f t="shared" si="101"/>
        <v>2.89</v>
      </c>
      <c r="EA21" s="35">
        <f t="shared" si="102"/>
        <v>14</v>
      </c>
      <c r="EB21" s="28">
        <f>'2NDML'!AO21</f>
        <v>56</v>
      </c>
    </row>
    <row r="22" spans="1:132" ht="19.5">
      <c r="A22" s="4">
        <f>'2NDML'!A22</f>
        <v>13</v>
      </c>
      <c r="B22" s="4" t="str">
        <f>'2NDML'!B22</f>
        <v>ST0790186</v>
      </c>
      <c r="C22" s="4">
        <f>'2NDML'!C22</f>
        <v>200213</v>
      </c>
      <c r="D22" s="4" t="str">
        <f>'2NDML'!D22</f>
        <v>PARISA NAKARMI</v>
      </c>
      <c r="E22" s="37">
        <f t="shared" si="0"/>
        <v>10</v>
      </c>
      <c r="F22" s="40">
        <f>'2NDML'!F22</f>
        <v>7</v>
      </c>
      <c r="G22" s="38">
        <f t="shared" si="1"/>
        <v>2.5</v>
      </c>
      <c r="H22" s="39" t="str">
        <f t="shared" si="32"/>
        <v>B+</v>
      </c>
      <c r="I22" s="39">
        <f t="shared" si="33"/>
        <v>3.2</v>
      </c>
      <c r="J22" s="37">
        <f t="shared" si="2"/>
        <v>40</v>
      </c>
      <c r="K22" s="40">
        <f>'2NDML'!G22</f>
        <v>23</v>
      </c>
      <c r="L22" s="38">
        <f t="shared" si="3"/>
        <v>2.5</v>
      </c>
      <c r="M22" s="39" t="str">
        <f t="shared" si="34"/>
        <v>C+</v>
      </c>
      <c r="N22" s="39">
        <f t="shared" si="35"/>
        <v>2.4</v>
      </c>
      <c r="O22" s="40">
        <f>'2NDML'!H22</f>
        <v>30</v>
      </c>
      <c r="P22" s="39" t="str">
        <f t="shared" si="36"/>
        <v>B</v>
      </c>
      <c r="Q22" s="39">
        <f t="shared" si="37"/>
        <v>2.8</v>
      </c>
      <c r="R22" s="66" t="str">
        <f t="shared" si="38"/>
        <v>B</v>
      </c>
      <c r="S22" s="66">
        <f t="shared" si="39"/>
        <v>2.8</v>
      </c>
      <c r="T22" s="37">
        <f t="shared" si="4"/>
        <v>10</v>
      </c>
      <c r="U22" s="40">
        <f>'2NDML'!J22</f>
        <v>7</v>
      </c>
      <c r="V22" s="38">
        <f t="shared" si="5"/>
        <v>2.5</v>
      </c>
      <c r="W22" s="39" t="str">
        <f t="shared" si="40"/>
        <v>B+</v>
      </c>
      <c r="X22" s="39">
        <f t="shared" si="41"/>
        <v>3.2</v>
      </c>
      <c r="Y22" s="37">
        <f t="shared" si="6"/>
        <v>40</v>
      </c>
      <c r="Z22" s="40">
        <f>'2NDML'!K22</f>
        <v>25</v>
      </c>
      <c r="AA22" s="38">
        <f t="shared" si="7"/>
        <v>2.5</v>
      </c>
      <c r="AB22" s="39" t="str">
        <f t="shared" si="42"/>
        <v>B</v>
      </c>
      <c r="AC22" s="39">
        <f t="shared" si="43"/>
        <v>2.8</v>
      </c>
      <c r="AD22" s="40">
        <f>'2NDML'!L22</f>
        <v>32</v>
      </c>
      <c r="AE22" s="39" t="str">
        <f t="shared" si="44"/>
        <v>B</v>
      </c>
      <c r="AF22" s="39">
        <f t="shared" si="45"/>
        <v>3</v>
      </c>
      <c r="AG22" s="66" t="str">
        <f t="shared" si="46"/>
        <v>B</v>
      </c>
      <c r="AH22" s="66">
        <f t="shared" si="47"/>
        <v>2.8</v>
      </c>
      <c r="AI22" s="37">
        <f t="shared" si="8"/>
        <v>10</v>
      </c>
      <c r="AJ22" s="40">
        <f>'2NDML'!N22</f>
        <v>7</v>
      </c>
      <c r="AK22" s="38">
        <f t="shared" si="9"/>
        <v>2.5</v>
      </c>
      <c r="AL22" s="39" t="str">
        <f t="shared" si="48"/>
        <v>B+</v>
      </c>
      <c r="AM22" s="39">
        <f t="shared" si="49"/>
        <v>3.2</v>
      </c>
      <c r="AN22" s="37">
        <f t="shared" si="10"/>
        <v>40</v>
      </c>
      <c r="AO22" s="40">
        <f>'2NDML'!O22</f>
        <v>24</v>
      </c>
      <c r="AP22" s="38">
        <f t="shared" si="11"/>
        <v>2.5</v>
      </c>
      <c r="AQ22" s="39" t="str">
        <f t="shared" si="50"/>
        <v>B</v>
      </c>
      <c r="AR22" s="39">
        <f t="shared" si="51"/>
        <v>2.8</v>
      </c>
      <c r="AS22" s="40">
        <f>'2NDML'!P22</f>
        <v>31</v>
      </c>
      <c r="AT22" s="39" t="str">
        <f t="shared" si="52"/>
        <v>B</v>
      </c>
      <c r="AU22" s="39">
        <f t="shared" si="53"/>
        <v>3</v>
      </c>
      <c r="AV22" s="66" t="str">
        <f t="shared" si="54"/>
        <v>B</v>
      </c>
      <c r="AW22" s="66">
        <f t="shared" si="55"/>
        <v>2.8</v>
      </c>
      <c r="AX22" s="37">
        <f t="shared" si="12"/>
        <v>10</v>
      </c>
      <c r="AY22" s="40">
        <f>'2NDML'!R22</f>
        <v>7</v>
      </c>
      <c r="AZ22" s="38">
        <f t="shared" si="13"/>
        <v>2.5</v>
      </c>
      <c r="BA22" s="39" t="str">
        <f t="shared" si="56"/>
        <v>B+</v>
      </c>
      <c r="BB22" s="39">
        <f t="shared" si="57"/>
        <v>3.2</v>
      </c>
      <c r="BC22" s="37">
        <f t="shared" si="14"/>
        <v>40</v>
      </c>
      <c r="BD22" s="40">
        <f>'2NDML'!S22</f>
        <v>21</v>
      </c>
      <c r="BE22" s="38">
        <f t="shared" si="15"/>
        <v>2.5</v>
      </c>
      <c r="BF22" s="39" t="str">
        <f t="shared" si="58"/>
        <v>C+</v>
      </c>
      <c r="BG22" s="39">
        <f t="shared" si="59"/>
        <v>2.4</v>
      </c>
      <c r="BH22" s="40">
        <f>'2NDML'!T22</f>
        <v>28</v>
      </c>
      <c r="BI22" s="39" t="str">
        <f t="shared" si="60"/>
        <v>B</v>
      </c>
      <c r="BJ22" s="39">
        <f t="shared" si="61"/>
        <v>2.8</v>
      </c>
      <c r="BK22" s="66" t="str">
        <f t="shared" si="62"/>
        <v>C+</v>
      </c>
      <c r="BL22" s="66">
        <f t="shared" si="63"/>
        <v>2.4</v>
      </c>
      <c r="BM22" s="37">
        <f t="shared" si="16"/>
        <v>10</v>
      </c>
      <c r="BN22" s="40">
        <f>'2NDML'!V22</f>
        <v>7</v>
      </c>
      <c r="BO22" s="38">
        <f t="shared" si="17"/>
        <v>2.5</v>
      </c>
      <c r="BP22" s="39" t="str">
        <f t="shared" si="64"/>
        <v>B+</v>
      </c>
      <c r="BQ22" s="39">
        <f t="shared" si="65"/>
        <v>3.2</v>
      </c>
      <c r="BR22" s="37">
        <f t="shared" si="18"/>
        <v>40</v>
      </c>
      <c r="BS22" s="40">
        <f>'2NDML'!W22</f>
        <v>25</v>
      </c>
      <c r="BT22" s="38">
        <f t="shared" si="19"/>
        <v>2.5</v>
      </c>
      <c r="BU22" s="39" t="str">
        <f t="shared" si="66"/>
        <v>B</v>
      </c>
      <c r="BV22" s="39">
        <f t="shared" si="67"/>
        <v>2.8</v>
      </c>
      <c r="BW22" s="40">
        <f>'2NDML'!X22</f>
        <v>32</v>
      </c>
      <c r="BX22" s="39" t="str">
        <f t="shared" si="68"/>
        <v>B</v>
      </c>
      <c r="BY22" s="39">
        <f t="shared" si="69"/>
        <v>3</v>
      </c>
      <c r="BZ22" s="66" t="str">
        <f t="shared" si="70"/>
        <v>B</v>
      </c>
      <c r="CA22" s="66">
        <f t="shared" si="71"/>
        <v>2.8</v>
      </c>
      <c r="CB22" s="37">
        <f t="shared" si="20"/>
        <v>5</v>
      </c>
      <c r="CC22" s="40">
        <f>'2NDML'!Z22</f>
        <v>4</v>
      </c>
      <c r="CD22" s="38">
        <f t="shared" si="21"/>
        <v>2</v>
      </c>
      <c r="CE22" s="39" t="str">
        <f t="shared" si="72"/>
        <v>A</v>
      </c>
      <c r="CF22" s="39">
        <f t="shared" si="73"/>
        <v>3.6</v>
      </c>
      <c r="CG22" s="37">
        <f t="shared" si="22"/>
        <v>20</v>
      </c>
      <c r="CH22" s="40">
        <f>'2NDML'!AA22</f>
        <v>20</v>
      </c>
      <c r="CI22" s="38">
        <f t="shared" si="23"/>
        <v>2</v>
      </c>
      <c r="CJ22" s="39" t="str">
        <f t="shared" si="74"/>
        <v>A+</v>
      </c>
      <c r="CK22" s="39">
        <f t="shared" si="75"/>
        <v>4</v>
      </c>
      <c r="CL22" s="40">
        <f>'2NDML'!AB22</f>
        <v>24</v>
      </c>
      <c r="CM22" s="39" t="str">
        <f t="shared" si="76"/>
        <v>A</v>
      </c>
      <c r="CN22" s="39">
        <f t="shared" si="77"/>
        <v>3.8</v>
      </c>
      <c r="CO22" s="66" t="str">
        <f t="shared" si="78"/>
        <v>A+</v>
      </c>
      <c r="CP22" s="66">
        <f t="shared" si="79"/>
        <v>4</v>
      </c>
      <c r="CQ22" s="37">
        <f t="shared" si="24"/>
        <v>5</v>
      </c>
      <c r="CR22" s="40">
        <f>'2NDML'!AD22</f>
        <v>5</v>
      </c>
      <c r="CS22" s="38">
        <f t="shared" si="25"/>
        <v>2</v>
      </c>
      <c r="CT22" s="39" t="str">
        <f t="shared" si="80"/>
        <v>A+</v>
      </c>
      <c r="CU22" s="39">
        <f t="shared" si="81"/>
        <v>4</v>
      </c>
      <c r="CV22" s="37">
        <f t="shared" si="26"/>
        <v>20</v>
      </c>
      <c r="CW22" s="40">
        <f>'2NDML'!AE22</f>
        <v>20</v>
      </c>
      <c r="CX22" s="38">
        <f t="shared" si="27"/>
        <v>2</v>
      </c>
      <c r="CY22" s="39" t="str">
        <f t="shared" si="82"/>
        <v>A+</v>
      </c>
      <c r="CZ22" s="39">
        <f t="shared" si="83"/>
        <v>4</v>
      </c>
      <c r="DA22" s="40">
        <f>'2NDML'!AF22</f>
        <v>25</v>
      </c>
      <c r="DB22" s="39" t="str">
        <f t="shared" si="84"/>
        <v>A+</v>
      </c>
      <c r="DC22" s="39">
        <f t="shared" si="85"/>
        <v>4</v>
      </c>
      <c r="DD22" s="66" t="str">
        <f t="shared" si="86"/>
        <v>A+</v>
      </c>
      <c r="DE22" s="66">
        <f t="shared" si="87"/>
        <v>4</v>
      </c>
      <c r="DF22" s="37">
        <f t="shared" si="28"/>
        <v>5</v>
      </c>
      <c r="DG22" s="40">
        <f>'2NDML'!AH22</f>
        <v>2</v>
      </c>
      <c r="DH22" s="38">
        <f t="shared" si="29"/>
        <v>2</v>
      </c>
      <c r="DI22" s="39" t="str">
        <f t="shared" si="88"/>
        <v>C</v>
      </c>
      <c r="DJ22" s="39">
        <f t="shared" si="89"/>
        <v>2</v>
      </c>
      <c r="DK22" s="37">
        <f t="shared" si="30"/>
        <v>20</v>
      </c>
      <c r="DL22" s="40">
        <f>'2NDML'!AI22</f>
        <v>20</v>
      </c>
      <c r="DM22" s="38">
        <f t="shared" si="31"/>
        <v>2</v>
      </c>
      <c r="DN22" s="39" t="str">
        <f t="shared" si="90"/>
        <v>A+</v>
      </c>
      <c r="DO22" s="39">
        <f t="shared" si="91"/>
        <v>4</v>
      </c>
      <c r="DP22" s="40">
        <f>'2NDML'!AJ22</f>
        <v>22</v>
      </c>
      <c r="DQ22" s="39" t="str">
        <f t="shared" si="92"/>
        <v>B</v>
      </c>
      <c r="DR22" s="39">
        <f t="shared" si="93"/>
        <v>3</v>
      </c>
      <c r="DS22" s="66" t="str">
        <f t="shared" si="94"/>
        <v>A</v>
      </c>
      <c r="DT22" s="66">
        <f t="shared" si="95"/>
        <v>3.6</v>
      </c>
      <c r="DU22" s="35">
        <f t="shared" si="96"/>
        <v>37</v>
      </c>
      <c r="DV22" s="35">
        <f t="shared" si="97"/>
        <v>116.2</v>
      </c>
      <c r="DW22" s="35">
        <f t="shared" si="98"/>
        <v>116.2</v>
      </c>
      <c r="DX22" s="35" t="str">
        <f t="shared" si="99"/>
        <v/>
      </c>
      <c r="DY22" s="35">
        <f t="shared" si="100"/>
        <v>3.14</v>
      </c>
      <c r="DZ22" s="35">
        <f t="shared" si="101"/>
        <v>3.14</v>
      </c>
      <c r="EA22" s="35">
        <f t="shared" si="102"/>
        <v>9</v>
      </c>
      <c r="EB22" s="28">
        <f>'2NDML'!AO22</f>
        <v>54</v>
      </c>
    </row>
    <row r="23" spans="1:132" ht="19.5">
      <c r="A23" s="4">
        <f>'2NDML'!A23</f>
        <v>14</v>
      </c>
      <c r="B23" s="4" t="str">
        <f>'2NDML'!B23</f>
        <v>ST0800463</v>
      </c>
      <c r="C23" s="4">
        <f>'2NDML'!C23</f>
        <v>200214</v>
      </c>
      <c r="D23" s="4" t="str">
        <f>'2NDML'!D23</f>
        <v>PRAJWAL TAMANG</v>
      </c>
      <c r="E23" s="37">
        <f t="shared" si="0"/>
        <v>10</v>
      </c>
      <c r="F23" s="40">
        <f>'2NDML'!F23</f>
        <v>5</v>
      </c>
      <c r="G23" s="38">
        <f t="shared" si="1"/>
        <v>2.5</v>
      </c>
      <c r="H23" s="39" t="str">
        <f t="shared" si="32"/>
        <v>C+</v>
      </c>
      <c r="I23" s="39">
        <f t="shared" si="33"/>
        <v>2.4</v>
      </c>
      <c r="J23" s="37">
        <f t="shared" si="2"/>
        <v>40</v>
      </c>
      <c r="K23" s="40">
        <f>'2NDML'!G23</f>
        <v>22</v>
      </c>
      <c r="L23" s="38">
        <f t="shared" si="3"/>
        <v>2.5</v>
      </c>
      <c r="M23" s="39" t="str">
        <f t="shared" si="34"/>
        <v>C+</v>
      </c>
      <c r="N23" s="39">
        <f t="shared" si="35"/>
        <v>2.4</v>
      </c>
      <c r="O23" s="40">
        <f>'2NDML'!H23</f>
        <v>27</v>
      </c>
      <c r="P23" s="39" t="str">
        <f t="shared" si="36"/>
        <v>C+</v>
      </c>
      <c r="Q23" s="39">
        <f t="shared" si="37"/>
        <v>2.4</v>
      </c>
      <c r="R23" s="66" t="str">
        <f t="shared" si="38"/>
        <v>C+</v>
      </c>
      <c r="S23" s="66">
        <f t="shared" si="39"/>
        <v>2.4</v>
      </c>
      <c r="T23" s="37">
        <f t="shared" si="4"/>
        <v>10</v>
      </c>
      <c r="U23" s="40">
        <f>'2NDML'!J23</f>
        <v>5</v>
      </c>
      <c r="V23" s="38">
        <f t="shared" si="5"/>
        <v>2.5</v>
      </c>
      <c r="W23" s="39" t="str">
        <f t="shared" si="40"/>
        <v>C+</v>
      </c>
      <c r="X23" s="39">
        <f t="shared" si="41"/>
        <v>2.4</v>
      </c>
      <c r="Y23" s="37">
        <f t="shared" si="6"/>
        <v>40</v>
      </c>
      <c r="Z23" s="40">
        <f>'2NDML'!K23</f>
        <v>23</v>
      </c>
      <c r="AA23" s="38">
        <f t="shared" si="7"/>
        <v>2.5</v>
      </c>
      <c r="AB23" s="39" t="str">
        <f t="shared" si="42"/>
        <v>C+</v>
      </c>
      <c r="AC23" s="39">
        <f t="shared" si="43"/>
        <v>2.4</v>
      </c>
      <c r="AD23" s="40">
        <f>'2NDML'!L23</f>
        <v>28</v>
      </c>
      <c r="AE23" s="39" t="str">
        <f t="shared" si="44"/>
        <v>C+</v>
      </c>
      <c r="AF23" s="39">
        <f t="shared" si="45"/>
        <v>2.4</v>
      </c>
      <c r="AG23" s="66" t="str">
        <f t="shared" si="46"/>
        <v>C+</v>
      </c>
      <c r="AH23" s="66">
        <f t="shared" si="47"/>
        <v>2.4</v>
      </c>
      <c r="AI23" s="37">
        <f t="shared" si="8"/>
        <v>10</v>
      </c>
      <c r="AJ23" s="40">
        <f>'2NDML'!N23</f>
        <v>4</v>
      </c>
      <c r="AK23" s="38">
        <f t="shared" si="9"/>
        <v>2.5</v>
      </c>
      <c r="AL23" s="39" t="str">
        <f t="shared" si="48"/>
        <v>C</v>
      </c>
      <c r="AM23" s="39">
        <f t="shared" si="49"/>
        <v>2</v>
      </c>
      <c r="AN23" s="37">
        <f t="shared" si="10"/>
        <v>40</v>
      </c>
      <c r="AO23" s="40">
        <f>'2NDML'!O23</f>
        <v>22</v>
      </c>
      <c r="AP23" s="38">
        <f t="shared" si="11"/>
        <v>2.5</v>
      </c>
      <c r="AQ23" s="39" t="str">
        <f t="shared" si="50"/>
        <v>C+</v>
      </c>
      <c r="AR23" s="39">
        <f t="shared" si="51"/>
        <v>2.4</v>
      </c>
      <c r="AS23" s="40">
        <f>'2NDML'!P23</f>
        <v>26</v>
      </c>
      <c r="AT23" s="39" t="str">
        <f t="shared" si="52"/>
        <v>C</v>
      </c>
      <c r="AU23" s="39">
        <f t="shared" si="53"/>
        <v>2.2000000000000002</v>
      </c>
      <c r="AV23" s="66" t="str">
        <f t="shared" si="54"/>
        <v>C+</v>
      </c>
      <c r="AW23" s="66">
        <f t="shared" si="55"/>
        <v>2.4</v>
      </c>
      <c r="AX23" s="37">
        <f t="shared" si="12"/>
        <v>10</v>
      </c>
      <c r="AY23" s="40">
        <f>'2NDML'!R23</f>
        <v>3</v>
      </c>
      <c r="AZ23" s="38">
        <f t="shared" si="13"/>
        <v>2.5</v>
      </c>
      <c r="BA23" s="39" t="str">
        <f t="shared" si="56"/>
        <v>NG</v>
      </c>
      <c r="BB23" s="39">
        <f t="shared" si="57"/>
        <v>0</v>
      </c>
      <c r="BC23" s="37">
        <f t="shared" si="14"/>
        <v>40</v>
      </c>
      <c r="BD23" s="40">
        <f>'2NDML'!S23</f>
        <v>20</v>
      </c>
      <c r="BE23" s="38">
        <f t="shared" si="15"/>
        <v>2.5</v>
      </c>
      <c r="BF23" s="39" t="str">
        <f t="shared" si="58"/>
        <v>C+</v>
      </c>
      <c r="BG23" s="39">
        <f t="shared" si="59"/>
        <v>2.4</v>
      </c>
      <c r="BH23" s="40">
        <f>'2NDML'!T23</f>
        <v>23</v>
      </c>
      <c r="BI23" s="39" t="str">
        <f t="shared" si="60"/>
        <v>NG</v>
      </c>
      <c r="BJ23" s="39">
        <f t="shared" si="61"/>
        <v>0</v>
      </c>
      <c r="BK23" s="66" t="str">
        <f t="shared" si="62"/>
        <v>C</v>
      </c>
      <c r="BL23" s="66">
        <f t="shared" si="63"/>
        <v>2</v>
      </c>
      <c r="BM23" s="37">
        <f t="shared" si="16"/>
        <v>10</v>
      </c>
      <c r="BN23" s="40">
        <f>'2NDML'!V23</f>
        <v>3</v>
      </c>
      <c r="BO23" s="38">
        <f t="shared" si="17"/>
        <v>2.5</v>
      </c>
      <c r="BP23" s="39" t="str">
        <f t="shared" si="64"/>
        <v>NG</v>
      </c>
      <c r="BQ23" s="39">
        <f t="shared" si="65"/>
        <v>0</v>
      </c>
      <c r="BR23" s="37">
        <f t="shared" si="18"/>
        <v>40</v>
      </c>
      <c r="BS23" s="40">
        <f>'2NDML'!W23</f>
        <v>23</v>
      </c>
      <c r="BT23" s="38">
        <f t="shared" si="19"/>
        <v>2.5</v>
      </c>
      <c r="BU23" s="39" t="str">
        <f t="shared" si="66"/>
        <v>C+</v>
      </c>
      <c r="BV23" s="39">
        <f t="shared" si="67"/>
        <v>2.4</v>
      </c>
      <c r="BW23" s="40">
        <f>'2NDML'!X23</f>
        <v>26</v>
      </c>
      <c r="BX23" s="39" t="str">
        <f t="shared" si="68"/>
        <v>NG</v>
      </c>
      <c r="BY23" s="39">
        <f t="shared" si="69"/>
        <v>0</v>
      </c>
      <c r="BZ23" s="66" t="str">
        <f t="shared" si="70"/>
        <v>C+</v>
      </c>
      <c r="CA23" s="66">
        <f t="shared" si="71"/>
        <v>2.4</v>
      </c>
      <c r="CB23" s="37">
        <f t="shared" si="20"/>
        <v>5</v>
      </c>
      <c r="CC23" s="40">
        <f>'2NDML'!Z23</f>
        <v>3</v>
      </c>
      <c r="CD23" s="38">
        <f t="shared" si="21"/>
        <v>2</v>
      </c>
      <c r="CE23" s="39" t="str">
        <f t="shared" si="72"/>
        <v>B</v>
      </c>
      <c r="CF23" s="39">
        <f t="shared" si="73"/>
        <v>2.8</v>
      </c>
      <c r="CG23" s="37">
        <f t="shared" si="22"/>
        <v>20</v>
      </c>
      <c r="CH23" s="40">
        <f>'2NDML'!AA23</f>
        <v>12</v>
      </c>
      <c r="CI23" s="38">
        <f t="shared" si="23"/>
        <v>2</v>
      </c>
      <c r="CJ23" s="39" t="str">
        <f t="shared" si="74"/>
        <v>B</v>
      </c>
      <c r="CK23" s="39">
        <f t="shared" si="75"/>
        <v>2.8</v>
      </c>
      <c r="CL23" s="40">
        <f>'2NDML'!AB23</f>
        <v>15</v>
      </c>
      <c r="CM23" s="39" t="str">
        <f t="shared" si="76"/>
        <v>B</v>
      </c>
      <c r="CN23" s="39">
        <f t="shared" si="77"/>
        <v>2.8</v>
      </c>
      <c r="CO23" s="66" t="str">
        <f t="shared" si="78"/>
        <v>B</v>
      </c>
      <c r="CP23" s="66">
        <f t="shared" si="79"/>
        <v>2.8</v>
      </c>
      <c r="CQ23" s="37">
        <f t="shared" si="24"/>
        <v>5</v>
      </c>
      <c r="CR23" s="40">
        <f>'2NDML'!AD23</f>
        <v>4</v>
      </c>
      <c r="CS23" s="38">
        <f t="shared" si="25"/>
        <v>2</v>
      </c>
      <c r="CT23" s="39" t="str">
        <f t="shared" si="80"/>
        <v>A</v>
      </c>
      <c r="CU23" s="39">
        <f t="shared" si="81"/>
        <v>3.6</v>
      </c>
      <c r="CV23" s="37">
        <f t="shared" si="26"/>
        <v>20</v>
      </c>
      <c r="CW23" s="40">
        <f>'2NDML'!AE23</f>
        <v>12</v>
      </c>
      <c r="CX23" s="38">
        <f t="shared" si="27"/>
        <v>2</v>
      </c>
      <c r="CY23" s="39" t="str">
        <f t="shared" si="82"/>
        <v>B</v>
      </c>
      <c r="CZ23" s="39">
        <f t="shared" si="83"/>
        <v>2.8</v>
      </c>
      <c r="DA23" s="40">
        <f>'2NDML'!AF23</f>
        <v>16</v>
      </c>
      <c r="DB23" s="39" t="str">
        <f t="shared" si="84"/>
        <v>B+</v>
      </c>
      <c r="DC23" s="39">
        <f t="shared" si="85"/>
        <v>3.2</v>
      </c>
      <c r="DD23" s="66" t="str">
        <f t="shared" si="86"/>
        <v>B</v>
      </c>
      <c r="DE23" s="66">
        <f t="shared" si="87"/>
        <v>2.8</v>
      </c>
      <c r="DF23" s="37">
        <f t="shared" si="28"/>
        <v>5</v>
      </c>
      <c r="DG23" s="40">
        <f>'2NDML'!AH23</f>
        <v>2</v>
      </c>
      <c r="DH23" s="38">
        <f t="shared" si="29"/>
        <v>2</v>
      </c>
      <c r="DI23" s="39" t="str">
        <f t="shared" si="88"/>
        <v>C</v>
      </c>
      <c r="DJ23" s="39">
        <f t="shared" si="89"/>
        <v>2</v>
      </c>
      <c r="DK23" s="37">
        <f t="shared" si="30"/>
        <v>20</v>
      </c>
      <c r="DL23" s="40">
        <f>'2NDML'!AI23</f>
        <v>12</v>
      </c>
      <c r="DM23" s="38">
        <f t="shared" si="31"/>
        <v>2</v>
      </c>
      <c r="DN23" s="39" t="str">
        <f t="shared" si="90"/>
        <v>B</v>
      </c>
      <c r="DO23" s="39">
        <f t="shared" si="91"/>
        <v>2.8</v>
      </c>
      <c r="DP23" s="40">
        <f>'2NDML'!AJ23</f>
        <v>14</v>
      </c>
      <c r="DQ23" s="39" t="str">
        <f t="shared" si="92"/>
        <v>C+</v>
      </c>
      <c r="DR23" s="39">
        <f t="shared" si="93"/>
        <v>2.4</v>
      </c>
      <c r="DS23" s="66" t="str">
        <f t="shared" si="94"/>
        <v>C+</v>
      </c>
      <c r="DT23" s="66">
        <f t="shared" si="95"/>
        <v>2.4</v>
      </c>
      <c r="DU23" s="35">
        <f t="shared" si="96"/>
        <v>37</v>
      </c>
      <c r="DV23" s="35" t="str">
        <f t="shared" si="97"/>
        <v>NG</v>
      </c>
      <c r="DW23" s="35" t="str">
        <f t="shared" si="98"/>
        <v>NG</v>
      </c>
      <c r="DX23" s="35" t="str">
        <f t="shared" si="99"/>
        <v>NG</v>
      </c>
      <c r="DY23" s="35">
        <f t="shared" si="100"/>
        <v>0</v>
      </c>
      <c r="DZ23" s="35">
        <f t="shared" si="101"/>
        <v>0</v>
      </c>
      <c r="EA23" s="35">
        <f t="shared" si="102"/>
        <v>19</v>
      </c>
      <c r="EB23" s="28">
        <f>'2NDML'!AO23</f>
        <v>46</v>
      </c>
    </row>
    <row r="24" spans="1:132" ht="19.5">
      <c r="A24" s="4">
        <f>'2NDML'!A24</f>
        <v>15</v>
      </c>
      <c r="B24" s="4" t="str">
        <f>'2NDML'!B24</f>
        <v>ST0790101</v>
      </c>
      <c r="C24" s="4">
        <f>'2NDML'!C24</f>
        <v>200215</v>
      </c>
      <c r="D24" s="4" t="str">
        <f>'2NDML'!D24</f>
        <v>PRAYUM JUNG GADTAULA</v>
      </c>
      <c r="E24" s="37">
        <f t="shared" si="0"/>
        <v>10</v>
      </c>
      <c r="F24" s="40">
        <f>'2NDML'!F24</f>
        <v>8</v>
      </c>
      <c r="G24" s="38">
        <f t="shared" si="1"/>
        <v>2.5</v>
      </c>
      <c r="H24" s="39" t="str">
        <f t="shared" si="32"/>
        <v>A</v>
      </c>
      <c r="I24" s="39">
        <f t="shared" si="33"/>
        <v>3.6</v>
      </c>
      <c r="J24" s="37">
        <f t="shared" si="2"/>
        <v>40</v>
      </c>
      <c r="K24" s="40">
        <f>'2NDML'!G24</f>
        <v>25</v>
      </c>
      <c r="L24" s="38">
        <f t="shared" si="3"/>
        <v>2.5</v>
      </c>
      <c r="M24" s="39" t="str">
        <f t="shared" si="34"/>
        <v>B</v>
      </c>
      <c r="N24" s="39">
        <f t="shared" si="35"/>
        <v>2.8</v>
      </c>
      <c r="O24" s="40">
        <f>'2NDML'!H24</f>
        <v>33</v>
      </c>
      <c r="P24" s="39" t="str">
        <f t="shared" si="36"/>
        <v>B+</v>
      </c>
      <c r="Q24" s="39">
        <f t="shared" si="37"/>
        <v>3.2</v>
      </c>
      <c r="R24" s="66" t="str">
        <f t="shared" si="38"/>
        <v>B</v>
      </c>
      <c r="S24" s="66">
        <f t="shared" si="39"/>
        <v>2.8</v>
      </c>
      <c r="T24" s="37">
        <f t="shared" si="4"/>
        <v>10</v>
      </c>
      <c r="U24" s="40">
        <f>'2NDML'!J24</f>
        <v>8</v>
      </c>
      <c r="V24" s="38">
        <f t="shared" si="5"/>
        <v>2.5</v>
      </c>
      <c r="W24" s="39" t="str">
        <f t="shared" si="40"/>
        <v>A</v>
      </c>
      <c r="X24" s="39">
        <f t="shared" si="41"/>
        <v>3.6</v>
      </c>
      <c r="Y24" s="37">
        <f t="shared" si="6"/>
        <v>40</v>
      </c>
      <c r="Z24" s="40">
        <f>'2NDML'!K24</f>
        <v>25</v>
      </c>
      <c r="AA24" s="38">
        <f t="shared" si="7"/>
        <v>2.5</v>
      </c>
      <c r="AB24" s="39" t="str">
        <f t="shared" si="42"/>
        <v>B</v>
      </c>
      <c r="AC24" s="39">
        <f t="shared" si="43"/>
        <v>2.8</v>
      </c>
      <c r="AD24" s="40">
        <f>'2NDML'!L24</f>
        <v>33</v>
      </c>
      <c r="AE24" s="39" t="str">
        <f t="shared" si="44"/>
        <v>B+</v>
      </c>
      <c r="AF24" s="39">
        <f t="shared" si="45"/>
        <v>3.2</v>
      </c>
      <c r="AG24" s="66" t="str">
        <f t="shared" si="46"/>
        <v>B</v>
      </c>
      <c r="AH24" s="66">
        <f t="shared" si="47"/>
        <v>2.8</v>
      </c>
      <c r="AI24" s="37">
        <f t="shared" si="8"/>
        <v>10</v>
      </c>
      <c r="AJ24" s="40">
        <f>'2NDML'!N24</f>
        <v>9</v>
      </c>
      <c r="AK24" s="38">
        <f t="shared" si="9"/>
        <v>2.5</v>
      </c>
      <c r="AL24" s="39" t="str">
        <f t="shared" si="48"/>
        <v>A+</v>
      </c>
      <c r="AM24" s="39">
        <f t="shared" si="49"/>
        <v>4</v>
      </c>
      <c r="AN24" s="37">
        <f t="shared" si="10"/>
        <v>40</v>
      </c>
      <c r="AO24" s="40">
        <f>'2NDML'!O24</f>
        <v>24</v>
      </c>
      <c r="AP24" s="38">
        <f t="shared" si="11"/>
        <v>2.5</v>
      </c>
      <c r="AQ24" s="39" t="str">
        <f t="shared" si="50"/>
        <v>B</v>
      </c>
      <c r="AR24" s="39">
        <f t="shared" si="51"/>
        <v>2.8</v>
      </c>
      <c r="AS24" s="40">
        <f>'2NDML'!P24</f>
        <v>33</v>
      </c>
      <c r="AT24" s="39" t="str">
        <f t="shared" si="52"/>
        <v>B+</v>
      </c>
      <c r="AU24" s="39">
        <f t="shared" si="53"/>
        <v>3.4</v>
      </c>
      <c r="AV24" s="66" t="str">
        <f t="shared" si="54"/>
        <v>B</v>
      </c>
      <c r="AW24" s="66">
        <f t="shared" si="55"/>
        <v>2.8</v>
      </c>
      <c r="AX24" s="37">
        <f t="shared" si="12"/>
        <v>10</v>
      </c>
      <c r="AY24" s="40">
        <f>'2NDML'!R24</f>
        <v>7</v>
      </c>
      <c r="AZ24" s="38">
        <f t="shared" si="13"/>
        <v>2.5</v>
      </c>
      <c r="BA24" s="39" t="str">
        <f t="shared" si="56"/>
        <v>B+</v>
      </c>
      <c r="BB24" s="39">
        <f t="shared" si="57"/>
        <v>3.2</v>
      </c>
      <c r="BC24" s="37">
        <f t="shared" si="14"/>
        <v>40</v>
      </c>
      <c r="BD24" s="40">
        <f>'2NDML'!S24</f>
        <v>24</v>
      </c>
      <c r="BE24" s="38">
        <f t="shared" si="15"/>
        <v>2.5</v>
      </c>
      <c r="BF24" s="39" t="str">
        <f t="shared" si="58"/>
        <v>B</v>
      </c>
      <c r="BG24" s="39">
        <f t="shared" si="59"/>
        <v>2.8</v>
      </c>
      <c r="BH24" s="40">
        <f>'2NDML'!T24</f>
        <v>31</v>
      </c>
      <c r="BI24" s="39" t="str">
        <f t="shared" si="60"/>
        <v>B</v>
      </c>
      <c r="BJ24" s="39">
        <f t="shared" si="61"/>
        <v>3</v>
      </c>
      <c r="BK24" s="66" t="str">
        <f t="shared" si="62"/>
        <v>B</v>
      </c>
      <c r="BL24" s="66">
        <f t="shared" si="63"/>
        <v>2.8</v>
      </c>
      <c r="BM24" s="37">
        <f t="shared" si="16"/>
        <v>10</v>
      </c>
      <c r="BN24" s="40">
        <f>'2NDML'!V24</f>
        <v>8</v>
      </c>
      <c r="BO24" s="38">
        <f t="shared" si="17"/>
        <v>2.5</v>
      </c>
      <c r="BP24" s="39" t="str">
        <f t="shared" si="64"/>
        <v>A</v>
      </c>
      <c r="BQ24" s="39">
        <f t="shared" si="65"/>
        <v>3.6</v>
      </c>
      <c r="BR24" s="37">
        <f t="shared" si="18"/>
        <v>40</v>
      </c>
      <c r="BS24" s="40">
        <f>'2NDML'!W24</f>
        <v>25</v>
      </c>
      <c r="BT24" s="38">
        <f t="shared" si="19"/>
        <v>2.5</v>
      </c>
      <c r="BU24" s="39" t="str">
        <f t="shared" si="66"/>
        <v>B</v>
      </c>
      <c r="BV24" s="39">
        <f t="shared" si="67"/>
        <v>2.8</v>
      </c>
      <c r="BW24" s="40">
        <f>'2NDML'!X24</f>
        <v>33</v>
      </c>
      <c r="BX24" s="39" t="str">
        <f t="shared" si="68"/>
        <v>B+</v>
      </c>
      <c r="BY24" s="39">
        <f t="shared" si="69"/>
        <v>3.2</v>
      </c>
      <c r="BZ24" s="66" t="str">
        <f t="shared" si="70"/>
        <v>B</v>
      </c>
      <c r="CA24" s="66">
        <f t="shared" si="71"/>
        <v>2.8</v>
      </c>
      <c r="CB24" s="37">
        <f t="shared" si="20"/>
        <v>5</v>
      </c>
      <c r="CC24" s="40">
        <f>'2NDML'!Z24</f>
        <v>4</v>
      </c>
      <c r="CD24" s="38">
        <f t="shared" si="21"/>
        <v>2</v>
      </c>
      <c r="CE24" s="39" t="str">
        <f t="shared" si="72"/>
        <v>A</v>
      </c>
      <c r="CF24" s="39">
        <f t="shared" si="73"/>
        <v>3.6</v>
      </c>
      <c r="CG24" s="37">
        <f t="shared" si="22"/>
        <v>20</v>
      </c>
      <c r="CH24" s="40">
        <f>'2NDML'!AA24</f>
        <v>18</v>
      </c>
      <c r="CI24" s="38">
        <f t="shared" si="23"/>
        <v>2</v>
      </c>
      <c r="CJ24" s="39" t="str">
        <f t="shared" si="74"/>
        <v>A+</v>
      </c>
      <c r="CK24" s="39">
        <f t="shared" si="75"/>
        <v>4</v>
      </c>
      <c r="CL24" s="40">
        <f>'2NDML'!AB24</f>
        <v>22</v>
      </c>
      <c r="CM24" s="39" t="str">
        <f t="shared" si="76"/>
        <v>A</v>
      </c>
      <c r="CN24" s="39">
        <f t="shared" si="77"/>
        <v>3.8</v>
      </c>
      <c r="CO24" s="66" t="str">
        <f t="shared" si="78"/>
        <v>A</v>
      </c>
      <c r="CP24" s="66">
        <f t="shared" si="79"/>
        <v>3.6</v>
      </c>
      <c r="CQ24" s="37">
        <f t="shared" si="24"/>
        <v>5</v>
      </c>
      <c r="CR24" s="40">
        <f>'2NDML'!AD24</f>
        <v>5</v>
      </c>
      <c r="CS24" s="38">
        <f t="shared" si="25"/>
        <v>2</v>
      </c>
      <c r="CT24" s="39" t="str">
        <f t="shared" si="80"/>
        <v>A+</v>
      </c>
      <c r="CU24" s="39">
        <f t="shared" si="81"/>
        <v>4</v>
      </c>
      <c r="CV24" s="37">
        <f t="shared" si="26"/>
        <v>20</v>
      </c>
      <c r="CW24" s="40">
        <f>'2NDML'!AE24</f>
        <v>18</v>
      </c>
      <c r="CX24" s="38">
        <f t="shared" si="27"/>
        <v>2</v>
      </c>
      <c r="CY24" s="39" t="str">
        <f t="shared" si="82"/>
        <v>A+</v>
      </c>
      <c r="CZ24" s="39">
        <f t="shared" si="83"/>
        <v>4</v>
      </c>
      <c r="DA24" s="40">
        <f>'2NDML'!AF24</f>
        <v>23</v>
      </c>
      <c r="DB24" s="39" t="str">
        <f t="shared" si="84"/>
        <v>A+</v>
      </c>
      <c r="DC24" s="39">
        <f t="shared" si="85"/>
        <v>4</v>
      </c>
      <c r="DD24" s="66" t="str">
        <f t="shared" si="86"/>
        <v>A+</v>
      </c>
      <c r="DE24" s="66">
        <f t="shared" si="87"/>
        <v>4</v>
      </c>
      <c r="DF24" s="37">
        <f t="shared" si="28"/>
        <v>5</v>
      </c>
      <c r="DG24" s="40">
        <f>'2NDML'!AH24</f>
        <v>3</v>
      </c>
      <c r="DH24" s="38">
        <f t="shared" si="29"/>
        <v>2</v>
      </c>
      <c r="DI24" s="39" t="str">
        <f t="shared" si="88"/>
        <v>B</v>
      </c>
      <c r="DJ24" s="39">
        <f t="shared" si="89"/>
        <v>2.8</v>
      </c>
      <c r="DK24" s="37">
        <f t="shared" si="30"/>
        <v>20</v>
      </c>
      <c r="DL24" s="40">
        <f>'2NDML'!AI24</f>
        <v>18</v>
      </c>
      <c r="DM24" s="38">
        <f t="shared" si="31"/>
        <v>2</v>
      </c>
      <c r="DN24" s="39" t="str">
        <f t="shared" si="90"/>
        <v>A+</v>
      </c>
      <c r="DO24" s="39">
        <f t="shared" si="91"/>
        <v>4</v>
      </c>
      <c r="DP24" s="40">
        <f>'2NDML'!AJ24</f>
        <v>21</v>
      </c>
      <c r="DQ24" s="39" t="str">
        <f t="shared" si="92"/>
        <v>B+</v>
      </c>
      <c r="DR24" s="39">
        <f t="shared" si="93"/>
        <v>3.4</v>
      </c>
      <c r="DS24" s="66" t="str">
        <f t="shared" si="94"/>
        <v>A</v>
      </c>
      <c r="DT24" s="66">
        <f t="shared" si="95"/>
        <v>3.6</v>
      </c>
      <c r="DU24" s="35">
        <f t="shared" si="96"/>
        <v>37</v>
      </c>
      <c r="DV24" s="35">
        <f t="shared" si="97"/>
        <v>124.8</v>
      </c>
      <c r="DW24" s="35">
        <f t="shared" si="98"/>
        <v>124.8</v>
      </c>
      <c r="DX24" s="35" t="str">
        <f t="shared" si="99"/>
        <v/>
      </c>
      <c r="DY24" s="35">
        <f t="shared" si="100"/>
        <v>3.37</v>
      </c>
      <c r="DZ24" s="35">
        <f t="shared" si="101"/>
        <v>3.37</v>
      </c>
      <c r="EA24" s="35">
        <f t="shared" si="102"/>
        <v>6</v>
      </c>
      <c r="EB24" s="28">
        <f>'2NDML'!AO24</f>
        <v>55</v>
      </c>
    </row>
    <row r="25" spans="1:132" ht="19.5">
      <c r="A25" s="4">
        <f>'2NDML'!A25</f>
        <v>16</v>
      </c>
      <c r="B25" s="4" t="str">
        <f>'2NDML'!B25</f>
        <v>ST0790114</v>
      </c>
      <c r="C25" s="4">
        <f>'2NDML'!C25</f>
        <v>200216</v>
      </c>
      <c r="D25" s="4" t="str">
        <f>'2NDML'!D25</f>
        <v>PRINSEK LIMBU</v>
      </c>
      <c r="E25" s="37">
        <f t="shared" si="0"/>
        <v>10</v>
      </c>
      <c r="F25" s="40">
        <f>'2NDML'!F25</f>
        <v>4</v>
      </c>
      <c r="G25" s="38">
        <f t="shared" si="1"/>
        <v>2.5</v>
      </c>
      <c r="H25" s="39" t="str">
        <f t="shared" si="32"/>
        <v>C</v>
      </c>
      <c r="I25" s="39">
        <f t="shared" si="33"/>
        <v>2</v>
      </c>
      <c r="J25" s="37">
        <f t="shared" si="2"/>
        <v>40</v>
      </c>
      <c r="K25" s="40">
        <f>'2NDML'!G25</f>
        <v>25</v>
      </c>
      <c r="L25" s="38">
        <f t="shared" si="3"/>
        <v>2.5</v>
      </c>
      <c r="M25" s="39" t="str">
        <f t="shared" si="34"/>
        <v>B</v>
      </c>
      <c r="N25" s="39">
        <f t="shared" si="35"/>
        <v>2.8</v>
      </c>
      <c r="O25" s="40">
        <f>'2NDML'!H25</f>
        <v>29</v>
      </c>
      <c r="P25" s="39" t="str">
        <f t="shared" si="36"/>
        <v>C+</v>
      </c>
      <c r="Q25" s="39">
        <f t="shared" si="37"/>
        <v>2.4</v>
      </c>
      <c r="R25" s="66" t="str">
        <f t="shared" si="38"/>
        <v>C+</v>
      </c>
      <c r="S25" s="66">
        <f t="shared" si="39"/>
        <v>2.4</v>
      </c>
      <c r="T25" s="37">
        <f t="shared" si="4"/>
        <v>10</v>
      </c>
      <c r="U25" s="40">
        <f>'2NDML'!J25</f>
        <v>3</v>
      </c>
      <c r="V25" s="38">
        <f t="shared" si="5"/>
        <v>2.5</v>
      </c>
      <c r="W25" s="39" t="str">
        <f t="shared" si="40"/>
        <v>NG</v>
      </c>
      <c r="X25" s="39">
        <f t="shared" si="41"/>
        <v>0</v>
      </c>
      <c r="Y25" s="37">
        <f t="shared" si="6"/>
        <v>40</v>
      </c>
      <c r="Z25" s="40">
        <f>'2NDML'!K25</f>
        <v>23</v>
      </c>
      <c r="AA25" s="38">
        <f t="shared" si="7"/>
        <v>2.5</v>
      </c>
      <c r="AB25" s="39" t="str">
        <f t="shared" si="42"/>
        <v>C+</v>
      </c>
      <c r="AC25" s="39">
        <f t="shared" si="43"/>
        <v>2.4</v>
      </c>
      <c r="AD25" s="40">
        <f>'2NDML'!L25</f>
        <v>26</v>
      </c>
      <c r="AE25" s="39" t="str">
        <f t="shared" si="44"/>
        <v>NG</v>
      </c>
      <c r="AF25" s="39">
        <f t="shared" si="45"/>
        <v>0</v>
      </c>
      <c r="AG25" s="66" t="str">
        <f t="shared" si="46"/>
        <v>C+</v>
      </c>
      <c r="AH25" s="66">
        <f t="shared" si="47"/>
        <v>2.4</v>
      </c>
      <c r="AI25" s="37">
        <f t="shared" si="8"/>
        <v>10</v>
      </c>
      <c r="AJ25" s="40">
        <f>'2NDML'!N25</f>
        <v>4</v>
      </c>
      <c r="AK25" s="38">
        <f t="shared" si="9"/>
        <v>2.5</v>
      </c>
      <c r="AL25" s="39" t="str">
        <f t="shared" si="48"/>
        <v>C</v>
      </c>
      <c r="AM25" s="39">
        <f t="shared" si="49"/>
        <v>2</v>
      </c>
      <c r="AN25" s="37">
        <f t="shared" si="10"/>
        <v>40</v>
      </c>
      <c r="AO25" s="40">
        <f>'2NDML'!O25</f>
        <v>20</v>
      </c>
      <c r="AP25" s="38">
        <f t="shared" si="11"/>
        <v>2.5</v>
      </c>
      <c r="AQ25" s="39" t="str">
        <f t="shared" si="50"/>
        <v>C+</v>
      </c>
      <c r="AR25" s="39">
        <f t="shared" si="51"/>
        <v>2.4</v>
      </c>
      <c r="AS25" s="40">
        <f>'2NDML'!P25</f>
        <v>24</v>
      </c>
      <c r="AT25" s="39" t="str">
        <f t="shared" si="52"/>
        <v>C</v>
      </c>
      <c r="AU25" s="39">
        <f t="shared" si="53"/>
        <v>2.2000000000000002</v>
      </c>
      <c r="AV25" s="66" t="str">
        <f t="shared" si="54"/>
        <v>C</v>
      </c>
      <c r="AW25" s="66">
        <f t="shared" si="55"/>
        <v>2</v>
      </c>
      <c r="AX25" s="37">
        <f t="shared" si="12"/>
        <v>10</v>
      </c>
      <c r="AY25" s="40">
        <f>'2NDML'!R25</f>
        <v>3</v>
      </c>
      <c r="AZ25" s="38">
        <f t="shared" si="13"/>
        <v>2.5</v>
      </c>
      <c r="BA25" s="39" t="str">
        <f t="shared" si="56"/>
        <v>NG</v>
      </c>
      <c r="BB25" s="39">
        <f t="shared" si="57"/>
        <v>0</v>
      </c>
      <c r="BC25" s="37">
        <f t="shared" si="14"/>
        <v>40</v>
      </c>
      <c r="BD25" s="40">
        <f>'2NDML'!S25</f>
        <v>20</v>
      </c>
      <c r="BE25" s="38">
        <f t="shared" si="15"/>
        <v>2.5</v>
      </c>
      <c r="BF25" s="39" t="str">
        <f t="shared" si="58"/>
        <v>C+</v>
      </c>
      <c r="BG25" s="39">
        <f t="shared" si="59"/>
        <v>2.4</v>
      </c>
      <c r="BH25" s="40">
        <f>'2NDML'!T25</f>
        <v>23</v>
      </c>
      <c r="BI25" s="39" t="str">
        <f t="shared" si="60"/>
        <v>NG</v>
      </c>
      <c r="BJ25" s="39">
        <f t="shared" si="61"/>
        <v>0</v>
      </c>
      <c r="BK25" s="66" t="str">
        <f t="shared" si="62"/>
        <v>C</v>
      </c>
      <c r="BL25" s="66">
        <f t="shared" si="63"/>
        <v>2</v>
      </c>
      <c r="BM25" s="37">
        <f t="shared" si="16"/>
        <v>10</v>
      </c>
      <c r="BN25" s="40">
        <f>'2NDML'!V25</f>
        <v>4</v>
      </c>
      <c r="BO25" s="38">
        <f t="shared" si="17"/>
        <v>2.5</v>
      </c>
      <c r="BP25" s="39" t="str">
        <f t="shared" si="64"/>
        <v>C</v>
      </c>
      <c r="BQ25" s="39">
        <f t="shared" si="65"/>
        <v>2</v>
      </c>
      <c r="BR25" s="37">
        <f t="shared" si="18"/>
        <v>40</v>
      </c>
      <c r="BS25" s="40">
        <f>'2NDML'!W25</f>
        <v>23</v>
      </c>
      <c r="BT25" s="38">
        <f t="shared" si="19"/>
        <v>2.5</v>
      </c>
      <c r="BU25" s="39" t="str">
        <f t="shared" si="66"/>
        <v>C+</v>
      </c>
      <c r="BV25" s="39">
        <f t="shared" si="67"/>
        <v>2.4</v>
      </c>
      <c r="BW25" s="40">
        <f>'2NDML'!X25</f>
        <v>27</v>
      </c>
      <c r="BX25" s="39" t="str">
        <f t="shared" si="68"/>
        <v>C</v>
      </c>
      <c r="BY25" s="39">
        <f t="shared" si="69"/>
        <v>2.2000000000000002</v>
      </c>
      <c r="BZ25" s="66" t="str">
        <f t="shared" si="70"/>
        <v>C+</v>
      </c>
      <c r="CA25" s="66">
        <f t="shared" si="71"/>
        <v>2.4</v>
      </c>
      <c r="CB25" s="37">
        <f t="shared" si="20"/>
        <v>5</v>
      </c>
      <c r="CC25" s="40">
        <f>'2NDML'!Z25</f>
        <v>2</v>
      </c>
      <c r="CD25" s="38">
        <f t="shared" si="21"/>
        <v>2</v>
      </c>
      <c r="CE25" s="39" t="str">
        <f t="shared" si="72"/>
        <v>C</v>
      </c>
      <c r="CF25" s="39">
        <f t="shared" si="73"/>
        <v>2</v>
      </c>
      <c r="CG25" s="37">
        <f t="shared" si="22"/>
        <v>20</v>
      </c>
      <c r="CH25" s="40">
        <f>'2NDML'!AA25</f>
        <v>8</v>
      </c>
      <c r="CI25" s="38">
        <f t="shared" si="23"/>
        <v>2</v>
      </c>
      <c r="CJ25" s="39" t="str">
        <f t="shared" si="74"/>
        <v>C</v>
      </c>
      <c r="CK25" s="39">
        <f t="shared" si="75"/>
        <v>2</v>
      </c>
      <c r="CL25" s="40">
        <f>'2NDML'!AB25</f>
        <v>10</v>
      </c>
      <c r="CM25" s="39" t="str">
        <f t="shared" si="76"/>
        <v>C</v>
      </c>
      <c r="CN25" s="39">
        <f t="shared" si="77"/>
        <v>2</v>
      </c>
      <c r="CO25" s="66" t="str">
        <f t="shared" si="78"/>
        <v>C</v>
      </c>
      <c r="CP25" s="66">
        <f t="shared" si="79"/>
        <v>2</v>
      </c>
      <c r="CQ25" s="37">
        <f t="shared" si="24"/>
        <v>5</v>
      </c>
      <c r="CR25" s="40">
        <f>'2NDML'!AD25</f>
        <v>3</v>
      </c>
      <c r="CS25" s="38">
        <f t="shared" si="25"/>
        <v>2</v>
      </c>
      <c r="CT25" s="39" t="str">
        <f t="shared" si="80"/>
        <v>B</v>
      </c>
      <c r="CU25" s="39">
        <f t="shared" si="81"/>
        <v>2.8</v>
      </c>
      <c r="CV25" s="37">
        <f t="shared" si="26"/>
        <v>20</v>
      </c>
      <c r="CW25" s="40">
        <f>'2NDML'!AE25</f>
        <v>8</v>
      </c>
      <c r="CX25" s="38">
        <f t="shared" si="27"/>
        <v>2</v>
      </c>
      <c r="CY25" s="39" t="str">
        <f t="shared" si="82"/>
        <v>C</v>
      </c>
      <c r="CZ25" s="39">
        <f t="shared" si="83"/>
        <v>2</v>
      </c>
      <c r="DA25" s="40">
        <f>'2NDML'!AF25</f>
        <v>11</v>
      </c>
      <c r="DB25" s="39" t="str">
        <f t="shared" si="84"/>
        <v>C+</v>
      </c>
      <c r="DC25" s="39">
        <f t="shared" si="85"/>
        <v>2.4</v>
      </c>
      <c r="DD25" s="66" t="str">
        <f t="shared" si="86"/>
        <v>C</v>
      </c>
      <c r="DE25" s="66">
        <f t="shared" si="87"/>
        <v>2</v>
      </c>
      <c r="DF25" s="37">
        <f t="shared" si="28"/>
        <v>5</v>
      </c>
      <c r="DG25" s="40">
        <f>'2NDML'!AH25</f>
        <v>1</v>
      </c>
      <c r="DH25" s="38">
        <f t="shared" si="29"/>
        <v>2</v>
      </c>
      <c r="DI25" s="39" t="str">
        <f t="shared" si="88"/>
        <v>NG</v>
      </c>
      <c r="DJ25" s="39">
        <f t="shared" si="89"/>
        <v>0</v>
      </c>
      <c r="DK25" s="37">
        <f t="shared" si="30"/>
        <v>20</v>
      </c>
      <c r="DL25" s="40">
        <f>'2NDML'!AI25</f>
        <v>8</v>
      </c>
      <c r="DM25" s="38">
        <f t="shared" si="31"/>
        <v>2</v>
      </c>
      <c r="DN25" s="39" t="str">
        <f t="shared" si="90"/>
        <v>C</v>
      </c>
      <c r="DO25" s="39">
        <f t="shared" si="91"/>
        <v>2</v>
      </c>
      <c r="DP25" s="40">
        <f>'2NDML'!AJ25</f>
        <v>9</v>
      </c>
      <c r="DQ25" s="39" t="str">
        <f t="shared" si="92"/>
        <v>NG</v>
      </c>
      <c r="DR25" s="39">
        <f t="shared" si="93"/>
        <v>0</v>
      </c>
      <c r="DS25" s="66" t="str">
        <f t="shared" si="94"/>
        <v>D</v>
      </c>
      <c r="DT25" s="66">
        <f t="shared" si="95"/>
        <v>1.6</v>
      </c>
      <c r="DU25" s="35">
        <f t="shared" si="96"/>
        <v>37</v>
      </c>
      <c r="DV25" s="35" t="str">
        <f t="shared" si="97"/>
        <v>NG</v>
      </c>
      <c r="DW25" s="35" t="str">
        <f t="shared" si="98"/>
        <v>NG</v>
      </c>
      <c r="DX25" s="35" t="str">
        <f t="shared" si="99"/>
        <v>NG</v>
      </c>
      <c r="DY25" s="35">
        <f t="shared" si="100"/>
        <v>0</v>
      </c>
      <c r="DZ25" s="35">
        <f t="shared" si="101"/>
        <v>0</v>
      </c>
      <c r="EA25" s="35">
        <f t="shared" si="102"/>
        <v>19</v>
      </c>
      <c r="EB25" s="28">
        <f>'2NDML'!AO25</f>
        <v>34</v>
      </c>
    </row>
    <row r="26" spans="1:132" ht="19.5">
      <c r="A26" s="4">
        <f>'2NDML'!A26</f>
        <v>17</v>
      </c>
      <c r="B26" s="4" t="str">
        <f>'2NDML'!B26</f>
        <v>ST0800219</v>
      </c>
      <c r="C26" s="4">
        <f>'2NDML'!C26</f>
        <v>200217</v>
      </c>
      <c r="D26" s="4" t="str">
        <f>'2NDML'!D26</f>
        <v>PRITISAN RAI</v>
      </c>
      <c r="E26" s="37">
        <f t="shared" si="0"/>
        <v>10</v>
      </c>
      <c r="F26" s="40">
        <f>'2NDML'!F26</f>
        <v>3</v>
      </c>
      <c r="G26" s="38">
        <f t="shared" si="1"/>
        <v>2.5</v>
      </c>
      <c r="H26" s="39" t="str">
        <f t="shared" si="32"/>
        <v>NG</v>
      </c>
      <c r="I26" s="39">
        <f t="shared" si="33"/>
        <v>0</v>
      </c>
      <c r="J26" s="37">
        <f t="shared" si="2"/>
        <v>40</v>
      </c>
      <c r="K26" s="40">
        <f>'2NDML'!G26</f>
        <v>23</v>
      </c>
      <c r="L26" s="38">
        <f t="shared" si="3"/>
        <v>2.5</v>
      </c>
      <c r="M26" s="39" t="str">
        <f t="shared" si="34"/>
        <v>C+</v>
      </c>
      <c r="N26" s="39">
        <f t="shared" si="35"/>
        <v>2.4</v>
      </c>
      <c r="O26" s="40">
        <f>'2NDML'!H26</f>
        <v>26</v>
      </c>
      <c r="P26" s="39" t="str">
        <f t="shared" si="36"/>
        <v>NG</v>
      </c>
      <c r="Q26" s="39">
        <f t="shared" si="37"/>
        <v>0</v>
      </c>
      <c r="R26" s="66" t="str">
        <f t="shared" si="38"/>
        <v>C+</v>
      </c>
      <c r="S26" s="66">
        <f t="shared" si="39"/>
        <v>2.4</v>
      </c>
      <c r="T26" s="37">
        <f t="shared" si="4"/>
        <v>10</v>
      </c>
      <c r="U26" s="40">
        <f>'2NDML'!J26</f>
        <v>5</v>
      </c>
      <c r="V26" s="38">
        <f t="shared" si="5"/>
        <v>2.5</v>
      </c>
      <c r="W26" s="39" t="str">
        <f t="shared" si="40"/>
        <v>C+</v>
      </c>
      <c r="X26" s="39">
        <f t="shared" si="41"/>
        <v>2.4</v>
      </c>
      <c r="Y26" s="37">
        <f t="shared" si="6"/>
        <v>40</v>
      </c>
      <c r="Z26" s="40">
        <f>'2NDML'!K26</f>
        <v>24</v>
      </c>
      <c r="AA26" s="38">
        <f t="shared" si="7"/>
        <v>2.5</v>
      </c>
      <c r="AB26" s="39" t="str">
        <f t="shared" si="42"/>
        <v>B</v>
      </c>
      <c r="AC26" s="39">
        <f t="shared" si="43"/>
        <v>2.8</v>
      </c>
      <c r="AD26" s="40">
        <f>'2NDML'!L26</f>
        <v>29</v>
      </c>
      <c r="AE26" s="39" t="str">
        <f t="shared" si="44"/>
        <v>C+</v>
      </c>
      <c r="AF26" s="39">
        <f t="shared" si="45"/>
        <v>2.6</v>
      </c>
      <c r="AG26" s="66" t="str">
        <f t="shared" si="46"/>
        <v>C+</v>
      </c>
      <c r="AH26" s="66">
        <f t="shared" si="47"/>
        <v>2.4</v>
      </c>
      <c r="AI26" s="37">
        <f t="shared" si="8"/>
        <v>10</v>
      </c>
      <c r="AJ26" s="40">
        <f>'2NDML'!N26</f>
        <v>5</v>
      </c>
      <c r="AK26" s="38">
        <f t="shared" si="9"/>
        <v>2.5</v>
      </c>
      <c r="AL26" s="39" t="str">
        <f t="shared" si="48"/>
        <v>C+</v>
      </c>
      <c r="AM26" s="39">
        <f t="shared" si="49"/>
        <v>2.4</v>
      </c>
      <c r="AN26" s="37">
        <f t="shared" si="10"/>
        <v>40</v>
      </c>
      <c r="AO26" s="40">
        <f>'2NDML'!O26</f>
        <v>21</v>
      </c>
      <c r="AP26" s="38">
        <f t="shared" si="11"/>
        <v>2.5</v>
      </c>
      <c r="AQ26" s="39" t="str">
        <f t="shared" si="50"/>
        <v>C+</v>
      </c>
      <c r="AR26" s="39">
        <f t="shared" si="51"/>
        <v>2.4</v>
      </c>
      <c r="AS26" s="40">
        <f>'2NDML'!P26</f>
        <v>26</v>
      </c>
      <c r="AT26" s="39" t="str">
        <f t="shared" si="52"/>
        <v>C+</v>
      </c>
      <c r="AU26" s="39">
        <f t="shared" si="53"/>
        <v>2.4</v>
      </c>
      <c r="AV26" s="66" t="str">
        <f t="shared" si="54"/>
        <v>C+</v>
      </c>
      <c r="AW26" s="66">
        <f t="shared" si="55"/>
        <v>2.4</v>
      </c>
      <c r="AX26" s="37">
        <f t="shared" si="12"/>
        <v>10</v>
      </c>
      <c r="AY26" s="40">
        <f>'2NDML'!R26</f>
        <v>3</v>
      </c>
      <c r="AZ26" s="38">
        <f t="shared" si="13"/>
        <v>2.5</v>
      </c>
      <c r="BA26" s="39" t="str">
        <f t="shared" si="56"/>
        <v>NG</v>
      </c>
      <c r="BB26" s="39">
        <f t="shared" si="57"/>
        <v>0</v>
      </c>
      <c r="BC26" s="37">
        <f t="shared" si="14"/>
        <v>40</v>
      </c>
      <c r="BD26" s="40">
        <f>'2NDML'!S26</f>
        <v>20</v>
      </c>
      <c r="BE26" s="38">
        <f t="shared" si="15"/>
        <v>2.5</v>
      </c>
      <c r="BF26" s="39" t="str">
        <f t="shared" si="58"/>
        <v>C+</v>
      </c>
      <c r="BG26" s="39">
        <f t="shared" si="59"/>
        <v>2.4</v>
      </c>
      <c r="BH26" s="40">
        <f>'2NDML'!T26</f>
        <v>23</v>
      </c>
      <c r="BI26" s="39" t="str">
        <f t="shared" si="60"/>
        <v>NG</v>
      </c>
      <c r="BJ26" s="39">
        <f t="shared" si="61"/>
        <v>0</v>
      </c>
      <c r="BK26" s="66" t="str">
        <f t="shared" si="62"/>
        <v>C</v>
      </c>
      <c r="BL26" s="66">
        <f t="shared" si="63"/>
        <v>2</v>
      </c>
      <c r="BM26" s="37">
        <f t="shared" si="16"/>
        <v>10</v>
      </c>
      <c r="BN26" s="40">
        <f>'2NDML'!V26</f>
        <v>5</v>
      </c>
      <c r="BO26" s="38">
        <f t="shared" si="17"/>
        <v>2.5</v>
      </c>
      <c r="BP26" s="39" t="str">
        <f t="shared" si="64"/>
        <v>C+</v>
      </c>
      <c r="BQ26" s="39">
        <f t="shared" si="65"/>
        <v>2.4</v>
      </c>
      <c r="BR26" s="37">
        <f t="shared" si="18"/>
        <v>40</v>
      </c>
      <c r="BS26" s="40">
        <f>'2NDML'!W26</f>
        <v>24</v>
      </c>
      <c r="BT26" s="38">
        <f t="shared" si="19"/>
        <v>2.5</v>
      </c>
      <c r="BU26" s="39" t="str">
        <f t="shared" si="66"/>
        <v>B</v>
      </c>
      <c r="BV26" s="39">
        <f t="shared" si="67"/>
        <v>2.8</v>
      </c>
      <c r="BW26" s="40">
        <f>'2NDML'!X26</f>
        <v>29</v>
      </c>
      <c r="BX26" s="39" t="str">
        <f t="shared" si="68"/>
        <v>C+</v>
      </c>
      <c r="BY26" s="39">
        <f t="shared" si="69"/>
        <v>2.6</v>
      </c>
      <c r="BZ26" s="66" t="str">
        <f t="shared" si="70"/>
        <v>C+</v>
      </c>
      <c r="CA26" s="66">
        <f t="shared" si="71"/>
        <v>2.4</v>
      </c>
      <c r="CB26" s="37">
        <f t="shared" si="20"/>
        <v>5</v>
      </c>
      <c r="CC26" s="40">
        <f>'2NDML'!Z26</f>
        <v>2</v>
      </c>
      <c r="CD26" s="38">
        <f t="shared" si="21"/>
        <v>2</v>
      </c>
      <c r="CE26" s="39" t="str">
        <f t="shared" si="72"/>
        <v>C</v>
      </c>
      <c r="CF26" s="39">
        <f t="shared" si="73"/>
        <v>2</v>
      </c>
      <c r="CG26" s="37">
        <f t="shared" si="22"/>
        <v>20</v>
      </c>
      <c r="CH26" s="40">
        <f>'2NDML'!AA26</f>
        <v>7</v>
      </c>
      <c r="CI26" s="38">
        <f t="shared" si="23"/>
        <v>2</v>
      </c>
      <c r="CJ26" s="39" t="str">
        <f t="shared" si="74"/>
        <v>D</v>
      </c>
      <c r="CK26" s="39">
        <f t="shared" si="75"/>
        <v>1.6</v>
      </c>
      <c r="CL26" s="40">
        <f>'2NDML'!AB26</f>
        <v>9</v>
      </c>
      <c r="CM26" s="39" t="str">
        <f t="shared" si="76"/>
        <v>D</v>
      </c>
      <c r="CN26" s="39">
        <f t="shared" si="77"/>
        <v>1.8</v>
      </c>
      <c r="CO26" s="66" t="str">
        <f t="shared" si="78"/>
        <v>D</v>
      </c>
      <c r="CP26" s="66">
        <f t="shared" si="79"/>
        <v>1.6</v>
      </c>
      <c r="CQ26" s="37">
        <f t="shared" si="24"/>
        <v>5</v>
      </c>
      <c r="CR26" s="40">
        <f>'2NDML'!AD26</f>
        <v>2</v>
      </c>
      <c r="CS26" s="38">
        <f t="shared" si="25"/>
        <v>2</v>
      </c>
      <c r="CT26" s="39" t="str">
        <f t="shared" si="80"/>
        <v>C</v>
      </c>
      <c r="CU26" s="39">
        <f t="shared" si="81"/>
        <v>2</v>
      </c>
      <c r="CV26" s="37">
        <f t="shared" si="26"/>
        <v>20</v>
      </c>
      <c r="CW26" s="40">
        <f>'2NDML'!AE26</f>
        <v>7</v>
      </c>
      <c r="CX26" s="38">
        <f t="shared" si="27"/>
        <v>2</v>
      </c>
      <c r="CY26" s="39" t="str">
        <f t="shared" si="82"/>
        <v>D</v>
      </c>
      <c r="CZ26" s="39">
        <f t="shared" si="83"/>
        <v>1.6</v>
      </c>
      <c r="DA26" s="40">
        <f>'2NDML'!AF26</f>
        <v>9</v>
      </c>
      <c r="DB26" s="39" t="str">
        <f t="shared" si="84"/>
        <v>D</v>
      </c>
      <c r="DC26" s="39">
        <f t="shared" si="85"/>
        <v>1.8</v>
      </c>
      <c r="DD26" s="66" t="str">
        <f t="shared" si="86"/>
        <v>D</v>
      </c>
      <c r="DE26" s="66">
        <f t="shared" si="87"/>
        <v>1.6</v>
      </c>
      <c r="DF26" s="37">
        <f t="shared" si="28"/>
        <v>5</v>
      </c>
      <c r="DG26" s="40">
        <f>'2NDML'!AH26</f>
        <v>2</v>
      </c>
      <c r="DH26" s="38">
        <f t="shared" si="29"/>
        <v>2</v>
      </c>
      <c r="DI26" s="39" t="str">
        <f t="shared" si="88"/>
        <v>C</v>
      </c>
      <c r="DJ26" s="39">
        <f t="shared" si="89"/>
        <v>2</v>
      </c>
      <c r="DK26" s="37">
        <f t="shared" si="30"/>
        <v>20</v>
      </c>
      <c r="DL26" s="40">
        <f>'2NDML'!AI26</f>
        <v>7</v>
      </c>
      <c r="DM26" s="38">
        <f t="shared" si="31"/>
        <v>2</v>
      </c>
      <c r="DN26" s="39" t="str">
        <f t="shared" si="90"/>
        <v>D</v>
      </c>
      <c r="DO26" s="39">
        <f t="shared" si="91"/>
        <v>1.6</v>
      </c>
      <c r="DP26" s="40">
        <f>'2NDML'!AJ26</f>
        <v>9</v>
      </c>
      <c r="DQ26" s="39" t="str">
        <f t="shared" si="92"/>
        <v>D</v>
      </c>
      <c r="DR26" s="39">
        <f t="shared" si="93"/>
        <v>1.8</v>
      </c>
      <c r="DS26" s="66" t="str">
        <f t="shared" si="94"/>
        <v>D</v>
      </c>
      <c r="DT26" s="66">
        <f t="shared" si="95"/>
        <v>1.6</v>
      </c>
      <c r="DU26" s="35">
        <f t="shared" si="96"/>
        <v>37</v>
      </c>
      <c r="DV26" s="35" t="str">
        <f t="shared" si="97"/>
        <v>NG</v>
      </c>
      <c r="DW26" s="35" t="str">
        <f t="shared" si="98"/>
        <v>NG</v>
      </c>
      <c r="DX26" s="35" t="str">
        <f t="shared" si="99"/>
        <v>NG</v>
      </c>
      <c r="DY26" s="35">
        <f t="shared" si="100"/>
        <v>0</v>
      </c>
      <c r="DZ26" s="35">
        <f t="shared" si="101"/>
        <v>0</v>
      </c>
      <c r="EA26" s="35">
        <f t="shared" si="102"/>
        <v>19</v>
      </c>
      <c r="EB26" s="28">
        <f>'2NDML'!AO26</f>
        <v>56</v>
      </c>
    </row>
    <row r="27" spans="1:132" ht="19.5">
      <c r="A27" s="4">
        <f>'2NDML'!A27</f>
        <v>18</v>
      </c>
      <c r="B27" s="4" t="str">
        <f>'2NDML'!B27</f>
        <v>ST0790182</v>
      </c>
      <c r="C27" s="4">
        <f>'2NDML'!C27</f>
        <v>200218</v>
      </c>
      <c r="D27" s="4" t="str">
        <f>'2NDML'!D27</f>
        <v>PURNIMA JAIRU</v>
      </c>
      <c r="E27" s="37">
        <f t="shared" si="0"/>
        <v>10</v>
      </c>
      <c r="F27" s="40">
        <f>'2NDML'!F27</f>
        <v>4</v>
      </c>
      <c r="G27" s="38">
        <f t="shared" si="1"/>
        <v>2.5</v>
      </c>
      <c r="H27" s="39" t="str">
        <f t="shared" si="32"/>
        <v>C</v>
      </c>
      <c r="I27" s="39">
        <f t="shared" si="33"/>
        <v>2</v>
      </c>
      <c r="J27" s="37">
        <f t="shared" si="2"/>
        <v>40</v>
      </c>
      <c r="K27" s="40">
        <f>'2NDML'!G27</f>
        <v>22</v>
      </c>
      <c r="L27" s="38">
        <f t="shared" si="3"/>
        <v>2.5</v>
      </c>
      <c r="M27" s="39" t="str">
        <f t="shared" si="34"/>
        <v>C+</v>
      </c>
      <c r="N27" s="39">
        <f t="shared" si="35"/>
        <v>2.4</v>
      </c>
      <c r="O27" s="40">
        <f>'2NDML'!H27</f>
        <v>26</v>
      </c>
      <c r="P27" s="39" t="str">
        <f t="shared" si="36"/>
        <v>C</v>
      </c>
      <c r="Q27" s="39">
        <f t="shared" si="37"/>
        <v>2.2000000000000002</v>
      </c>
      <c r="R27" s="66" t="str">
        <f t="shared" si="38"/>
        <v>C+</v>
      </c>
      <c r="S27" s="66">
        <f t="shared" si="39"/>
        <v>2.4</v>
      </c>
      <c r="T27" s="37">
        <f t="shared" si="4"/>
        <v>10</v>
      </c>
      <c r="U27" s="40">
        <f>'2NDML'!J27</f>
        <v>5</v>
      </c>
      <c r="V27" s="38">
        <f t="shared" si="5"/>
        <v>2.5</v>
      </c>
      <c r="W27" s="39" t="str">
        <f t="shared" si="40"/>
        <v>C+</v>
      </c>
      <c r="X27" s="39">
        <f t="shared" si="41"/>
        <v>2.4</v>
      </c>
      <c r="Y27" s="37">
        <f t="shared" si="6"/>
        <v>40</v>
      </c>
      <c r="Z27" s="40">
        <f>'2NDML'!K27</f>
        <v>24</v>
      </c>
      <c r="AA27" s="38">
        <f t="shared" si="7"/>
        <v>2.5</v>
      </c>
      <c r="AB27" s="39" t="str">
        <f t="shared" si="42"/>
        <v>B</v>
      </c>
      <c r="AC27" s="39">
        <f t="shared" si="43"/>
        <v>2.8</v>
      </c>
      <c r="AD27" s="40">
        <f>'2NDML'!L27</f>
        <v>29</v>
      </c>
      <c r="AE27" s="39" t="str">
        <f t="shared" si="44"/>
        <v>C+</v>
      </c>
      <c r="AF27" s="39">
        <f t="shared" si="45"/>
        <v>2.6</v>
      </c>
      <c r="AG27" s="66" t="str">
        <f t="shared" si="46"/>
        <v>C+</v>
      </c>
      <c r="AH27" s="66">
        <f t="shared" si="47"/>
        <v>2.4</v>
      </c>
      <c r="AI27" s="37">
        <f t="shared" si="8"/>
        <v>10</v>
      </c>
      <c r="AJ27" s="40">
        <f>'2NDML'!N27</f>
        <v>5</v>
      </c>
      <c r="AK27" s="38">
        <f t="shared" si="9"/>
        <v>2.5</v>
      </c>
      <c r="AL27" s="39" t="str">
        <f t="shared" si="48"/>
        <v>C+</v>
      </c>
      <c r="AM27" s="39">
        <f t="shared" si="49"/>
        <v>2.4</v>
      </c>
      <c r="AN27" s="37">
        <f t="shared" si="10"/>
        <v>40</v>
      </c>
      <c r="AO27" s="40">
        <f>'2NDML'!O27</f>
        <v>22</v>
      </c>
      <c r="AP27" s="38">
        <f t="shared" si="11"/>
        <v>2.5</v>
      </c>
      <c r="AQ27" s="39" t="str">
        <f t="shared" si="50"/>
        <v>C+</v>
      </c>
      <c r="AR27" s="39">
        <f t="shared" si="51"/>
        <v>2.4</v>
      </c>
      <c r="AS27" s="40">
        <f>'2NDML'!P27</f>
        <v>27</v>
      </c>
      <c r="AT27" s="39" t="str">
        <f t="shared" si="52"/>
        <v>C+</v>
      </c>
      <c r="AU27" s="39">
        <f t="shared" si="53"/>
        <v>2.4</v>
      </c>
      <c r="AV27" s="66" t="str">
        <f t="shared" si="54"/>
        <v>C+</v>
      </c>
      <c r="AW27" s="66">
        <f t="shared" si="55"/>
        <v>2.4</v>
      </c>
      <c r="AX27" s="37">
        <f t="shared" si="12"/>
        <v>10</v>
      </c>
      <c r="AY27" s="40">
        <f>'2NDML'!R27</f>
        <v>3</v>
      </c>
      <c r="AZ27" s="38">
        <f t="shared" si="13"/>
        <v>2.5</v>
      </c>
      <c r="BA27" s="39" t="str">
        <f t="shared" si="56"/>
        <v>NG</v>
      </c>
      <c r="BB27" s="39">
        <f t="shared" si="57"/>
        <v>0</v>
      </c>
      <c r="BC27" s="37">
        <f t="shared" si="14"/>
        <v>40</v>
      </c>
      <c r="BD27" s="40">
        <f>'2NDML'!S27</f>
        <v>20</v>
      </c>
      <c r="BE27" s="38">
        <f t="shared" si="15"/>
        <v>2.5</v>
      </c>
      <c r="BF27" s="39" t="str">
        <f t="shared" si="58"/>
        <v>C+</v>
      </c>
      <c r="BG27" s="39">
        <f t="shared" si="59"/>
        <v>2.4</v>
      </c>
      <c r="BH27" s="40">
        <f>'2NDML'!T27</f>
        <v>23</v>
      </c>
      <c r="BI27" s="39" t="str">
        <f t="shared" si="60"/>
        <v>NG</v>
      </c>
      <c r="BJ27" s="39">
        <f t="shared" si="61"/>
        <v>0</v>
      </c>
      <c r="BK27" s="66" t="str">
        <f t="shared" si="62"/>
        <v>C</v>
      </c>
      <c r="BL27" s="66">
        <f t="shared" si="63"/>
        <v>2</v>
      </c>
      <c r="BM27" s="37">
        <f t="shared" si="16"/>
        <v>10</v>
      </c>
      <c r="BN27" s="40">
        <f>'2NDML'!V27</f>
        <v>7</v>
      </c>
      <c r="BO27" s="38">
        <f t="shared" si="17"/>
        <v>2.5</v>
      </c>
      <c r="BP27" s="39" t="str">
        <f t="shared" si="64"/>
        <v>B+</v>
      </c>
      <c r="BQ27" s="39">
        <f t="shared" si="65"/>
        <v>3.2</v>
      </c>
      <c r="BR27" s="37">
        <f t="shared" si="18"/>
        <v>40</v>
      </c>
      <c r="BS27" s="40">
        <f>'2NDML'!W27</f>
        <v>24</v>
      </c>
      <c r="BT27" s="38">
        <f t="shared" si="19"/>
        <v>2.5</v>
      </c>
      <c r="BU27" s="39" t="str">
        <f t="shared" si="66"/>
        <v>B</v>
      </c>
      <c r="BV27" s="39">
        <f t="shared" si="67"/>
        <v>2.8</v>
      </c>
      <c r="BW27" s="40">
        <f>'2NDML'!X27</f>
        <v>31</v>
      </c>
      <c r="BX27" s="39" t="str">
        <f t="shared" si="68"/>
        <v>B</v>
      </c>
      <c r="BY27" s="39">
        <f t="shared" si="69"/>
        <v>3</v>
      </c>
      <c r="BZ27" s="66" t="str">
        <f t="shared" si="70"/>
        <v>B</v>
      </c>
      <c r="CA27" s="66">
        <f t="shared" si="71"/>
        <v>2.8</v>
      </c>
      <c r="CB27" s="37">
        <f t="shared" si="20"/>
        <v>5</v>
      </c>
      <c r="CC27" s="40">
        <f>'2NDML'!Z27</f>
        <v>3</v>
      </c>
      <c r="CD27" s="38">
        <f t="shared" si="21"/>
        <v>2</v>
      </c>
      <c r="CE27" s="39" t="str">
        <f t="shared" si="72"/>
        <v>B</v>
      </c>
      <c r="CF27" s="39">
        <f t="shared" si="73"/>
        <v>2.8</v>
      </c>
      <c r="CG27" s="37">
        <f t="shared" si="22"/>
        <v>20</v>
      </c>
      <c r="CH27" s="40">
        <f>'2NDML'!AA27</f>
        <v>12</v>
      </c>
      <c r="CI27" s="38">
        <f t="shared" si="23"/>
        <v>2</v>
      </c>
      <c r="CJ27" s="39" t="str">
        <f t="shared" si="74"/>
        <v>B</v>
      </c>
      <c r="CK27" s="39">
        <f t="shared" si="75"/>
        <v>2.8</v>
      </c>
      <c r="CL27" s="40">
        <f>'2NDML'!AB27</f>
        <v>15</v>
      </c>
      <c r="CM27" s="39" t="str">
        <f t="shared" si="76"/>
        <v>B</v>
      </c>
      <c r="CN27" s="39">
        <f t="shared" si="77"/>
        <v>2.8</v>
      </c>
      <c r="CO27" s="66" t="str">
        <f t="shared" si="78"/>
        <v>B</v>
      </c>
      <c r="CP27" s="66">
        <f t="shared" si="79"/>
        <v>2.8</v>
      </c>
      <c r="CQ27" s="37">
        <f t="shared" si="24"/>
        <v>5</v>
      </c>
      <c r="CR27" s="40">
        <f>'2NDML'!AD27</f>
        <v>3</v>
      </c>
      <c r="CS27" s="38">
        <f t="shared" si="25"/>
        <v>2</v>
      </c>
      <c r="CT27" s="39" t="str">
        <f t="shared" si="80"/>
        <v>B</v>
      </c>
      <c r="CU27" s="39">
        <f t="shared" si="81"/>
        <v>2.8</v>
      </c>
      <c r="CV27" s="37">
        <f t="shared" si="26"/>
        <v>20</v>
      </c>
      <c r="CW27" s="40">
        <f>'2NDML'!AE27</f>
        <v>12</v>
      </c>
      <c r="CX27" s="38">
        <f t="shared" si="27"/>
        <v>2</v>
      </c>
      <c r="CY27" s="39" t="str">
        <f t="shared" si="82"/>
        <v>B</v>
      </c>
      <c r="CZ27" s="39">
        <f t="shared" si="83"/>
        <v>2.8</v>
      </c>
      <c r="DA27" s="40">
        <f>'2NDML'!AF27</f>
        <v>15</v>
      </c>
      <c r="DB27" s="39" t="str">
        <f t="shared" si="84"/>
        <v>B</v>
      </c>
      <c r="DC27" s="39">
        <f t="shared" si="85"/>
        <v>2.8</v>
      </c>
      <c r="DD27" s="66" t="str">
        <f t="shared" si="86"/>
        <v>B</v>
      </c>
      <c r="DE27" s="66">
        <f t="shared" si="87"/>
        <v>2.8</v>
      </c>
      <c r="DF27" s="37">
        <f t="shared" si="28"/>
        <v>5</v>
      </c>
      <c r="DG27" s="40">
        <f>'2NDML'!AH27</f>
        <v>2</v>
      </c>
      <c r="DH27" s="38">
        <f t="shared" si="29"/>
        <v>2</v>
      </c>
      <c r="DI27" s="39" t="str">
        <f t="shared" si="88"/>
        <v>C</v>
      </c>
      <c r="DJ27" s="39">
        <f t="shared" si="89"/>
        <v>2</v>
      </c>
      <c r="DK27" s="37">
        <f t="shared" si="30"/>
        <v>20</v>
      </c>
      <c r="DL27" s="40">
        <f>'2NDML'!AI27</f>
        <v>12</v>
      </c>
      <c r="DM27" s="38">
        <f t="shared" si="31"/>
        <v>2</v>
      </c>
      <c r="DN27" s="39" t="str">
        <f t="shared" si="90"/>
        <v>B</v>
      </c>
      <c r="DO27" s="39">
        <f t="shared" si="91"/>
        <v>2.8</v>
      </c>
      <c r="DP27" s="40">
        <f>'2NDML'!AJ27</f>
        <v>14</v>
      </c>
      <c r="DQ27" s="39" t="str">
        <f t="shared" si="92"/>
        <v>C+</v>
      </c>
      <c r="DR27" s="39">
        <f t="shared" si="93"/>
        <v>2.4</v>
      </c>
      <c r="DS27" s="66" t="str">
        <f t="shared" si="94"/>
        <v>C+</v>
      </c>
      <c r="DT27" s="66">
        <f t="shared" si="95"/>
        <v>2.4</v>
      </c>
      <c r="DU27" s="35">
        <f t="shared" si="96"/>
        <v>37</v>
      </c>
      <c r="DV27" s="35" t="str">
        <f t="shared" si="97"/>
        <v>NG</v>
      </c>
      <c r="DW27" s="35" t="str">
        <f t="shared" si="98"/>
        <v>NG</v>
      </c>
      <c r="DX27" s="35" t="str">
        <f t="shared" si="99"/>
        <v>NG</v>
      </c>
      <c r="DY27" s="35">
        <f t="shared" si="100"/>
        <v>0</v>
      </c>
      <c r="DZ27" s="35">
        <f t="shared" si="101"/>
        <v>0</v>
      </c>
      <c r="EA27" s="35">
        <f t="shared" si="102"/>
        <v>19</v>
      </c>
      <c r="EB27" s="28">
        <f>'2NDML'!AO27</f>
        <v>54</v>
      </c>
    </row>
    <row r="28" spans="1:132" ht="19.5">
      <c r="A28" s="4">
        <f>'2NDML'!A28</f>
        <v>19</v>
      </c>
      <c r="B28" s="4" t="str">
        <f>'2NDML'!B28</f>
        <v>ST0790113</v>
      </c>
      <c r="C28" s="4">
        <f>'2NDML'!C28</f>
        <v>200219</v>
      </c>
      <c r="D28" s="4" t="str">
        <f>'2NDML'!D28</f>
        <v>ROYAL TAMANG</v>
      </c>
      <c r="E28" s="37">
        <f t="shared" si="0"/>
        <v>10</v>
      </c>
      <c r="F28" s="40">
        <f>'2NDML'!F28</f>
        <v>0</v>
      </c>
      <c r="G28" s="38">
        <f t="shared" si="1"/>
        <v>2.5</v>
      </c>
      <c r="H28" s="39" t="str">
        <f t="shared" si="32"/>
        <v>ABS</v>
      </c>
      <c r="I28" s="39">
        <f t="shared" si="33"/>
        <v>0</v>
      </c>
      <c r="J28" s="37">
        <f t="shared" si="2"/>
        <v>40</v>
      </c>
      <c r="K28" s="40">
        <f>'2NDML'!G28</f>
        <v>0</v>
      </c>
      <c r="L28" s="38">
        <f t="shared" si="3"/>
        <v>2.5</v>
      </c>
      <c r="M28" s="39" t="str">
        <f t="shared" si="34"/>
        <v>ABS</v>
      </c>
      <c r="N28" s="39">
        <f t="shared" si="35"/>
        <v>0</v>
      </c>
      <c r="O28" s="40">
        <f>'2NDML'!H28</f>
        <v>0</v>
      </c>
      <c r="P28" s="39" t="str">
        <f t="shared" si="36"/>
        <v>ABS</v>
      </c>
      <c r="Q28" s="39">
        <f t="shared" si="37"/>
        <v>0</v>
      </c>
      <c r="R28" s="66" t="str">
        <f t="shared" si="38"/>
        <v>ABS</v>
      </c>
      <c r="S28" s="66">
        <f t="shared" si="39"/>
        <v>0</v>
      </c>
      <c r="T28" s="37">
        <f t="shared" si="4"/>
        <v>10</v>
      </c>
      <c r="U28" s="40">
        <f>'2NDML'!J28</f>
        <v>0</v>
      </c>
      <c r="V28" s="38">
        <f t="shared" si="5"/>
        <v>2.5</v>
      </c>
      <c r="W28" s="39" t="str">
        <f t="shared" si="40"/>
        <v>ABS</v>
      </c>
      <c r="X28" s="39">
        <f t="shared" si="41"/>
        <v>0</v>
      </c>
      <c r="Y28" s="37">
        <f t="shared" si="6"/>
        <v>40</v>
      </c>
      <c r="Z28" s="40">
        <f>'2NDML'!K28</f>
        <v>0</v>
      </c>
      <c r="AA28" s="38">
        <f t="shared" si="7"/>
        <v>2.5</v>
      </c>
      <c r="AB28" s="39" t="str">
        <f t="shared" si="42"/>
        <v>ABS</v>
      </c>
      <c r="AC28" s="39">
        <f t="shared" si="43"/>
        <v>0</v>
      </c>
      <c r="AD28" s="40">
        <f>'2NDML'!L28</f>
        <v>0</v>
      </c>
      <c r="AE28" s="39" t="str">
        <f t="shared" si="44"/>
        <v>ABS</v>
      </c>
      <c r="AF28" s="39">
        <f t="shared" si="45"/>
        <v>0</v>
      </c>
      <c r="AG28" s="66" t="str">
        <f t="shared" si="46"/>
        <v>ABS</v>
      </c>
      <c r="AH28" s="66">
        <f t="shared" si="47"/>
        <v>0</v>
      </c>
      <c r="AI28" s="37">
        <f t="shared" si="8"/>
        <v>10</v>
      </c>
      <c r="AJ28" s="40">
        <f>'2NDML'!N28</f>
        <v>0</v>
      </c>
      <c r="AK28" s="38">
        <f t="shared" si="9"/>
        <v>2.5</v>
      </c>
      <c r="AL28" s="39" t="str">
        <f t="shared" si="48"/>
        <v>ABS</v>
      </c>
      <c r="AM28" s="39">
        <f t="shared" si="49"/>
        <v>0</v>
      </c>
      <c r="AN28" s="37">
        <f t="shared" si="10"/>
        <v>40</v>
      </c>
      <c r="AO28" s="40">
        <f>'2NDML'!O28</f>
        <v>0</v>
      </c>
      <c r="AP28" s="38">
        <f t="shared" si="11"/>
        <v>2.5</v>
      </c>
      <c r="AQ28" s="39" t="str">
        <f t="shared" si="50"/>
        <v>ABS</v>
      </c>
      <c r="AR28" s="39">
        <f t="shared" si="51"/>
        <v>0</v>
      </c>
      <c r="AS28" s="40">
        <f>'2NDML'!P28</f>
        <v>0</v>
      </c>
      <c r="AT28" s="39" t="str">
        <f t="shared" si="52"/>
        <v>ABS</v>
      </c>
      <c r="AU28" s="39">
        <f t="shared" si="53"/>
        <v>0</v>
      </c>
      <c r="AV28" s="66" t="str">
        <f t="shared" si="54"/>
        <v>ABS</v>
      </c>
      <c r="AW28" s="66">
        <f t="shared" si="55"/>
        <v>0</v>
      </c>
      <c r="AX28" s="37">
        <f t="shared" si="12"/>
        <v>10</v>
      </c>
      <c r="AY28" s="40">
        <f>'2NDML'!R28</f>
        <v>0</v>
      </c>
      <c r="AZ28" s="38">
        <f t="shared" si="13"/>
        <v>2.5</v>
      </c>
      <c r="BA28" s="39" t="str">
        <f t="shared" si="56"/>
        <v>ABS</v>
      </c>
      <c r="BB28" s="39">
        <f t="shared" si="57"/>
        <v>0</v>
      </c>
      <c r="BC28" s="37">
        <f t="shared" si="14"/>
        <v>40</v>
      </c>
      <c r="BD28" s="40">
        <f>'2NDML'!S28</f>
        <v>0</v>
      </c>
      <c r="BE28" s="38">
        <f t="shared" si="15"/>
        <v>2.5</v>
      </c>
      <c r="BF28" s="39" t="str">
        <f t="shared" si="58"/>
        <v>ABS</v>
      </c>
      <c r="BG28" s="39">
        <f t="shared" si="59"/>
        <v>0</v>
      </c>
      <c r="BH28" s="40">
        <f>'2NDML'!T28</f>
        <v>0</v>
      </c>
      <c r="BI28" s="39" t="str">
        <f t="shared" si="60"/>
        <v>ABS</v>
      </c>
      <c r="BJ28" s="39">
        <f t="shared" si="61"/>
        <v>0</v>
      </c>
      <c r="BK28" s="66" t="str">
        <f t="shared" si="62"/>
        <v>ABS</v>
      </c>
      <c r="BL28" s="66">
        <f t="shared" si="63"/>
        <v>0</v>
      </c>
      <c r="BM28" s="37">
        <f t="shared" si="16"/>
        <v>10</v>
      </c>
      <c r="BN28" s="40">
        <f>'2NDML'!V28</f>
        <v>0</v>
      </c>
      <c r="BO28" s="38">
        <f t="shared" si="17"/>
        <v>2.5</v>
      </c>
      <c r="BP28" s="39" t="str">
        <f t="shared" si="64"/>
        <v>ABS</v>
      </c>
      <c r="BQ28" s="39">
        <f t="shared" si="65"/>
        <v>0</v>
      </c>
      <c r="BR28" s="37">
        <f t="shared" si="18"/>
        <v>40</v>
      </c>
      <c r="BS28" s="40">
        <f>'2NDML'!W28</f>
        <v>0</v>
      </c>
      <c r="BT28" s="38">
        <f t="shared" si="19"/>
        <v>2.5</v>
      </c>
      <c r="BU28" s="39" t="str">
        <f t="shared" si="66"/>
        <v>ABS</v>
      </c>
      <c r="BV28" s="39">
        <f t="shared" si="67"/>
        <v>0</v>
      </c>
      <c r="BW28" s="40">
        <f>'2NDML'!X28</f>
        <v>0</v>
      </c>
      <c r="BX28" s="39" t="str">
        <f t="shared" si="68"/>
        <v>ABS</v>
      </c>
      <c r="BY28" s="39">
        <f t="shared" si="69"/>
        <v>0</v>
      </c>
      <c r="BZ28" s="66" t="str">
        <f t="shared" si="70"/>
        <v>ABS</v>
      </c>
      <c r="CA28" s="66">
        <f t="shared" si="71"/>
        <v>0</v>
      </c>
      <c r="CB28" s="37">
        <f t="shared" si="20"/>
        <v>5</v>
      </c>
      <c r="CC28" s="40">
        <f>'2NDML'!Z28</f>
        <v>0</v>
      </c>
      <c r="CD28" s="38">
        <f t="shared" si="21"/>
        <v>2</v>
      </c>
      <c r="CE28" s="39" t="str">
        <f t="shared" si="72"/>
        <v>ABS</v>
      </c>
      <c r="CF28" s="39">
        <f t="shared" si="73"/>
        <v>0</v>
      </c>
      <c r="CG28" s="37">
        <f t="shared" si="22"/>
        <v>20</v>
      </c>
      <c r="CH28" s="40">
        <f>'2NDML'!AA28</f>
        <v>0</v>
      </c>
      <c r="CI28" s="38">
        <f t="shared" si="23"/>
        <v>2</v>
      </c>
      <c r="CJ28" s="39" t="str">
        <f t="shared" si="74"/>
        <v>ABS</v>
      </c>
      <c r="CK28" s="39">
        <f t="shared" si="75"/>
        <v>0</v>
      </c>
      <c r="CL28" s="40">
        <f>'2NDML'!AB28</f>
        <v>0</v>
      </c>
      <c r="CM28" s="39" t="str">
        <f t="shared" si="76"/>
        <v>ABS</v>
      </c>
      <c r="CN28" s="39">
        <f t="shared" si="77"/>
        <v>0</v>
      </c>
      <c r="CO28" s="66" t="str">
        <f t="shared" si="78"/>
        <v>ABS</v>
      </c>
      <c r="CP28" s="66">
        <f t="shared" si="79"/>
        <v>0</v>
      </c>
      <c r="CQ28" s="37">
        <f t="shared" si="24"/>
        <v>5</v>
      </c>
      <c r="CR28" s="40">
        <f>'2NDML'!AD28</f>
        <v>0</v>
      </c>
      <c r="CS28" s="38">
        <f t="shared" si="25"/>
        <v>2</v>
      </c>
      <c r="CT28" s="39" t="str">
        <f t="shared" si="80"/>
        <v>ABS</v>
      </c>
      <c r="CU28" s="39">
        <f t="shared" si="81"/>
        <v>0</v>
      </c>
      <c r="CV28" s="37">
        <f t="shared" si="26"/>
        <v>20</v>
      </c>
      <c r="CW28" s="40">
        <f>'2NDML'!AE28</f>
        <v>0</v>
      </c>
      <c r="CX28" s="38">
        <f t="shared" si="27"/>
        <v>2</v>
      </c>
      <c r="CY28" s="39" t="str">
        <f t="shared" si="82"/>
        <v>ABS</v>
      </c>
      <c r="CZ28" s="39">
        <f t="shared" si="83"/>
        <v>0</v>
      </c>
      <c r="DA28" s="40">
        <f>'2NDML'!AF28</f>
        <v>0</v>
      </c>
      <c r="DB28" s="39" t="str">
        <f t="shared" si="84"/>
        <v>ABS</v>
      </c>
      <c r="DC28" s="39">
        <f t="shared" si="85"/>
        <v>0</v>
      </c>
      <c r="DD28" s="66" t="str">
        <f t="shared" si="86"/>
        <v>ABS</v>
      </c>
      <c r="DE28" s="66">
        <f t="shared" si="87"/>
        <v>0</v>
      </c>
      <c r="DF28" s="37">
        <f t="shared" si="28"/>
        <v>5</v>
      </c>
      <c r="DG28" s="40">
        <f>'2NDML'!AH28</f>
        <v>0</v>
      </c>
      <c r="DH28" s="38">
        <f t="shared" si="29"/>
        <v>2</v>
      </c>
      <c r="DI28" s="39" t="str">
        <f t="shared" si="88"/>
        <v>ABS</v>
      </c>
      <c r="DJ28" s="39">
        <f t="shared" si="89"/>
        <v>0</v>
      </c>
      <c r="DK28" s="37">
        <f t="shared" si="30"/>
        <v>20</v>
      </c>
      <c r="DL28" s="40">
        <f>'2NDML'!AI28</f>
        <v>0</v>
      </c>
      <c r="DM28" s="38">
        <f t="shared" si="31"/>
        <v>2</v>
      </c>
      <c r="DN28" s="39" t="str">
        <f t="shared" si="90"/>
        <v>ABS</v>
      </c>
      <c r="DO28" s="39">
        <f t="shared" si="91"/>
        <v>0</v>
      </c>
      <c r="DP28" s="40">
        <f>'2NDML'!AJ28</f>
        <v>0</v>
      </c>
      <c r="DQ28" s="39" t="str">
        <f t="shared" si="92"/>
        <v>ABS</v>
      </c>
      <c r="DR28" s="39">
        <f t="shared" si="93"/>
        <v>0</v>
      </c>
      <c r="DS28" s="66" t="str">
        <f t="shared" si="94"/>
        <v>ABS</v>
      </c>
      <c r="DT28" s="66">
        <f t="shared" si="95"/>
        <v>0</v>
      </c>
      <c r="DU28" s="35">
        <f t="shared" si="96"/>
        <v>37</v>
      </c>
      <c r="DV28" s="35" t="str">
        <f t="shared" si="97"/>
        <v>ABS</v>
      </c>
      <c r="DW28" s="35" t="str">
        <f t="shared" si="98"/>
        <v>ABS</v>
      </c>
      <c r="DX28" s="35" t="str">
        <f t="shared" si="99"/>
        <v>ABS</v>
      </c>
      <c r="DY28" s="35">
        <f t="shared" si="100"/>
        <v>0</v>
      </c>
      <c r="DZ28" s="35">
        <f t="shared" si="101"/>
        <v>0</v>
      </c>
      <c r="EA28" s="35">
        <f t="shared" si="102"/>
        <v>19</v>
      </c>
      <c r="EB28" s="28">
        <f>'2NDML'!AO28</f>
        <v>52</v>
      </c>
    </row>
    <row r="29" spans="1:132" ht="19.5">
      <c r="A29" s="4">
        <f>'2NDML'!A29</f>
        <v>20</v>
      </c>
      <c r="B29" s="4" t="str">
        <f>'2NDML'!B29</f>
        <v>ST0790211</v>
      </c>
      <c r="C29" s="4">
        <f>'2NDML'!C29</f>
        <v>200220</v>
      </c>
      <c r="D29" s="4" t="str">
        <f>'2NDML'!D29</f>
        <v>SALUM BISHWAKARMA</v>
      </c>
      <c r="E29" s="37">
        <f t="shared" si="0"/>
        <v>10</v>
      </c>
      <c r="F29" s="40">
        <f>'2NDML'!F29</f>
        <v>4</v>
      </c>
      <c r="G29" s="38">
        <f t="shared" si="1"/>
        <v>2.5</v>
      </c>
      <c r="H29" s="39" t="str">
        <f t="shared" si="32"/>
        <v>C</v>
      </c>
      <c r="I29" s="39">
        <f t="shared" si="33"/>
        <v>2</v>
      </c>
      <c r="J29" s="37">
        <f t="shared" si="2"/>
        <v>40</v>
      </c>
      <c r="K29" s="40">
        <f>'2NDML'!G29</f>
        <v>22</v>
      </c>
      <c r="L29" s="38">
        <f t="shared" si="3"/>
        <v>2.5</v>
      </c>
      <c r="M29" s="39" t="str">
        <f t="shared" si="34"/>
        <v>C+</v>
      </c>
      <c r="N29" s="39">
        <f t="shared" si="35"/>
        <v>2.4</v>
      </c>
      <c r="O29" s="40">
        <f>'2NDML'!H29</f>
        <v>26</v>
      </c>
      <c r="P29" s="39" t="str">
        <f t="shared" si="36"/>
        <v>C</v>
      </c>
      <c r="Q29" s="39">
        <f t="shared" si="37"/>
        <v>2.2000000000000002</v>
      </c>
      <c r="R29" s="66" t="str">
        <f t="shared" si="38"/>
        <v>C+</v>
      </c>
      <c r="S29" s="66">
        <f t="shared" si="39"/>
        <v>2.4</v>
      </c>
      <c r="T29" s="37">
        <f t="shared" si="4"/>
        <v>10</v>
      </c>
      <c r="U29" s="40">
        <f>'2NDML'!J29</f>
        <v>5</v>
      </c>
      <c r="V29" s="38">
        <f t="shared" si="5"/>
        <v>2.5</v>
      </c>
      <c r="W29" s="39" t="str">
        <f t="shared" si="40"/>
        <v>C+</v>
      </c>
      <c r="X29" s="39">
        <f t="shared" si="41"/>
        <v>2.4</v>
      </c>
      <c r="Y29" s="37">
        <f t="shared" si="6"/>
        <v>40</v>
      </c>
      <c r="Z29" s="40">
        <f>'2NDML'!K29</f>
        <v>24</v>
      </c>
      <c r="AA29" s="38">
        <f t="shared" si="7"/>
        <v>2.5</v>
      </c>
      <c r="AB29" s="39" t="str">
        <f t="shared" si="42"/>
        <v>B</v>
      </c>
      <c r="AC29" s="39">
        <f t="shared" si="43"/>
        <v>2.8</v>
      </c>
      <c r="AD29" s="40">
        <f>'2NDML'!L29</f>
        <v>29</v>
      </c>
      <c r="AE29" s="39" t="str">
        <f t="shared" si="44"/>
        <v>C+</v>
      </c>
      <c r="AF29" s="39">
        <f t="shared" si="45"/>
        <v>2.6</v>
      </c>
      <c r="AG29" s="66" t="str">
        <f t="shared" si="46"/>
        <v>C+</v>
      </c>
      <c r="AH29" s="66">
        <f t="shared" si="47"/>
        <v>2.4</v>
      </c>
      <c r="AI29" s="37">
        <f t="shared" si="8"/>
        <v>10</v>
      </c>
      <c r="AJ29" s="40">
        <f>'2NDML'!N29</f>
        <v>1</v>
      </c>
      <c r="AK29" s="38">
        <f t="shared" si="9"/>
        <v>2.5</v>
      </c>
      <c r="AL29" s="39" t="str">
        <f t="shared" si="48"/>
        <v>NG</v>
      </c>
      <c r="AM29" s="39">
        <f t="shared" si="49"/>
        <v>0</v>
      </c>
      <c r="AN29" s="37">
        <f t="shared" si="10"/>
        <v>40</v>
      </c>
      <c r="AO29" s="40">
        <f>'2NDML'!O29</f>
        <v>20</v>
      </c>
      <c r="AP29" s="38">
        <f t="shared" si="11"/>
        <v>2.5</v>
      </c>
      <c r="AQ29" s="39" t="str">
        <f t="shared" si="50"/>
        <v>C+</v>
      </c>
      <c r="AR29" s="39">
        <f t="shared" si="51"/>
        <v>2.4</v>
      </c>
      <c r="AS29" s="40">
        <f>'2NDML'!P29</f>
        <v>21</v>
      </c>
      <c r="AT29" s="39" t="str">
        <f t="shared" si="52"/>
        <v>NG</v>
      </c>
      <c r="AU29" s="39">
        <f t="shared" si="53"/>
        <v>0</v>
      </c>
      <c r="AV29" s="66" t="str">
        <f t="shared" si="54"/>
        <v>C</v>
      </c>
      <c r="AW29" s="66">
        <f t="shared" si="55"/>
        <v>2</v>
      </c>
      <c r="AX29" s="37">
        <f t="shared" si="12"/>
        <v>10</v>
      </c>
      <c r="AY29" s="40">
        <f>'2NDML'!R29</f>
        <v>2</v>
      </c>
      <c r="AZ29" s="38">
        <f t="shared" si="13"/>
        <v>2.5</v>
      </c>
      <c r="BA29" s="39" t="str">
        <f t="shared" si="56"/>
        <v>NG</v>
      </c>
      <c r="BB29" s="39">
        <f t="shared" si="57"/>
        <v>0</v>
      </c>
      <c r="BC29" s="37">
        <f t="shared" si="14"/>
        <v>40</v>
      </c>
      <c r="BD29" s="40">
        <f>'2NDML'!S29</f>
        <v>20</v>
      </c>
      <c r="BE29" s="38">
        <f t="shared" si="15"/>
        <v>2.5</v>
      </c>
      <c r="BF29" s="39" t="str">
        <f t="shared" si="58"/>
        <v>C+</v>
      </c>
      <c r="BG29" s="39">
        <f t="shared" si="59"/>
        <v>2.4</v>
      </c>
      <c r="BH29" s="40">
        <f>'2NDML'!T29</f>
        <v>22</v>
      </c>
      <c r="BI29" s="39" t="str">
        <f t="shared" si="60"/>
        <v>NG</v>
      </c>
      <c r="BJ29" s="39">
        <f t="shared" si="61"/>
        <v>0</v>
      </c>
      <c r="BK29" s="66" t="str">
        <f t="shared" si="62"/>
        <v>C</v>
      </c>
      <c r="BL29" s="66">
        <f t="shared" si="63"/>
        <v>2</v>
      </c>
      <c r="BM29" s="37">
        <f t="shared" si="16"/>
        <v>10</v>
      </c>
      <c r="BN29" s="40">
        <f>'2NDML'!V29</f>
        <v>1</v>
      </c>
      <c r="BO29" s="38">
        <f t="shared" si="17"/>
        <v>2.5</v>
      </c>
      <c r="BP29" s="39" t="str">
        <f t="shared" si="64"/>
        <v>NG</v>
      </c>
      <c r="BQ29" s="39">
        <f t="shared" si="65"/>
        <v>0</v>
      </c>
      <c r="BR29" s="37">
        <f t="shared" si="18"/>
        <v>40</v>
      </c>
      <c r="BS29" s="40">
        <f>'2NDML'!W29</f>
        <v>24</v>
      </c>
      <c r="BT29" s="38">
        <f t="shared" si="19"/>
        <v>2.5</v>
      </c>
      <c r="BU29" s="39" t="str">
        <f t="shared" si="66"/>
        <v>B</v>
      </c>
      <c r="BV29" s="39">
        <f t="shared" si="67"/>
        <v>2.8</v>
      </c>
      <c r="BW29" s="40">
        <f>'2NDML'!X29</f>
        <v>25</v>
      </c>
      <c r="BX29" s="39" t="str">
        <f t="shared" si="68"/>
        <v>NG</v>
      </c>
      <c r="BY29" s="39">
        <f t="shared" si="69"/>
        <v>0</v>
      </c>
      <c r="BZ29" s="66" t="str">
        <f t="shared" si="70"/>
        <v>C+</v>
      </c>
      <c r="CA29" s="66">
        <f t="shared" si="71"/>
        <v>2.4</v>
      </c>
      <c r="CB29" s="37">
        <f t="shared" si="20"/>
        <v>5</v>
      </c>
      <c r="CC29" s="40">
        <f>'2NDML'!Z29</f>
        <v>4</v>
      </c>
      <c r="CD29" s="38">
        <f t="shared" si="21"/>
        <v>2</v>
      </c>
      <c r="CE29" s="39" t="str">
        <f t="shared" si="72"/>
        <v>A</v>
      </c>
      <c r="CF29" s="39">
        <f t="shared" si="73"/>
        <v>3.6</v>
      </c>
      <c r="CG29" s="37">
        <f t="shared" si="22"/>
        <v>20</v>
      </c>
      <c r="CH29" s="40">
        <f>'2NDML'!AA29</f>
        <v>17</v>
      </c>
      <c r="CI29" s="38">
        <f t="shared" si="23"/>
        <v>2</v>
      </c>
      <c r="CJ29" s="39" t="str">
        <f t="shared" si="74"/>
        <v>A</v>
      </c>
      <c r="CK29" s="39">
        <f t="shared" si="75"/>
        <v>3.6</v>
      </c>
      <c r="CL29" s="40">
        <f>'2NDML'!AB29</f>
        <v>21</v>
      </c>
      <c r="CM29" s="39" t="str">
        <f t="shared" si="76"/>
        <v>A</v>
      </c>
      <c r="CN29" s="39">
        <f t="shared" si="77"/>
        <v>3.6</v>
      </c>
      <c r="CO29" s="66" t="str">
        <f t="shared" si="78"/>
        <v>A</v>
      </c>
      <c r="CP29" s="66">
        <f t="shared" si="79"/>
        <v>3.6</v>
      </c>
      <c r="CQ29" s="37">
        <f t="shared" si="24"/>
        <v>5</v>
      </c>
      <c r="CR29" s="40">
        <f>'2NDML'!AD29</f>
        <v>2</v>
      </c>
      <c r="CS29" s="38">
        <f t="shared" si="25"/>
        <v>2</v>
      </c>
      <c r="CT29" s="39" t="str">
        <f t="shared" si="80"/>
        <v>C</v>
      </c>
      <c r="CU29" s="39">
        <f t="shared" si="81"/>
        <v>2</v>
      </c>
      <c r="CV29" s="37">
        <f t="shared" si="26"/>
        <v>20</v>
      </c>
      <c r="CW29" s="40">
        <f>'2NDML'!AE29</f>
        <v>17</v>
      </c>
      <c r="CX29" s="38">
        <f t="shared" si="27"/>
        <v>2</v>
      </c>
      <c r="CY29" s="39" t="str">
        <f t="shared" si="82"/>
        <v>A</v>
      </c>
      <c r="CZ29" s="39">
        <f t="shared" si="83"/>
        <v>3.6</v>
      </c>
      <c r="DA29" s="40">
        <f>'2NDML'!AF29</f>
        <v>19</v>
      </c>
      <c r="DB29" s="39" t="str">
        <f t="shared" si="84"/>
        <v>B</v>
      </c>
      <c r="DC29" s="39">
        <f t="shared" si="85"/>
        <v>2.8</v>
      </c>
      <c r="DD29" s="66" t="str">
        <f t="shared" si="86"/>
        <v>B+</v>
      </c>
      <c r="DE29" s="66">
        <f t="shared" si="87"/>
        <v>3.2</v>
      </c>
      <c r="DF29" s="37">
        <f t="shared" si="28"/>
        <v>5</v>
      </c>
      <c r="DG29" s="40">
        <f>'2NDML'!AH29</f>
        <v>2</v>
      </c>
      <c r="DH29" s="38">
        <f t="shared" si="29"/>
        <v>2</v>
      </c>
      <c r="DI29" s="39" t="str">
        <f t="shared" si="88"/>
        <v>C</v>
      </c>
      <c r="DJ29" s="39">
        <f t="shared" si="89"/>
        <v>2</v>
      </c>
      <c r="DK29" s="37">
        <f t="shared" si="30"/>
        <v>20</v>
      </c>
      <c r="DL29" s="40">
        <f>'2NDML'!AI29</f>
        <v>17</v>
      </c>
      <c r="DM29" s="38">
        <f t="shared" si="31"/>
        <v>2</v>
      </c>
      <c r="DN29" s="39" t="str">
        <f t="shared" si="90"/>
        <v>A</v>
      </c>
      <c r="DO29" s="39">
        <f t="shared" si="91"/>
        <v>3.6</v>
      </c>
      <c r="DP29" s="40">
        <f>'2NDML'!AJ29</f>
        <v>19</v>
      </c>
      <c r="DQ29" s="39" t="str">
        <f t="shared" si="92"/>
        <v>B</v>
      </c>
      <c r="DR29" s="39">
        <f t="shared" si="93"/>
        <v>2.8</v>
      </c>
      <c r="DS29" s="66" t="str">
        <f t="shared" si="94"/>
        <v>B+</v>
      </c>
      <c r="DT29" s="66">
        <f t="shared" si="95"/>
        <v>3.2</v>
      </c>
      <c r="DU29" s="35">
        <f t="shared" si="96"/>
        <v>37</v>
      </c>
      <c r="DV29" s="35" t="str">
        <f t="shared" si="97"/>
        <v>NG</v>
      </c>
      <c r="DW29" s="35" t="str">
        <f t="shared" si="98"/>
        <v>NG</v>
      </c>
      <c r="DX29" s="35" t="str">
        <f t="shared" si="99"/>
        <v>NG</v>
      </c>
      <c r="DY29" s="35">
        <f t="shared" si="100"/>
        <v>0</v>
      </c>
      <c r="DZ29" s="35">
        <f t="shared" si="101"/>
        <v>0</v>
      </c>
      <c r="EA29" s="35">
        <f t="shared" si="102"/>
        <v>19</v>
      </c>
      <c r="EB29" s="28">
        <f>'2NDML'!AO29</f>
        <v>52</v>
      </c>
    </row>
    <row r="30" spans="1:132" ht="19.5">
      <c r="A30" s="4">
        <f>'2NDML'!A30</f>
        <v>21</v>
      </c>
      <c r="B30" s="4" t="str">
        <f>'2NDML'!B30</f>
        <v>ST0800300</v>
      </c>
      <c r="C30" s="4">
        <f>'2NDML'!C30</f>
        <v>200221</v>
      </c>
      <c r="D30" s="4" t="str">
        <f>'2NDML'!D30</f>
        <v>SAMIKSHYA LAWATI</v>
      </c>
      <c r="E30" s="37">
        <f t="shared" si="0"/>
        <v>10</v>
      </c>
      <c r="F30" s="40">
        <f>'2NDML'!F30</f>
        <v>8</v>
      </c>
      <c r="G30" s="38">
        <f t="shared" si="1"/>
        <v>2.5</v>
      </c>
      <c r="H30" s="39" t="str">
        <f t="shared" si="32"/>
        <v>A</v>
      </c>
      <c r="I30" s="39">
        <f t="shared" si="33"/>
        <v>3.6</v>
      </c>
      <c r="J30" s="37">
        <f t="shared" si="2"/>
        <v>40</v>
      </c>
      <c r="K30" s="40">
        <f>'2NDML'!G30</f>
        <v>25</v>
      </c>
      <c r="L30" s="38">
        <f t="shared" si="3"/>
        <v>2.5</v>
      </c>
      <c r="M30" s="39" t="str">
        <f t="shared" si="34"/>
        <v>B</v>
      </c>
      <c r="N30" s="39">
        <f t="shared" si="35"/>
        <v>2.8</v>
      </c>
      <c r="O30" s="40">
        <f>'2NDML'!H30</f>
        <v>33</v>
      </c>
      <c r="P30" s="39" t="str">
        <f t="shared" si="36"/>
        <v>B+</v>
      </c>
      <c r="Q30" s="39">
        <f t="shared" si="37"/>
        <v>3.2</v>
      </c>
      <c r="R30" s="66" t="str">
        <f t="shared" si="38"/>
        <v>B</v>
      </c>
      <c r="S30" s="66">
        <f t="shared" si="39"/>
        <v>2.8</v>
      </c>
      <c r="T30" s="37">
        <f t="shared" si="4"/>
        <v>10</v>
      </c>
      <c r="U30" s="40">
        <f>'2NDML'!J30</f>
        <v>6</v>
      </c>
      <c r="V30" s="38">
        <f t="shared" si="5"/>
        <v>2.5</v>
      </c>
      <c r="W30" s="39" t="str">
        <f t="shared" si="40"/>
        <v>B</v>
      </c>
      <c r="X30" s="39">
        <f t="shared" si="41"/>
        <v>2.8</v>
      </c>
      <c r="Y30" s="37">
        <f t="shared" si="6"/>
        <v>40</v>
      </c>
      <c r="Z30" s="40">
        <f>'2NDML'!K30</f>
        <v>24</v>
      </c>
      <c r="AA30" s="38">
        <f t="shared" si="7"/>
        <v>2.5</v>
      </c>
      <c r="AB30" s="39" t="str">
        <f t="shared" si="42"/>
        <v>B</v>
      </c>
      <c r="AC30" s="39">
        <f t="shared" si="43"/>
        <v>2.8</v>
      </c>
      <c r="AD30" s="40">
        <f>'2NDML'!L30</f>
        <v>30</v>
      </c>
      <c r="AE30" s="39" t="str">
        <f t="shared" si="44"/>
        <v>B</v>
      </c>
      <c r="AF30" s="39">
        <f t="shared" si="45"/>
        <v>2.8</v>
      </c>
      <c r="AG30" s="66" t="str">
        <f t="shared" si="46"/>
        <v>B</v>
      </c>
      <c r="AH30" s="66">
        <f t="shared" si="47"/>
        <v>2.8</v>
      </c>
      <c r="AI30" s="37">
        <f t="shared" si="8"/>
        <v>10</v>
      </c>
      <c r="AJ30" s="40">
        <f>'2NDML'!N30</f>
        <v>7</v>
      </c>
      <c r="AK30" s="38">
        <f t="shared" si="9"/>
        <v>2.5</v>
      </c>
      <c r="AL30" s="39" t="str">
        <f t="shared" si="48"/>
        <v>B+</v>
      </c>
      <c r="AM30" s="39">
        <f t="shared" si="49"/>
        <v>3.2</v>
      </c>
      <c r="AN30" s="37">
        <f t="shared" si="10"/>
        <v>40</v>
      </c>
      <c r="AO30" s="40">
        <f>'2NDML'!O30</f>
        <v>24</v>
      </c>
      <c r="AP30" s="38">
        <f t="shared" si="11"/>
        <v>2.5</v>
      </c>
      <c r="AQ30" s="39" t="str">
        <f t="shared" si="50"/>
        <v>B</v>
      </c>
      <c r="AR30" s="39">
        <f t="shared" si="51"/>
        <v>2.8</v>
      </c>
      <c r="AS30" s="40">
        <f>'2NDML'!P30</f>
        <v>31</v>
      </c>
      <c r="AT30" s="39" t="str">
        <f t="shared" si="52"/>
        <v>B</v>
      </c>
      <c r="AU30" s="39">
        <f t="shared" si="53"/>
        <v>3</v>
      </c>
      <c r="AV30" s="66" t="str">
        <f t="shared" si="54"/>
        <v>B</v>
      </c>
      <c r="AW30" s="66">
        <f t="shared" si="55"/>
        <v>2.8</v>
      </c>
      <c r="AX30" s="37">
        <f t="shared" si="12"/>
        <v>10</v>
      </c>
      <c r="AY30" s="40">
        <f>'2NDML'!R30</f>
        <v>5</v>
      </c>
      <c r="AZ30" s="38">
        <f t="shared" si="13"/>
        <v>2.5</v>
      </c>
      <c r="BA30" s="39" t="str">
        <f t="shared" si="56"/>
        <v>C+</v>
      </c>
      <c r="BB30" s="39">
        <f t="shared" si="57"/>
        <v>2.4</v>
      </c>
      <c r="BC30" s="37">
        <f t="shared" si="14"/>
        <v>40</v>
      </c>
      <c r="BD30" s="40">
        <f>'2NDML'!S30</f>
        <v>21</v>
      </c>
      <c r="BE30" s="38">
        <f t="shared" si="15"/>
        <v>2.5</v>
      </c>
      <c r="BF30" s="39" t="str">
        <f t="shared" si="58"/>
        <v>C+</v>
      </c>
      <c r="BG30" s="39">
        <f t="shared" si="59"/>
        <v>2.4</v>
      </c>
      <c r="BH30" s="40">
        <f>'2NDML'!T30</f>
        <v>26</v>
      </c>
      <c r="BI30" s="39" t="str">
        <f t="shared" si="60"/>
        <v>C+</v>
      </c>
      <c r="BJ30" s="39">
        <f t="shared" si="61"/>
        <v>2.4</v>
      </c>
      <c r="BK30" s="66" t="str">
        <f t="shared" si="62"/>
        <v>C+</v>
      </c>
      <c r="BL30" s="66">
        <f t="shared" si="63"/>
        <v>2.4</v>
      </c>
      <c r="BM30" s="37">
        <f t="shared" si="16"/>
        <v>10</v>
      </c>
      <c r="BN30" s="40">
        <f>'2NDML'!V30</f>
        <v>5</v>
      </c>
      <c r="BO30" s="38">
        <f t="shared" si="17"/>
        <v>2.5</v>
      </c>
      <c r="BP30" s="39" t="str">
        <f t="shared" si="64"/>
        <v>C+</v>
      </c>
      <c r="BQ30" s="39">
        <f t="shared" si="65"/>
        <v>2.4</v>
      </c>
      <c r="BR30" s="37">
        <f t="shared" si="18"/>
        <v>40</v>
      </c>
      <c r="BS30" s="40">
        <f>'2NDML'!W30</f>
        <v>24</v>
      </c>
      <c r="BT30" s="38">
        <f t="shared" si="19"/>
        <v>2.5</v>
      </c>
      <c r="BU30" s="39" t="str">
        <f t="shared" si="66"/>
        <v>B</v>
      </c>
      <c r="BV30" s="39">
        <f t="shared" si="67"/>
        <v>2.8</v>
      </c>
      <c r="BW30" s="40">
        <f>'2NDML'!X30</f>
        <v>29</v>
      </c>
      <c r="BX30" s="39" t="str">
        <f t="shared" si="68"/>
        <v>C+</v>
      </c>
      <c r="BY30" s="39">
        <f t="shared" si="69"/>
        <v>2.6</v>
      </c>
      <c r="BZ30" s="66" t="str">
        <f t="shared" si="70"/>
        <v>C+</v>
      </c>
      <c r="CA30" s="66">
        <f t="shared" si="71"/>
        <v>2.4</v>
      </c>
      <c r="CB30" s="37">
        <f t="shared" si="20"/>
        <v>5</v>
      </c>
      <c r="CC30" s="40">
        <f>'2NDML'!Z30</f>
        <v>4</v>
      </c>
      <c r="CD30" s="38">
        <f t="shared" si="21"/>
        <v>2</v>
      </c>
      <c r="CE30" s="39" t="str">
        <f t="shared" si="72"/>
        <v>A</v>
      </c>
      <c r="CF30" s="39">
        <f t="shared" si="73"/>
        <v>3.6</v>
      </c>
      <c r="CG30" s="37">
        <f t="shared" si="22"/>
        <v>20</v>
      </c>
      <c r="CH30" s="40">
        <f>'2NDML'!AA30</f>
        <v>20</v>
      </c>
      <c r="CI30" s="38">
        <f t="shared" si="23"/>
        <v>2</v>
      </c>
      <c r="CJ30" s="39" t="str">
        <f t="shared" si="74"/>
        <v>A+</v>
      </c>
      <c r="CK30" s="39">
        <f t="shared" si="75"/>
        <v>4</v>
      </c>
      <c r="CL30" s="40">
        <f>'2NDML'!AB30</f>
        <v>24</v>
      </c>
      <c r="CM30" s="39" t="str">
        <f t="shared" si="76"/>
        <v>A</v>
      </c>
      <c r="CN30" s="39">
        <f t="shared" si="77"/>
        <v>3.8</v>
      </c>
      <c r="CO30" s="66" t="str">
        <f t="shared" si="78"/>
        <v>A+</v>
      </c>
      <c r="CP30" s="66">
        <f t="shared" si="79"/>
        <v>4</v>
      </c>
      <c r="CQ30" s="37">
        <f t="shared" si="24"/>
        <v>5</v>
      </c>
      <c r="CR30" s="40">
        <f>'2NDML'!AD30</f>
        <v>4</v>
      </c>
      <c r="CS30" s="38">
        <f t="shared" si="25"/>
        <v>2</v>
      </c>
      <c r="CT30" s="39" t="str">
        <f t="shared" si="80"/>
        <v>A</v>
      </c>
      <c r="CU30" s="39">
        <f t="shared" si="81"/>
        <v>3.6</v>
      </c>
      <c r="CV30" s="37">
        <f t="shared" si="26"/>
        <v>20</v>
      </c>
      <c r="CW30" s="40">
        <f>'2NDML'!AE30</f>
        <v>20</v>
      </c>
      <c r="CX30" s="38">
        <f t="shared" si="27"/>
        <v>2</v>
      </c>
      <c r="CY30" s="39" t="str">
        <f t="shared" si="82"/>
        <v>A+</v>
      </c>
      <c r="CZ30" s="39">
        <f t="shared" si="83"/>
        <v>4</v>
      </c>
      <c r="DA30" s="40">
        <f>'2NDML'!AF30</f>
        <v>24</v>
      </c>
      <c r="DB30" s="39" t="str">
        <f t="shared" si="84"/>
        <v>A</v>
      </c>
      <c r="DC30" s="39">
        <f t="shared" si="85"/>
        <v>3.8</v>
      </c>
      <c r="DD30" s="66" t="str">
        <f t="shared" si="86"/>
        <v>A+</v>
      </c>
      <c r="DE30" s="66">
        <f t="shared" si="87"/>
        <v>4</v>
      </c>
      <c r="DF30" s="37">
        <f t="shared" si="28"/>
        <v>5</v>
      </c>
      <c r="DG30" s="40">
        <f>'2NDML'!AH30</f>
        <v>3</v>
      </c>
      <c r="DH30" s="38">
        <f t="shared" si="29"/>
        <v>2</v>
      </c>
      <c r="DI30" s="39" t="str">
        <f t="shared" si="88"/>
        <v>B</v>
      </c>
      <c r="DJ30" s="39">
        <f t="shared" si="89"/>
        <v>2.8</v>
      </c>
      <c r="DK30" s="37">
        <f t="shared" si="30"/>
        <v>20</v>
      </c>
      <c r="DL30" s="40">
        <f>'2NDML'!AI30</f>
        <v>20</v>
      </c>
      <c r="DM30" s="38">
        <f t="shared" si="31"/>
        <v>2</v>
      </c>
      <c r="DN30" s="39" t="str">
        <f t="shared" si="90"/>
        <v>A+</v>
      </c>
      <c r="DO30" s="39">
        <f t="shared" si="91"/>
        <v>4</v>
      </c>
      <c r="DP30" s="40">
        <f>'2NDML'!AJ30</f>
        <v>23</v>
      </c>
      <c r="DQ30" s="39" t="str">
        <f t="shared" si="92"/>
        <v>B+</v>
      </c>
      <c r="DR30" s="39">
        <f t="shared" si="93"/>
        <v>3.4</v>
      </c>
      <c r="DS30" s="66" t="str">
        <f t="shared" si="94"/>
        <v>A+</v>
      </c>
      <c r="DT30" s="66">
        <f t="shared" si="95"/>
        <v>4</v>
      </c>
      <c r="DU30" s="35">
        <f t="shared" si="96"/>
        <v>37</v>
      </c>
      <c r="DV30" s="35">
        <f t="shared" si="97"/>
        <v>114</v>
      </c>
      <c r="DW30" s="35">
        <f t="shared" si="98"/>
        <v>114</v>
      </c>
      <c r="DX30" s="35" t="str">
        <f t="shared" si="99"/>
        <v/>
      </c>
      <c r="DY30" s="35">
        <f t="shared" si="100"/>
        <v>3.08</v>
      </c>
      <c r="DZ30" s="35">
        <f t="shared" si="101"/>
        <v>3.08</v>
      </c>
      <c r="EA30" s="35">
        <f t="shared" si="102"/>
        <v>11</v>
      </c>
      <c r="EB30" s="28">
        <f>'2NDML'!AO30</f>
        <v>51</v>
      </c>
    </row>
    <row r="31" spans="1:132" ht="19.5">
      <c r="A31" s="4">
        <f>'2NDML'!A31</f>
        <v>22</v>
      </c>
      <c r="B31" s="4" t="str">
        <f>'2NDML'!B31</f>
        <v>ST0790111</v>
      </c>
      <c r="C31" s="4">
        <f>'2NDML'!C31</f>
        <v>200222</v>
      </c>
      <c r="D31" s="4" t="str">
        <f>'2NDML'!D31</f>
        <v>SHARAYAN BISHWAKARMA</v>
      </c>
      <c r="E31" s="37">
        <f t="shared" si="0"/>
        <v>10</v>
      </c>
      <c r="F31" s="40">
        <f>'2NDML'!F31</f>
        <v>8</v>
      </c>
      <c r="G31" s="38">
        <f t="shared" si="1"/>
        <v>2.5</v>
      </c>
      <c r="H31" s="39" t="str">
        <f t="shared" si="32"/>
        <v>A</v>
      </c>
      <c r="I31" s="39">
        <f t="shared" si="33"/>
        <v>3.6</v>
      </c>
      <c r="J31" s="37">
        <f t="shared" si="2"/>
        <v>40</v>
      </c>
      <c r="K31" s="40">
        <f>'2NDML'!G31</f>
        <v>25</v>
      </c>
      <c r="L31" s="38">
        <f t="shared" si="3"/>
        <v>2.5</v>
      </c>
      <c r="M31" s="39" t="str">
        <f t="shared" si="34"/>
        <v>B</v>
      </c>
      <c r="N31" s="39">
        <f t="shared" si="35"/>
        <v>2.8</v>
      </c>
      <c r="O31" s="40">
        <f>'2NDML'!H31</f>
        <v>33</v>
      </c>
      <c r="P31" s="39" t="str">
        <f t="shared" si="36"/>
        <v>B+</v>
      </c>
      <c r="Q31" s="39">
        <f t="shared" si="37"/>
        <v>3.2</v>
      </c>
      <c r="R31" s="66" t="str">
        <f t="shared" si="38"/>
        <v>B</v>
      </c>
      <c r="S31" s="66">
        <f t="shared" si="39"/>
        <v>2.8</v>
      </c>
      <c r="T31" s="37">
        <f t="shared" si="4"/>
        <v>10</v>
      </c>
      <c r="U31" s="40">
        <f>'2NDML'!J31</f>
        <v>9</v>
      </c>
      <c r="V31" s="38">
        <f t="shared" si="5"/>
        <v>2.5</v>
      </c>
      <c r="W31" s="39" t="str">
        <f t="shared" si="40"/>
        <v>A+</v>
      </c>
      <c r="X31" s="39">
        <f t="shared" si="41"/>
        <v>4</v>
      </c>
      <c r="Y31" s="37">
        <f t="shared" si="6"/>
        <v>40</v>
      </c>
      <c r="Z31" s="40">
        <f>'2NDML'!K31</f>
        <v>25</v>
      </c>
      <c r="AA31" s="38">
        <f t="shared" si="7"/>
        <v>2.5</v>
      </c>
      <c r="AB31" s="39" t="str">
        <f t="shared" si="42"/>
        <v>B</v>
      </c>
      <c r="AC31" s="39">
        <f t="shared" si="43"/>
        <v>2.8</v>
      </c>
      <c r="AD31" s="40">
        <f>'2NDML'!L31</f>
        <v>34</v>
      </c>
      <c r="AE31" s="39" t="str">
        <f t="shared" si="44"/>
        <v>B+</v>
      </c>
      <c r="AF31" s="39">
        <f t="shared" si="45"/>
        <v>3.4</v>
      </c>
      <c r="AG31" s="66" t="str">
        <f t="shared" si="46"/>
        <v>B</v>
      </c>
      <c r="AH31" s="66">
        <f t="shared" si="47"/>
        <v>2.8</v>
      </c>
      <c r="AI31" s="37">
        <f t="shared" si="8"/>
        <v>10</v>
      </c>
      <c r="AJ31" s="40">
        <f>'2NDML'!N31</f>
        <v>6</v>
      </c>
      <c r="AK31" s="38">
        <f t="shared" si="9"/>
        <v>2.5</v>
      </c>
      <c r="AL31" s="39" t="str">
        <f t="shared" si="48"/>
        <v>B</v>
      </c>
      <c r="AM31" s="39">
        <f t="shared" si="49"/>
        <v>2.8</v>
      </c>
      <c r="AN31" s="37">
        <f t="shared" si="10"/>
        <v>40</v>
      </c>
      <c r="AO31" s="40">
        <f>'2NDML'!O31</f>
        <v>24</v>
      </c>
      <c r="AP31" s="38">
        <f t="shared" si="11"/>
        <v>2.5</v>
      </c>
      <c r="AQ31" s="39" t="str">
        <f t="shared" si="50"/>
        <v>B</v>
      </c>
      <c r="AR31" s="39">
        <f t="shared" si="51"/>
        <v>2.8</v>
      </c>
      <c r="AS31" s="40">
        <f>'2NDML'!P31</f>
        <v>30</v>
      </c>
      <c r="AT31" s="39" t="str">
        <f t="shared" si="52"/>
        <v>B</v>
      </c>
      <c r="AU31" s="39">
        <f t="shared" si="53"/>
        <v>2.8</v>
      </c>
      <c r="AV31" s="66" t="str">
        <f t="shared" si="54"/>
        <v>B</v>
      </c>
      <c r="AW31" s="66">
        <f t="shared" si="55"/>
        <v>2.8</v>
      </c>
      <c r="AX31" s="37">
        <f t="shared" si="12"/>
        <v>10</v>
      </c>
      <c r="AY31" s="40">
        <f>'2NDML'!R31</f>
        <v>5</v>
      </c>
      <c r="AZ31" s="38">
        <f t="shared" si="13"/>
        <v>2.5</v>
      </c>
      <c r="BA31" s="39" t="str">
        <f t="shared" si="56"/>
        <v>C+</v>
      </c>
      <c r="BB31" s="39">
        <f t="shared" si="57"/>
        <v>2.4</v>
      </c>
      <c r="BC31" s="37">
        <f t="shared" si="14"/>
        <v>40</v>
      </c>
      <c r="BD31" s="40">
        <f>'2NDML'!S31</f>
        <v>22</v>
      </c>
      <c r="BE31" s="38">
        <f t="shared" si="15"/>
        <v>2.5</v>
      </c>
      <c r="BF31" s="39" t="str">
        <f t="shared" si="58"/>
        <v>C+</v>
      </c>
      <c r="BG31" s="39">
        <f t="shared" si="59"/>
        <v>2.4</v>
      </c>
      <c r="BH31" s="40">
        <f>'2NDML'!T31</f>
        <v>27</v>
      </c>
      <c r="BI31" s="39" t="str">
        <f t="shared" si="60"/>
        <v>C+</v>
      </c>
      <c r="BJ31" s="39">
        <f t="shared" si="61"/>
        <v>2.4</v>
      </c>
      <c r="BK31" s="66" t="str">
        <f t="shared" si="62"/>
        <v>C+</v>
      </c>
      <c r="BL31" s="66">
        <f t="shared" si="63"/>
        <v>2.4</v>
      </c>
      <c r="BM31" s="37">
        <f t="shared" si="16"/>
        <v>10</v>
      </c>
      <c r="BN31" s="40">
        <f>'2NDML'!V31</f>
        <v>5</v>
      </c>
      <c r="BO31" s="38">
        <f t="shared" si="17"/>
        <v>2.5</v>
      </c>
      <c r="BP31" s="39" t="str">
        <f t="shared" si="64"/>
        <v>C+</v>
      </c>
      <c r="BQ31" s="39">
        <f t="shared" si="65"/>
        <v>2.4</v>
      </c>
      <c r="BR31" s="37">
        <f t="shared" si="18"/>
        <v>40</v>
      </c>
      <c r="BS31" s="40">
        <f>'2NDML'!W31</f>
        <v>25</v>
      </c>
      <c r="BT31" s="38">
        <f t="shared" si="19"/>
        <v>2.5</v>
      </c>
      <c r="BU31" s="39" t="str">
        <f t="shared" si="66"/>
        <v>B</v>
      </c>
      <c r="BV31" s="39">
        <f t="shared" si="67"/>
        <v>2.8</v>
      </c>
      <c r="BW31" s="40">
        <f>'2NDML'!X31</f>
        <v>30</v>
      </c>
      <c r="BX31" s="39" t="str">
        <f t="shared" si="68"/>
        <v>C+</v>
      </c>
      <c r="BY31" s="39">
        <f t="shared" si="69"/>
        <v>2.6</v>
      </c>
      <c r="BZ31" s="66" t="str">
        <f t="shared" si="70"/>
        <v>B</v>
      </c>
      <c r="CA31" s="66">
        <f t="shared" si="71"/>
        <v>2.8</v>
      </c>
      <c r="CB31" s="37">
        <f t="shared" si="20"/>
        <v>5</v>
      </c>
      <c r="CC31" s="40">
        <f>'2NDML'!Z31</f>
        <v>4</v>
      </c>
      <c r="CD31" s="38">
        <f t="shared" si="21"/>
        <v>2</v>
      </c>
      <c r="CE31" s="39" t="str">
        <f t="shared" si="72"/>
        <v>A</v>
      </c>
      <c r="CF31" s="39">
        <f t="shared" si="73"/>
        <v>3.6</v>
      </c>
      <c r="CG31" s="37">
        <f t="shared" si="22"/>
        <v>20</v>
      </c>
      <c r="CH31" s="40">
        <f>'2NDML'!AA31</f>
        <v>16</v>
      </c>
      <c r="CI31" s="38">
        <f t="shared" si="23"/>
        <v>2</v>
      </c>
      <c r="CJ31" s="39" t="str">
        <f t="shared" si="74"/>
        <v>A</v>
      </c>
      <c r="CK31" s="39">
        <f t="shared" si="75"/>
        <v>3.6</v>
      </c>
      <c r="CL31" s="40">
        <f>'2NDML'!AB31</f>
        <v>20</v>
      </c>
      <c r="CM31" s="39" t="str">
        <f t="shared" si="76"/>
        <v>A</v>
      </c>
      <c r="CN31" s="39">
        <f t="shared" si="77"/>
        <v>3.6</v>
      </c>
      <c r="CO31" s="66" t="str">
        <f t="shared" si="78"/>
        <v>A</v>
      </c>
      <c r="CP31" s="66">
        <f t="shared" si="79"/>
        <v>3.6</v>
      </c>
      <c r="CQ31" s="37">
        <f t="shared" si="24"/>
        <v>5</v>
      </c>
      <c r="CR31" s="40">
        <f>'2NDML'!AD31</f>
        <v>5</v>
      </c>
      <c r="CS31" s="38">
        <f t="shared" si="25"/>
        <v>2</v>
      </c>
      <c r="CT31" s="39" t="str">
        <f t="shared" si="80"/>
        <v>A+</v>
      </c>
      <c r="CU31" s="39">
        <f t="shared" si="81"/>
        <v>4</v>
      </c>
      <c r="CV31" s="37">
        <f t="shared" si="26"/>
        <v>20</v>
      </c>
      <c r="CW31" s="40">
        <f>'2NDML'!AE31</f>
        <v>16</v>
      </c>
      <c r="CX31" s="38">
        <f t="shared" si="27"/>
        <v>2</v>
      </c>
      <c r="CY31" s="39" t="str">
        <f t="shared" si="82"/>
        <v>A</v>
      </c>
      <c r="CZ31" s="39">
        <f t="shared" si="83"/>
        <v>3.6</v>
      </c>
      <c r="DA31" s="40">
        <f>'2NDML'!AF31</f>
        <v>21</v>
      </c>
      <c r="DB31" s="39" t="str">
        <f t="shared" si="84"/>
        <v>A</v>
      </c>
      <c r="DC31" s="39">
        <f t="shared" si="85"/>
        <v>3.8</v>
      </c>
      <c r="DD31" s="66" t="str">
        <f t="shared" si="86"/>
        <v>A</v>
      </c>
      <c r="DE31" s="66">
        <f t="shared" si="87"/>
        <v>3.6</v>
      </c>
      <c r="DF31" s="37">
        <f t="shared" si="28"/>
        <v>5</v>
      </c>
      <c r="DG31" s="40">
        <f>'2NDML'!AH31</f>
        <v>4</v>
      </c>
      <c r="DH31" s="38">
        <f t="shared" si="29"/>
        <v>2</v>
      </c>
      <c r="DI31" s="39" t="str">
        <f t="shared" si="88"/>
        <v>A</v>
      </c>
      <c r="DJ31" s="39">
        <f t="shared" si="89"/>
        <v>3.6</v>
      </c>
      <c r="DK31" s="37">
        <f t="shared" si="30"/>
        <v>20</v>
      </c>
      <c r="DL31" s="40">
        <f>'2NDML'!AI31</f>
        <v>16</v>
      </c>
      <c r="DM31" s="38">
        <f t="shared" si="31"/>
        <v>2</v>
      </c>
      <c r="DN31" s="39" t="str">
        <f t="shared" si="90"/>
        <v>A</v>
      </c>
      <c r="DO31" s="39">
        <f t="shared" si="91"/>
        <v>3.6</v>
      </c>
      <c r="DP31" s="40">
        <f>'2NDML'!AJ31</f>
        <v>20</v>
      </c>
      <c r="DQ31" s="39" t="str">
        <f t="shared" si="92"/>
        <v>A</v>
      </c>
      <c r="DR31" s="39">
        <f t="shared" si="93"/>
        <v>3.6</v>
      </c>
      <c r="DS31" s="66" t="str">
        <f t="shared" si="94"/>
        <v>A</v>
      </c>
      <c r="DT31" s="66">
        <f t="shared" si="95"/>
        <v>3.6</v>
      </c>
      <c r="DU31" s="35">
        <f t="shared" si="96"/>
        <v>37</v>
      </c>
      <c r="DV31" s="35">
        <f t="shared" si="97"/>
        <v>116.00000000000001</v>
      </c>
      <c r="DW31" s="35">
        <f t="shared" si="98"/>
        <v>116.00000000000001</v>
      </c>
      <c r="DX31" s="35" t="str">
        <f t="shared" si="99"/>
        <v/>
      </c>
      <c r="DY31" s="35">
        <f t="shared" si="100"/>
        <v>3.14</v>
      </c>
      <c r="DZ31" s="35">
        <f t="shared" si="101"/>
        <v>3.14</v>
      </c>
      <c r="EA31" s="35">
        <f t="shared" si="102"/>
        <v>9</v>
      </c>
      <c r="EB31" s="28">
        <f>'2NDML'!AO31</f>
        <v>53</v>
      </c>
    </row>
    <row r="32" spans="1:132" ht="19.5">
      <c r="A32" s="4">
        <f>'2NDML'!A32</f>
        <v>23</v>
      </c>
      <c r="B32" s="4" t="str">
        <f>'2NDML'!B32</f>
        <v>ST0790192</v>
      </c>
      <c r="C32" s="4">
        <f>'2NDML'!C32</f>
        <v>200223</v>
      </c>
      <c r="D32" s="4" t="str">
        <f>'2NDML'!D32</f>
        <v>SOING THAPA MAGAR</v>
      </c>
      <c r="E32" s="37">
        <f t="shared" si="0"/>
        <v>10</v>
      </c>
      <c r="F32" s="40">
        <f>'2NDML'!F32</f>
        <v>8</v>
      </c>
      <c r="G32" s="38">
        <f t="shared" si="1"/>
        <v>2.5</v>
      </c>
      <c r="H32" s="39" t="str">
        <f t="shared" si="32"/>
        <v>A</v>
      </c>
      <c r="I32" s="39">
        <f t="shared" si="33"/>
        <v>3.6</v>
      </c>
      <c r="J32" s="37">
        <f t="shared" si="2"/>
        <v>40</v>
      </c>
      <c r="K32" s="40">
        <f>'2NDML'!G32</f>
        <v>20</v>
      </c>
      <c r="L32" s="38">
        <f t="shared" si="3"/>
        <v>2.5</v>
      </c>
      <c r="M32" s="39" t="str">
        <f t="shared" si="34"/>
        <v>C+</v>
      </c>
      <c r="N32" s="39">
        <f t="shared" si="35"/>
        <v>2.4</v>
      </c>
      <c r="O32" s="40">
        <f>'2NDML'!H32</f>
        <v>28</v>
      </c>
      <c r="P32" s="39" t="str">
        <f t="shared" si="36"/>
        <v>B</v>
      </c>
      <c r="Q32" s="39">
        <f t="shared" si="37"/>
        <v>3</v>
      </c>
      <c r="R32" s="66" t="str">
        <f t="shared" si="38"/>
        <v>C+</v>
      </c>
      <c r="S32" s="66">
        <f t="shared" si="39"/>
        <v>2.4</v>
      </c>
      <c r="T32" s="37">
        <f t="shared" si="4"/>
        <v>10</v>
      </c>
      <c r="U32" s="40">
        <f>'2NDML'!J32</f>
        <v>8</v>
      </c>
      <c r="V32" s="38">
        <f t="shared" si="5"/>
        <v>2.5</v>
      </c>
      <c r="W32" s="39" t="str">
        <f t="shared" si="40"/>
        <v>A</v>
      </c>
      <c r="X32" s="39">
        <f t="shared" si="41"/>
        <v>3.6</v>
      </c>
      <c r="Y32" s="37">
        <f t="shared" si="6"/>
        <v>40</v>
      </c>
      <c r="Z32" s="40">
        <f>'2NDML'!K32</f>
        <v>25</v>
      </c>
      <c r="AA32" s="38">
        <f t="shared" si="7"/>
        <v>2.5</v>
      </c>
      <c r="AB32" s="39" t="str">
        <f t="shared" si="42"/>
        <v>B</v>
      </c>
      <c r="AC32" s="39">
        <f t="shared" si="43"/>
        <v>2.8</v>
      </c>
      <c r="AD32" s="40">
        <f>'2NDML'!L32</f>
        <v>33</v>
      </c>
      <c r="AE32" s="39" t="str">
        <f t="shared" si="44"/>
        <v>B+</v>
      </c>
      <c r="AF32" s="39">
        <f t="shared" si="45"/>
        <v>3.2</v>
      </c>
      <c r="AG32" s="66" t="str">
        <f t="shared" si="46"/>
        <v>B</v>
      </c>
      <c r="AH32" s="66">
        <f t="shared" si="47"/>
        <v>2.8</v>
      </c>
      <c r="AI32" s="37">
        <f t="shared" si="8"/>
        <v>10</v>
      </c>
      <c r="AJ32" s="40">
        <f>'2NDML'!N32</f>
        <v>5</v>
      </c>
      <c r="AK32" s="38">
        <f t="shared" si="9"/>
        <v>2.5</v>
      </c>
      <c r="AL32" s="39" t="str">
        <f t="shared" si="48"/>
        <v>C+</v>
      </c>
      <c r="AM32" s="39">
        <f t="shared" si="49"/>
        <v>2.4</v>
      </c>
      <c r="AN32" s="37">
        <f t="shared" si="10"/>
        <v>40</v>
      </c>
      <c r="AO32" s="40">
        <f>'2NDML'!O32</f>
        <v>24</v>
      </c>
      <c r="AP32" s="38">
        <f t="shared" si="11"/>
        <v>2.5</v>
      </c>
      <c r="AQ32" s="39" t="str">
        <f t="shared" si="50"/>
        <v>B</v>
      </c>
      <c r="AR32" s="39">
        <f t="shared" si="51"/>
        <v>2.8</v>
      </c>
      <c r="AS32" s="40">
        <f>'2NDML'!P32</f>
        <v>29</v>
      </c>
      <c r="AT32" s="39" t="str">
        <f t="shared" si="52"/>
        <v>C+</v>
      </c>
      <c r="AU32" s="39">
        <f t="shared" si="53"/>
        <v>2.6</v>
      </c>
      <c r="AV32" s="66" t="str">
        <f t="shared" si="54"/>
        <v>C+</v>
      </c>
      <c r="AW32" s="66">
        <f t="shared" si="55"/>
        <v>2.4</v>
      </c>
      <c r="AX32" s="37">
        <f t="shared" si="12"/>
        <v>10</v>
      </c>
      <c r="AY32" s="40">
        <f>'2NDML'!R32</f>
        <v>3</v>
      </c>
      <c r="AZ32" s="38">
        <f t="shared" si="13"/>
        <v>2.5</v>
      </c>
      <c r="BA32" s="39" t="str">
        <f t="shared" si="56"/>
        <v>NG</v>
      </c>
      <c r="BB32" s="39">
        <f t="shared" si="57"/>
        <v>0</v>
      </c>
      <c r="BC32" s="37">
        <f t="shared" si="14"/>
        <v>40</v>
      </c>
      <c r="BD32" s="40">
        <f>'2NDML'!S32</f>
        <v>20</v>
      </c>
      <c r="BE32" s="38">
        <f t="shared" si="15"/>
        <v>2.5</v>
      </c>
      <c r="BF32" s="39" t="str">
        <f t="shared" si="58"/>
        <v>C+</v>
      </c>
      <c r="BG32" s="39">
        <f t="shared" si="59"/>
        <v>2.4</v>
      </c>
      <c r="BH32" s="40">
        <f>'2NDML'!T32</f>
        <v>23</v>
      </c>
      <c r="BI32" s="39" t="str">
        <f t="shared" si="60"/>
        <v>NG</v>
      </c>
      <c r="BJ32" s="39">
        <f t="shared" si="61"/>
        <v>0</v>
      </c>
      <c r="BK32" s="66" t="str">
        <f t="shared" si="62"/>
        <v>C</v>
      </c>
      <c r="BL32" s="66">
        <f t="shared" si="63"/>
        <v>2</v>
      </c>
      <c r="BM32" s="37">
        <f t="shared" si="16"/>
        <v>10</v>
      </c>
      <c r="BN32" s="40">
        <f>'2NDML'!V32</f>
        <v>4</v>
      </c>
      <c r="BO32" s="38">
        <f t="shared" si="17"/>
        <v>2.5</v>
      </c>
      <c r="BP32" s="39" t="str">
        <f t="shared" si="64"/>
        <v>C</v>
      </c>
      <c r="BQ32" s="39">
        <f t="shared" si="65"/>
        <v>2</v>
      </c>
      <c r="BR32" s="37">
        <f t="shared" si="18"/>
        <v>40</v>
      </c>
      <c r="BS32" s="40">
        <f>'2NDML'!W32</f>
        <v>25</v>
      </c>
      <c r="BT32" s="38">
        <f t="shared" si="19"/>
        <v>2.5</v>
      </c>
      <c r="BU32" s="39" t="str">
        <f t="shared" si="66"/>
        <v>B</v>
      </c>
      <c r="BV32" s="39">
        <f t="shared" si="67"/>
        <v>2.8</v>
      </c>
      <c r="BW32" s="40">
        <f>'2NDML'!X32</f>
        <v>29</v>
      </c>
      <c r="BX32" s="39" t="str">
        <f t="shared" si="68"/>
        <v>C+</v>
      </c>
      <c r="BY32" s="39">
        <f t="shared" si="69"/>
        <v>2.4</v>
      </c>
      <c r="BZ32" s="66" t="str">
        <f t="shared" si="70"/>
        <v>C+</v>
      </c>
      <c r="CA32" s="66">
        <f t="shared" si="71"/>
        <v>2.4</v>
      </c>
      <c r="CB32" s="37">
        <f t="shared" si="20"/>
        <v>5</v>
      </c>
      <c r="CC32" s="40">
        <f>'2NDML'!Z32</f>
        <v>3</v>
      </c>
      <c r="CD32" s="38">
        <f t="shared" si="21"/>
        <v>2</v>
      </c>
      <c r="CE32" s="39" t="str">
        <f t="shared" si="72"/>
        <v>B</v>
      </c>
      <c r="CF32" s="39">
        <f t="shared" si="73"/>
        <v>2.8</v>
      </c>
      <c r="CG32" s="37">
        <f t="shared" si="22"/>
        <v>20</v>
      </c>
      <c r="CH32" s="40">
        <f>'2NDML'!AA32</f>
        <v>15</v>
      </c>
      <c r="CI32" s="38">
        <f t="shared" si="23"/>
        <v>2</v>
      </c>
      <c r="CJ32" s="39" t="str">
        <f t="shared" si="74"/>
        <v>B+</v>
      </c>
      <c r="CK32" s="39">
        <f t="shared" si="75"/>
        <v>3.2</v>
      </c>
      <c r="CL32" s="40">
        <f>'2NDML'!AB32</f>
        <v>18</v>
      </c>
      <c r="CM32" s="39" t="str">
        <f t="shared" si="76"/>
        <v>B</v>
      </c>
      <c r="CN32" s="39">
        <f t="shared" si="77"/>
        <v>3</v>
      </c>
      <c r="CO32" s="66" t="str">
        <f t="shared" si="78"/>
        <v>B+</v>
      </c>
      <c r="CP32" s="66">
        <f t="shared" si="79"/>
        <v>3.2</v>
      </c>
      <c r="CQ32" s="37">
        <f t="shared" si="24"/>
        <v>5</v>
      </c>
      <c r="CR32" s="40">
        <f>'2NDML'!AD32</f>
        <v>3</v>
      </c>
      <c r="CS32" s="38">
        <f t="shared" si="25"/>
        <v>2</v>
      </c>
      <c r="CT32" s="39" t="str">
        <f t="shared" si="80"/>
        <v>B</v>
      </c>
      <c r="CU32" s="39">
        <f t="shared" si="81"/>
        <v>2.8</v>
      </c>
      <c r="CV32" s="37">
        <f t="shared" si="26"/>
        <v>20</v>
      </c>
      <c r="CW32" s="40">
        <f>'2NDML'!AE32</f>
        <v>15</v>
      </c>
      <c r="CX32" s="38">
        <f t="shared" si="27"/>
        <v>2</v>
      </c>
      <c r="CY32" s="39" t="str">
        <f t="shared" si="82"/>
        <v>B+</v>
      </c>
      <c r="CZ32" s="39">
        <f t="shared" si="83"/>
        <v>3.2</v>
      </c>
      <c r="DA32" s="40">
        <f>'2NDML'!AF32</f>
        <v>18</v>
      </c>
      <c r="DB32" s="39" t="str">
        <f t="shared" si="84"/>
        <v>B</v>
      </c>
      <c r="DC32" s="39">
        <f t="shared" si="85"/>
        <v>3</v>
      </c>
      <c r="DD32" s="66" t="str">
        <f t="shared" si="86"/>
        <v>B+</v>
      </c>
      <c r="DE32" s="66">
        <f t="shared" si="87"/>
        <v>3.2</v>
      </c>
      <c r="DF32" s="37">
        <f t="shared" si="28"/>
        <v>5</v>
      </c>
      <c r="DG32" s="40">
        <f>'2NDML'!AH32</f>
        <v>4</v>
      </c>
      <c r="DH32" s="38">
        <f t="shared" si="29"/>
        <v>2</v>
      </c>
      <c r="DI32" s="39" t="str">
        <f t="shared" si="88"/>
        <v>A</v>
      </c>
      <c r="DJ32" s="39">
        <f t="shared" si="89"/>
        <v>3.6</v>
      </c>
      <c r="DK32" s="37">
        <f t="shared" si="30"/>
        <v>20</v>
      </c>
      <c r="DL32" s="40">
        <f>'2NDML'!AI32</f>
        <v>15</v>
      </c>
      <c r="DM32" s="38">
        <f t="shared" si="31"/>
        <v>2</v>
      </c>
      <c r="DN32" s="39" t="str">
        <f t="shared" si="90"/>
        <v>B+</v>
      </c>
      <c r="DO32" s="39">
        <f t="shared" si="91"/>
        <v>3.2</v>
      </c>
      <c r="DP32" s="40">
        <f>'2NDML'!AJ32</f>
        <v>19</v>
      </c>
      <c r="DQ32" s="39" t="str">
        <f t="shared" si="92"/>
        <v>B+</v>
      </c>
      <c r="DR32" s="39">
        <f t="shared" si="93"/>
        <v>3.4</v>
      </c>
      <c r="DS32" s="66" t="str">
        <f t="shared" si="94"/>
        <v>B+</v>
      </c>
      <c r="DT32" s="66">
        <f t="shared" si="95"/>
        <v>3.2</v>
      </c>
      <c r="DU32" s="35">
        <f t="shared" si="96"/>
        <v>37</v>
      </c>
      <c r="DV32" s="35" t="str">
        <f t="shared" si="97"/>
        <v>NG</v>
      </c>
      <c r="DW32" s="35" t="str">
        <f t="shared" si="98"/>
        <v>NG</v>
      </c>
      <c r="DX32" s="35" t="str">
        <f t="shared" si="99"/>
        <v>NG</v>
      </c>
      <c r="DY32" s="35">
        <f t="shared" si="100"/>
        <v>0</v>
      </c>
      <c r="DZ32" s="35">
        <f t="shared" si="101"/>
        <v>0</v>
      </c>
      <c r="EA32" s="35">
        <f t="shared" si="102"/>
        <v>19</v>
      </c>
      <c r="EB32" s="28">
        <f>'2NDML'!AO32</f>
        <v>49</v>
      </c>
    </row>
    <row r="33" spans="1:132" ht="19.5">
      <c r="A33" s="4">
        <f>'2NDML'!A33</f>
        <v>24</v>
      </c>
      <c r="B33" s="4" t="str">
        <f>'2NDML'!B33</f>
        <v>ST0790125</v>
      </c>
      <c r="C33" s="4">
        <f>'2NDML'!C33</f>
        <v>200224</v>
      </c>
      <c r="D33" s="4" t="str">
        <f>'2NDML'!D33</f>
        <v>SUHANG LIMBU</v>
      </c>
      <c r="E33" s="37">
        <f t="shared" si="0"/>
        <v>10</v>
      </c>
      <c r="F33" s="40">
        <f>'2NDML'!F33</f>
        <v>7</v>
      </c>
      <c r="G33" s="38">
        <f t="shared" si="1"/>
        <v>2.5</v>
      </c>
      <c r="H33" s="39" t="str">
        <f t="shared" si="32"/>
        <v>B+</v>
      </c>
      <c r="I33" s="39">
        <f t="shared" si="33"/>
        <v>3.2</v>
      </c>
      <c r="J33" s="37">
        <f t="shared" si="2"/>
        <v>40</v>
      </c>
      <c r="K33" s="40">
        <f>'2NDML'!G33</f>
        <v>25</v>
      </c>
      <c r="L33" s="38">
        <f t="shared" si="3"/>
        <v>2.5</v>
      </c>
      <c r="M33" s="39" t="str">
        <f t="shared" si="34"/>
        <v>B</v>
      </c>
      <c r="N33" s="39">
        <f t="shared" si="35"/>
        <v>2.8</v>
      </c>
      <c r="O33" s="40">
        <f>'2NDML'!H33</f>
        <v>32</v>
      </c>
      <c r="P33" s="39" t="str">
        <f t="shared" si="36"/>
        <v>B</v>
      </c>
      <c r="Q33" s="39">
        <f t="shared" si="37"/>
        <v>3</v>
      </c>
      <c r="R33" s="66" t="str">
        <f t="shared" si="38"/>
        <v>B</v>
      </c>
      <c r="S33" s="66">
        <f t="shared" si="39"/>
        <v>2.8</v>
      </c>
      <c r="T33" s="37">
        <f t="shared" si="4"/>
        <v>10</v>
      </c>
      <c r="U33" s="40">
        <f>'2NDML'!J33</f>
        <v>7</v>
      </c>
      <c r="V33" s="38">
        <f t="shared" si="5"/>
        <v>2.5</v>
      </c>
      <c r="W33" s="39" t="str">
        <f t="shared" si="40"/>
        <v>B+</v>
      </c>
      <c r="X33" s="39">
        <f t="shared" si="41"/>
        <v>3.2</v>
      </c>
      <c r="Y33" s="37">
        <f t="shared" si="6"/>
        <v>40</v>
      </c>
      <c r="Z33" s="40">
        <f>'2NDML'!K33</f>
        <v>25</v>
      </c>
      <c r="AA33" s="38">
        <f t="shared" si="7"/>
        <v>2.5</v>
      </c>
      <c r="AB33" s="39" t="str">
        <f t="shared" si="42"/>
        <v>B</v>
      </c>
      <c r="AC33" s="39">
        <f t="shared" si="43"/>
        <v>2.8</v>
      </c>
      <c r="AD33" s="40">
        <f>'2NDML'!L33</f>
        <v>32</v>
      </c>
      <c r="AE33" s="39" t="str">
        <f t="shared" si="44"/>
        <v>B</v>
      </c>
      <c r="AF33" s="39">
        <f t="shared" si="45"/>
        <v>3</v>
      </c>
      <c r="AG33" s="66" t="str">
        <f t="shared" si="46"/>
        <v>B</v>
      </c>
      <c r="AH33" s="66">
        <f t="shared" si="47"/>
        <v>2.8</v>
      </c>
      <c r="AI33" s="37">
        <f t="shared" si="8"/>
        <v>10</v>
      </c>
      <c r="AJ33" s="40">
        <f>'2NDML'!N33</f>
        <v>7</v>
      </c>
      <c r="AK33" s="38">
        <f t="shared" si="9"/>
        <v>2.5</v>
      </c>
      <c r="AL33" s="39" t="str">
        <f t="shared" si="48"/>
        <v>B+</v>
      </c>
      <c r="AM33" s="39">
        <f t="shared" si="49"/>
        <v>3.2</v>
      </c>
      <c r="AN33" s="37">
        <f t="shared" si="10"/>
        <v>40</v>
      </c>
      <c r="AO33" s="40">
        <f>'2NDML'!O33</f>
        <v>24</v>
      </c>
      <c r="AP33" s="38">
        <f t="shared" si="11"/>
        <v>2.5</v>
      </c>
      <c r="AQ33" s="39" t="str">
        <f t="shared" si="50"/>
        <v>B</v>
      </c>
      <c r="AR33" s="39">
        <f t="shared" si="51"/>
        <v>2.8</v>
      </c>
      <c r="AS33" s="40">
        <f>'2NDML'!P33</f>
        <v>31</v>
      </c>
      <c r="AT33" s="39" t="str">
        <f t="shared" si="52"/>
        <v>B</v>
      </c>
      <c r="AU33" s="39">
        <f t="shared" si="53"/>
        <v>3</v>
      </c>
      <c r="AV33" s="66" t="str">
        <f t="shared" si="54"/>
        <v>B</v>
      </c>
      <c r="AW33" s="66">
        <f t="shared" si="55"/>
        <v>2.8</v>
      </c>
      <c r="AX33" s="37">
        <f t="shared" si="12"/>
        <v>10</v>
      </c>
      <c r="AY33" s="40">
        <f>'2NDML'!R33</f>
        <v>5</v>
      </c>
      <c r="AZ33" s="38">
        <f t="shared" si="13"/>
        <v>2.5</v>
      </c>
      <c r="BA33" s="39" t="str">
        <f t="shared" si="56"/>
        <v>C+</v>
      </c>
      <c r="BB33" s="39">
        <f t="shared" si="57"/>
        <v>2.4</v>
      </c>
      <c r="BC33" s="37">
        <f t="shared" si="14"/>
        <v>40</v>
      </c>
      <c r="BD33" s="40">
        <f>'2NDML'!S33</f>
        <v>22</v>
      </c>
      <c r="BE33" s="38">
        <f t="shared" si="15"/>
        <v>2.5</v>
      </c>
      <c r="BF33" s="39" t="str">
        <f t="shared" si="58"/>
        <v>C+</v>
      </c>
      <c r="BG33" s="39">
        <f t="shared" si="59"/>
        <v>2.4</v>
      </c>
      <c r="BH33" s="40">
        <f>'2NDML'!T33</f>
        <v>27</v>
      </c>
      <c r="BI33" s="39" t="str">
        <f t="shared" si="60"/>
        <v>C+</v>
      </c>
      <c r="BJ33" s="39">
        <f t="shared" si="61"/>
        <v>2.4</v>
      </c>
      <c r="BK33" s="66" t="str">
        <f t="shared" si="62"/>
        <v>C+</v>
      </c>
      <c r="BL33" s="66">
        <f t="shared" si="63"/>
        <v>2.4</v>
      </c>
      <c r="BM33" s="37">
        <f t="shared" si="16"/>
        <v>10</v>
      </c>
      <c r="BN33" s="40">
        <f>'2NDML'!V33</f>
        <v>6</v>
      </c>
      <c r="BO33" s="38">
        <f t="shared" si="17"/>
        <v>2.5</v>
      </c>
      <c r="BP33" s="39" t="str">
        <f t="shared" si="64"/>
        <v>B</v>
      </c>
      <c r="BQ33" s="39">
        <f t="shared" si="65"/>
        <v>2.8</v>
      </c>
      <c r="BR33" s="37">
        <f t="shared" si="18"/>
        <v>40</v>
      </c>
      <c r="BS33" s="40">
        <f>'2NDML'!W33</f>
        <v>25</v>
      </c>
      <c r="BT33" s="38">
        <f t="shared" si="19"/>
        <v>2.5</v>
      </c>
      <c r="BU33" s="39" t="str">
        <f t="shared" si="66"/>
        <v>B</v>
      </c>
      <c r="BV33" s="39">
        <f t="shared" si="67"/>
        <v>2.8</v>
      </c>
      <c r="BW33" s="40">
        <f>'2NDML'!X33</f>
        <v>31</v>
      </c>
      <c r="BX33" s="39" t="str">
        <f t="shared" si="68"/>
        <v>B</v>
      </c>
      <c r="BY33" s="39">
        <f t="shared" si="69"/>
        <v>2.8</v>
      </c>
      <c r="BZ33" s="66" t="str">
        <f t="shared" si="70"/>
        <v>B</v>
      </c>
      <c r="CA33" s="66">
        <f t="shared" si="71"/>
        <v>2.8</v>
      </c>
      <c r="CB33" s="37">
        <f t="shared" si="20"/>
        <v>5</v>
      </c>
      <c r="CC33" s="40">
        <f>'2NDML'!Z33</f>
        <v>3</v>
      </c>
      <c r="CD33" s="38">
        <f t="shared" si="21"/>
        <v>2</v>
      </c>
      <c r="CE33" s="39" t="str">
        <f t="shared" si="72"/>
        <v>B</v>
      </c>
      <c r="CF33" s="39">
        <f t="shared" si="73"/>
        <v>2.8</v>
      </c>
      <c r="CG33" s="37">
        <f t="shared" si="22"/>
        <v>20</v>
      </c>
      <c r="CH33" s="40">
        <f>'2NDML'!AA33</f>
        <v>15</v>
      </c>
      <c r="CI33" s="38">
        <f t="shared" si="23"/>
        <v>2</v>
      </c>
      <c r="CJ33" s="39" t="str">
        <f t="shared" si="74"/>
        <v>B+</v>
      </c>
      <c r="CK33" s="39">
        <f t="shared" si="75"/>
        <v>3.2</v>
      </c>
      <c r="CL33" s="40">
        <f>'2NDML'!AB33</f>
        <v>18</v>
      </c>
      <c r="CM33" s="39" t="str">
        <f t="shared" si="76"/>
        <v>B</v>
      </c>
      <c r="CN33" s="39">
        <f t="shared" si="77"/>
        <v>3</v>
      </c>
      <c r="CO33" s="66" t="str">
        <f t="shared" si="78"/>
        <v>B+</v>
      </c>
      <c r="CP33" s="66">
        <f t="shared" si="79"/>
        <v>3.2</v>
      </c>
      <c r="CQ33" s="37">
        <f t="shared" si="24"/>
        <v>5</v>
      </c>
      <c r="CR33" s="40">
        <f>'2NDML'!AD33</f>
        <v>3</v>
      </c>
      <c r="CS33" s="38">
        <f t="shared" si="25"/>
        <v>2</v>
      </c>
      <c r="CT33" s="39" t="str">
        <f t="shared" si="80"/>
        <v>B</v>
      </c>
      <c r="CU33" s="39">
        <f t="shared" si="81"/>
        <v>2.8</v>
      </c>
      <c r="CV33" s="37">
        <f t="shared" si="26"/>
        <v>20</v>
      </c>
      <c r="CW33" s="40">
        <f>'2NDML'!AE33</f>
        <v>15</v>
      </c>
      <c r="CX33" s="38">
        <f t="shared" si="27"/>
        <v>2</v>
      </c>
      <c r="CY33" s="39" t="str">
        <f t="shared" si="82"/>
        <v>B+</v>
      </c>
      <c r="CZ33" s="39">
        <f t="shared" si="83"/>
        <v>3.2</v>
      </c>
      <c r="DA33" s="40">
        <f>'2NDML'!AF33</f>
        <v>18</v>
      </c>
      <c r="DB33" s="39" t="str">
        <f t="shared" si="84"/>
        <v>B</v>
      </c>
      <c r="DC33" s="39">
        <f t="shared" si="85"/>
        <v>3</v>
      </c>
      <c r="DD33" s="66" t="str">
        <f t="shared" si="86"/>
        <v>B+</v>
      </c>
      <c r="DE33" s="66">
        <f t="shared" si="87"/>
        <v>3.2</v>
      </c>
      <c r="DF33" s="37">
        <f t="shared" si="28"/>
        <v>5</v>
      </c>
      <c r="DG33" s="40">
        <f>'2NDML'!AH33</f>
        <v>4</v>
      </c>
      <c r="DH33" s="38">
        <f t="shared" si="29"/>
        <v>2</v>
      </c>
      <c r="DI33" s="39" t="str">
        <f t="shared" si="88"/>
        <v>A</v>
      </c>
      <c r="DJ33" s="39">
        <f t="shared" si="89"/>
        <v>3.6</v>
      </c>
      <c r="DK33" s="37">
        <f t="shared" si="30"/>
        <v>20</v>
      </c>
      <c r="DL33" s="40">
        <f>'2NDML'!AI33</f>
        <v>15</v>
      </c>
      <c r="DM33" s="38">
        <f t="shared" si="31"/>
        <v>2</v>
      </c>
      <c r="DN33" s="39" t="str">
        <f t="shared" si="90"/>
        <v>B+</v>
      </c>
      <c r="DO33" s="39">
        <f t="shared" si="91"/>
        <v>3.2</v>
      </c>
      <c r="DP33" s="40">
        <f>'2NDML'!AJ33</f>
        <v>19</v>
      </c>
      <c r="DQ33" s="39" t="str">
        <f t="shared" si="92"/>
        <v>B+</v>
      </c>
      <c r="DR33" s="39">
        <f t="shared" si="93"/>
        <v>3.4</v>
      </c>
      <c r="DS33" s="66" t="str">
        <f t="shared" si="94"/>
        <v>B+</v>
      </c>
      <c r="DT33" s="66">
        <f t="shared" si="95"/>
        <v>3.2</v>
      </c>
      <c r="DU33" s="35">
        <f t="shared" si="96"/>
        <v>37</v>
      </c>
      <c r="DV33" s="35">
        <f t="shared" si="97"/>
        <v>108.6</v>
      </c>
      <c r="DW33" s="35">
        <f t="shared" si="98"/>
        <v>108.6</v>
      </c>
      <c r="DX33" s="35" t="str">
        <f t="shared" si="99"/>
        <v/>
      </c>
      <c r="DY33" s="35">
        <f t="shared" si="100"/>
        <v>2.94</v>
      </c>
      <c r="DZ33" s="35">
        <f t="shared" si="101"/>
        <v>2.94</v>
      </c>
      <c r="EA33" s="35">
        <f t="shared" si="102"/>
        <v>13</v>
      </c>
      <c r="EB33" s="28">
        <f>'2NDML'!AO33</f>
        <v>53</v>
      </c>
    </row>
    <row r="34" spans="1:132" ht="19.5">
      <c r="A34" s="4">
        <f>'2NDML'!A34</f>
        <v>25</v>
      </c>
      <c r="B34" s="4" t="str">
        <f>'2NDML'!B34</f>
        <v>ST0790184</v>
      </c>
      <c r="C34" s="4">
        <f>'2NDML'!C34</f>
        <v>200225</v>
      </c>
      <c r="D34" s="4" t="str">
        <f>'2NDML'!D34</f>
        <v>SULAP DARJI</v>
      </c>
      <c r="E34" s="37">
        <f t="shared" si="0"/>
        <v>10</v>
      </c>
      <c r="F34" s="40">
        <f>'2NDML'!F34</f>
        <v>7</v>
      </c>
      <c r="G34" s="38">
        <f t="shared" si="1"/>
        <v>2.5</v>
      </c>
      <c r="H34" s="39" t="str">
        <f t="shared" si="32"/>
        <v>B+</v>
      </c>
      <c r="I34" s="39">
        <f t="shared" si="33"/>
        <v>3.2</v>
      </c>
      <c r="J34" s="37">
        <f t="shared" si="2"/>
        <v>40</v>
      </c>
      <c r="K34" s="40">
        <f>'2NDML'!G34</f>
        <v>25</v>
      </c>
      <c r="L34" s="38">
        <f t="shared" si="3"/>
        <v>2.5</v>
      </c>
      <c r="M34" s="39" t="str">
        <f t="shared" si="34"/>
        <v>B</v>
      </c>
      <c r="N34" s="39">
        <f t="shared" si="35"/>
        <v>2.8</v>
      </c>
      <c r="O34" s="40">
        <f>'2NDML'!H34</f>
        <v>32</v>
      </c>
      <c r="P34" s="39" t="str">
        <f t="shared" si="36"/>
        <v>B</v>
      </c>
      <c r="Q34" s="39">
        <f t="shared" si="37"/>
        <v>3</v>
      </c>
      <c r="R34" s="66" t="str">
        <f t="shared" si="38"/>
        <v>B</v>
      </c>
      <c r="S34" s="66">
        <f t="shared" si="39"/>
        <v>2.8</v>
      </c>
      <c r="T34" s="37">
        <f t="shared" si="4"/>
        <v>10</v>
      </c>
      <c r="U34" s="40">
        <f>'2NDML'!J34</f>
        <v>6</v>
      </c>
      <c r="V34" s="38">
        <f t="shared" si="5"/>
        <v>2.5</v>
      </c>
      <c r="W34" s="39" t="str">
        <f t="shared" si="40"/>
        <v>B</v>
      </c>
      <c r="X34" s="39">
        <f t="shared" si="41"/>
        <v>2.8</v>
      </c>
      <c r="Y34" s="37">
        <f t="shared" si="6"/>
        <v>40</v>
      </c>
      <c r="Z34" s="40">
        <f>'2NDML'!K34</f>
        <v>24</v>
      </c>
      <c r="AA34" s="38">
        <f t="shared" si="7"/>
        <v>2.5</v>
      </c>
      <c r="AB34" s="39" t="str">
        <f t="shared" si="42"/>
        <v>B</v>
      </c>
      <c r="AC34" s="39">
        <f t="shared" si="43"/>
        <v>2.8</v>
      </c>
      <c r="AD34" s="40">
        <f>'2NDML'!L34</f>
        <v>30</v>
      </c>
      <c r="AE34" s="39" t="str">
        <f t="shared" si="44"/>
        <v>B</v>
      </c>
      <c r="AF34" s="39">
        <f t="shared" si="45"/>
        <v>2.8</v>
      </c>
      <c r="AG34" s="66" t="str">
        <f t="shared" si="46"/>
        <v>B</v>
      </c>
      <c r="AH34" s="66">
        <f t="shared" si="47"/>
        <v>2.8</v>
      </c>
      <c r="AI34" s="37">
        <f t="shared" si="8"/>
        <v>10</v>
      </c>
      <c r="AJ34" s="40">
        <f>'2NDML'!N34</f>
        <v>7</v>
      </c>
      <c r="AK34" s="38">
        <f t="shared" si="9"/>
        <v>2.5</v>
      </c>
      <c r="AL34" s="39" t="str">
        <f t="shared" si="48"/>
        <v>B+</v>
      </c>
      <c r="AM34" s="39">
        <f t="shared" si="49"/>
        <v>3.2</v>
      </c>
      <c r="AN34" s="37">
        <f t="shared" si="10"/>
        <v>40</v>
      </c>
      <c r="AO34" s="40">
        <f>'2NDML'!O34</f>
        <v>24</v>
      </c>
      <c r="AP34" s="38">
        <f t="shared" si="11"/>
        <v>2.5</v>
      </c>
      <c r="AQ34" s="39" t="str">
        <f t="shared" si="50"/>
        <v>B</v>
      </c>
      <c r="AR34" s="39">
        <f t="shared" si="51"/>
        <v>2.8</v>
      </c>
      <c r="AS34" s="40">
        <f>'2NDML'!P34</f>
        <v>31</v>
      </c>
      <c r="AT34" s="39" t="str">
        <f t="shared" si="52"/>
        <v>B</v>
      </c>
      <c r="AU34" s="39">
        <f t="shared" si="53"/>
        <v>3</v>
      </c>
      <c r="AV34" s="66" t="str">
        <f t="shared" si="54"/>
        <v>B</v>
      </c>
      <c r="AW34" s="66">
        <f t="shared" si="55"/>
        <v>2.8</v>
      </c>
      <c r="AX34" s="37">
        <f t="shared" si="12"/>
        <v>10</v>
      </c>
      <c r="AY34" s="40">
        <f>'2NDML'!R34</f>
        <v>4</v>
      </c>
      <c r="AZ34" s="38">
        <f t="shared" si="13"/>
        <v>2.5</v>
      </c>
      <c r="BA34" s="39" t="str">
        <f t="shared" si="56"/>
        <v>C</v>
      </c>
      <c r="BB34" s="39">
        <f t="shared" si="57"/>
        <v>2</v>
      </c>
      <c r="BC34" s="37">
        <f t="shared" si="14"/>
        <v>40</v>
      </c>
      <c r="BD34" s="40">
        <f>'2NDML'!S34</f>
        <v>22</v>
      </c>
      <c r="BE34" s="38">
        <f t="shared" si="15"/>
        <v>2.5</v>
      </c>
      <c r="BF34" s="39" t="str">
        <f t="shared" si="58"/>
        <v>C+</v>
      </c>
      <c r="BG34" s="39">
        <f t="shared" si="59"/>
        <v>2.4</v>
      </c>
      <c r="BH34" s="40">
        <f>'2NDML'!T34</f>
        <v>26</v>
      </c>
      <c r="BI34" s="39" t="str">
        <f t="shared" si="60"/>
        <v>C</v>
      </c>
      <c r="BJ34" s="39">
        <f t="shared" si="61"/>
        <v>2.2000000000000002</v>
      </c>
      <c r="BK34" s="66" t="str">
        <f t="shared" si="62"/>
        <v>C+</v>
      </c>
      <c r="BL34" s="66">
        <f t="shared" si="63"/>
        <v>2.4</v>
      </c>
      <c r="BM34" s="37">
        <f t="shared" si="16"/>
        <v>10</v>
      </c>
      <c r="BN34" s="40">
        <f>'2NDML'!V34</f>
        <v>8</v>
      </c>
      <c r="BO34" s="38">
        <f t="shared" si="17"/>
        <v>2.5</v>
      </c>
      <c r="BP34" s="39" t="str">
        <f t="shared" si="64"/>
        <v>A</v>
      </c>
      <c r="BQ34" s="39">
        <f t="shared" si="65"/>
        <v>3.6</v>
      </c>
      <c r="BR34" s="37">
        <f t="shared" si="18"/>
        <v>40</v>
      </c>
      <c r="BS34" s="40">
        <f>'2NDML'!W34</f>
        <v>24</v>
      </c>
      <c r="BT34" s="38">
        <f t="shared" si="19"/>
        <v>2.5</v>
      </c>
      <c r="BU34" s="39" t="str">
        <f t="shared" si="66"/>
        <v>B</v>
      </c>
      <c r="BV34" s="39">
        <f t="shared" si="67"/>
        <v>2.8</v>
      </c>
      <c r="BW34" s="40">
        <f>'2NDML'!X34</f>
        <v>32</v>
      </c>
      <c r="BX34" s="39" t="str">
        <f t="shared" si="68"/>
        <v>B+</v>
      </c>
      <c r="BY34" s="39">
        <f t="shared" si="69"/>
        <v>3.2</v>
      </c>
      <c r="BZ34" s="66" t="str">
        <f t="shared" si="70"/>
        <v>B</v>
      </c>
      <c r="CA34" s="66">
        <f t="shared" si="71"/>
        <v>2.8</v>
      </c>
      <c r="CB34" s="37">
        <f t="shared" si="20"/>
        <v>5</v>
      </c>
      <c r="CC34" s="40">
        <f>'2NDML'!Z34</f>
        <v>3</v>
      </c>
      <c r="CD34" s="38">
        <f t="shared" si="21"/>
        <v>2</v>
      </c>
      <c r="CE34" s="39" t="str">
        <f t="shared" si="72"/>
        <v>B</v>
      </c>
      <c r="CF34" s="39">
        <f t="shared" si="73"/>
        <v>2.8</v>
      </c>
      <c r="CG34" s="37">
        <f t="shared" si="22"/>
        <v>20</v>
      </c>
      <c r="CH34" s="40">
        <f>'2NDML'!AA34</f>
        <v>12</v>
      </c>
      <c r="CI34" s="38">
        <f t="shared" si="23"/>
        <v>2</v>
      </c>
      <c r="CJ34" s="39" t="str">
        <f t="shared" si="74"/>
        <v>B</v>
      </c>
      <c r="CK34" s="39">
        <f t="shared" si="75"/>
        <v>2.8</v>
      </c>
      <c r="CL34" s="40">
        <f>'2NDML'!AB34</f>
        <v>15</v>
      </c>
      <c r="CM34" s="39" t="str">
        <f t="shared" si="76"/>
        <v>B</v>
      </c>
      <c r="CN34" s="39">
        <f t="shared" si="77"/>
        <v>2.8</v>
      </c>
      <c r="CO34" s="66" t="str">
        <f t="shared" si="78"/>
        <v>B</v>
      </c>
      <c r="CP34" s="66">
        <f t="shared" si="79"/>
        <v>2.8</v>
      </c>
      <c r="CQ34" s="37">
        <f t="shared" si="24"/>
        <v>5</v>
      </c>
      <c r="CR34" s="40">
        <f>'2NDML'!AD34</f>
        <v>3</v>
      </c>
      <c r="CS34" s="38">
        <f t="shared" si="25"/>
        <v>2</v>
      </c>
      <c r="CT34" s="39" t="str">
        <f t="shared" si="80"/>
        <v>B</v>
      </c>
      <c r="CU34" s="39">
        <f t="shared" si="81"/>
        <v>2.8</v>
      </c>
      <c r="CV34" s="37">
        <f t="shared" si="26"/>
        <v>20</v>
      </c>
      <c r="CW34" s="40">
        <f>'2NDML'!AE34</f>
        <v>12</v>
      </c>
      <c r="CX34" s="38">
        <f t="shared" si="27"/>
        <v>2</v>
      </c>
      <c r="CY34" s="39" t="str">
        <f t="shared" si="82"/>
        <v>B</v>
      </c>
      <c r="CZ34" s="39">
        <f t="shared" si="83"/>
        <v>2.8</v>
      </c>
      <c r="DA34" s="40">
        <f>'2NDML'!AF34</f>
        <v>15</v>
      </c>
      <c r="DB34" s="39" t="str">
        <f t="shared" si="84"/>
        <v>B</v>
      </c>
      <c r="DC34" s="39">
        <f t="shared" si="85"/>
        <v>2.8</v>
      </c>
      <c r="DD34" s="66" t="str">
        <f t="shared" si="86"/>
        <v>B</v>
      </c>
      <c r="DE34" s="66">
        <f t="shared" si="87"/>
        <v>2.8</v>
      </c>
      <c r="DF34" s="37">
        <f t="shared" si="28"/>
        <v>5</v>
      </c>
      <c r="DG34" s="40">
        <f>'2NDML'!AH34</f>
        <v>3</v>
      </c>
      <c r="DH34" s="38">
        <f t="shared" si="29"/>
        <v>2</v>
      </c>
      <c r="DI34" s="39" t="str">
        <f t="shared" si="88"/>
        <v>B</v>
      </c>
      <c r="DJ34" s="39">
        <f t="shared" si="89"/>
        <v>2.8</v>
      </c>
      <c r="DK34" s="37">
        <f t="shared" si="30"/>
        <v>20</v>
      </c>
      <c r="DL34" s="40">
        <f>'2NDML'!AI34</f>
        <v>12</v>
      </c>
      <c r="DM34" s="38">
        <f t="shared" si="31"/>
        <v>2</v>
      </c>
      <c r="DN34" s="39" t="str">
        <f t="shared" si="90"/>
        <v>B</v>
      </c>
      <c r="DO34" s="39">
        <f t="shared" si="91"/>
        <v>2.8</v>
      </c>
      <c r="DP34" s="40">
        <f>'2NDML'!AJ34</f>
        <v>15</v>
      </c>
      <c r="DQ34" s="39" t="str">
        <f t="shared" si="92"/>
        <v>B</v>
      </c>
      <c r="DR34" s="39">
        <f t="shared" si="93"/>
        <v>2.8</v>
      </c>
      <c r="DS34" s="66" t="str">
        <f t="shared" si="94"/>
        <v>B</v>
      </c>
      <c r="DT34" s="66">
        <f t="shared" si="95"/>
        <v>2.8</v>
      </c>
      <c r="DU34" s="35">
        <f t="shared" si="96"/>
        <v>37</v>
      </c>
      <c r="DV34" s="35">
        <f t="shared" si="97"/>
        <v>104.60000000000001</v>
      </c>
      <c r="DW34" s="35">
        <f t="shared" si="98"/>
        <v>104.60000000000001</v>
      </c>
      <c r="DX34" s="35" t="str">
        <f t="shared" si="99"/>
        <v/>
      </c>
      <c r="DY34" s="35">
        <f t="shared" si="100"/>
        <v>2.83</v>
      </c>
      <c r="DZ34" s="35">
        <f t="shared" si="101"/>
        <v>2.83</v>
      </c>
      <c r="EA34" s="35">
        <f t="shared" si="102"/>
        <v>16</v>
      </c>
      <c r="EB34" s="28">
        <f>'2NDML'!AO34</f>
        <v>56</v>
      </c>
    </row>
    <row r="35" spans="1:132" ht="19.5">
      <c r="A35" s="4">
        <f>'2NDML'!A35</f>
        <v>26</v>
      </c>
      <c r="B35" s="4" t="str">
        <f>'2NDML'!B35</f>
        <v>ST0790180</v>
      </c>
      <c r="C35" s="4">
        <f>'2NDML'!C35</f>
        <v>200226</v>
      </c>
      <c r="D35" s="4" t="str">
        <f>'2NDML'!D35</f>
        <v>SWARNIM HANG RAI</v>
      </c>
      <c r="E35" s="37">
        <f t="shared" si="0"/>
        <v>10</v>
      </c>
      <c r="F35" s="40">
        <f>'2NDML'!F35</f>
        <v>5</v>
      </c>
      <c r="G35" s="38">
        <f t="shared" si="1"/>
        <v>2.5</v>
      </c>
      <c r="H35" s="39" t="str">
        <f t="shared" si="32"/>
        <v>C+</v>
      </c>
      <c r="I35" s="39">
        <f t="shared" si="33"/>
        <v>2.4</v>
      </c>
      <c r="J35" s="37">
        <f t="shared" si="2"/>
        <v>40</v>
      </c>
      <c r="K35" s="40">
        <f>'2NDML'!G35</f>
        <v>25</v>
      </c>
      <c r="L35" s="38">
        <f t="shared" si="3"/>
        <v>2.5</v>
      </c>
      <c r="M35" s="39" t="str">
        <f t="shared" si="34"/>
        <v>B</v>
      </c>
      <c r="N35" s="39">
        <f t="shared" si="35"/>
        <v>2.8</v>
      </c>
      <c r="O35" s="40">
        <f>'2NDML'!H35</f>
        <v>30</v>
      </c>
      <c r="P35" s="39" t="str">
        <f t="shared" si="36"/>
        <v>C+</v>
      </c>
      <c r="Q35" s="39">
        <f t="shared" si="37"/>
        <v>2.6</v>
      </c>
      <c r="R35" s="66" t="str">
        <f t="shared" si="38"/>
        <v>B</v>
      </c>
      <c r="S35" s="66">
        <f t="shared" si="39"/>
        <v>2.8</v>
      </c>
      <c r="T35" s="37">
        <f t="shared" si="4"/>
        <v>10</v>
      </c>
      <c r="U35" s="40">
        <f>'2NDML'!J35</f>
        <v>7</v>
      </c>
      <c r="V35" s="38">
        <f t="shared" si="5"/>
        <v>2.5</v>
      </c>
      <c r="W35" s="39" t="str">
        <f t="shared" si="40"/>
        <v>B+</v>
      </c>
      <c r="X35" s="39">
        <f t="shared" si="41"/>
        <v>3.2</v>
      </c>
      <c r="Y35" s="37">
        <f t="shared" si="6"/>
        <v>40</v>
      </c>
      <c r="Z35" s="40">
        <f>'2NDML'!K35</f>
        <v>25</v>
      </c>
      <c r="AA35" s="38">
        <f t="shared" si="7"/>
        <v>2.5</v>
      </c>
      <c r="AB35" s="39" t="str">
        <f t="shared" si="42"/>
        <v>B</v>
      </c>
      <c r="AC35" s="39">
        <f t="shared" si="43"/>
        <v>2.8</v>
      </c>
      <c r="AD35" s="40">
        <f>'2NDML'!L35</f>
        <v>32</v>
      </c>
      <c r="AE35" s="39" t="str">
        <f t="shared" si="44"/>
        <v>B</v>
      </c>
      <c r="AF35" s="39">
        <f t="shared" si="45"/>
        <v>3</v>
      </c>
      <c r="AG35" s="66" t="str">
        <f t="shared" si="46"/>
        <v>B</v>
      </c>
      <c r="AH35" s="66">
        <f t="shared" si="47"/>
        <v>2.8</v>
      </c>
      <c r="AI35" s="37">
        <f t="shared" si="8"/>
        <v>10</v>
      </c>
      <c r="AJ35" s="40">
        <f>'2NDML'!N35</f>
        <v>6</v>
      </c>
      <c r="AK35" s="38">
        <f t="shared" si="9"/>
        <v>2.5</v>
      </c>
      <c r="AL35" s="39" t="str">
        <f t="shared" si="48"/>
        <v>B</v>
      </c>
      <c r="AM35" s="39">
        <f t="shared" si="49"/>
        <v>2.8</v>
      </c>
      <c r="AN35" s="37">
        <f t="shared" si="10"/>
        <v>40</v>
      </c>
      <c r="AO35" s="40">
        <f>'2NDML'!O35</f>
        <v>24</v>
      </c>
      <c r="AP35" s="38">
        <f t="shared" si="11"/>
        <v>2.5</v>
      </c>
      <c r="AQ35" s="39" t="str">
        <f t="shared" si="50"/>
        <v>B</v>
      </c>
      <c r="AR35" s="39">
        <f t="shared" si="51"/>
        <v>2.8</v>
      </c>
      <c r="AS35" s="40">
        <f>'2NDML'!P35</f>
        <v>30</v>
      </c>
      <c r="AT35" s="39" t="str">
        <f t="shared" si="52"/>
        <v>B</v>
      </c>
      <c r="AU35" s="39">
        <f t="shared" si="53"/>
        <v>2.8</v>
      </c>
      <c r="AV35" s="66" t="str">
        <f t="shared" si="54"/>
        <v>B</v>
      </c>
      <c r="AW35" s="66">
        <f t="shared" si="55"/>
        <v>2.8</v>
      </c>
      <c r="AX35" s="37">
        <f t="shared" si="12"/>
        <v>10</v>
      </c>
      <c r="AY35" s="40">
        <f>'2NDML'!R35</f>
        <v>5</v>
      </c>
      <c r="AZ35" s="38">
        <f t="shared" si="13"/>
        <v>2.5</v>
      </c>
      <c r="BA35" s="39" t="str">
        <f t="shared" si="56"/>
        <v>C+</v>
      </c>
      <c r="BB35" s="39">
        <f t="shared" si="57"/>
        <v>2.4</v>
      </c>
      <c r="BC35" s="37">
        <f t="shared" si="14"/>
        <v>40</v>
      </c>
      <c r="BD35" s="40">
        <f>'2NDML'!S35</f>
        <v>22</v>
      </c>
      <c r="BE35" s="38">
        <f t="shared" si="15"/>
        <v>2.5</v>
      </c>
      <c r="BF35" s="39" t="str">
        <f t="shared" si="58"/>
        <v>C+</v>
      </c>
      <c r="BG35" s="39">
        <f t="shared" si="59"/>
        <v>2.4</v>
      </c>
      <c r="BH35" s="40">
        <f>'2NDML'!T35</f>
        <v>27</v>
      </c>
      <c r="BI35" s="39" t="str">
        <f t="shared" si="60"/>
        <v>C+</v>
      </c>
      <c r="BJ35" s="39">
        <f t="shared" si="61"/>
        <v>2.4</v>
      </c>
      <c r="BK35" s="66" t="str">
        <f t="shared" si="62"/>
        <v>C+</v>
      </c>
      <c r="BL35" s="66">
        <f t="shared" si="63"/>
        <v>2.4</v>
      </c>
      <c r="BM35" s="37">
        <f t="shared" si="16"/>
        <v>10</v>
      </c>
      <c r="BN35" s="40">
        <f>'2NDML'!V35</f>
        <v>7</v>
      </c>
      <c r="BO35" s="38">
        <f t="shared" si="17"/>
        <v>2.5</v>
      </c>
      <c r="BP35" s="39" t="str">
        <f t="shared" si="64"/>
        <v>B+</v>
      </c>
      <c r="BQ35" s="39">
        <f t="shared" si="65"/>
        <v>3.2</v>
      </c>
      <c r="BR35" s="37">
        <f t="shared" si="18"/>
        <v>40</v>
      </c>
      <c r="BS35" s="40">
        <f>'2NDML'!W35</f>
        <v>25</v>
      </c>
      <c r="BT35" s="38">
        <f t="shared" si="19"/>
        <v>2.5</v>
      </c>
      <c r="BU35" s="39" t="str">
        <f t="shared" si="66"/>
        <v>B</v>
      </c>
      <c r="BV35" s="39">
        <f t="shared" si="67"/>
        <v>2.8</v>
      </c>
      <c r="BW35" s="40">
        <f>'2NDML'!X35</f>
        <v>32</v>
      </c>
      <c r="BX35" s="39" t="str">
        <f t="shared" si="68"/>
        <v>B</v>
      </c>
      <c r="BY35" s="39">
        <f t="shared" si="69"/>
        <v>3</v>
      </c>
      <c r="BZ35" s="66" t="str">
        <f t="shared" si="70"/>
        <v>B</v>
      </c>
      <c r="CA35" s="66">
        <f t="shared" si="71"/>
        <v>2.8</v>
      </c>
      <c r="CB35" s="37">
        <f t="shared" si="20"/>
        <v>5</v>
      </c>
      <c r="CC35" s="40">
        <f>'2NDML'!Z35</f>
        <v>3</v>
      </c>
      <c r="CD35" s="38">
        <f t="shared" si="21"/>
        <v>2</v>
      </c>
      <c r="CE35" s="39" t="str">
        <f t="shared" si="72"/>
        <v>B</v>
      </c>
      <c r="CF35" s="39">
        <f t="shared" si="73"/>
        <v>2.8</v>
      </c>
      <c r="CG35" s="37">
        <f t="shared" si="22"/>
        <v>20</v>
      </c>
      <c r="CH35" s="40">
        <f>'2NDML'!AA35</f>
        <v>14</v>
      </c>
      <c r="CI35" s="38">
        <f t="shared" si="23"/>
        <v>2</v>
      </c>
      <c r="CJ35" s="39" t="str">
        <f t="shared" si="74"/>
        <v>B+</v>
      </c>
      <c r="CK35" s="39">
        <f t="shared" si="75"/>
        <v>3.2</v>
      </c>
      <c r="CL35" s="40">
        <f>'2NDML'!AB35</f>
        <v>17</v>
      </c>
      <c r="CM35" s="39" t="str">
        <f t="shared" si="76"/>
        <v>B</v>
      </c>
      <c r="CN35" s="39">
        <f t="shared" si="77"/>
        <v>3</v>
      </c>
      <c r="CO35" s="66" t="str">
        <f t="shared" si="78"/>
        <v>B</v>
      </c>
      <c r="CP35" s="66">
        <f t="shared" si="79"/>
        <v>2.8</v>
      </c>
      <c r="CQ35" s="37">
        <f t="shared" si="24"/>
        <v>5</v>
      </c>
      <c r="CR35" s="40">
        <f>'2NDML'!AD35</f>
        <v>3</v>
      </c>
      <c r="CS35" s="38">
        <f t="shared" si="25"/>
        <v>2</v>
      </c>
      <c r="CT35" s="39" t="str">
        <f t="shared" si="80"/>
        <v>B</v>
      </c>
      <c r="CU35" s="39">
        <f t="shared" si="81"/>
        <v>2.8</v>
      </c>
      <c r="CV35" s="37">
        <f t="shared" si="26"/>
        <v>20</v>
      </c>
      <c r="CW35" s="40">
        <f>'2NDML'!AE35</f>
        <v>14</v>
      </c>
      <c r="CX35" s="38">
        <f t="shared" si="27"/>
        <v>2</v>
      </c>
      <c r="CY35" s="39" t="str">
        <f t="shared" si="82"/>
        <v>B+</v>
      </c>
      <c r="CZ35" s="39">
        <f t="shared" si="83"/>
        <v>3.2</v>
      </c>
      <c r="DA35" s="40">
        <f>'2NDML'!AF35</f>
        <v>17</v>
      </c>
      <c r="DB35" s="39" t="str">
        <f t="shared" si="84"/>
        <v>B</v>
      </c>
      <c r="DC35" s="39">
        <f t="shared" si="85"/>
        <v>3</v>
      </c>
      <c r="DD35" s="66" t="str">
        <f t="shared" si="86"/>
        <v>B</v>
      </c>
      <c r="DE35" s="66">
        <f t="shared" si="87"/>
        <v>2.8</v>
      </c>
      <c r="DF35" s="37">
        <f t="shared" si="28"/>
        <v>5</v>
      </c>
      <c r="DG35" s="40">
        <f>'2NDML'!AH35</f>
        <v>3</v>
      </c>
      <c r="DH35" s="38">
        <f t="shared" si="29"/>
        <v>2</v>
      </c>
      <c r="DI35" s="39" t="str">
        <f t="shared" si="88"/>
        <v>B</v>
      </c>
      <c r="DJ35" s="39">
        <f t="shared" si="89"/>
        <v>2.8</v>
      </c>
      <c r="DK35" s="37">
        <f t="shared" si="30"/>
        <v>20</v>
      </c>
      <c r="DL35" s="40">
        <f>'2NDML'!AI35</f>
        <v>14</v>
      </c>
      <c r="DM35" s="38">
        <f t="shared" si="31"/>
        <v>2</v>
      </c>
      <c r="DN35" s="39" t="str">
        <f t="shared" si="90"/>
        <v>B+</v>
      </c>
      <c r="DO35" s="39">
        <f t="shared" si="91"/>
        <v>3.2</v>
      </c>
      <c r="DP35" s="40">
        <f>'2NDML'!AJ35</f>
        <v>17</v>
      </c>
      <c r="DQ35" s="39" t="str">
        <f t="shared" si="92"/>
        <v>B</v>
      </c>
      <c r="DR35" s="39">
        <f t="shared" si="93"/>
        <v>3</v>
      </c>
      <c r="DS35" s="66" t="str">
        <f t="shared" si="94"/>
        <v>B</v>
      </c>
      <c r="DT35" s="66">
        <f t="shared" si="95"/>
        <v>2.8</v>
      </c>
      <c r="DU35" s="35">
        <f t="shared" si="96"/>
        <v>37</v>
      </c>
      <c r="DV35" s="35">
        <f t="shared" si="97"/>
        <v>105</v>
      </c>
      <c r="DW35" s="35">
        <f t="shared" si="98"/>
        <v>105</v>
      </c>
      <c r="DX35" s="35" t="str">
        <f t="shared" si="99"/>
        <v/>
      </c>
      <c r="DY35" s="35">
        <f t="shared" si="100"/>
        <v>2.84</v>
      </c>
      <c r="DZ35" s="35">
        <f t="shared" si="101"/>
        <v>2.84</v>
      </c>
      <c r="EA35" s="35">
        <f t="shared" si="102"/>
        <v>15</v>
      </c>
      <c r="EB35" s="28">
        <f>'2NDML'!AO35</f>
        <v>50</v>
      </c>
    </row>
    <row r="36" spans="1:132" ht="19.5">
      <c r="A36" s="4">
        <f>'2NDML'!A36</f>
        <v>27</v>
      </c>
      <c r="B36" s="4" t="str">
        <f>'2NDML'!B36</f>
        <v>ST0800299</v>
      </c>
      <c r="C36" s="4">
        <f>'2NDML'!C36</f>
        <v>200227</v>
      </c>
      <c r="D36" s="4" t="str">
        <f>'2NDML'!D36</f>
        <v>TILAK LAWATI</v>
      </c>
      <c r="E36" s="37">
        <f t="shared" si="0"/>
        <v>10</v>
      </c>
      <c r="F36" s="40">
        <f>'2NDML'!F36</f>
        <v>9</v>
      </c>
      <c r="G36" s="38">
        <f t="shared" si="1"/>
        <v>2.5</v>
      </c>
      <c r="H36" s="39" t="str">
        <f t="shared" si="32"/>
        <v>A+</v>
      </c>
      <c r="I36" s="39">
        <f t="shared" si="33"/>
        <v>4</v>
      </c>
      <c r="J36" s="37">
        <f t="shared" si="2"/>
        <v>40</v>
      </c>
      <c r="K36" s="40">
        <f>'2NDML'!G36</f>
        <v>25</v>
      </c>
      <c r="L36" s="38">
        <f t="shared" si="3"/>
        <v>2.5</v>
      </c>
      <c r="M36" s="39" t="str">
        <f t="shared" si="34"/>
        <v>B</v>
      </c>
      <c r="N36" s="39">
        <f t="shared" si="35"/>
        <v>2.8</v>
      </c>
      <c r="O36" s="40">
        <f>'2NDML'!H36</f>
        <v>34</v>
      </c>
      <c r="P36" s="39" t="str">
        <f t="shared" si="36"/>
        <v>B+</v>
      </c>
      <c r="Q36" s="39">
        <f t="shared" si="37"/>
        <v>3.4</v>
      </c>
      <c r="R36" s="66" t="str">
        <f t="shared" si="38"/>
        <v>B</v>
      </c>
      <c r="S36" s="66">
        <f t="shared" si="39"/>
        <v>2.8</v>
      </c>
      <c r="T36" s="37">
        <f t="shared" si="4"/>
        <v>10</v>
      </c>
      <c r="U36" s="40">
        <f>'2NDML'!J36</f>
        <v>8</v>
      </c>
      <c r="V36" s="38">
        <f t="shared" si="5"/>
        <v>2.5</v>
      </c>
      <c r="W36" s="39" t="str">
        <f t="shared" si="40"/>
        <v>A</v>
      </c>
      <c r="X36" s="39">
        <f t="shared" si="41"/>
        <v>3.6</v>
      </c>
      <c r="Y36" s="37">
        <f t="shared" si="6"/>
        <v>40</v>
      </c>
      <c r="Z36" s="40">
        <f>'2NDML'!K36</f>
        <v>25</v>
      </c>
      <c r="AA36" s="38">
        <f t="shared" si="7"/>
        <v>2.5</v>
      </c>
      <c r="AB36" s="39" t="str">
        <f t="shared" si="42"/>
        <v>B</v>
      </c>
      <c r="AC36" s="39">
        <f t="shared" si="43"/>
        <v>2.8</v>
      </c>
      <c r="AD36" s="40">
        <f>'2NDML'!L36</f>
        <v>33</v>
      </c>
      <c r="AE36" s="39" t="str">
        <f t="shared" si="44"/>
        <v>B+</v>
      </c>
      <c r="AF36" s="39">
        <f t="shared" si="45"/>
        <v>3.2</v>
      </c>
      <c r="AG36" s="66" t="str">
        <f t="shared" si="46"/>
        <v>B</v>
      </c>
      <c r="AH36" s="66">
        <f t="shared" si="47"/>
        <v>2.8</v>
      </c>
      <c r="AI36" s="37">
        <f t="shared" si="8"/>
        <v>10</v>
      </c>
      <c r="AJ36" s="40">
        <f>'2NDML'!N36</f>
        <v>8</v>
      </c>
      <c r="AK36" s="38">
        <f t="shared" si="9"/>
        <v>2.5</v>
      </c>
      <c r="AL36" s="39" t="str">
        <f t="shared" si="48"/>
        <v>A</v>
      </c>
      <c r="AM36" s="39">
        <f t="shared" si="49"/>
        <v>3.6</v>
      </c>
      <c r="AN36" s="37">
        <f t="shared" si="10"/>
        <v>40</v>
      </c>
      <c r="AO36" s="40">
        <f>'2NDML'!O36</f>
        <v>24</v>
      </c>
      <c r="AP36" s="38">
        <f t="shared" si="11"/>
        <v>2.5</v>
      </c>
      <c r="AQ36" s="39" t="str">
        <f t="shared" si="50"/>
        <v>B</v>
      </c>
      <c r="AR36" s="39">
        <f t="shared" si="51"/>
        <v>2.8</v>
      </c>
      <c r="AS36" s="40">
        <f>'2NDML'!P36</f>
        <v>32</v>
      </c>
      <c r="AT36" s="39" t="str">
        <f t="shared" si="52"/>
        <v>B+</v>
      </c>
      <c r="AU36" s="39">
        <f t="shared" si="53"/>
        <v>3.2</v>
      </c>
      <c r="AV36" s="66" t="str">
        <f t="shared" si="54"/>
        <v>B</v>
      </c>
      <c r="AW36" s="66">
        <f t="shared" si="55"/>
        <v>2.8</v>
      </c>
      <c r="AX36" s="37">
        <f t="shared" si="12"/>
        <v>10</v>
      </c>
      <c r="AY36" s="40">
        <f>'2NDML'!R36</f>
        <v>9</v>
      </c>
      <c r="AZ36" s="38">
        <f t="shared" si="13"/>
        <v>2.5</v>
      </c>
      <c r="BA36" s="39" t="str">
        <f t="shared" si="56"/>
        <v>A+</v>
      </c>
      <c r="BB36" s="39">
        <f t="shared" si="57"/>
        <v>4</v>
      </c>
      <c r="BC36" s="37">
        <f t="shared" si="14"/>
        <v>40</v>
      </c>
      <c r="BD36" s="40">
        <f>'2NDML'!S36</f>
        <v>23</v>
      </c>
      <c r="BE36" s="38">
        <f t="shared" si="15"/>
        <v>2.5</v>
      </c>
      <c r="BF36" s="39" t="str">
        <f t="shared" si="58"/>
        <v>C+</v>
      </c>
      <c r="BG36" s="39">
        <f t="shared" si="59"/>
        <v>2.4</v>
      </c>
      <c r="BH36" s="40">
        <f>'2NDML'!T36</f>
        <v>32</v>
      </c>
      <c r="BI36" s="39" t="str">
        <f t="shared" si="60"/>
        <v>B+</v>
      </c>
      <c r="BJ36" s="39">
        <f t="shared" si="61"/>
        <v>3.2</v>
      </c>
      <c r="BK36" s="66" t="str">
        <f t="shared" si="62"/>
        <v>B</v>
      </c>
      <c r="BL36" s="66">
        <f t="shared" si="63"/>
        <v>2.8</v>
      </c>
      <c r="BM36" s="37">
        <f t="shared" si="16"/>
        <v>10</v>
      </c>
      <c r="BN36" s="40">
        <f>'2NDML'!V36</f>
        <v>9</v>
      </c>
      <c r="BO36" s="38">
        <f t="shared" si="17"/>
        <v>2.5</v>
      </c>
      <c r="BP36" s="39" t="str">
        <f t="shared" si="64"/>
        <v>A+</v>
      </c>
      <c r="BQ36" s="39">
        <f t="shared" si="65"/>
        <v>4</v>
      </c>
      <c r="BR36" s="37">
        <f t="shared" si="18"/>
        <v>40</v>
      </c>
      <c r="BS36" s="40">
        <f>'2NDML'!W36</f>
        <v>25</v>
      </c>
      <c r="BT36" s="38">
        <f t="shared" si="19"/>
        <v>2.5</v>
      </c>
      <c r="BU36" s="39" t="str">
        <f t="shared" si="66"/>
        <v>B</v>
      </c>
      <c r="BV36" s="39">
        <f t="shared" si="67"/>
        <v>2.8</v>
      </c>
      <c r="BW36" s="40">
        <f>'2NDML'!X36</f>
        <v>34</v>
      </c>
      <c r="BX36" s="39" t="str">
        <f t="shared" si="68"/>
        <v>B+</v>
      </c>
      <c r="BY36" s="39">
        <f t="shared" si="69"/>
        <v>3.4</v>
      </c>
      <c r="BZ36" s="66" t="str">
        <f t="shared" si="70"/>
        <v>B</v>
      </c>
      <c r="CA36" s="66">
        <f t="shared" si="71"/>
        <v>2.8</v>
      </c>
      <c r="CB36" s="37">
        <f t="shared" si="20"/>
        <v>5</v>
      </c>
      <c r="CC36" s="40">
        <f>'2NDML'!Z36</f>
        <v>4</v>
      </c>
      <c r="CD36" s="38">
        <f t="shared" si="21"/>
        <v>2</v>
      </c>
      <c r="CE36" s="39" t="str">
        <f t="shared" si="72"/>
        <v>A</v>
      </c>
      <c r="CF36" s="39">
        <f t="shared" si="73"/>
        <v>3.6</v>
      </c>
      <c r="CG36" s="37">
        <f t="shared" si="22"/>
        <v>20</v>
      </c>
      <c r="CH36" s="40">
        <f>'2NDML'!AA36</f>
        <v>18</v>
      </c>
      <c r="CI36" s="38">
        <f t="shared" si="23"/>
        <v>2</v>
      </c>
      <c r="CJ36" s="39" t="str">
        <f t="shared" si="74"/>
        <v>A+</v>
      </c>
      <c r="CK36" s="39">
        <f t="shared" si="75"/>
        <v>4</v>
      </c>
      <c r="CL36" s="40">
        <f>'2NDML'!AB36</f>
        <v>22</v>
      </c>
      <c r="CM36" s="39" t="str">
        <f t="shared" si="76"/>
        <v>A</v>
      </c>
      <c r="CN36" s="39">
        <f t="shared" si="77"/>
        <v>3.8</v>
      </c>
      <c r="CO36" s="66" t="str">
        <f t="shared" si="78"/>
        <v>A</v>
      </c>
      <c r="CP36" s="66">
        <f t="shared" si="79"/>
        <v>3.6</v>
      </c>
      <c r="CQ36" s="37">
        <f t="shared" si="24"/>
        <v>5</v>
      </c>
      <c r="CR36" s="40">
        <f>'2NDML'!AD36</f>
        <v>5</v>
      </c>
      <c r="CS36" s="38">
        <f t="shared" si="25"/>
        <v>2</v>
      </c>
      <c r="CT36" s="39" t="str">
        <f t="shared" si="80"/>
        <v>A+</v>
      </c>
      <c r="CU36" s="39">
        <f t="shared" si="81"/>
        <v>4</v>
      </c>
      <c r="CV36" s="37">
        <f t="shared" si="26"/>
        <v>20</v>
      </c>
      <c r="CW36" s="40">
        <f>'2NDML'!AE36</f>
        <v>18</v>
      </c>
      <c r="CX36" s="38">
        <f t="shared" si="27"/>
        <v>2</v>
      </c>
      <c r="CY36" s="39" t="str">
        <f t="shared" si="82"/>
        <v>A+</v>
      </c>
      <c r="CZ36" s="39">
        <f t="shared" si="83"/>
        <v>4</v>
      </c>
      <c r="DA36" s="40">
        <f>'2NDML'!AF36</f>
        <v>23</v>
      </c>
      <c r="DB36" s="39" t="str">
        <f t="shared" si="84"/>
        <v>A+</v>
      </c>
      <c r="DC36" s="39">
        <f t="shared" si="85"/>
        <v>4</v>
      </c>
      <c r="DD36" s="66" t="str">
        <f t="shared" si="86"/>
        <v>A+</v>
      </c>
      <c r="DE36" s="66">
        <f t="shared" si="87"/>
        <v>4</v>
      </c>
      <c r="DF36" s="37">
        <f t="shared" si="28"/>
        <v>5</v>
      </c>
      <c r="DG36" s="40">
        <f>'2NDML'!AH36</f>
        <v>3</v>
      </c>
      <c r="DH36" s="38">
        <f t="shared" si="29"/>
        <v>2</v>
      </c>
      <c r="DI36" s="39" t="str">
        <f t="shared" si="88"/>
        <v>B</v>
      </c>
      <c r="DJ36" s="39">
        <f t="shared" si="89"/>
        <v>2.8</v>
      </c>
      <c r="DK36" s="37">
        <f t="shared" si="30"/>
        <v>20</v>
      </c>
      <c r="DL36" s="40">
        <f>'2NDML'!AI36</f>
        <v>18</v>
      </c>
      <c r="DM36" s="38">
        <f t="shared" si="31"/>
        <v>2</v>
      </c>
      <c r="DN36" s="39" t="str">
        <f t="shared" si="90"/>
        <v>A+</v>
      </c>
      <c r="DO36" s="39">
        <f t="shared" si="91"/>
        <v>4</v>
      </c>
      <c r="DP36" s="40">
        <f>'2NDML'!AJ36</f>
        <v>21</v>
      </c>
      <c r="DQ36" s="39" t="str">
        <f t="shared" si="92"/>
        <v>B+</v>
      </c>
      <c r="DR36" s="39">
        <f t="shared" si="93"/>
        <v>3.4</v>
      </c>
      <c r="DS36" s="66" t="str">
        <f t="shared" si="94"/>
        <v>A</v>
      </c>
      <c r="DT36" s="66">
        <f t="shared" si="95"/>
        <v>3.6</v>
      </c>
      <c r="DU36" s="35">
        <f t="shared" si="96"/>
        <v>37</v>
      </c>
      <c r="DV36" s="35">
        <f t="shared" si="97"/>
        <v>126.8</v>
      </c>
      <c r="DW36" s="35">
        <f t="shared" si="98"/>
        <v>126.8</v>
      </c>
      <c r="DX36" s="35" t="str">
        <f t="shared" si="99"/>
        <v/>
      </c>
      <c r="DY36" s="35">
        <f t="shared" si="100"/>
        <v>3.43</v>
      </c>
      <c r="DZ36" s="35">
        <f t="shared" si="101"/>
        <v>3.43</v>
      </c>
      <c r="EA36" s="35">
        <f t="shared" si="102"/>
        <v>3</v>
      </c>
      <c r="EB36" s="28">
        <f>'2NDML'!AO36</f>
        <v>56</v>
      </c>
    </row>
    <row r="37" spans="1:132" ht="19.5">
      <c r="A37" s="4"/>
      <c r="B37" s="4"/>
      <c r="C37" s="4"/>
      <c r="D37" s="4"/>
      <c r="E37" s="37"/>
      <c r="F37" s="40"/>
      <c r="G37" s="38"/>
      <c r="H37" s="39"/>
      <c r="I37" s="39"/>
      <c r="J37" s="37"/>
      <c r="K37" s="40"/>
      <c r="L37" s="38"/>
      <c r="M37" s="39"/>
      <c r="N37" s="39"/>
      <c r="O37" s="40"/>
      <c r="P37" s="39" t="str">
        <f t="shared" ref="P37:P42" si="103">IF(F$8=0,"",IF(K$8=0,H37,IF(OR(O37=0,O37="ABS",O37="a"),"ABS",IF(OR(O37=0,O37=" ",O37=""),0,IF(Q37&gt;4,"OG",IF(Q37=4,"A+",IF(Q37&gt;=3.6,"A",IF(Q37&gt;=3.2,"B+",IF(Q37&gt;=2.8,"B",IF(Q37&gt;=2.4,"C+",IF(Q37&gt;=2,"C",IF(Q37&gt;=1.6,"D","NG"))))))))))))</f>
        <v>ABS</v>
      </c>
      <c r="Q37" s="39">
        <f t="shared" ref="Q37:Q42" si="104">IF(F$8=0,"",IF(K$8=0,H37,IF(OR(I37=0,N37=0),0,IF(OR(I37="OG",N37="OG"),"OG",IF(AND(G37=0,L37=0),0,ROUNDUP((G37*I37+L37*N37)/(G37+L37),2))))))</f>
        <v>0</v>
      </c>
      <c r="R37" s="66"/>
      <c r="S37" s="66"/>
      <c r="T37" s="37"/>
      <c r="U37" s="40"/>
      <c r="V37" s="38"/>
      <c r="W37" s="39"/>
      <c r="X37" s="39"/>
      <c r="Y37" s="37"/>
      <c r="Z37" s="40"/>
      <c r="AA37" s="38"/>
      <c r="AB37" s="39"/>
      <c r="AC37" s="39"/>
      <c r="AD37" s="40"/>
      <c r="AE37" s="39" t="str">
        <f t="shared" ref="AE37:AE42" si="105">IF(U$8=0,"",IF(Z$8=0,W37,IF(OR(AD37=0,AD37="ABS",AD37="a"),"ABS",IF(OR(AD37=0,AD37=" ",AD37=""),0,IF(AF37&gt;4,"OG",IF(AF37=4,"A+",IF(AF37&gt;=3.6,"A",IF(AF37&gt;=3.2,"B+",IF(AF37&gt;=2.8,"B",IF(AF37&gt;=2.4,"C+",IF(AF37&gt;=2,"C",IF(AF37&gt;=1.6,"D","NG"))))))))))))</f>
        <v>ABS</v>
      </c>
      <c r="AF37" s="39">
        <f t="shared" ref="AF37:AF42" si="106">IF(U$8=0,"",IF(Z$8=0,W37,IF(OR(X37=0,AC37=0),0,IF(OR(X37="OG",AC37="OG"),"OG",IF(AND(V37=0,AA37=0),0,ROUNDUP((V37*X37+AA37*AC37)/(V37+AA37),2))))))</f>
        <v>0</v>
      </c>
      <c r="AG37" s="66"/>
      <c r="AH37" s="66"/>
      <c r="AI37" s="37"/>
      <c r="AJ37" s="40"/>
      <c r="AK37" s="38"/>
      <c r="AL37" s="39"/>
      <c r="AM37" s="39"/>
      <c r="AN37" s="37"/>
      <c r="AO37" s="40"/>
      <c r="AP37" s="38"/>
      <c r="AQ37" s="39"/>
      <c r="AR37" s="39"/>
      <c r="AS37" s="40"/>
      <c r="AT37" s="39" t="str">
        <f t="shared" ref="AT37:AT42" si="107">IF(AJ$8=0,"",IF(AO$8=0,AL37,IF(OR(AS37=0,AS37="ABS",AS37="a"),"ABS",IF(OR(AS37=0,AS37=" ",AS37=""),0,IF(AU37&gt;4,"OG",IF(AU37=4,"A+",IF(AU37&gt;=3.6,"A",IF(AU37&gt;=3.2,"B+",IF(AU37&gt;=2.8,"B",IF(AU37&gt;=2.4,"C+",IF(AU37&gt;=2,"C",IF(AU37&gt;=1.6,"D","NG"))))))))))))</f>
        <v>ABS</v>
      </c>
      <c r="AU37" s="39">
        <f t="shared" ref="AU37:AU42" si="108">IF(AJ$8=0,"",IF(AO$8=0,AL37,IF(OR(AM37=0,AR37=0),0,IF(OR(AM37="OG",AR37="OG"),"OG",IF(AND(AK37=0,AP37=0),0,ROUNDUP((AK37*AM37+AP37*AR37)/(AK37+AP37),2))))))</f>
        <v>0</v>
      </c>
      <c r="AV37" s="66"/>
      <c r="AW37" s="66"/>
      <c r="AX37" s="37"/>
      <c r="AY37" s="40"/>
      <c r="AZ37" s="38"/>
      <c r="BA37" s="39"/>
      <c r="BB37" s="39"/>
      <c r="BC37" s="37"/>
      <c r="BD37" s="40"/>
      <c r="BE37" s="38"/>
      <c r="BF37" s="39"/>
      <c r="BG37" s="39"/>
      <c r="BH37" s="40">
        <f>'2NDML'!T37</f>
        <v>32</v>
      </c>
      <c r="BI37" s="39" t="str">
        <f t="shared" ref="BI37:BI42" si="109">IF(AY$8=0,"",IF(BD$8=0,BA37,IF(OR(BH37=0,BH37="ABS",BH37="a"),"ABS",IF(OR(BH37=0,BH37=" ",BH37=""),0,IF(BJ37&gt;4,"OG",IF(BJ37=4,"A+",IF(BJ37&gt;=3.6,"A",IF(BJ37&gt;=3.2,"B+",IF(BJ37&gt;=2.8,"B",IF(BJ37&gt;=2.4,"C+",IF(BJ37&gt;=2,"C",IF(BJ37&gt;=1.6,"D","NG"))))))))))))</f>
        <v>NG</v>
      </c>
      <c r="BJ37" s="39">
        <f t="shared" ref="BJ37:BJ42" si="110">IF(AY$8=0,"",IF(BD$8=0,BA37,IF(OR(BB37=0,BG37=0),0,IF(OR(BB37="OG",BG37="OG"),"OG",IF(AND(AZ37=0,BE37=0),0,ROUNDUP((AZ37*BB37+BE37*BG37)/(AZ37+BE37),2))))))</f>
        <v>0</v>
      </c>
      <c r="BK37" s="66"/>
      <c r="BL37" s="66"/>
      <c r="BM37" s="37"/>
      <c r="BN37" s="40"/>
      <c r="BO37" s="38"/>
      <c r="BP37" s="39"/>
      <c r="BQ37" s="39"/>
      <c r="BR37" s="37"/>
      <c r="BS37" s="40"/>
      <c r="BT37" s="38"/>
      <c r="BU37" s="39"/>
      <c r="BV37" s="39"/>
      <c r="BW37" s="40"/>
      <c r="BX37" s="39" t="str">
        <f t="shared" ref="BX37:BX42" si="111">IF(BN$8=0,"",IF(BS$8=0,BP37,IF(OR(BW37=0,BW37="ABS",BW37="a"),"ABS",IF(OR(BW37=0,BW37=" ",BW37=""),0,IF(BY37&gt;4,"OG",IF(BY37=4,"A+",IF(BY37&gt;=3.6,"A",IF(BY37&gt;=3.2,"B+",IF(BY37&gt;=2.8,"B",IF(BY37&gt;=2.4,"C+",IF(BY37&gt;=2,"C",IF(BY37&gt;=1.6,"D","NG"))))))))))))</f>
        <v>ABS</v>
      </c>
      <c r="BY37" s="39">
        <f t="shared" ref="BY37:BY42" si="112">IF(BN$8=0,"",IF(BS$8=0,BP37,IF(OR(BQ37=0,BV37=0),0,IF(OR(BQ37="OG",BV37="OG"),"OG",IF(AND(BO37=0,BT37=0),0,ROUNDUP((BO37*BQ37+BT37*BV37)/(BO37+BT37),2))))))</f>
        <v>0</v>
      </c>
      <c r="BZ37" s="66"/>
      <c r="CA37" s="66"/>
      <c r="CB37" s="37"/>
      <c r="CC37" s="40"/>
      <c r="CD37" s="38"/>
      <c r="CE37" s="39"/>
      <c r="CF37" s="39"/>
      <c r="CG37" s="37"/>
      <c r="CH37" s="40"/>
      <c r="CI37" s="38"/>
      <c r="CJ37" s="39"/>
      <c r="CK37" s="39"/>
      <c r="CL37" s="40"/>
      <c r="CM37" s="39" t="str">
        <f t="shared" ref="CM37:CM42" si="113">IF(CC$8=0,"",IF(CH$8=0,CE37,IF(OR(CL37=0,CL37="ABS",CL37="a"),"ABS",IF(OR(CL37=0,CL37=" ",CL37=""),0,IF(CN37&gt;4,"OG",IF(CN37=4,"A+",IF(CN37&gt;=3.6,"A",IF(CN37&gt;=3.2,"B+",IF(CN37&gt;=2.8,"B",IF(CN37&gt;=2.4,"C+",IF(CN37&gt;=2,"C",IF(CN37&gt;=1.6,"D","NG"))))))))))))</f>
        <v>ABS</v>
      </c>
      <c r="CN37" s="39">
        <f t="shared" ref="CN37:CN42" si="114">IF(CC$8=0,"",IF(CH$8=0,CE37,IF(OR(CF37=0,CK37=0),0,IF(OR(CF37="OG",CK37="OG"),"OG",IF(AND(CD37=0,CI37=0),0,ROUNDUP((CD37*CF37+CI37*CK37)/(CD37+CI37),2))))))</f>
        <v>0</v>
      </c>
      <c r="CO37" s="66"/>
      <c r="CP37" s="66"/>
      <c r="CQ37" s="37"/>
      <c r="CR37" s="40"/>
      <c r="CS37" s="38"/>
      <c r="CT37" s="39"/>
      <c r="CU37" s="39"/>
      <c r="CV37" s="37"/>
      <c r="CW37" s="40"/>
      <c r="CX37" s="38"/>
      <c r="CY37" s="39"/>
      <c r="CZ37" s="39"/>
      <c r="DA37" s="40"/>
      <c r="DB37" s="39" t="str">
        <f t="shared" ref="DB37:DB42" si="115">IF(CR$8=0,"",IF(CW$8=0,CT37,IF(OR(DA37=0,DA37="ABS",DA37="a"),"ABS",IF(OR(DA37=0,DA37=" ",DA37=""),0,IF(DC37&gt;4,"OG",IF(DC37=4,"A+",IF(DC37&gt;=3.6,"A",IF(DC37&gt;=3.2,"B+",IF(DC37&gt;=2.8,"B",IF(DC37&gt;=2.4,"C+",IF(DC37&gt;=2,"C",IF(DC37&gt;=1.6,"D","NG"))))))))))))</f>
        <v>ABS</v>
      </c>
      <c r="DC37" s="39">
        <f t="shared" ref="DC37:DC42" si="116">IF(CR$8=0,"",IF(CW$8=0,CT37,IF(OR(CU37=0,CZ37=0),0,IF(OR(CU37="OG",CZ37="OG"),"OG",IF(AND(CS37=0,CX37=0),0,ROUNDUP((CS37*CU37+CX37*CZ37)/(CS37+CX37),2))))))</f>
        <v>0</v>
      </c>
      <c r="DD37" s="66"/>
      <c r="DE37" s="66"/>
      <c r="DF37" s="37"/>
      <c r="DG37" s="40"/>
      <c r="DH37" s="38"/>
      <c r="DI37" s="39"/>
      <c r="DJ37" s="39"/>
      <c r="DK37" s="37"/>
      <c r="DL37" s="40"/>
      <c r="DM37" s="38"/>
      <c r="DN37" s="39"/>
      <c r="DO37" s="39"/>
      <c r="DP37" s="40"/>
      <c r="DQ37" s="39" t="str">
        <f t="shared" ref="DQ37:DQ42" si="117">IF(DG$8=0,"",IF(DL$8=0,DI37,IF(OR(DP37=0,DP37="ABS",DP37="a"),"ABS",IF(OR(DP37=0,DP37=" ",DP37=""),0,IF(DR37&gt;4,"OG",IF(DR37=4,"A+",IF(DR37&gt;=3.6,"A",IF(DR37&gt;=3.2,"B+",IF(DR37&gt;=2.8,"B",IF(DR37&gt;=2.4,"C+",IF(DR37&gt;=2,"C",IF(DR37&gt;=1.6,"D","NG"))))))))))))</f>
        <v>ABS</v>
      </c>
      <c r="DR37" s="39">
        <f t="shared" ref="DR37:DR42" si="118">IF(DG$8=0,"",IF(DL$8=0,DI37,IF(OR(DJ37=0,DO37=0),0,IF(OR(DJ37="OG",DO37="OG"),"OG",IF(AND(DH37=0,DM37=0),0,ROUNDUP((DH37*DJ37+DM37*DO37)/(DH37+DM37),2))))))</f>
        <v>0</v>
      </c>
      <c r="DS37" s="66"/>
      <c r="DT37" s="66"/>
      <c r="DU37" s="35"/>
      <c r="DV37" s="35"/>
      <c r="DW37" s="35"/>
      <c r="DX37" s="35"/>
      <c r="DY37" s="35"/>
      <c r="DZ37" s="35"/>
      <c r="EA37" s="35">
        <f>RANK(DY37,$DY$10:$DY$38,0)</f>
        <v>19</v>
      </c>
      <c r="EB37" s="28"/>
    </row>
    <row r="38" spans="1:132" ht="19.5">
      <c r="A38" s="4"/>
      <c r="B38" s="4"/>
      <c r="C38" s="4"/>
      <c r="D38" s="4"/>
      <c r="E38" s="37"/>
      <c r="F38" s="40"/>
      <c r="G38" s="38"/>
      <c r="H38" s="39"/>
      <c r="I38" s="39"/>
      <c r="J38" s="37"/>
      <c r="K38" s="40"/>
      <c r="L38" s="38"/>
      <c r="M38" s="39"/>
      <c r="N38" s="39"/>
      <c r="O38" s="40"/>
      <c r="P38" s="39" t="str">
        <f t="shared" si="103"/>
        <v>ABS</v>
      </c>
      <c r="Q38" s="39">
        <f t="shared" si="104"/>
        <v>0</v>
      </c>
      <c r="R38" s="66"/>
      <c r="S38" s="66"/>
      <c r="T38" s="37"/>
      <c r="U38" s="40"/>
      <c r="V38" s="38"/>
      <c r="W38" s="39"/>
      <c r="X38" s="39"/>
      <c r="Y38" s="37"/>
      <c r="Z38" s="40"/>
      <c r="AA38" s="38"/>
      <c r="AB38" s="39"/>
      <c r="AC38" s="39"/>
      <c r="AD38" s="40"/>
      <c r="AE38" s="39" t="str">
        <f t="shared" si="105"/>
        <v>ABS</v>
      </c>
      <c r="AF38" s="39">
        <f t="shared" si="106"/>
        <v>0</v>
      </c>
      <c r="AG38" s="66"/>
      <c r="AH38" s="66"/>
      <c r="AI38" s="37"/>
      <c r="AJ38" s="40"/>
      <c r="AK38" s="38"/>
      <c r="AL38" s="39"/>
      <c r="AM38" s="39"/>
      <c r="AN38" s="37"/>
      <c r="AO38" s="40"/>
      <c r="AP38" s="38"/>
      <c r="AQ38" s="39"/>
      <c r="AR38" s="39"/>
      <c r="AS38" s="40"/>
      <c r="AT38" s="39" t="str">
        <f t="shared" si="107"/>
        <v>ABS</v>
      </c>
      <c r="AU38" s="39">
        <f t="shared" si="108"/>
        <v>0</v>
      </c>
      <c r="AV38" s="66"/>
      <c r="AW38" s="66"/>
      <c r="AX38" s="37"/>
      <c r="AY38" s="40"/>
      <c r="AZ38" s="38"/>
      <c r="BA38" s="39"/>
      <c r="BB38" s="39"/>
      <c r="BC38" s="37"/>
      <c r="BD38" s="40"/>
      <c r="BE38" s="38"/>
      <c r="BF38" s="39"/>
      <c r="BG38" s="39"/>
      <c r="BH38" s="40">
        <f>'2NDML'!T38</f>
        <v>0</v>
      </c>
      <c r="BI38" s="39" t="str">
        <f t="shared" si="109"/>
        <v>ABS</v>
      </c>
      <c r="BJ38" s="39">
        <f t="shared" si="110"/>
        <v>0</v>
      </c>
      <c r="BK38" s="66"/>
      <c r="BL38" s="66"/>
      <c r="BM38" s="37"/>
      <c r="BN38" s="40"/>
      <c r="BO38" s="38"/>
      <c r="BP38" s="39"/>
      <c r="BQ38" s="39"/>
      <c r="BR38" s="37"/>
      <c r="BS38" s="40"/>
      <c r="BT38" s="38"/>
      <c r="BU38" s="39"/>
      <c r="BV38" s="39"/>
      <c r="BW38" s="40"/>
      <c r="BX38" s="39" t="str">
        <f t="shared" si="111"/>
        <v>ABS</v>
      </c>
      <c r="BY38" s="39">
        <f t="shared" si="112"/>
        <v>0</v>
      </c>
      <c r="BZ38" s="66"/>
      <c r="CA38" s="66"/>
      <c r="CB38" s="37"/>
      <c r="CC38" s="40"/>
      <c r="CD38" s="38"/>
      <c r="CE38" s="39"/>
      <c r="CF38" s="39"/>
      <c r="CG38" s="37"/>
      <c r="CH38" s="40"/>
      <c r="CI38" s="38"/>
      <c r="CJ38" s="39"/>
      <c r="CK38" s="39"/>
      <c r="CL38" s="40"/>
      <c r="CM38" s="39" t="str">
        <f t="shared" si="113"/>
        <v>ABS</v>
      </c>
      <c r="CN38" s="39">
        <f t="shared" si="114"/>
        <v>0</v>
      </c>
      <c r="CO38" s="66"/>
      <c r="CP38" s="66"/>
      <c r="CQ38" s="37"/>
      <c r="CR38" s="40"/>
      <c r="CS38" s="38"/>
      <c r="CT38" s="39"/>
      <c r="CU38" s="39"/>
      <c r="CV38" s="37"/>
      <c r="CW38" s="40"/>
      <c r="CX38" s="38"/>
      <c r="CY38" s="39"/>
      <c r="CZ38" s="39"/>
      <c r="DA38" s="40"/>
      <c r="DB38" s="39" t="str">
        <f t="shared" si="115"/>
        <v>ABS</v>
      </c>
      <c r="DC38" s="39">
        <f t="shared" si="116"/>
        <v>0</v>
      </c>
      <c r="DD38" s="66"/>
      <c r="DE38" s="66"/>
      <c r="DF38" s="37"/>
      <c r="DG38" s="40"/>
      <c r="DH38" s="38"/>
      <c r="DI38" s="39"/>
      <c r="DJ38" s="39"/>
      <c r="DK38" s="37"/>
      <c r="DL38" s="40"/>
      <c r="DM38" s="38"/>
      <c r="DN38" s="39"/>
      <c r="DO38" s="39"/>
      <c r="DP38" s="40"/>
      <c r="DQ38" s="39" t="str">
        <f t="shared" si="117"/>
        <v>ABS</v>
      </c>
      <c r="DR38" s="39">
        <f t="shared" si="118"/>
        <v>0</v>
      </c>
      <c r="DS38" s="66"/>
      <c r="DT38" s="66"/>
      <c r="DU38" s="35"/>
      <c r="DV38" s="35"/>
      <c r="DW38" s="35"/>
      <c r="DX38" s="35"/>
      <c r="DY38" s="35"/>
      <c r="DZ38" s="35"/>
      <c r="EA38" s="35">
        <f t="shared" si="102"/>
        <v>19</v>
      </c>
      <c r="EB38" s="28"/>
    </row>
    <row r="39" spans="1:132" ht="19.5">
      <c r="A39" s="4">
        <f>'2NDML'!A39</f>
        <v>30</v>
      </c>
      <c r="B39" s="4" t="str">
        <f>'2NDML'!B39</f>
        <v>ST0800034</v>
      </c>
      <c r="C39" s="4">
        <f>'2NDML'!C39</f>
        <v>200301</v>
      </c>
      <c r="D39" s="4" t="str">
        <f>'2NDML'!D39</f>
        <v>AALIYA LIMBU</v>
      </c>
      <c r="E39" s="37">
        <f t="shared" ref="E39:E65" si="119">_xlfn.XLOOKUP((_xlfn.XLOOKUP($C39,SYM,S1S,"ERROR",0,1)),SCODE,SUBTH,"ERROR",0,1)</f>
        <v>10</v>
      </c>
      <c r="F39" s="40">
        <f>'2NDML'!F39</f>
        <v>10</v>
      </c>
      <c r="G39" s="38">
        <f t="shared" si="1"/>
        <v>2.5</v>
      </c>
      <c r="H39" s="39" t="str">
        <f t="shared" si="32"/>
        <v>A+</v>
      </c>
      <c r="I39" s="39">
        <f t="shared" si="33"/>
        <v>4</v>
      </c>
      <c r="J39" s="37">
        <f t="shared" ref="J39:J65" si="120">_xlfn.XLOOKUP((_xlfn.XLOOKUP($C39,SYM,S1S,"ERROR",0,1)),SCODE,SUBPR,"ERROR",0,1)</f>
        <v>40</v>
      </c>
      <c r="K39" s="40">
        <f>'2NDML'!G39</f>
        <v>25</v>
      </c>
      <c r="L39" s="38">
        <f t="shared" si="3"/>
        <v>2.5</v>
      </c>
      <c r="M39" s="39" t="str">
        <f t="shared" si="34"/>
        <v>B</v>
      </c>
      <c r="N39" s="39">
        <f t="shared" si="35"/>
        <v>2.8</v>
      </c>
      <c r="O39" s="40">
        <f>'2NDML'!H39</f>
        <v>35</v>
      </c>
      <c r="P39" s="39" t="str">
        <f t="shared" si="103"/>
        <v>B+</v>
      </c>
      <c r="Q39" s="39">
        <f t="shared" si="104"/>
        <v>3.4</v>
      </c>
      <c r="R39" s="66" t="str">
        <f t="shared" ref="R39:R65" si="121">IF(O$8=0,0,IF(OR(O39=0,O39="ABS",O39="a"),"ABS",IF(OR(O39=0,O39=" ",O39=""),0,IF(OR(H39="NG",M39="NG"),"NG",IF((O39*100/O$8)&gt;100,"OG",IF((O39*100/O$8)&gt;=90,"A+",IF((O39*100/O$8)&gt;=80,"A",IF((O39*100/O$8)&gt;=70,"B+",IF((O39*100/O$8)&gt;=60,"B",IF((O39*100/O$8)&gt;=50,"C+",IF((O39*100/O$8)&gt;=40,"C",IF((O39*100/O$8)&gt;=35,"D","NG"))))))))))))</f>
        <v>B+</v>
      </c>
      <c r="S39" s="66">
        <f t="shared" ref="S39:S65" si="122">IF(O$8=0,0,IF(OR(O39=0,O39="ABS",O39="a"),0,IF(OR(O39=0,O39=" ",O39=""),0,IF(OR(H39="NG",M39="NG"),0,IF((O39*100/O$8)&gt;100,"OG",IF((O39*100/O$8)&gt;=90,4,IF((O39*100/O$8)&gt;=80,3.6,IF((O39*100/O$8)&gt;=70,3.2,IF((O39*100/O$8)&gt;=60,2.8,IF((O39*100/O$8)&gt;=50,2.4,IF((O39*100/O$8)&gt;=40,2,IF((O39*100/O$8)&gt;=35,1.6,0))))))))))))</f>
        <v>3.2</v>
      </c>
      <c r="T39" s="37">
        <f t="shared" ref="T39:T65" si="123">_xlfn.XLOOKUP((_xlfn.XLOOKUP($C39,SYM,S2S,"ERROR",0,1)),SCODE,SUBTH,"ERROR",0,1)</f>
        <v>10</v>
      </c>
      <c r="U39" s="40">
        <f>'2NDML'!J39</f>
        <v>9</v>
      </c>
      <c r="V39" s="38">
        <f t="shared" si="5"/>
        <v>2.5</v>
      </c>
      <c r="W39" s="39" t="str">
        <f t="shared" si="40"/>
        <v>A+</v>
      </c>
      <c r="X39" s="39">
        <f t="shared" si="41"/>
        <v>4</v>
      </c>
      <c r="Y39" s="37">
        <f t="shared" ref="Y39:Y65" si="124">_xlfn.XLOOKUP((_xlfn.XLOOKUP($C39,SYM,S2S,"ERROR",0,1)),SCODE,SUBPR,"ERROR",0,1)</f>
        <v>40</v>
      </c>
      <c r="Z39" s="40">
        <f>'2NDML'!K39</f>
        <v>25</v>
      </c>
      <c r="AA39" s="38">
        <f t="shared" si="7"/>
        <v>2.5</v>
      </c>
      <c r="AB39" s="39" t="str">
        <f t="shared" si="42"/>
        <v>B</v>
      </c>
      <c r="AC39" s="39">
        <f t="shared" si="43"/>
        <v>2.8</v>
      </c>
      <c r="AD39" s="40">
        <f>'2NDML'!L39</f>
        <v>34</v>
      </c>
      <c r="AE39" s="39" t="str">
        <f t="shared" si="105"/>
        <v>B+</v>
      </c>
      <c r="AF39" s="39">
        <f t="shared" si="106"/>
        <v>3.4</v>
      </c>
      <c r="AG39" s="66" t="str">
        <f t="shared" ref="AG39:AG65" si="125">IF(AD$8=0,0,IF(OR(AD39=0,AD39="ABS",AD39="a"),"ABS",IF(OR(AD39=0,AD39=" ",AD39=""),0,IF(OR(W39="NG",AB39="NG"),"NG",IF((AD39*100/AD$8)&gt;100,"OG",IF((AD39*100/AD$8)&gt;=90,"A+",IF((AD39*100/AD$8)&gt;=80,"A",IF((AD39*100/AD$8)&gt;=70,"B+",IF((AD39*100/AD$8)&gt;=60,"B",IF((AD39*100/AD$8)&gt;=50,"C+",IF((AD39*100/AD$8)&gt;=40,"C",IF((AD39*100/AD$8)&gt;=35,"D","NG"))))))))))))</f>
        <v>B</v>
      </c>
      <c r="AH39" s="66">
        <f t="shared" ref="AH39:AH65" si="126">IF(AD$8=0,0,IF(OR(AD39=0,AD39="ABS",AD39="a"),0,IF(OR(AD39=0,AD39=" ",AD39=""),0,IF(OR(W39="NG",AB39="NG"),0,IF((AD39*100/AD$8)&gt;100,"OG",IF((AD39*100/AD$8)&gt;=90,4,IF((AD39*100/AD$8)&gt;=80,3.6,IF((AD39*100/AD$8)&gt;=70,3.2,IF((AD39*100/AD$8)&gt;=60,2.8,IF((AD39*100/AD$8)&gt;=50,2.4,IF((AD39*100/AD$8)&gt;=40,2,IF((AD39*100/AD$8)&gt;=35,1.6,0))))))))))))</f>
        <v>2.8</v>
      </c>
      <c r="AI39" s="37">
        <f t="shared" ref="AI39:AI65" si="127">_xlfn.XLOOKUP((_xlfn.XLOOKUP($C39,SYM,S3S,"ERROR",0,1)),SCODE,SUBTH,"ERROR",0,1)</f>
        <v>10</v>
      </c>
      <c r="AJ39" s="40">
        <f>'2NDML'!N39</f>
        <v>10</v>
      </c>
      <c r="AK39" s="38">
        <f t="shared" si="9"/>
        <v>2.5</v>
      </c>
      <c r="AL39" s="39" t="str">
        <f t="shared" si="48"/>
        <v>A+</v>
      </c>
      <c r="AM39" s="39">
        <f t="shared" si="49"/>
        <v>4</v>
      </c>
      <c r="AN39" s="37">
        <f t="shared" ref="AN39:AN65" si="128">_xlfn.XLOOKUP((_xlfn.XLOOKUP($C39,SYM,S3S,"ERROR",0,1)),SCODE,SUBPR,"ERROR",0,1)</f>
        <v>40</v>
      </c>
      <c r="AO39" s="40">
        <f>'2NDML'!O39</f>
        <v>24</v>
      </c>
      <c r="AP39" s="38">
        <f t="shared" si="11"/>
        <v>2.5</v>
      </c>
      <c r="AQ39" s="39" t="str">
        <f t="shared" si="50"/>
        <v>B</v>
      </c>
      <c r="AR39" s="39">
        <f t="shared" si="51"/>
        <v>2.8</v>
      </c>
      <c r="AS39" s="40">
        <f>'2NDML'!P39</f>
        <v>34</v>
      </c>
      <c r="AT39" s="39" t="str">
        <f t="shared" si="107"/>
        <v>B+</v>
      </c>
      <c r="AU39" s="39">
        <f t="shared" si="108"/>
        <v>3.4</v>
      </c>
      <c r="AV39" s="66" t="str">
        <f t="shared" ref="AV39:AV65" si="129">IF(AS$8=0,0,IF(OR(AS39=0,AS39="ABS",AS39="a"),"ABS",IF(OR(AS39=0,AS39=" ",AS39=""),0,IF(OR(AL39="NG",AQ39="NG"),"NG",IF((AS39*100/AS$8)&gt;100,"OG",IF((AS39*100/AS$8)&gt;=90,"A+",IF((AS39*100/AS$8)&gt;=80,"A",IF((AS39*100/AS$8)&gt;=70,"B+",IF((AS39*100/AS$8)&gt;=60,"B",IF((AS39*100/AS$8)&gt;=50,"C+",IF((AS39*100/AS$8)&gt;=40,"C",IF((AS39*100/AS$8)&gt;=35,"D","NG"))))))))))))</f>
        <v>B</v>
      </c>
      <c r="AW39" s="66">
        <f t="shared" ref="AW39:AW65" si="130">IF(AS$8=0,0,IF(OR(AS39=0,AS39="ABS",AS39="a"),0,IF(OR(AS39=0,AS39=" ",AS39=""),0,IF(OR(AL39="NG",AQ39="NG"),0,IF((AS39*100/AS$8)&gt;100,"OG",IF((AS39*100/AS$8)&gt;=90,4,IF((AS39*100/AS$8)&gt;=80,3.6,IF((AS39*100/AS$8)&gt;=70,3.2,IF((AS39*100/AS$8)&gt;=60,2.8,IF((AS39*100/AS$8)&gt;=50,2.4,IF((AS39*100/AS$8)&gt;=40,2,IF((AS39*100/AS$8)&gt;=35,1.6,0))))))))))))</f>
        <v>2.8</v>
      </c>
      <c r="AX39" s="37">
        <f t="shared" ref="AX39:AX65" si="131">_xlfn.XLOOKUP((_xlfn.XLOOKUP($C39,SYM,S4S,"ERROR",0,1)),SCODE,SUBTH,"ERROR",0,1)</f>
        <v>10</v>
      </c>
      <c r="AY39" s="40">
        <f>'2NDML'!R39</f>
        <v>9</v>
      </c>
      <c r="AZ39" s="38">
        <f t="shared" si="13"/>
        <v>2.5</v>
      </c>
      <c r="BA39" s="39" t="str">
        <f t="shared" si="56"/>
        <v>A+</v>
      </c>
      <c r="BB39" s="39">
        <f t="shared" si="57"/>
        <v>4</v>
      </c>
      <c r="BC39" s="37">
        <f t="shared" ref="BC39:BC65" si="132">_xlfn.XLOOKUP((_xlfn.XLOOKUP($C39,SYM,S4S,"ERROR",0,1)),SCODE,SUBPR,"ERROR",0,1)</f>
        <v>40</v>
      </c>
      <c r="BD39" s="40">
        <f>'2NDML'!S39</f>
        <v>24</v>
      </c>
      <c r="BE39" s="38">
        <f t="shared" si="15"/>
        <v>2.5</v>
      </c>
      <c r="BF39" s="39" t="str">
        <f t="shared" si="58"/>
        <v>B</v>
      </c>
      <c r="BG39" s="39">
        <f t="shared" si="59"/>
        <v>2.8</v>
      </c>
      <c r="BH39" s="40">
        <f>'2NDML'!T39</f>
        <v>33</v>
      </c>
      <c r="BI39" s="39" t="str">
        <f t="shared" si="109"/>
        <v>B+</v>
      </c>
      <c r="BJ39" s="39">
        <f t="shared" si="110"/>
        <v>3.4</v>
      </c>
      <c r="BK39" s="66" t="str">
        <f t="shared" ref="BK39:BK65" si="133">IF(BH$8=0,0,IF(OR(BH39=0,BH39="ABS",BH39="a"),"ABS",IF(OR(BH39=0,BH39=" ",BH39=""),0,IF(OR(BA39="NG",BF39="NG"),"NG",IF((BH39*100/BH$8)&gt;100,"OG",IF((BH39*100/BH$8)&gt;=90,"A+",IF((BH39*100/BH$8)&gt;=80,"A",IF((BH39*100/BH$8)&gt;=70,"B+",IF((BH39*100/BH$8)&gt;=60,"B",IF((BH39*100/BH$8)&gt;=50,"C+",IF((BH39*100/BH$8)&gt;=40,"C",IF((BH39*100/BH$8)&gt;=35,"D","NG"))))))))))))</f>
        <v>B</v>
      </c>
      <c r="BL39" s="66">
        <f t="shared" ref="BL39:BL65" si="134">IF(BH$8=0,0,IF(OR(BH39=0,BH39="ABS",BH39="a"),0,IF(OR(BH39=0,BH39=" ",BH39=""),0,IF(OR(BA39="NG",BF39="NG"),0,IF((BH39*100/BH$8)&gt;100,"OG",IF((BH39*100/BH$8)&gt;=90,4,IF((BH39*100/BH$8)&gt;=80,3.6,IF((BH39*100/BH$8)&gt;=70,3.2,IF((BH39*100/BH$8)&gt;=60,2.8,IF((BH39*100/BH$8)&gt;=50,2.4,IF((BH39*100/BH$8)&gt;=40,2,IF((BH39*100/BH$8)&gt;=35,1.6,0))))))))))))</f>
        <v>2.8</v>
      </c>
      <c r="BM39" s="37">
        <f t="shared" ref="BM39:BM65" si="135">_xlfn.XLOOKUP((_xlfn.XLOOKUP($C39,SYM,S5S,"ERROR",0,1)),SCODE,SUBTH,"ERROR",0,1)</f>
        <v>10</v>
      </c>
      <c r="BN39" s="40">
        <f>'2NDML'!V39</f>
        <v>7</v>
      </c>
      <c r="BO39" s="38">
        <f t="shared" si="17"/>
        <v>2.5</v>
      </c>
      <c r="BP39" s="39" t="str">
        <f t="shared" si="64"/>
        <v>B+</v>
      </c>
      <c r="BQ39" s="39">
        <f t="shared" si="65"/>
        <v>3.2</v>
      </c>
      <c r="BR39" s="37">
        <f t="shared" ref="BR39:BR65" si="136">_xlfn.XLOOKUP((_xlfn.XLOOKUP($C39,SYM,S5S,"ERROR",0,1)),SCODE,SUBPR,"ERROR",0,1)</f>
        <v>40</v>
      </c>
      <c r="BS39" s="40">
        <f>'2NDML'!W39</f>
        <v>25</v>
      </c>
      <c r="BT39" s="38">
        <f t="shared" si="19"/>
        <v>2.5</v>
      </c>
      <c r="BU39" s="39" t="str">
        <f t="shared" si="66"/>
        <v>B</v>
      </c>
      <c r="BV39" s="39">
        <f t="shared" si="67"/>
        <v>2.8</v>
      </c>
      <c r="BW39" s="40">
        <f>'2NDML'!X39</f>
        <v>32</v>
      </c>
      <c r="BX39" s="39" t="str">
        <f t="shared" si="111"/>
        <v>B</v>
      </c>
      <c r="BY39" s="39">
        <f t="shared" si="112"/>
        <v>3</v>
      </c>
      <c r="BZ39" s="66" t="str">
        <f t="shared" ref="BZ39:BZ65" si="137">IF(BW$8=0,0,IF(OR(BW39=0,BW39="ABS",BW39="a"),"ABS",IF(OR(BW39=0,BW39=" ",BW39=""),0,IF(OR(BP39="NG",BU39="NG"),"NG",IF((BW39*100/BW$8)&gt;100,"OG",IF((BW39*100/BW$8)&gt;=90,"A+",IF((BW39*100/BW$8)&gt;=80,"A",IF((BW39*100/BW$8)&gt;=70,"B+",IF((BW39*100/BW$8)&gt;=60,"B",IF((BW39*100/BW$8)&gt;=50,"C+",IF((BW39*100/BW$8)&gt;=40,"C",IF((BW39*100/BW$8)&gt;=35,"D","NG"))))))))))))</f>
        <v>B</v>
      </c>
      <c r="CA39" s="66">
        <f t="shared" ref="CA39:CA65" si="138">IF(BW$8=0,0,IF(OR(BW39=0,BW39="ABS",BW39="a"),0,IF(OR(BW39=0,BW39=" ",BW39=""),0,IF(OR(BP39="NG",BU39="NG"),0,IF((BW39*100/BW$8)&gt;100,"OG",IF((BW39*100/BW$8)&gt;=90,4,IF((BW39*100/BW$8)&gt;=80,3.6,IF((BW39*100/BW$8)&gt;=70,3.2,IF((BW39*100/BW$8)&gt;=60,2.8,IF((BW39*100/BW$8)&gt;=50,2.4,IF((BW39*100/BW$8)&gt;=40,2,IF((BW39*100/BW$8)&gt;=35,1.6,0))))))))))))</f>
        <v>2.8</v>
      </c>
      <c r="CB39" s="37">
        <f t="shared" ref="CB39:CB65" si="139">_xlfn.XLOOKUP((_xlfn.XLOOKUP($C39,SYM,S6S,"ERROR",0,1)),SCODE,SUBTH,"ERROR",0,1)</f>
        <v>5</v>
      </c>
      <c r="CC39" s="40">
        <f>'2NDML'!Z39</f>
        <v>5</v>
      </c>
      <c r="CD39" s="38">
        <f t="shared" si="21"/>
        <v>2</v>
      </c>
      <c r="CE39" s="39" t="str">
        <f t="shared" si="72"/>
        <v>A+</v>
      </c>
      <c r="CF39" s="39">
        <f t="shared" si="73"/>
        <v>4</v>
      </c>
      <c r="CG39" s="37">
        <f t="shared" ref="CG39:CG65" si="140">_xlfn.XLOOKUP((_xlfn.XLOOKUP($C39,SYM,S6S,"ERROR",0,1)),SCODE,SUBPR,"ERROR",0,1)</f>
        <v>20</v>
      </c>
      <c r="CH39" s="40">
        <f>'2NDML'!AA39</f>
        <v>18</v>
      </c>
      <c r="CI39" s="38">
        <f t="shared" si="23"/>
        <v>2</v>
      </c>
      <c r="CJ39" s="39" t="str">
        <f t="shared" si="74"/>
        <v>A+</v>
      </c>
      <c r="CK39" s="39">
        <f t="shared" si="75"/>
        <v>4</v>
      </c>
      <c r="CL39" s="40">
        <f>'2NDML'!AB39</f>
        <v>23</v>
      </c>
      <c r="CM39" s="39" t="str">
        <f t="shared" si="113"/>
        <v>A+</v>
      </c>
      <c r="CN39" s="39">
        <f t="shared" si="114"/>
        <v>4</v>
      </c>
      <c r="CO39" s="66" t="str">
        <f t="shared" ref="CO39:CO65" si="141">IF(CL$8=0,0,IF(OR(CL39=0,CL39="ABS",CL39="a"),"ABS",IF(OR(CL39=0,CL39=" ",CL39=""),0,IF(OR(CE39="NG",CJ39="NG"),"NG",IF((CL39*100/CL$8)&gt;100,"OG",IF((CL39*100/CL$8)&gt;=90,"A+",IF((CL39*100/CL$8)&gt;=80,"A",IF((CL39*100/CL$8)&gt;=70,"B+",IF((CL39*100/CL$8)&gt;=60,"B",IF((CL39*100/CL$8)&gt;=50,"C+",IF((CL39*100/CL$8)&gt;=40,"C",IF((CL39*100/CL$8)&gt;=35,"D","NG"))))))))))))</f>
        <v>A+</v>
      </c>
      <c r="CP39" s="66">
        <f t="shared" ref="CP39:CP65" si="142">IF(CL$8=0,0,IF(OR(CL39=0,CL39="ABS",CL39="a"),0,IF(OR(CL39=0,CL39=" ",CL39=""),0,IF(OR(CE39="NG",CJ39="NG"),0,IF((CL39*100/CL$8)&gt;100,"OG",IF((CL39*100/CL$8)&gt;=90,4,IF((CL39*100/CL$8)&gt;=80,3.6,IF((CL39*100/CL$8)&gt;=70,3.2,IF((CL39*100/CL$8)&gt;=60,2.8,IF((CL39*100/CL$8)&gt;=50,2.4,IF((CL39*100/CL$8)&gt;=40,2,IF((CL39*100/CL$8)&gt;=35,1.6,0))))))))))))</f>
        <v>4</v>
      </c>
      <c r="CQ39" s="37">
        <f t="shared" ref="CQ39:CQ65" si="143">_xlfn.XLOOKUP((_xlfn.XLOOKUP($C39,SYM,S7S,"ERROR",0,1)),SCODE,SUBTH,"ERROR",0,1)</f>
        <v>5</v>
      </c>
      <c r="CR39" s="40">
        <f>'2NDML'!AD39</f>
        <v>5</v>
      </c>
      <c r="CS39" s="38">
        <f t="shared" si="25"/>
        <v>2</v>
      </c>
      <c r="CT39" s="39" t="str">
        <f t="shared" si="80"/>
        <v>A+</v>
      </c>
      <c r="CU39" s="39">
        <f t="shared" si="81"/>
        <v>4</v>
      </c>
      <c r="CV39" s="37">
        <f t="shared" ref="CV39:CV65" si="144">_xlfn.XLOOKUP((_xlfn.XLOOKUP($C39,SYM,S7S,"ERROR",0,1)),SCODE,SUBPR,"ERROR",0,1)</f>
        <v>20</v>
      </c>
      <c r="CW39" s="40">
        <f>'2NDML'!AE39</f>
        <v>18</v>
      </c>
      <c r="CX39" s="38">
        <f t="shared" si="27"/>
        <v>2</v>
      </c>
      <c r="CY39" s="39" t="str">
        <f t="shared" si="82"/>
        <v>A+</v>
      </c>
      <c r="CZ39" s="39">
        <f t="shared" si="83"/>
        <v>4</v>
      </c>
      <c r="DA39" s="40">
        <f>'2NDML'!AF39</f>
        <v>23</v>
      </c>
      <c r="DB39" s="39" t="str">
        <f t="shared" si="115"/>
        <v>A+</v>
      </c>
      <c r="DC39" s="39">
        <f t="shared" si="116"/>
        <v>4</v>
      </c>
      <c r="DD39" s="66" t="str">
        <f t="shared" ref="DD39:DD65" si="145">IF(DA$8=0,0,IF(OR(DA39=0,DA39="ABS",DA39="a"),"ABS",IF(OR(DA39=0,DA39=" ",DA39=""),0,IF(OR(CT39="NG",CY39="NG"),"NG",IF((DA39*100/DA$8)&gt;100,"OG",IF((DA39*100/DA$8)&gt;=90,"A+",IF((DA39*100/DA$8)&gt;=80,"A",IF((DA39*100/DA$8)&gt;=70,"B+",IF((DA39*100/DA$8)&gt;=60,"B",IF((DA39*100/DA$8)&gt;=50,"C+",IF((DA39*100/DA$8)&gt;=40,"C",IF((DA39*100/DA$8)&gt;=35,"D","NG"))))))))))))</f>
        <v>A+</v>
      </c>
      <c r="DE39" s="66">
        <f t="shared" ref="DE39:DE65" si="146">IF(DA$8=0,0,IF(OR(DA39=0,DA39="ABS",DA39="a"),0,IF(OR(DA39=0,DA39=" ",DA39=""),0,IF(OR(CT39="NG",CY39="NG"),0,IF((DA39*100/DA$8)&gt;100,"OG",IF((DA39*100/DA$8)&gt;=90,4,IF((DA39*100/DA$8)&gt;=80,3.6,IF((DA39*100/DA$8)&gt;=70,3.2,IF((DA39*100/DA$8)&gt;=60,2.8,IF((DA39*100/DA$8)&gt;=50,2.4,IF((DA39*100/DA$8)&gt;=40,2,IF((DA39*100/DA$8)&gt;=35,1.6,0))))))))))))</f>
        <v>4</v>
      </c>
      <c r="DF39" s="37">
        <f t="shared" ref="DF39:DF65" si="147">_xlfn.XLOOKUP((_xlfn.XLOOKUP($C39,SYM,S8S,"ERROR",0,1)),SCODE,SUBTH,"ERROR",0,1)</f>
        <v>5</v>
      </c>
      <c r="DG39" s="40">
        <f>'2NDML'!AH39</f>
        <v>5</v>
      </c>
      <c r="DH39" s="38">
        <f t="shared" si="29"/>
        <v>2</v>
      </c>
      <c r="DI39" s="39" t="str">
        <f t="shared" si="88"/>
        <v>A+</v>
      </c>
      <c r="DJ39" s="39">
        <f t="shared" si="89"/>
        <v>4</v>
      </c>
      <c r="DK39" s="37">
        <f t="shared" ref="DK39:DK65" si="148">_xlfn.XLOOKUP((_xlfn.XLOOKUP($C39,SYM,S8S,"ERROR",0,1)),SCODE,SUBPR,"ERROR",0,1)</f>
        <v>20</v>
      </c>
      <c r="DL39" s="40">
        <f>'2NDML'!AI39</f>
        <v>18</v>
      </c>
      <c r="DM39" s="38">
        <f t="shared" si="31"/>
        <v>2</v>
      </c>
      <c r="DN39" s="39" t="str">
        <f t="shared" si="90"/>
        <v>A+</v>
      </c>
      <c r="DO39" s="39">
        <f t="shared" si="91"/>
        <v>4</v>
      </c>
      <c r="DP39" s="40">
        <f>'2NDML'!AJ39</f>
        <v>23</v>
      </c>
      <c r="DQ39" s="39" t="str">
        <f t="shared" si="117"/>
        <v>A+</v>
      </c>
      <c r="DR39" s="39">
        <f t="shared" si="118"/>
        <v>4</v>
      </c>
      <c r="DS39" s="66" t="str">
        <f t="shared" ref="DS39:DS65" si="149">IF(DP$8=0,0,IF(OR(DP39=0,DP39="ABS",DP39="a"),"ABS",IF(OR(DP39=0,DP39=" ",DP39=""),0,IF(OR(DI39="NG",DN39="NG"),"NG",IF((DP39*100/DP$8)&gt;100,"OG",IF((DP39*100/DP$8)&gt;=90,"A+",IF((DP39*100/DP$8)&gt;=80,"A",IF((DP39*100/DP$8)&gt;=70,"B+",IF((DP39*100/DP$8)&gt;=60,"B",IF((DP39*100/DP$8)&gt;=50,"C+",IF((DP39*100/DP$8)&gt;=40,"C",IF((DP39*100/DP$8)&gt;=35,"D","NG"))))))))))))</f>
        <v>A+</v>
      </c>
      <c r="DT39" s="66">
        <f t="shared" ref="DT39:DT65" si="150">IF(DP$8=0,0,IF(OR(DP39=0,DP39="ABS",DP39="a"),0,IF(OR(DP39=0,DP39=" ",DP39=""),0,IF(OR(DI39="NG",DN39="NG"),0,IF((DP39*100/DP$8)&gt;100,"OG",IF((DP39*100/DP$8)&gt;=90,4,IF((DP39*100/DP$8)&gt;=80,3.6,IF((DP39*100/DP$8)&gt;=70,3.2,IF((DP39*100/DP$8)&gt;=60,2.8,IF((DP39*100/DP$8)&gt;=50,2.4,IF((DP39*100/DP$8)&gt;=40,2,IF((DP39*100/DP$8)&gt;=35,1.6,0))))))))))))</f>
        <v>4</v>
      </c>
      <c r="DU39" s="35">
        <f t="shared" si="96"/>
        <v>37</v>
      </c>
      <c r="DV39" s="35">
        <f t="shared" ref="DV39:DV49" si="151">IF(COUNTIF(E39:DC39,"ABS")&gt;0,"ABS",IF(COUNTIF(E39:DC39,"NG")&gt;0,"NG",IF(COUNTIF(E39:DC39,"OG")&gt;0,"OG",IF(AND($F$6="C",COUNTIF(H39:Q39,"ABS")&lt;=0,COUNTIF(H39:Q39,"NG")&lt;=0,COUNTIF(H39:Q39,"OG")&lt;=0),G39*I39+L39*N39,0)+IF(AND($U$6="C",COUNTIF(W39:AF39,"ABS")&lt;=0,COUNTIF(W39:AF39,"NG")&lt;=0,COUNTIF(W39:AF39,"OG")&lt;=0),V39*X39+AA39*AC39,0)+IF(AND($AJ$6="C",COUNTIF(AL39:AU39,"ABS")&lt;=0,COUNTIF(AL39:AU39,"NG")&lt;=0,COUNTIF(AL39:AU39,"OG")&lt;=0),AK39*AM39+AP39*AR39,0)+IF(AND($AY$6="C",COUNTIF(BA39:BJ39,"ABS")&lt;=0,COUNTIF(BA39:BJ39,"NG")&lt;=0,COUNTIF(BA39:BJ39,"OG")&lt;=0),AZ39*BB39+BE39*BG39,0)+IF(AND($BN$6="C",COUNTIF(BP39:BY39,"ABS")&lt;=0,COUNTIF(BP39:BY39,"NG")&lt;=0,COUNTIF(BP39:BY39,"OG")&lt;=0),BO39*BQ39+BT39*BV39,0)+IF(AND($CC$6="C",COUNTIF(CE39:CN39,"ABS")&lt;=0,COUNTIF(CE39:CN39,"NG")&lt;=0,COUNTIF(CE39:CN39,"OG")&lt;=0),CD39*CF39+CI39*CK39,0)+IF(AND($CR$6="C",COUNTIF(CT39:DC39,"ABS")&lt;=0,COUNTIF(CT39:DC39,"NG")&lt;=0,COUNTIF(CT39:DC39,"OG")&lt;=0),CS39*CU39+CX39*CZ39,0)+IF(AND($DG$6="C",COUNTIF(DI39:DR39,"ABS")&lt;=0,COUNTIF(DI39:DR39,"NG")&lt;=0,COUNTIF(DI39:DR39,"OG")&lt;=0),DH39*DJ39+DM39*DO39,0))))</f>
        <v>131</v>
      </c>
      <c r="DW39" s="35">
        <f t="shared" ref="DW39:DW65" si="152">IF(COUNTIF(E39:DC39,"ABS")&gt;0,"ABS",IF(COUNTIF(E39:DC39,"NG")&gt;0,"NG",IF(COUNTIF(E39:DC39,"OG")&gt;0,"OG",IF(AND($F$6="C",COUNTIF(H39:Q39,"ABS")&lt;=0,COUNTIF(H39:Q39,"NG")&lt;=0,COUNTIF(H39:Q39,"OG")&lt;=0),(G39+L39)*Q39,0)+IF(AND($U$6="C",COUNTIF(W39:AF39,"ABS")&lt;=0,COUNTIF(W39:AF39,"NG")&lt;=0,COUNTIF(W39:AF39,"OG")&lt;=0),(V39+AA39)*AF39,0)+IF(AND($AJ$6="C",COUNTIF(AL39:AU39,"ABS")&lt;=0,COUNTIF(AL39:AU39,"NG")&lt;=0,COUNTIF(AL39:AU39,"OG")&lt;=0),(AK39+AP39)*AU39,0)+IF(AND($AY$6="C",COUNTIF(BA39:BJ39,"ABS")&lt;=0,COUNTIF(BA39:BJ39,"NG")&lt;=0,COUNTIF(BA39:BJ39,"OG")&lt;=0),(AZ39+BE39)*BJ39,0)+IF(AND($BN$6="C",COUNTIF(BP39:BY39,"ABS")&lt;=0,COUNTIF(BP39:BY39,"NG")&lt;=0,COUNTIF(BP39:BY39,"OG")&lt;=0),(BO39+BT39)*BY39,0)+IF(AND($CC$6="C",COUNTIF(CE39:CN39,"ABS")&lt;=0,COUNTIF(CE39:CN39,"NG")&lt;=0,COUNTIF(CE39:CN39,"OG")&lt;=0),(CD39+CI39)*CN39,0)+IF(AND($CR$6="C",COUNTIF(CT39:DC39,"ABS")&lt;=0,COUNTIF(CT39:DC39,"NG")&lt;=0,COUNTIF(CT39:DC39,"OG")&lt;=0),(CS39+CX39)*DC39,0)+IF(AND($DG$6="C",COUNTIF(DI39:DR39,"ABS")&lt;=0,COUNTIF(DI39:DR39,"NG")&lt;=0,COUNTIF(DI39:DR39,"OG")&lt;=0),(DH39+DM39)*DR39,0))))</f>
        <v>131</v>
      </c>
      <c r="DX39" s="35" t="str">
        <f t="shared" ref="DX39:DX49" si="153">IF(COUNTIF(E39:DC39,"ABS")&gt;0,"ABS",IF(COUNTIF(E39:DC39,"NG")&gt;0,"NG",IF(COUNTIF(E39:DC39,"OG")&gt;0,"OG"," ")))</f>
        <v/>
      </c>
      <c r="DY39" s="35">
        <f t="shared" si="100"/>
        <v>3.54</v>
      </c>
      <c r="DZ39" s="67">
        <f t="shared" si="101"/>
        <v>3.54</v>
      </c>
      <c r="EA39" s="35">
        <f>RANK(DY39,$DY$39:$DY$67,0)</f>
        <v>1</v>
      </c>
      <c r="EB39" s="28">
        <f>'2NDML'!AO39</f>
        <v>54</v>
      </c>
    </row>
    <row r="40" spans="1:132" ht="19.5">
      <c r="A40" s="4">
        <f>'2NDML'!A40</f>
        <v>31</v>
      </c>
      <c r="B40" s="4" t="str">
        <f>'2NDML'!B40</f>
        <v>ST0790099</v>
      </c>
      <c r="C40" s="4">
        <f>'2NDML'!C40</f>
        <v>200302</v>
      </c>
      <c r="D40" s="4" t="str">
        <f>'2NDML'!D40</f>
        <v>AAYUB B.K.</v>
      </c>
      <c r="E40" s="37">
        <f t="shared" si="119"/>
        <v>10</v>
      </c>
      <c r="F40" s="40">
        <f>'2NDML'!F40</f>
        <v>7</v>
      </c>
      <c r="G40" s="38">
        <f t="shared" si="1"/>
        <v>2.5</v>
      </c>
      <c r="H40" s="39" t="str">
        <f t="shared" si="32"/>
        <v>B+</v>
      </c>
      <c r="I40" s="39">
        <f t="shared" si="33"/>
        <v>3.2</v>
      </c>
      <c r="J40" s="37">
        <f t="shared" si="120"/>
        <v>40</v>
      </c>
      <c r="K40" s="40">
        <f>'2NDML'!G40</f>
        <v>25</v>
      </c>
      <c r="L40" s="38">
        <f t="shared" si="3"/>
        <v>2.5</v>
      </c>
      <c r="M40" s="39" t="str">
        <f t="shared" si="34"/>
        <v>B</v>
      </c>
      <c r="N40" s="39">
        <f t="shared" si="35"/>
        <v>2.8</v>
      </c>
      <c r="O40" s="40">
        <f>'2NDML'!H40</f>
        <v>32</v>
      </c>
      <c r="P40" s="39" t="str">
        <f t="shared" si="103"/>
        <v>B</v>
      </c>
      <c r="Q40" s="39">
        <f t="shared" si="104"/>
        <v>3</v>
      </c>
      <c r="R40" s="66" t="str">
        <f t="shared" si="121"/>
        <v>B</v>
      </c>
      <c r="S40" s="66">
        <f t="shared" si="122"/>
        <v>2.8</v>
      </c>
      <c r="T40" s="37">
        <f t="shared" si="123"/>
        <v>10</v>
      </c>
      <c r="U40" s="40">
        <f>'2NDML'!J40</f>
        <v>6</v>
      </c>
      <c r="V40" s="38">
        <f t="shared" si="5"/>
        <v>2.5</v>
      </c>
      <c r="W40" s="39" t="str">
        <f t="shared" si="40"/>
        <v>B</v>
      </c>
      <c r="X40" s="39">
        <f t="shared" si="41"/>
        <v>2.8</v>
      </c>
      <c r="Y40" s="37">
        <f t="shared" si="124"/>
        <v>40</v>
      </c>
      <c r="Z40" s="40">
        <f>'2NDML'!K40</f>
        <v>25</v>
      </c>
      <c r="AA40" s="38">
        <f t="shared" si="7"/>
        <v>2.5</v>
      </c>
      <c r="AB40" s="39" t="str">
        <f t="shared" si="42"/>
        <v>B</v>
      </c>
      <c r="AC40" s="39">
        <f t="shared" si="43"/>
        <v>2.8</v>
      </c>
      <c r="AD40" s="40">
        <f>'2NDML'!L40</f>
        <v>31</v>
      </c>
      <c r="AE40" s="39" t="str">
        <f t="shared" si="105"/>
        <v>B</v>
      </c>
      <c r="AF40" s="39">
        <f t="shared" si="106"/>
        <v>2.8</v>
      </c>
      <c r="AG40" s="66" t="str">
        <f t="shared" si="125"/>
        <v>B</v>
      </c>
      <c r="AH40" s="66">
        <f t="shared" si="126"/>
        <v>2.8</v>
      </c>
      <c r="AI40" s="37">
        <f t="shared" si="127"/>
        <v>10</v>
      </c>
      <c r="AJ40" s="40">
        <f>'2NDML'!N40</f>
        <v>4</v>
      </c>
      <c r="AK40" s="38">
        <f t="shared" si="9"/>
        <v>2.5</v>
      </c>
      <c r="AL40" s="39" t="str">
        <f t="shared" si="48"/>
        <v>C</v>
      </c>
      <c r="AM40" s="39">
        <f t="shared" si="49"/>
        <v>2</v>
      </c>
      <c r="AN40" s="37">
        <f t="shared" si="128"/>
        <v>40</v>
      </c>
      <c r="AO40" s="40">
        <f>'2NDML'!O40</f>
        <v>22</v>
      </c>
      <c r="AP40" s="38">
        <f t="shared" si="11"/>
        <v>2.5</v>
      </c>
      <c r="AQ40" s="39" t="str">
        <f t="shared" si="50"/>
        <v>C+</v>
      </c>
      <c r="AR40" s="39">
        <f t="shared" si="51"/>
        <v>2.4</v>
      </c>
      <c r="AS40" s="40">
        <f>'2NDML'!P40</f>
        <v>26</v>
      </c>
      <c r="AT40" s="39" t="str">
        <f t="shared" si="107"/>
        <v>C</v>
      </c>
      <c r="AU40" s="39">
        <f t="shared" si="108"/>
        <v>2.2000000000000002</v>
      </c>
      <c r="AV40" s="66" t="str">
        <f t="shared" si="129"/>
        <v>C+</v>
      </c>
      <c r="AW40" s="66">
        <f t="shared" si="130"/>
        <v>2.4</v>
      </c>
      <c r="AX40" s="37">
        <f t="shared" si="131"/>
        <v>10</v>
      </c>
      <c r="AY40" s="40">
        <f>'2NDML'!R40</f>
        <v>5</v>
      </c>
      <c r="AZ40" s="38">
        <f t="shared" si="13"/>
        <v>2.5</v>
      </c>
      <c r="BA40" s="39" t="str">
        <f t="shared" si="56"/>
        <v>C+</v>
      </c>
      <c r="BB40" s="39">
        <f t="shared" si="57"/>
        <v>2.4</v>
      </c>
      <c r="BC40" s="37">
        <f t="shared" si="132"/>
        <v>40</v>
      </c>
      <c r="BD40" s="40">
        <f>'2NDML'!S40</f>
        <v>21</v>
      </c>
      <c r="BE40" s="38">
        <f t="shared" si="15"/>
        <v>2.5</v>
      </c>
      <c r="BF40" s="39" t="str">
        <f t="shared" si="58"/>
        <v>C+</v>
      </c>
      <c r="BG40" s="39">
        <f t="shared" si="59"/>
        <v>2.4</v>
      </c>
      <c r="BH40" s="40">
        <f>'2NDML'!T40</f>
        <v>26</v>
      </c>
      <c r="BI40" s="39" t="str">
        <f t="shared" si="109"/>
        <v>C+</v>
      </c>
      <c r="BJ40" s="39">
        <f t="shared" si="110"/>
        <v>2.4</v>
      </c>
      <c r="BK40" s="66" t="str">
        <f t="shared" si="133"/>
        <v>C+</v>
      </c>
      <c r="BL40" s="66">
        <f t="shared" si="134"/>
        <v>2.4</v>
      </c>
      <c r="BM40" s="37">
        <f t="shared" si="135"/>
        <v>10</v>
      </c>
      <c r="BN40" s="40">
        <f>'2NDML'!V40</f>
        <v>6</v>
      </c>
      <c r="BO40" s="38">
        <f t="shared" si="17"/>
        <v>2.5</v>
      </c>
      <c r="BP40" s="39" t="str">
        <f t="shared" si="64"/>
        <v>B</v>
      </c>
      <c r="BQ40" s="39">
        <f t="shared" si="65"/>
        <v>2.8</v>
      </c>
      <c r="BR40" s="37">
        <f t="shared" si="136"/>
        <v>40</v>
      </c>
      <c r="BS40" s="40">
        <f>'2NDML'!W40</f>
        <v>25</v>
      </c>
      <c r="BT40" s="38">
        <f t="shared" si="19"/>
        <v>2.5</v>
      </c>
      <c r="BU40" s="39" t="str">
        <f t="shared" si="66"/>
        <v>B</v>
      </c>
      <c r="BV40" s="39">
        <f t="shared" si="67"/>
        <v>2.8</v>
      </c>
      <c r="BW40" s="40">
        <f>'2NDML'!X40</f>
        <v>31</v>
      </c>
      <c r="BX40" s="39" t="str">
        <f t="shared" si="111"/>
        <v>B</v>
      </c>
      <c r="BY40" s="39">
        <f t="shared" si="112"/>
        <v>2.8</v>
      </c>
      <c r="BZ40" s="66" t="str">
        <f t="shared" si="137"/>
        <v>B</v>
      </c>
      <c r="CA40" s="66">
        <f t="shared" si="138"/>
        <v>2.8</v>
      </c>
      <c r="CB40" s="37">
        <f t="shared" si="139"/>
        <v>5</v>
      </c>
      <c r="CC40" s="40">
        <f>'2NDML'!Z40</f>
        <v>3</v>
      </c>
      <c r="CD40" s="38">
        <f t="shared" si="21"/>
        <v>2</v>
      </c>
      <c r="CE40" s="39" t="str">
        <f t="shared" si="72"/>
        <v>B</v>
      </c>
      <c r="CF40" s="39">
        <f t="shared" si="73"/>
        <v>2.8</v>
      </c>
      <c r="CG40" s="37">
        <f t="shared" si="140"/>
        <v>20</v>
      </c>
      <c r="CH40" s="40">
        <f>'2NDML'!AA40</f>
        <v>15</v>
      </c>
      <c r="CI40" s="38">
        <f t="shared" si="23"/>
        <v>2</v>
      </c>
      <c r="CJ40" s="39" t="str">
        <f t="shared" si="74"/>
        <v>B+</v>
      </c>
      <c r="CK40" s="39">
        <f t="shared" si="75"/>
        <v>3.2</v>
      </c>
      <c r="CL40" s="40">
        <f>'2NDML'!AB40</f>
        <v>18</v>
      </c>
      <c r="CM40" s="39" t="str">
        <f t="shared" si="113"/>
        <v>B</v>
      </c>
      <c r="CN40" s="39">
        <f t="shared" si="114"/>
        <v>3</v>
      </c>
      <c r="CO40" s="66" t="str">
        <f t="shared" si="141"/>
        <v>B+</v>
      </c>
      <c r="CP40" s="66">
        <f t="shared" si="142"/>
        <v>3.2</v>
      </c>
      <c r="CQ40" s="37">
        <f t="shared" si="143"/>
        <v>5</v>
      </c>
      <c r="CR40" s="40">
        <f>'2NDML'!AD40</f>
        <v>4</v>
      </c>
      <c r="CS40" s="38">
        <f t="shared" si="25"/>
        <v>2</v>
      </c>
      <c r="CT40" s="39" t="str">
        <f t="shared" si="80"/>
        <v>A</v>
      </c>
      <c r="CU40" s="39">
        <f t="shared" si="81"/>
        <v>3.6</v>
      </c>
      <c r="CV40" s="37">
        <f t="shared" si="144"/>
        <v>20</v>
      </c>
      <c r="CW40" s="40">
        <f>'2NDML'!AE40</f>
        <v>15</v>
      </c>
      <c r="CX40" s="38">
        <f t="shared" si="27"/>
        <v>2</v>
      </c>
      <c r="CY40" s="39" t="str">
        <f t="shared" si="82"/>
        <v>B+</v>
      </c>
      <c r="CZ40" s="39">
        <f t="shared" si="83"/>
        <v>3.2</v>
      </c>
      <c r="DA40" s="40">
        <f>'2NDML'!AF40</f>
        <v>19</v>
      </c>
      <c r="DB40" s="39" t="str">
        <f t="shared" si="115"/>
        <v>B+</v>
      </c>
      <c r="DC40" s="39">
        <f t="shared" si="116"/>
        <v>3.4</v>
      </c>
      <c r="DD40" s="66" t="str">
        <f t="shared" si="145"/>
        <v>B+</v>
      </c>
      <c r="DE40" s="66">
        <f t="shared" si="146"/>
        <v>3.2</v>
      </c>
      <c r="DF40" s="37">
        <f t="shared" si="147"/>
        <v>5</v>
      </c>
      <c r="DG40" s="40">
        <f>'2NDML'!AH40</f>
        <v>2</v>
      </c>
      <c r="DH40" s="38">
        <f t="shared" si="29"/>
        <v>2</v>
      </c>
      <c r="DI40" s="39" t="str">
        <f t="shared" si="88"/>
        <v>C</v>
      </c>
      <c r="DJ40" s="39">
        <f t="shared" si="89"/>
        <v>2</v>
      </c>
      <c r="DK40" s="37">
        <f t="shared" si="148"/>
        <v>20</v>
      </c>
      <c r="DL40" s="40">
        <f>'2NDML'!AI40</f>
        <v>15</v>
      </c>
      <c r="DM40" s="38">
        <f t="shared" si="31"/>
        <v>2</v>
      </c>
      <c r="DN40" s="39" t="str">
        <f t="shared" si="90"/>
        <v>B+</v>
      </c>
      <c r="DO40" s="39">
        <f t="shared" si="91"/>
        <v>3.2</v>
      </c>
      <c r="DP40" s="40">
        <f>'2NDML'!AJ40</f>
        <v>17</v>
      </c>
      <c r="DQ40" s="39" t="str">
        <f t="shared" si="117"/>
        <v>C+</v>
      </c>
      <c r="DR40" s="39">
        <f t="shared" si="118"/>
        <v>2.6</v>
      </c>
      <c r="DS40" s="66" t="str">
        <f t="shared" si="149"/>
        <v>B</v>
      </c>
      <c r="DT40" s="66">
        <f t="shared" si="150"/>
        <v>2.8</v>
      </c>
      <c r="DU40" s="35">
        <f t="shared" si="96"/>
        <v>37</v>
      </c>
      <c r="DV40" s="35">
        <f t="shared" si="151"/>
        <v>102</v>
      </c>
      <c r="DW40" s="35">
        <f t="shared" si="152"/>
        <v>102</v>
      </c>
      <c r="DX40" s="35" t="str">
        <f t="shared" si="153"/>
        <v/>
      </c>
      <c r="DY40" s="35">
        <f t="shared" si="100"/>
        <v>2.76</v>
      </c>
      <c r="DZ40" s="67">
        <f t="shared" si="101"/>
        <v>2.76</v>
      </c>
      <c r="EA40" s="35">
        <f t="shared" ref="EA40:EA65" si="154">RANK(DY40,$DY$39:$DY$67,0)</f>
        <v>22</v>
      </c>
      <c r="EB40" s="28">
        <f>'2NDML'!AO40</f>
        <v>55</v>
      </c>
    </row>
    <row r="41" spans="1:132" ht="19.5">
      <c r="A41" s="4">
        <f>'2NDML'!A41</f>
        <v>32</v>
      </c>
      <c r="B41" s="4" t="str">
        <f>'2NDML'!B41</f>
        <v>ST0800303</v>
      </c>
      <c r="C41" s="4">
        <f>'2NDML'!C41</f>
        <v>200303</v>
      </c>
      <c r="D41" s="4" t="str">
        <f>'2NDML'!D41</f>
        <v>ALIYA LIMBU</v>
      </c>
      <c r="E41" s="37">
        <f t="shared" si="119"/>
        <v>10</v>
      </c>
      <c r="F41" s="40">
        <f>'2NDML'!F41</f>
        <v>4</v>
      </c>
      <c r="G41" s="38">
        <f t="shared" si="1"/>
        <v>2.5</v>
      </c>
      <c r="H41" s="39" t="str">
        <f t="shared" si="32"/>
        <v>C</v>
      </c>
      <c r="I41" s="39">
        <f t="shared" si="33"/>
        <v>2</v>
      </c>
      <c r="J41" s="37">
        <f t="shared" si="120"/>
        <v>40</v>
      </c>
      <c r="K41" s="40">
        <f>'2NDML'!G41</f>
        <v>23</v>
      </c>
      <c r="L41" s="38">
        <f t="shared" si="3"/>
        <v>2.5</v>
      </c>
      <c r="M41" s="39" t="str">
        <f t="shared" si="34"/>
        <v>C+</v>
      </c>
      <c r="N41" s="39">
        <f t="shared" si="35"/>
        <v>2.4</v>
      </c>
      <c r="O41" s="40">
        <f>'2NDML'!H41</f>
        <v>27</v>
      </c>
      <c r="P41" s="39" t="str">
        <f t="shared" si="103"/>
        <v>C</v>
      </c>
      <c r="Q41" s="39">
        <f t="shared" si="104"/>
        <v>2.2000000000000002</v>
      </c>
      <c r="R41" s="66" t="str">
        <f t="shared" si="121"/>
        <v>C+</v>
      </c>
      <c r="S41" s="66">
        <f t="shared" si="122"/>
        <v>2.4</v>
      </c>
      <c r="T41" s="37">
        <f t="shared" si="123"/>
        <v>10</v>
      </c>
      <c r="U41" s="40">
        <f>'2NDML'!J41</f>
        <v>7</v>
      </c>
      <c r="V41" s="38">
        <f t="shared" si="5"/>
        <v>2.5</v>
      </c>
      <c r="W41" s="39" t="str">
        <f t="shared" si="40"/>
        <v>B+</v>
      </c>
      <c r="X41" s="39">
        <f t="shared" si="41"/>
        <v>3.2</v>
      </c>
      <c r="Y41" s="37">
        <f t="shared" si="124"/>
        <v>40</v>
      </c>
      <c r="Z41" s="40">
        <f>'2NDML'!K41</f>
        <v>25</v>
      </c>
      <c r="AA41" s="38">
        <f t="shared" si="7"/>
        <v>2.5</v>
      </c>
      <c r="AB41" s="39" t="str">
        <f t="shared" si="42"/>
        <v>B</v>
      </c>
      <c r="AC41" s="39">
        <f t="shared" si="43"/>
        <v>2.8</v>
      </c>
      <c r="AD41" s="40">
        <f>'2NDML'!L41</f>
        <v>32</v>
      </c>
      <c r="AE41" s="39" t="str">
        <f t="shared" si="105"/>
        <v>B</v>
      </c>
      <c r="AF41" s="39">
        <f t="shared" si="106"/>
        <v>3</v>
      </c>
      <c r="AG41" s="66" t="str">
        <f t="shared" si="125"/>
        <v>B</v>
      </c>
      <c r="AH41" s="66">
        <f t="shared" si="126"/>
        <v>2.8</v>
      </c>
      <c r="AI41" s="37">
        <f t="shared" si="127"/>
        <v>10</v>
      </c>
      <c r="AJ41" s="40">
        <f>'2NDML'!N41</f>
        <v>2</v>
      </c>
      <c r="AK41" s="38">
        <f t="shared" si="9"/>
        <v>2.5</v>
      </c>
      <c r="AL41" s="39" t="str">
        <f t="shared" si="48"/>
        <v>NG</v>
      </c>
      <c r="AM41" s="39">
        <f t="shared" si="49"/>
        <v>0</v>
      </c>
      <c r="AN41" s="37">
        <f t="shared" si="128"/>
        <v>40</v>
      </c>
      <c r="AO41" s="40">
        <f>'2NDML'!O41</f>
        <v>20</v>
      </c>
      <c r="AP41" s="38">
        <f t="shared" si="11"/>
        <v>2.5</v>
      </c>
      <c r="AQ41" s="39" t="str">
        <f t="shared" si="50"/>
        <v>C+</v>
      </c>
      <c r="AR41" s="39">
        <f t="shared" si="51"/>
        <v>2.4</v>
      </c>
      <c r="AS41" s="40">
        <f>'2NDML'!P41</f>
        <v>22</v>
      </c>
      <c r="AT41" s="39" t="str">
        <f t="shared" si="107"/>
        <v>NG</v>
      </c>
      <c r="AU41" s="39">
        <f t="shared" si="108"/>
        <v>0</v>
      </c>
      <c r="AV41" s="66" t="str">
        <f t="shared" si="129"/>
        <v>NG</v>
      </c>
      <c r="AW41" s="66">
        <f t="shared" si="130"/>
        <v>0</v>
      </c>
      <c r="AX41" s="37">
        <f t="shared" si="131"/>
        <v>10</v>
      </c>
      <c r="AY41" s="40">
        <f>'2NDML'!R41</f>
        <v>3</v>
      </c>
      <c r="AZ41" s="38">
        <f t="shared" si="13"/>
        <v>2.5</v>
      </c>
      <c r="BA41" s="39" t="str">
        <f t="shared" si="56"/>
        <v>NG</v>
      </c>
      <c r="BB41" s="39">
        <f t="shared" si="57"/>
        <v>0</v>
      </c>
      <c r="BC41" s="37">
        <f t="shared" si="132"/>
        <v>40</v>
      </c>
      <c r="BD41" s="40">
        <f>'2NDML'!S41</f>
        <v>20</v>
      </c>
      <c r="BE41" s="38">
        <f t="shared" si="15"/>
        <v>2.5</v>
      </c>
      <c r="BF41" s="39" t="str">
        <f t="shared" si="58"/>
        <v>C+</v>
      </c>
      <c r="BG41" s="39">
        <f t="shared" si="59"/>
        <v>2.4</v>
      </c>
      <c r="BH41" s="40">
        <f>'2NDML'!T41</f>
        <v>23</v>
      </c>
      <c r="BI41" s="39" t="str">
        <f t="shared" si="109"/>
        <v>NG</v>
      </c>
      <c r="BJ41" s="39">
        <f t="shared" si="110"/>
        <v>0</v>
      </c>
      <c r="BK41" s="66" t="str">
        <f t="shared" si="133"/>
        <v>NG</v>
      </c>
      <c r="BL41" s="66">
        <f t="shared" si="134"/>
        <v>0</v>
      </c>
      <c r="BM41" s="37">
        <f t="shared" si="135"/>
        <v>10</v>
      </c>
      <c r="BN41" s="40">
        <f>'2NDML'!V41</f>
        <v>2</v>
      </c>
      <c r="BO41" s="38">
        <f t="shared" si="17"/>
        <v>2.5</v>
      </c>
      <c r="BP41" s="39" t="str">
        <f t="shared" si="64"/>
        <v>NG</v>
      </c>
      <c r="BQ41" s="39">
        <f t="shared" si="65"/>
        <v>0</v>
      </c>
      <c r="BR41" s="37">
        <f t="shared" si="136"/>
        <v>40</v>
      </c>
      <c r="BS41" s="40">
        <f>'2NDML'!W41</f>
        <v>25</v>
      </c>
      <c r="BT41" s="38">
        <f t="shared" si="19"/>
        <v>2.5</v>
      </c>
      <c r="BU41" s="39" t="str">
        <f t="shared" si="66"/>
        <v>B</v>
      </c>
      <c r="BV41" s="39">
        <f t="shared" si="67"/>
        <v>2.8</v>
      </c>
      <c r="BW41" s="40">
        <f>'2NDML'!X41</f>
        <v>27</v>
      </c>
      <c r="BX41" s="39" t="str">
        <f t="shared" si="111"/>
        <v>NG</v>
      </c>
      <c r="BY41" s="39">
        <f t="shared" si="112"/>
        <v>0</v>
      </c>
      <c r="BZ41" s="66" t="str">
        <f t="shared" si="137"/>
        <v>NG</v>
      </c>
      <c r="CA41" s="66">
        <f t="shared" si="138"/>
        <v>0</v>
      </c>
      <c r="CB41" s="37">
        <f t="shared" si="139"/>
        <v>5</v>
      </c>
      <c r="CC41" s="40">
        <f>'2NDML'!Z41</f>
        <v>2</v>
      </c>
      <c r="CD41" s="38">
        <f t="shared" si="21"/>
        <v>2</v>
      </c>
      <c r="CE41" s="39" t="str">
        <f t="shared" si="72"/>
        <v>C</v>
      </c>
      <c r="CF41" s="39">
        <f t="shared" si="73"/>
        <v>2</v>
      </c>
      <c r="CG41" s="37">
        <f t="shared" si="140"/>
        <v>20</v>
      </c>
      <c r="CH41" s="40">
        <f>'2NDML'!AA41</f>
        <v>7</v>
      </c>
      <c r="CI41" s="38">
        <f t="shared" si="23"/>
        <v>2</v>
      </c>
      <c r="CJ41" s="39" t="str">
        <f t="shared" si="74"/>
        <v>D</v>
      </c>
      <c r="CK41" s="39">
        <f t="shared" si="75"/>
        <v>1.6</v>
      </c>
      <c r="CL41" s="40">
        <f>'2NDML'!AB41</f>
        <v>9</v>
      </c>
      <c r="CM41" s="39" t="str">
        <f t="shared" si="113"/>
        <v>D</v>
      </c>
      <c r="CN41" s="39">
        <f t="shared" si="114"/>
        <v>1.8</v>
      </c>
      <c r="CO41" s="66" t="str">
        <f t="shared" si="141"/>
        <v>D</v>
      </c>
      <c r="CP41" s="66">
        <f t="shared" si="142"/>
        <v>1.6</v>
      </c>
      <c r="CQ41" s="37">
        <f t="shared" si="143"/>
        <v>5</v>
      </c>
      <c r="CR41" s="40">
        <f>'2NDML'!AD41</f>
        <v>3</v>
      </c>
      <c r="CS41" s="38">
        <f t="shared" si="25"/>
        <v>2</v>
      </c>
      <c r="CT41" s="39" t="str">
        <f t="shared" si="80"/>
        <v>B</v>
      </c>
      <c r="CU41" s="39">
        <f t="shared" si="81"/>
        <v>2.8</v>
      </c>
      <c r="CV41" s="37">
        <f t="shared" si="144"/>
        <v>20</v>
      </c>
      <c r="CW41" s="40">
        <f>'2NDML'!AE41</f>
        <v>7</v>
      </c>
      <c r="CX41" s="38">
        <f t="shared" si="27"/>
        <v>2</v>
      </c>
      <c r="CY41" s="39" t="str">
        <f t="shared" si="82"/>
        <v>D</v>
      </c>
      <c r="CZ41" s="39">
        <f t="shared" si="83"/>
        <v>1.6</v>
      </c>
      <c r="DA41" s="40">
        <f>'2NDML'!AF41</f>
        <v>10</v>
      </c>
      <c r="DB41" s="39" t="str">
        <f t="shared" si="115"/>
        <v>C</v>
      </c>
      <c r="DC41" s="39">
        <f t="shared" si="116"/>
        <v>2.2000000000000002</v>
      </c>
      <c r="DD41" s="66" t="str">
        <f t="shared" si="145"/>
        <v>C</v>
      </c>
      <c r="DE41" s="66">
        <f t="shared" si="146"/>
        <v>2</v>
      </c>
      <c r="DF41" s="37">
        <f t="shared" si="147"/>
        <v>5</v>
      </c>
      <c r="DG41" s="40">
        <f>'2NDML'!AH41</f>
        <v>2</v>
      </c>
      <c r="DH41" s="38">
        <f t="shared" si="29"/>
        <v>2</v>
      </c>
      <c r="DI41" s="39" t="str">
        <f t="shared" si="88"/>
        <v>C</v>
      </c>
      <c r="DJ41" s="39">
        <f t="shared" si="89"/>
        <v>2</v>
      </c>
      <c r="DK41" s="37">
        <f t="shared" si="148"/>
        <v>20</v>
      </c>
      <c r="DL41" s="40">
        <f>'2NDML'!AI41</f>
        <v>7</v>
      </c>
      <c r="DM41" s="38">
        <f t="shared" si="31"/>
        <v>2</v>
      </c>
      <c r="DN41" s="39" t="str">
        <f t="shared" si="90"/>
        <v>D</v>
      </c>
      <c r="DO41" s="39">
        <f t="shared" si="91"/>
        <v>1.6</v>
      </c>
      <c r="DP41" s="40">
        <f>'2NDML'!AJ41</f>
        <v>9</v>
      </c>
      <c r="DQ41" s="39" t="str">
        <f t="shared" si="117"/>
        <v>D</v>
      </c>
      <c r="DR41" s="39">
        <f t="shared" si="118"/>
        <v>1.8</v>
      </c>
      <c r="DS41" s="66" t="str">
        <f t="shared" si="149"/>
        <v>D</v>
      </c>
      <c r="DT41" s="66">
        <f t="shared" si="150"/>
        <v>1.6</v>
      </c>
      <c r="DU41" s="35">
        <f t="shared" si="96"/>
        <v>37</v>
      </c>
      <c r="DV41" s="35" t="str">
        <f t="shared" si="151"/>
        <v>NG</v>
      </c>
      <c r="DW41" s="35" t="str">
        <f t="shared" si="152"/>
        <v>NG</v>
      </c>
      <c r="DX41" s="35" t="str">
        <f t="shared" si="153"/>
        <v>NG</v>
      </c>
      <c r="DY41" s="35">
        <f t="shared" si="100"/>
        <v>0</v>
      </c>
      <c r="DZ41" s="67">
        <f t="shared" si="101"/>
        <v>0</v>
      </c>
      <c r="EA41" s="35">
        <f t="shared" si="154"/>
        <v>23</v>
      </c>
      <c r="EB41" s="28">
        <f>'2NDML'!AO41</f>
        <v>45</v>
      </c>
    </row>
    <row r="42" spans="1:132" ht="19.5">
      <c r="A42" s="4">
        <f>'2NDML'!A42</f>
        <v>33</v>
      </c>
      <c r="B42" s="4" t="str">
        <f>'2NDML'!B42</f>
        <v>ST0790116</v>
      </c>
      <c r="C42" s="4">
        <f>'2NDML'!C42</f>
        <v>200304</v>
      </c>
      <c r="D42" s="4" t="str">
        <f>'2NDML'!D42</f>
        <v>ANUSHKA BHUJEL</v>
      </c>
      <c r="E42" s="37">
        <f t="shared" si="119"/>
        <v>10</v>
      </c>
      <c r="F42" s="40">
        <f>'2NDML'!F42</f>
        <v>5</v>
      </c>
      <c r="G42" s="38">
        <f t="shared" si="1"/>
        <v>2.5</v>
      </c>
      <c r="H42" s="39" t="str">
        <f t="shared" si="32"/>
        <v>C+</v>
      </c>
      <c r="I42" s="39">
        <f t="shared" si="33"/>
        <v>2.4</v>
      </c>
      <c r="J42" s="37">
        <f t="shared" si="120"/>
        <v>40</v>
      </c>
      <c r="K42" s="40">
        <f>'2NDML'!G42</f>
        <v>25</v>
      </c>
      <c r="L42" s="38">
        <f t="shared" si="3"/>
        <v>2.5</v>
      </c>
      <c r="M42" s="39" t="str">
        <f t="shared" si="34"/>
        <v>B</v>
      </c>
      <c r="N42" s="39">
        <f t="shared" si="35"/>
        <v>2.8</v>
      </c>
      <c r="O42" s="40">
        <f>'2NDML'!H42</f>
        <v>30</v>
      </c>
      <c r="P42" s="39" t="str">
        <f t="shared" si="103"/>
        <v>C+</v>
      </c>
      <c r="Q42" s="39">
        <f t="shared" si="104"/>
        <v>2.6</v>
      </c>
      <c r="R42" s="66" t="str">
        <f t="shared" si="121"/>
        <v>B</v>
      </c>
      <c r="S42" s="66">
        <f t="shared" si="122"/>
        <v>2.8</v>
      </c>
      <c r="T42" s="37">
        <f t="shared" si="123"/>
        <v>10</v>
      </c>
      <c r="U42" s="40">
        <f>'2NDML'!J42</f>
        <v>7</v>
      </c>
      <c r="V42" s="38">
        <f t="shared" si="5"/>
        <v>2.5</v>
      </c>
      <c r="W42" s="39" t="str">
        <f t="shared" si="40"/>
        <v>B+</v>
      </c>
      <c r="X42" s="39">
        <f t="shared" si="41"/>
        <v>3.2</v>
      </c>
      <c r="Y42" s="37">
        <f t="shared" si="124"/>
        <v>40</v>
      </c>
      <c r="Z42" s="40">
        <f>'2NDML'!K42</f>
        <v>25</v>
      </c>
      <c r="AA42" s="38">
        <f t="shared" si="7"/>
        <v>2.5</v>
      </c>
      <c r="AB42" s="39" t="str">
        <f t="shared" si="42"/>
        <v>B</v>
      </c>
      <c r="AC42" s="39">
        <f t="shared" si="43"/>
        <v>2.8</v>
      </c>
      <c r="AD42" s="40">
        <f>'2NDML'!L42</f>
        <v>32</v>
      </c>
      <c r="AE42" s="39" t="str">
        <f t="shared" si="105"/>
        <v>B</v>
      </c>
      <c r="AF42" s="39">
        <f t="shared" si="106"/>
        <v>3</v>
      </c>
      <c r="AG42" s="66" t="str">
        <f t="shared" si="125"/>
        <v>B</v>
      </c>
      <c r="AH42" s="66">
        <f t="shared" si="126"/>
        <v>2.8</v>
      </c>
      <c r="AI42" s="37">
        <f t="shared" si="127"/>
        <v>10</v>
      </c>
      <c r="AJ42" s="40">
        <f>'2NDML'!N42</f>
        <v>4</v>
      </c>
      <c r="AK42" s="38">
        <f t="shared" si="9"/>
        <v>2.5</v>
      </c>
      <c r="AL42" s="39" t="str">
        <f t="shared" si="48"/>
        <v>C</v>
      </c>
      <c r="AM42" s="39">
        <f t="shared" si="49"/>
        <v>2</v>
      </c>
      <c r="AN42" s="37">
        <f t="shared" si="128"/>
        <v>40</v>
      </c>
      <c r="AO42" s="40">
        <f>'2NDML'!O42</f>
        <v>22</v>
      </c>
      <c r="AP42" s="38">
        <f t="shared" si="11"/>
        <v>2.5</v>
      </c>
      <c r="AQ42" s="39" t="str">
        <f t="shared" si="50"/>
        <v>C+</v>
      </c>
      <c r="AR42" s="39">
        <f t="shared" si="51"/>
        <v>2.4</v>
      </c>
      <c r="AS42" s="40">
        <f>'2NDML'!P42</f>
        <v>26</v>
      </c>
      <c r="AT42" s="39" t="str">
        <f t="shared" si="107"/>
        <v>C</v>
      </c>
      <c r="AU42" s="39">
        <f t="shared" si="108"/>
        <v>2.2000000000000002</v>
      </c>
      <c r="AV42" s="66" t="str">
        <f t="shared" si="129"/>
        <v>C+</v>
      </c>
      <c r="AW42" s="66">
        <f t="shared" si="130"/>
        <v>2.4</v>
      </c>
      <c r="AX42" s="37">
        <f t="shared" si="131"/>
        <v>10</v>
      </c>
      <c r="AY42" s="40">
        <f>'2NDML'!R42</f>
        <v>4</v>
      </c>
      <c r="AZ42" s="38">
        <f t="shared" si="13"/>
        <v>2.5</v>
      </c>
      <c r="BA42" s="39" t="str">
        <f t="shared" si="56"/>
        <v>C</v>
      </c>
      <c r="BB42" s="39">
        <f t="shared" si="57"/>
        <v>2</v>
      </c>
      <c r="BC42" s="37">
        <f t="shared" si="132"/>
        <v>40</v>
      </c>
      <c r="BD42" s="40">
        <f>'2NDML'!S42</f>
        <v>21</v>
      </c>
      <c r="BE42" s="38">
        <f t="shared" si="15"/>
        <v>2.5</v>
      </c>
      <c r="BF42" s="39" t="str">
        <f t="shared" si="58"/>
        <v>C+</v>
      </c>
      <c r="BG42" s="39">
        <f t="shared" si="59"/>
        <v>2.4</v>
      </c>
      <c r="BH42" s="40">
        <f>'2NDML'!T42</f>
        <v>25</v>
      </c>
      <c r="BI42" s="39" t="str">
        <f t="shared" si="109"/>
        <v>C</v>
      </c>
      <c r="BJ42" s="39">
        <f t="shared" si="110"/>
        <v>2.2000000000000002</v>
      </c>
      <c r="BK42" s="66" t="str">
        <f t="shared" si="133"/>
        <v>C+</v>
      </c>
      <c r="BL42" s="66">
        <f t="shared" si="134"/>
        <v>2.4</v>
      </c>
      <c r="BM42" s="37">
        <f t="shared" si="135"/>
        <v>10</v>
      </c>
      <c r="BN42" s="40">
        <f>'2NDML'!V42</f>
        <v>3</v>
      </c>
      <c r="BO42" s="38">
        <f t="shared" si="17"/>
        <v>2.5</v>
      </c>
      <c r="BP42" s="39" t="str">
        <f t="shared" si="64"/>
        <v>NG</v>
      </c>
      <c r="BQ42" s="39">
        <f t="shared" si="65"/>
        <v>0</v>
      </c>
      <c r="BR42" s="37">
        <f t="shared" si="136"/>
        <v>40</v>
      </c>
      <c r="BS42" s="40">
        <f>'2NDML'!W42</f>
        <v>25</v>
      </c>
      <c r="BT42" s="38">
        <f t="shared" si="19"/>
        <v>2.5</v>
      </c>
      <c r="BU42" s="39" t="str">
        <f t="shared" si="66"/>
        <v>B</v>
      </c>
      <c r="BV42" s="39">
        <f t="shared" si="67"/>
        <v>2.8</v>
      </c>
      <c r="BW42" s="40">
        <f>'2NDML'!X42</f>
        <v>28</v>
      </c>
      <c r="BX42" s="39" t="str">
        <f t="shared" si="111"/>
        <v>NG</v>
      </c>
      <c r="BY42" s="39">
        <f t="shared" si="112"/>
        <v>0</v>
      </c>
      <c r="BZ42" s="66" t="str">
        <f t="shared" si="137"/>
        <v>NG</v>
      </c>
      <c r="CA42" s="66">
        <f t="shared" si="138"/>
        <v>0</v>
      </c>
      <c r="CB42" s="37">
        <f t="shared" si="139"/>
        <v>5</v>
      </c>
      <c r="CC42" s="40">
        <f>'2NDML'!Z42</f>
        <v>3</v>
      </c>
      <c r="CD42" s="38">
        <f t="shared" si="21"/>
        <v>2</v>
      </c>
      <c r="CE42" s="39" t="str">
        <f t="shared" si="72"/>
        <v>B</v>
      </c>
      <c r="CF42" s="39">
        <f t="shared" si="73"/>
        <v>2.8</v>
      </c>
      <c r="CG42" s="37">
        <f t="shared" si="140"/>
        <v>20</v>
      </c>
      <c r="CH42" s="40">
        <f>'2NDML'!AA42</f>
        <v>15</v>
      </c>
      <c r="CI42" s="38">
        <f t="shared" si="23"/>
        <v>2</v>
      </c>
      <c r="CJ42" s="39" t="str">
        <f t="shared" si="74"/>
        <v>B+</v>
      </c>
      <c r="CK42" s="39">
        <f t="shared" si="75"/>
        <v>3.2</v>
      </c>
      <c r="CL42" s="40">
        <f>'2NDML'!AB42</f>
        <v>18</v>
      </c>
      <c r="CM42" s="39" t="str">
        <f t="shared" si="113"/>
        <v>B</v>
      </c>
      <c r="CN42" s="39">
        <f t="shared" si="114"/>
        <v>3</v>
      </c>
      <c r="CO42" s="66" t="str">
        <f t="shared" si="141"/>
        <v>B+</v>
      </c>
      <c r="CP42" s="66">
        <f t="shared" si="142"/>
        <v>3.2</v>
      </c>
      <c r="CQ42" s="37">
        <f t="shared" si="143"/>
        <v>5</v>
      </c>
      <c r="CR42" s="40">
        <f>'2NDML'!AD42</f>
        <v>3</v>
      </c>
      <c r="CS42" s="38">
        <f t="shared" si="25"/>
        <v>2</v>
      </c>
      <c r="CT42" s="39" t="str">
        <f t="shared" si="80"/>
        <v>B</v>
      </c>
      <c r="CU42" s="39">
        <f t="shared" si="81"/>
        <v>2.8</v>
      </c>
      <c r="CV42" s="37">
        <f t="shared" si="144"/>
        <v>20</v>
      </c>
      <c r="CW42" s="40">
        <f>'2NDML'!AE42</f>
        <v>15</v>
      </c>
      <c r="CX42" s="38">
        <f t="shared" si="27"/>
        <v>2</v>
      </c>
      <c r="CY42" s="39" t="str">
        <f t="shared" si="82"/>
        <v>B+</v>
      </c>
      <c r="CZ42" s="39">
        <f t="shared" si="83"/>
        <v>3.2</v>
      </c>
      <c r="DA42" s="40">
        <f>'2NDML'!AF42</f>
        <v>18</v>
      </c>
      <c r="DB42" s="39" t="str">
        <f t="shared" si="115"/>
        <v>B</v>
      </c>
      <c r="DC42" s="39">
        <f t="shared" si="116"/>
        <v>3</v>
      </c>
      <c r="DD42" s="66" t="str">
        <f t="shared" si="145"/>
        <v>B+</v>
      </c>
      <c r="DE42" s="66">
        <f t="shared" si="146"/>
        <v>3.2</v>
      </c>
      <c r="DF42" s="37">
        <f t="shared" si="147"/>
        <v>5</v>
      </c>
      <c r="DG42" s="40">
        <f>'2NDML'!AH42</f>
        <v>1</v>
      </c>
      <c r="DH42" s="38">
        <f t="shared" si="29"/>
        <v>2</v>
      </c>
      <c r="DI42" s="39" t="str">
        <f t="shared" si="88"/>
        <v>NG</v>
      </c>
      <c r="DJ42" s="39">
        <f t="shared" si="89"/>
        <v>0</v>
      </c>
      <c r="DK42" s="37">
        <f t="shared" si="148"/>
        <v>20</v>
      </c>
      <c r="DL42" s="40">
        <f>'2NDML'!AI42</f>
        <v>15</v>
      </c>
      <c r="DM42" s="38">
        <f t="shared" si="31"/>
        <v>2</v>
      </c>
      <c r="DN42" s="39" t="str">
        <f t="shared" si="90"/>
        <v>B+</v>
      </c>
      <c r="DO42" s="39">
        <f t="shared" si="91"/>
        <v>3.2</v>
      </c>
      <c r="DP42" s="40">
        <f>'2NDML'!AJ42</f>
        <v>16</v>
      </c>
      <c r="DQ42" s="39" t="str">
        <f t="shared" si="117"/>
        <v>NG</v>
      </c>
      <c r="DR42" s="39">
        <f t="shared" si="118"/>
        <v>0</v>
      </c>
      <c r="DS42" s="66" t="str">
        <f t="shared" si="149"/>
        <v>NG</v>
      </c>
      <c r="DT42" s="66">
        <f t="shared" si="150"/>
        <v>0</v>
      </c>
      <c r="DU42" s="35">
        <f t="shared" si="96"/>
        <v>37</v>
      </c>
      <c r="DV42" s="35" t="str">
        <f t="shared" si="151"/>
        <v>NG</v>
      </c>
      <c r="DW42" s="35" t="str">
        <f t="shared" si="152"/>
        <v>NG</v>
      </c>
      <c r="DX42" s="35" t="str">
        <f t="shared" si="153"/>
        <v>NG</v>
      </c>
      <c r="DY42" s="35">
        <f t="shared" si="100"/>
        <v>0</v>
      </c>
      <c r="DZ42" s="67">
        <f t="shared" si="101"/>
        <v>0</v>
      </c>
      <c r="EA42" s="35">
        <f t="shared" si="154"/>
        <v>23</v>
      </c>
      <c r="EB42" s="28">
        <f>'2NDML'!AO42</f>
        <v>56</v>
      </c>
    </row>
    <row r="43" spans="1:132" ht="19.5">
      <c r="A43" s="4">
        <f>'2NDML'!A43</f>
        <v>34</v>
      </c>
      <c r="B43" s="4" t="str">
        <f>'2NDML'!B43</f>
        <v>ST0800033</v>
      </c>
      <c r="C43" s="4">
        <f>'2NDML'!C43</f>
        <v>200305</v>
      </c>
      <c r="D43" s="4" t="str">
        <f>'2NDML'!D43</f>
        <v>ANUSKA RAI</v>
      </c>
      <c r="E43" s="37">
        <f t="shared" si="119"/>
        <v>10</v>
      </c>
      <c r="F43" s="40">
        <f>'2NDML'!F43</f>
        <v>5</v>
      </c>
      <c r="G43" s="38">
        <f t="shared" si="1"/>
        <v>2.5</v>
      </c>
      <c r="H43" s="39" t="str">
        <f t="shared" si="32"/>
        <v>C+</v>
      </c>
      <c r="I43" s="39">
        <f t="shared" si="33"/>
        <v>2.4</v>
      </c>
      <c r="J43" s="37">
        <f t="shared" si="120"/>
        <v>40</v>
      </c>
      <c r="K43" s="40">
        <f>'2NDML'!G43</f>
        <v>22</v>
      </c>
      <c r="L43" s="38">
        <f t="shared" si="3"/>
        <v>2.5</v>
      </c>
      <c r="M43" s="39" t="str">
        <f t="shared" si="34"/>
        <v>C+</v>
      </c>
      <c r="N43" s="39">
        <f t="shared" si="35"/>
        <v>2.4</v>
      </c>
      <c r="O43" s="40">
        <f>'2NDML'!H43</f>
        <v>27</v>
      </c>
      <c r="P43" s="39" t="str">
        <f t="shared" ref="P43:P65" si="155">IF(F$8=0,"",IF(K$8=0,H43,IF(OR(O43=0,O43="ABS",O43="a"),"ABS",IF(OR(O43=0,O43=" ",O43=""),0,IF(Q43&gt;4,"OG",IF(Q43=4,"A+",IF(Q43&gt;=3.6,"A",IF(Q43&gt;=3.2,"B+",IF(Q43&gt;=2.8,"B",IF(Q43&gt;=2.4,"C+",IF(Q43&gt;=2,"C",IF(Q43&gt;=1.6,"D","NG"))))))))))))</f>
        <v>C+</v>
      </c>
      <c r="Q43" s="39">
        <f t="shared" ref="Q43:Q65" si="156">IF(F$8=0,"",IF(K$8=0,H43,IF(OR(I43=0,N43=0),0,IF(OR(I43="OG",N43="OG"),"OG",IF(AND(G43=0,L43=0),0,ROUNDUP((G43*I43+L43*N43)/(G43+L43),2))))))</f>
        <v>2.4</v>
      </c>
      <c r="R43" s="66" t="str">
        <f t="shared" si="121"/>
        <v>C+</v>
      </c>
      <c r="S43" s="66">
        <f t="shared" si="122"/>
        <v>2.4</v>
      </c>
      <c r="T43" s="37">
        <f t="shared" si="123"/>
        <v>10</v>
      </c>
      <c r="U43" s="40">
        <f>'2NDML'!J43</f>
        <v>4</v>
      </c>
      <c r="V43" s="38">
        <f t="shared" si="5"/>
        <v>2.5</v>
      </c>
      <c r="W43" s="39" t="str">
        <f t="shared" si="40"/>
        <v>C</v>
      </c>
      <c r="X43" s="39">
        <f t="shared" si="41"/>
        <v>2</v>
      </c>
      <c r="Y43" s="37">
        <f t="shared" si="124"/>
        <v>40</v>
      </c>
      <c r="Z43" s="40">
        <f>'2NDML'!K43</f>
        <v>23</v>
      </c>
      <c r="AA43" s="38">
        <f t="shared" si="7"/>
        <v>2.5</v>
      </c>
      <c r="AB43" s="39" t="str">
        <f t="shared" si="42"/>
        <v>C+</v>
      </c>
      <c r="AC43" s="39">
        <f t="shared" si="43"/>
        <v>2.4</v>
      </c>
      <c r="AD43" s="40">
        <f>'2NDML'!L43</f>
        <v>27</v>
      </c>
      <c r="AE43" s="39" t="str">
        <f t="shared" ref="AE43:AE65" si="157">IF(U$8=0,"",IF(Z$8=0,W43,IF(OR(AD43=0,AD43="ABS",AD43="a"),"ABS",IF(OR(AD43=0,AD43=" ",AD43=""),0,IF(AF43&gt;4,"OG",IF(AF43=4,"A+",IF(AF43&gt;=3.6,"A",IF(AF43&gt;=3.2,"B+",IF(AF43&gt;=2.8,"B",IF(AF43&gt;=2.4,"C+",IF(AF43&gt;=2,"C",IF(AF43&gt;=1.6,"D","NG"))))))))))))</f>
        <v>C</v>
      </c>
      <c r="AF43" s="39">
        <f t="shared" ref="AF43:AF65" si="158">IF(U$8=0,"",IF(Z$8=0,W43,IF(OR(X43=0,AC43=0),0,IF(OR(X43="OG",AC43="OG"),"OG",IF(AND(V43=0,AA43=0),0,ROUNDUP((V43*X43+AA43*AC43)/(V43+AA43),2))))))</f>
        <v>2.2000000000000002</v>
      </c>
      <c r="AG43" s="66" t="str">
        <f t="shared" si="125"/>
        <v>C+</v>
      </c>
      <c r="AH43" s="66">
        <f t="shared" si="126"/>
        <v>2.4</v>
      </c>
      <c r="AI43" s="37">
        <f t="shared" si="127"/>
        <v>10</v>
      </c>
      <c r="AJ43" s="40">
        <f>'2NDML'!N43</f>
        <v>1</v>
      </c>
      <c r="AK43" s="38">
        <f t="shared" si="9"/>
        <v>2.5</v>
      </c>
      <c r="AL43" s="39" t="str">
        <f t="shared" si="48"/>
        <v>NG</v>
      </c>
      <c r="AM43" s="39">
        <f t="shared" si="49"/>
        <v>0</v>
      </c>
      <c r="AN43" s="37">
        <f t="shared" si="128"/>
        <v>40</v>
      </c>
      <c r="AO43" s="40">
        <f>'2NDML'!O43</f>
        <v>20</v>
      </c>
      <c r="AP43" s="38">
        <f t="shared" si="11"/>
        <v>2.5</v>
      </c>
      <c r="AQ43" s="39" t="str">
        <f t="shared" si="50"/>
        <v>C+</v>
      </c>
      <c r="AR43" s="39">
        <f t="shared" si="51"/>
        <v>2.4</v>
      </c>
      <c r="AS43" s="40">
        <f>'2NDML'!P43</f>
        <v>21</v>
      </c>
      <c r="AT43" s="39" t="str">
        <f t="shared" ref="AT43:AT65" si="159">IF(AJ$8=0,"",IF(AO$8=0,AL43,IF(OR(AS43=0,AS43="ABS",AS43="a"),"ABS",IF(OR(AS43=0,AS43=" ",AS43=""),0,IF(AU43&gt;4,"OG",IF(AU43=4,"A+",IF(AU43&gt;=3.6,"A",IF(AU43&gt;=3.2,"B+",IF(AU43&gt;=2.8,"B",IF(AU43&gt;=2.4,"C+",IF(AU43&gt;=2,"C",IF(AU43&gt;=1.6,"D","NG"))))))))))))</f>
        <v>NG</v>
      </c>
      <c r="AU43" s="39">
        <f t="shared" ref="AU43:AU65" si="160">IF(AJ$8=0,"",IF(AO$8=0,AL43,IF(OR(AM43=0,AR43=0),0,IF(OR(AM43="OG",AR43="OG"),"OG",IF(AND(AK43=0,AP43=0),0,ROUNDUP((AK43*AM43+AP43*AR43)/(AK43+AP43),2))))))</f>
        <v>0</v>
      </c>
      <c r="AV43" s="66" t="str">
        <f t="shared" si="129"/>
        <v>NG</v>
      </c>
      <c r="AW43" s="66">
        <f t="shared" si="130"/>
        <v>0</v>
      </c>
      <c r="AX43" s="37">
        <f t="shared" si="131"/>
        <v>10</v>
      </c>
      <c r="AY43" s="40">
        <f>'2NDML'!R43</f>
        <v>4</v>
      </c>
      <c r="AZ43" s="38">
        <f t="shared" si="13"/>
        <v>2.5</v>
      </c>
      <c r="BA43" s="39" t="str">
        <f t="shared" si="56"/>
        <v>C</v>
      </c>
      <c r="BB43" s="39">
        <f t="shared" si="57"/>
        <v>2</v>
      </c>
      <c r="BC43" s="37">
        <f t="shared" si="132"/>
        <v>40</v>
      </c>
      <c r="BD43" s="40">
        <f>'2NDML'!S43</f>
        <v>20</v>
      </c>
      <c r="BE43" s="38">
        <f t="shared" si="15"/>
        <v>2.5</v>
      </c>
      <c r="BF43" s="39" t="str">
        <f t="shared" si="58"/>
        <v>C+</v>
      </c>
      <c r="BG43" s="39">
        <f t="shared" si="59"/>
        <v>2.4</v>
      </c>
      <c r="BH43" s="40">
        <f>'2NDML'!T43</f>
        <v>24</v>
      </c>
      <c r="BI43" s="39" t="str">
        <f t="shared" ref="BI43:BI65" si="161">IF(AY$8=0,"",IF(BD$8=0,BA43,IF(OR(BH43=0,BH43="ABS",BH43="a"),"ABS",IF(OR(BH43=0,BH43=" ",BH43=""),0,IF(BJ43&gt;4,"OG",IF(BJ43=4,"A+",IF(BJ43&gt;=3.6,"A",IF(BJ43&gt;=3.2,"B+",IF(BJ43&gt;=2.8,"B",IF(BJ43&gt;=2.4,"C+",IF(BJ43&gt;=2,"C",IF(BJ43&gt;=1.6,"D","NG"))))))))))))</f>
        <v>C</v>
      </c>
      <c r="BJ43" s="39">
        <f t="shared" ref="BJ43:BJ65" si="162">IF(AY$8=0,"",IF(BD$8=0,BA43,IF(OR(BB43=0,BG43=0),0,IF(OR(BB43="OG",BG43="OG"),"OG",IF(AND(AZ43=0,BE43=0),0,ROUNDUP((AZ43*BB43+BE43*BG43)/(AZ43+BE43),2))))))</f>
        <v>2.2000000000000002</v>
      </c>
      <c r="BK43" s="66" t="str">
        <f t="shared" si="133"/>
        <v>C</v>
      </c>
      <c r="BL43" s="66">
        <f t="shared" si="134"/>
        <v>2</v>
      </c>
      <c r="BM43" s="37">
        <f t="shared" si="135"/>
        <v>10</v>
      </c>
      <c r="BN43" s="40">
        <f>'2NDML'!V43</f>
        <v>1</v>
      </c>
      <c r="BO43" s="38">
        <f t="shared" si="17"/>
        <v>2.5</v>
      </c>
      <c r="BP43" s="39" t="str">
        <f t="shared" si="64"/>
        <v>NG</v>
      </c>
      <c r="BQ43" s="39">
        <f t="shared" si="65"/>
        <v>0</v>
      </c>
      <c r="BR43" s="37">
        <f t="shared" si="136"/>
        <v>40</v>
      </c>
      <c r="BS43" s="40">
        <f>'2NDML'!W43</f>
        <v>23</v>
      </c>
      <c r="BT43" s="38">
        <f t="shared" si="19"/>
        <v>2.5</v>
      </c>
      <c r="BU43" s="39" t="str">
        <f t="shared" si="66"/>
        <v>C+</v>
      </c>
      <c r="BV43" s="39">
        <f t="shared" si="67"/>
        <v>2.4</v>
      </c>
      <c r="BW43" s="40">
        <f>'2NDML'!X43</f>
        <v>24</v>
      </c>
      <c r="BX43" s="39" t="str">
        <f t="shared" ref="BX43:BX65" si="163">IF(BN$8=0,"",IF(BS$8=0,BP43,IF(OR(BW43=0,BW43="ABS",BW43="a"),"ABS",IF(OR(BW43=0,BW43=" ",BW43=""),0,IF(BY43&gt;4,"OG",IF(BY43=4,"A+",IF(BY43&gt;=3.6,"A",IF(BY43&gt;=3.2,"B+",IF(BY43&gt;=2.8,"B",IF(BY43&gt;=2.4,"C+",IF(BY43&gt;=2,"C",IF(BY43&gt;=1.6,"D","NG"))))))))))))</f>
        <v>NG</v>
      </c>
      <c r="BY43" s="39">
        <f t="shared" ref="BY43:BY65" si="164">IF(BN$8=0,"",IF(BS$8=0,BP43,IF(OR(BQ43=0,BV43=0),0,IF(OR(BQ43="OG",BV43="OG"),"OG",IF(AND(BO43=0,BT43=0),0,ROUNDUP((BO43*BQ43+BT43*BV43)/(BO43+BT43),2))))))</f>
        <v>0</v>
      </c>
      <c r="BZ43" s="66" t="str">
        <f t="shared" si="137"/>
        <v>NG</v>
      </c>
      <c r="CA43" s="66">
        <f t="shared" si="138"/>
        <v>0</v>
      </c>
      <c r="CB43" s="37">
        <f t="shared" si="139"/>
        <v>5</v>
      </c>
      <c r="CC43" s="40">
        <f>'2NDML'!Z43</f>
        <v>3</v>
      </c>
      <c r="CD43" s="38">
        <f t="shared" si="21"/>
        <v>2</v>
      </c>
      <c r="CE43" s="39" t="str">
        <f t="shared" si="72"/>
        <v>B</v>
      </c>
      <c r="CF43" s="39">
        <f t="shared" si="73"/>
        <v>2.8</v>
      </c>
      <c r="CG43" s="37">
        <f t="shared" si="140"/>
        <v>20</v>
      </c>
      <c r="CH43" s="40">
        <f>'2NDML'!AA43</f>
        <v>12</v>
      </c>
      <c r="CI43" s="38">
        <f t="shared" si="23"/>
        <v>2</v>
      </c>
      <c r="CJ43" s="39" t="str">
        <f t="shared" si="74"/>
        <v>B</v>
      </c>
      <c r="CK43" s="39">
        <f t="shared" si="75"/>
        <v>2.8</v>
      </c>
      <c r="CL43" s="40">
        <f>'2NDML'!AB43</f>
        <v>15</v>
      </c>
      <c r="CM43" s="39" t="str">
        <f t="shared" ref="CM43:CM65" si="165">IF(CC$8=0,"",IF(CH$8=0,CE43,IF(OR(CL43=0,CL43="ABS",CL43="a"),"ABS",IF(OR(CL43=0,CL43=" ",CL43=""),0,IF(CN43&gt;4,"OG",IF(CN43=4,"A+",IF(CN43&gt;=3.6,"A",IF(CN43&gt;=3.2,"B+",IF(CN43&gt;=2.8,"B",IF(CN43&gt;=2.4,"C+",IF(CN43&gt;=2,"C",IF(CN43&gt;=1.6,"D","NG"))))))))))))</f>
        <v>B</v>
      </c>
      <c r="CN43" s="39">
        <f t="shared" ref="CN43:CN65" si="166">IF(CC$8=0,"",IF(CH$8=0,CE43,IF(OR(CF43=0,CK43=0),0,IF(OR(CF43="OG",CK43="OG"),"OG",IF(AND(CD43=0,CI43=0),0,ROUNDUP((CD43*CF43+CI43*CK43)/(CD43+CI43),2))))))</f>
        <v>2.8</v>
      </c>
      <c r="CO43" s="66" t="str">
        <f t="shared" si="141"/>
        <v>B</v>
      </c>
      <c r="CP43" s="66">
        <f t="shared" si="142"/>
        <v>2.8</v>
      </c>
      <c r="CQ43" s="37">
        <f t="shared" si="143"/>
        <v>5</v>
      </c>
      <c r="CR43" s="40">
        <f>'2NDML'!AD43</f>
        <v>3</v>
      </c>
      <c r="CS43" s="38">
        <f t="shared" si="25"/>
        <v>2</v>
      </c>
      <c r="CT43" s="39" t="str">
        <f t="shared" si="80"/>
        <v>B</v>
      </c>
      <c r="CU43" s="39">
        <f t="shared" si="81"/>
        <v>2.8</v>
      </c>
      <c r="CV43" s="37">
        <f t="shared" si="144"/>
        <v>20</v>
      </c>
      <c r="CW43" s="40">
        <f>'2NDML'!AE43</f>
        <v>12</v>
      </c>
      <c r="CX43" s="38">
        <f t="shared" si="27"/>
        <v>2</v>
      </c>
      <c r="CY43" s="39" t="str">
        <f t="shared" si="82"/>
        <v>B</v>
      </c>
      <c r="CZ43" s="39">
        <f t="shared" si="83"/>
        <v>2.8</v>
      </c>
      <c r="DA43" s="40">
        <f>'2NDML'!AF43</f>
        <v>15</v>
      </c>
      <c r="DB43" s="39" t="str">
        <f t="shared" ref="DB43:DB65" si="167">IF(CR$8=0,"",IF(CW$8=0,CT43,IF(OR(DA43=0,DA43="ABS",DA43="a"),"ABS",IF(OR(DA43=0,DA43=" ",DA43=""),0,IF(DC43&gt;4,"OG",IF(DC43=4,"A+",IF(DC43&gt;=3.6,"A",IF(DC43&gt;=3.2,"B+",IF(DC43&gt;=2.8,"B",IF(DC43&gt;=2.4,"C+",IF(DC43&gt;=2,"C",IF(DC43&gt;=1.6,"D","NG"))))))))))))</f>
        <v>B</v>
      </c>
      <c r="DC43" s="39">
        <f t="shared" ref="DC43:DC65" si="168">IF(CR$8=0,"",IF(CW$8=0,CT43,IF(OR(CU43=0,CZ43=0),0,IF(OR(CU43="OG",CZ43="OG"),"OG",IF(AND(CS43=0,CX43=0),0,ROUNDUP((CS43*CU43+CX43*CZ43)/(CS43+CX43),2))))))</f>
        <v>2.8</v>
      </c>
      <c r="DD43" s="66" t="str">
        <f t="shared" si="145"/>
        <v>B</v>
      </c>
      <c r="DE43" s="66">
        <f t="shared" si="146"/>
        <v>2.8</v>
      </c>
      <c r="DF43" s="37">
        <f t="shared" si="147"/>
        <v>5</v>
      </c>
      <c r="DG43" s="40">
        <f>'2NDML'!AH43</f>
        <v>2</v>
      </c>
      <c r="DH43" s="38">
        <f t="shared" si="29"/>
        <v>2</v>
      </c>
      <c r="DI43" s="39" t="str">
        <f t="shared" si="88"/>
        <v>C</v>
      </c>
      <c r="DJ43" s="39">
        <f t="shared" si="89"/>
        <v>2</v>
      </c>
      <c r="DK43" s="37">
        <f t="shared" si="148"/>
        <v>20</v>
      </c>
      <c r="DL43" s="40">
        <f>'2NDML'!AI43</f>
        <v>12</v>
      </c>
      <c r="DM43" s="38">
        <f t="shared" si="31"/>
        <v>2</v>
      </c>
      <c r="DN43" s="39" t="str">
        <f t="shared" si="90"/>
        <v>B</v>
      </c>
      <c r="DO43" s="39">
        <f t="shared" si="91"/>
        <v>2.8</v>
      </c>
      <c r="DP43" s="40">
        <f>'2NDML'!AJ43</f>
        <v>14</v>
      </c>
      <c r="DQ43" s="39" t="str">
        <f t="shared" ref="DQ43:DQ65" si="169">IF(DG$8=0,"",IF(DL$8=0,DI43,IF(OR(DP43=0,DP43="ABS",DP43="a"),"ABS",IF(OR(DP43=0,DP43=" ",DP43=""),0,IF(DR43&gt;4,"OG",IF(DR43=4,"A+",IF(DR43&gt;=3.6,"A",IF(DR43&gt;=3.2,"B+",IF(DR43&gt;=2.8,"B",IF(DR43&gt;=2.4,"C+",IF(DR43&gt;=2,"C",IF(DR43&gt;=1.6,"D","NG"))))))))))))</f>
        <v>C+</v>
      </c>
      <c r="DR43" s="39">
        <f t="shared" ref="DR43:DR65" si="170">IF(DG$8=0,"",IF(DL$8=0,DI43,IF(OR(DJ43=0,DO43=0),0,IF(OR(DJ43="OG",DO43="OG"),"OG",IF(AND(DH43=0,DM43=0),0,ROUNDUP((DH43*DJ43+DM43*DO43)/(DH43+DM43),2))))))</f>
        <v>2.4</v>
      </c>
      <c r="DS43" s="66" t="str">
        <f t="shared" si="149"/>
        <v>C+</v>
      </c>
      <c r="DT43" s="66">
        <f t="shared" si="150"/>
        <v>2.4</v>
      </c>
      <c r="DU43" s="35">
        <f t="shared" si="96"/>
        <v>37</v>
      </c>
      <c r="DV43" s="35" t="str">
        <f t="shared" si="151"/>
        <v>NG</v>
      </c>
      <c r="DW43" s="35" t="str">
        <f t="shared" si="152"/>
        <v>NG</v>
      </c>
      <c r="DX43" s="35" t="str">
        <f t="shared" si="153"/>
        <v>NG</v>
      </c>
      <c r="DY43" s="35">
        <f t="shared" si="100"/>
        <v>0</v>
      </c>
      <c r="DZ43" s="67">
        <f t="shared" si="101"/>
        <v>0</v>
      </c>
      <c r="EA43" s="35">
        <f t="shared" si="154"/>
        <v>23</v>
      </c>
      <c r="EB43" s="28">
        <f>'2NDML'!AO43</f>
        <v>54</v>
      </c>
    </row>
    <row r="44" spans="1:132" ht="19.5">
      <c r="A44" s="4">
        <f>'2NDML'!A44</f>
        <v>35</v>
      </c>
      <c r="B44" s="4" t="str">
        <f>'2NDML'!B44</f>
        <v>ST0790123</v>
      </c>
      <c r="C44" s="4">
        <f>'2NDML'!C44</f>
        <v>200306</v>
      </c>
      <c r="D44" s="4" t="str">
        <f>'2NDML'!D44</f>
        <v>BHASKAR KATWAL</v>
      </c>
      <c r="E44" s="37">
        <f t="shared" si="119"/>
        <v>10</v>
      </c>
      <c r="F44" s="40">
        <f>'2NDML'!F44</f>
        <v>5</v>
      </c>
      <c r="G44" s="38">
        <f t="shared" si="1"/>
        <v>2.5</v>
      </c>
      <c r="H44" s="39" t="str">
        <f t="shared" si="32"/>
        <v>C+</v>
      </c>
      <c r="I44" s="39">
        <f t="shared" si="33"/>
        <v>2.4</v>
      </c>
      <c r="J44" s="37">
        <f t="shared" si="120"/>
        <v>40</v>
      </c>
      <c r="K44" s="40">
        <f>'2NDML'!G44</f>
        <v>22</v>
      </c>
      <c r="L44" s="38">
        <f t="shared" si="3"/>
        <v>2.5</v>
      </c>
      <c r="M44" s="39" t="str">
        <f t="shared" si="34"/>
        <v>C+</v>
      </c>
      <c r="N44" s="39">
        <f t="shared" si="35"/>
        <v>2.4</v>
      </c>
      <c r="O44" s="40">
        <f>'2NDML'!H44</f>
        <v>27</v>
      </c>
      <c r="P44" s="39" t="str">
        <f t="shared" si="155"/>
        <v>C+</v>
      </c>
      <c r="Q44" s="39">
        <f t="shared" si="156"/>
        <v>2.4</v>
      </c>
      <c r="R44" s="66" t="str">
        <f t="shared" si="121"/>
        <v>C+</v>
      </c>
      <c r="S44" s="66">
        <f t="shared" si="122"/>
        <v>2.4</v>
      </c>
      <c r="T44" s="37">
        <f t="shared" si="123"/>
        <v>10</v>
      </c>
      <c r="U44" s="40">
        <f>'2NDML'!J44</f>
        <v>5</v>
      </c>
      <c r="V44" s="38">
        <f t="shared" si="5"/>
        <v>2.5</v>
      </c>
      <c r="W44" s="39" t="str">
        <f t="shared" si="40"/>
        <v>C+</v>
      </c>
      <c r="X44" s="39">
        <f t="shared" si="41"/>
        <v>2.4</v>
      </c>
      <c r="Y44" s="37">
        <f t="shared" si="124"/>
        <v>40</v>
      </c>
      <c r="Z44" s="40">
        <f>'2NDML'!K44</f>
        <v>23</v>
      </c>
      <c r="AA44" s="38">
        <f t="shared" si="7"/>
        <v>2.5</v>
      </c>
      <c r="AB44" s="39" t="str">
        <f t="shared" si="42"/>
        <v>C+</v>
      </c>
      <c r="AC44" s="39">
        <f t="shared" si="43"/>
        <v>2.4</v>
      </c>
      <c r="AD44" s="40">
        <f>'2NDML'!L44</f>
        <v>28</v>
      </c>
      <c r="AE44" s="39" t="str">
        <f t="shared" si="157"/>
        <v>C+</v>
      </c>
      <c r="AF44" s="39">
        <f t="shared" si="158"/>
        <v>2.4</v>
      </c>
      <c r="AG44" s="66" t="str">
        <f t="shared" si="125"/>
        <v>C+</v>
      </c>
      <c r="AH44" s="66">
        <f t="shared" si="126"/>
        <v>2.4</v>
      </c>
      <c r="AI44" s="37">
        <f t="shared" si="127"/>
        <v>10</v>
      </c>
      <c r="AJ44" s="40">
        <f>'2NDML'!N44</f>
        <v>3</v>
      </c>
      <c r="AK44" s="38">
        <f t="shared" si="9"/>
        <v>2.5</v>
      </c>
      <c r="AL44" s="39" t="str">
        <f t="shared" si="48"/>
        <v>NG</v>
      </c>
      <c r="AM44" s="39">
        <f t="shared" si="49"/>
        <v>0</v>
      </c>
      <c r="AN44" s="37">
        <f t="shared" si="128"/>
        <v>40</v>
      </c>
      <c r="AO44" s="40">
        <f>'2NDML'!O44</f>
        <v>20</v>
      </c>
      <c r="AP44" s="38">
        <f t="shared" si="11"/>
        <v>2.5</v>
      </c>
      <c r="AQ44" s="39" t="str">
        <f t="shared" si="50"/>
        <v>C+</v>
      </c>
      <c r="AR44" s="39">
        <f t="shared" si="51"/>
        <v>2.4</v>
      </c>
      <c r="AS44" s="40">
        <f>'2NDML'!P44</f>
        <v>23</v>
      </c>
      <c r="AT44" s="39" t="str">
        <f t="shared" si="159"/>
        <v>NG</v>
      </c>
      <c r="AU44" s="39">
        <f t="shared" si="160"/>
        <v>0</v>
      </c>
      <c r="AV44" s="66" t="str">
        <f t="shared" si="129"/>
        <v>NG</v>
      </c>
      <c r="AW44" s="66">
        <f t="shared" si="130"/>
        <v>0</v>
      </c>
      <c r="AX44" s="37">
        <f t="shared" si="131"/>
        <v>10</v>
      </c>
      <c r="AY44" s="40">
        <f>'2NDML'!R44</f>
        <v>6</v>
      </c>
      <c r="AZ44" s="38">
        <f t="shared" si="13"/>
        <v>2.5</v>
      </c>
      <c r="BA44" s="39" t="str">
        <f t="shared" si="56"/>
        <v>B</v>
      </c>
      <c r="BB44" s="39">
        <f t="shared" si="57"/>
        <v>2.8</v>
      </c>
      <c r="BC44" s="37">
        <f t="shared" si="132"/>
        <v>40</v>
      </c>
      <c r="BD44" s="40">
        <f>'2NDML'!S44</f>
        <v>21</v>
      </c>
      <c r="BE44" s="38">
        <f t="shared" si="15"/>
        <v>2.5</v>
      </c>
      <c r="BF44" s="39" t="str">
        <f t="shared" si="58"/>
        <v>C+</v>
      </c>
      <c r="BG44" s="39">
        <f t="shared" si="59"/>
        <v>2.4</v>
      </c>
      <c r="BH44" s="40">
        <f>'2NDML'!T44</f>
        <v>27</v>
      </c>
      <c r="BI44" s="39" t="str">
        <f t="shared" si="161"/>
        <v>C+</v>
      </c>
      <c r="BJ44" s="39">
        <f t="shared" si="162"/>
        <v>2.6</v>
      </c>
      <c r="BK44" s="66" t="str">
        <f t="shared" si="133"/>
        <v>C+</v>
      </c>
      <c r="BL44" s="66">
        <f t="shared" si="134"/>
        <v>2.4</v>
      </c>
      <c r="BM44" s="37">
        <f t="shared" si="135"/>
        <v>10</v>
      </c>
      <c r="BN44" s="40">
        <f>'2NDML'!V44</f>
        <v>4</v>
      </c>
      <c r="BO44" s="38">
        <f t="shared" si="17"/>
        <v>2.5</v>
      </c>
      <c r="BP44" s="39" t="str">
        <f t="shared" si="64"/>
        <v>C</v>
      </c>
      <c r="BQ44" s="39">
        <f t="shared" si="65"/>
        <v>2</v>
      </c>
      <c r="BR44" s="37">
        <f t="shared" si="136"/>
        <v>40</v>
      </c>
      <c r="BS44" s="40">
        <f>'2NDML'!W44</f>
        <v>23</v>
      </c>
      <c r="BT44" s="38">
        <f t="shared" si="19"/>
        <v>2.5</v>
      </c>
      <c r="BU44" s="39" t="str">
        <f t="shared" si="66"/>
        <v>C+</v>
      </c>
      <c r="BV44" s="39">
        <f t="shared" si="67"/>
        <v>2.4</v>
      </c>
      <c r="BW44" s="40">
        <f>'2NDML'!X44</f>
        <v>27</v>
      </c>
      <c r="BX44" s="39" t="str">
        <f t="shared" si="163"/>
        <v>C</v>
      </c>
      <c r="BY44" s="39">
        <f t="shared" si="164"/>
        <v>2.2000000000000002</v>
      </c>
      <c r="BZ44" s="66" t="str">
        <f t="shared" si="137"/>
        <v>C+</v>
      </c>
      <c r="CA44" s="66">
        <f t="shared" si="138"/>
        <v>2.4</v>
      </c>
      <c r="CB44" s="37">
        <f t="shared" si="139"/>
        <v>5</v>
      </c>
      <c r="CC44" s="40">
        <f>'2NDML'!Z44</f>
        <v>4</v>
      </c>
      <c r="CD44" s="38">
        <f t="shared" si="21"/>
        <v>2</v>
      </c>
      <c r="CE44" s="39" t="str">
        <f t="shared" si="72"/>
        <v>A</v>
      </c>
      <c r="CF44" s="39">
        <f t="shared" si="73"/>
        <v>3.6</v>
      </c>
      <c r="CG44" s="37">
        <f t="shared" si="140"/>
        <v>20</v>
      </c>
      <c r="CH44" s="40">
        <f>'2NDML'!AA44</f>
        <v>18</v>
      </c>
      <c r="CI44" s="38">
        <f t="shared" si="23"/>
        <v>2</v>
      </c>
      <c r="CJ44" s="39" t="str">
        <f t="shared" si="74"/>
        <v>A+</v>
      </c>
      <c r="CK44" s="39">
        <f t="shared" si="75"/>
        <v>4</v>
      </c>
      <c r="CL44" s="40">
        <f>'2NDML'!AB44</f>
        <v>22</v>
      </c>
      <c r="CM44" s="39" t="str">
        <f t="shared" si="165"/>
        <v>A</v>
      </c>
      <c r="CN44" s="39">
        <f t="shared" si="166"/>
        <v>3.8</v>
      </c>
      <c r="CO44" s="66" t="str">
        <f t="shared" si="141"/>
        <v>A</v>
      </c>
      <c r="CP44" s="66">
        <f t="shared" si="142"/>
        <v>3.6</v>
      </c>
      <c r="CQ44" s="37">
        <f t="shared" si="143"/>
        <v>5</v>
      </c>
      <c r="CR44" s="40">
        <f>'2NDML'!AD44</f>
        <v>4</v>
      </c>
      <c r="CS44" s="38">
        <f t="shared" si="25"/>
        <v>2</v>
      </c>
      <c r="CT44" s="39" t="str">
        <f t="shared" si="80"/>
        <v>A</v>
      </c>
      <c r="CU44" s="39">
        <f t="shared" si="81"/>
        <v>3.6</v>
      </c>
      <c r="CV44" s="37">
        <f t="shared" si="144"/>
        <v>20</v>
      </c>
      <c r="CW44" s="40">
        <f>'2NDML'!AE44</f>
        <v>18</v>
      </c>
      <c r="CX44" s="38">
        <f t="shared" si="27"/>
        <v>2</v>
      </c>
      <c r="CY44" s="39" t="str">
        <f t="shared" si="82"/>
        <v>A+</v>
      </c>
      <c r="CZ44" s="39">
        <f t="shared" si="83"/>
        <v>4</v>
      </c>
      <c r="DA44" s="40">
        <f>'2NDML'!AF44</f>
        <v>22</v>
      </c>
      <c r="DB44" s="39" t="str">
        <f t="shared" si="167"/>
        <v>A</v>
      </c>
      <c r="DC44" s="39">
        <f t="shared" si="168"/>
        <v>3.8</v>
      </c>
      <c r="DD44" s="66" t="str">
        <f t="shared" si="145"/>
        <v>A</v>
      </c>
      <c r="DE44" s="66">
        <f t="shared" si="146"/>
        <v>3.6</v>
      </c>
      <c r="DF44" s="37">
        <f t="shared" si="147"/>
        <v>5</v>
      </c>
      <c r="DG44" s="40">
        <f>'2NDML'!AH44</f>
        <v>2</v>
      </c>
      <c r="DH44" s="38">
        <f t="shared" si="29"/>
        <v>2</v>
      </c>
      <c r="DI44" s="39" t="str">
        <f t="shared" si="88"/>
        <v>C</v>
      </c>
      <c r="DJ44" s="39">
        <f t="shared" si="89"/>
        <v>2</v>
      </c>
      <c r="DK44" s="37">
        <f t="shared" si="148"/>
        <v>20</v>
      </c>
      <c r="DL44" s="40">
        <f>'2NDML'!AI44</f>
        <v>18</v>
      </c>
      <c r="DM44" s="38">
        <f t="shared" si="31"/>
        <v>2</v>
      </c>
      <c r="DN44" s="39" t="str">
        <f t="shared" si="90"/>
        <v>A+</v>
      </c>
      <c r="DO44" s="39">
        <f t="shared" si="91"/>
        <v>4</v>
      </c>
      <c r="DP44" s="40">
        <f>'2NDML'!AJ44</f>
        <v>20</v>
      </c>
      <c r="DQ44" s="39" t="str">
        <f t="shared" si="169"/>
        <v>B</v>
      </c>
      <c r="DR44" s="39">
        <f t="shared" si="170"/>
        <v>3</v>
      </c>
      <c r="DS44" s="66" t="str">
        <f t="shared" si="149"/>
        <v>A</v>
      </c>
      <c r="DT44" s="66">
        <f t="shared" si="150"/>
        <v>3.6</v>
      </c>
      <c r="DU44" s="35">
        <f t="shared" si="96"/>
        <v>37</v>
      </c>
      <c r="DV44" s="35" t="str">
        <f t="shared" si="151"/>
        <v>NG</v>
      </c>
      <c r="DW44" s="35" t="str">
        <f t="shared" si="152"/>
        <v>NG</v>
      </c>
      <c r="DX44" s="35" t="str">
        <f t="shared" si="153"/>
        <v>NG</v>
      </c>
      <c r="DY44" s="35">
        <f t="shared" si="100"/>
        <v>0</v>
      </c>
      <c r="DZ44" s="67">
        <f t="shared" si="101"/>
        <v>0</v>
      </c>
      <c r="EA44" s="35">
        <f t="shared" si="154"/>
        <v>23</v>
      </c>
      <c r="EB44" s="28">
        <f>'2NDML'!AO44</f>
        <v>56</v>
      </c>
    </row>
    <row r="45" spans="1:132" ht="19.5">
      <c r="A45" s="4">
        <f>'2NDML'!A45</f>
        <v>36</v>
      </c>
      <c r="B45" s="4" t="str">
        <f>'2NDML'!B45</f>
        <v>ST0800446</v>
      </c>
      <c r="C45" s="4">
        <f>'2NDML'!C45</f>
        <v>200307</v>
      </c>
      <c r="D45" s="4" t="str">
        <f>'2NDML'!D45</f>
        <v>DESAN RAI</v>
      </c>
      <c r="E45" s="37">
        <f t="shared" si="119"/>
        <v>10</v>
      </c>
      <c r="F45" s="40">
        <f>'2NDML'!F45</f>
        <v>0</v>
      </c>
      <c r="G45" s="38">
        <f t="shared" si="1"/>
        <v>2.5</v>
      </c>
      <c r="H45" s="39" t="str">
        <f t="shared" si="32"/>
        <v>ABS</v>
      </c>
      <c r="I45" s="39">
        <f t="shared" si="33"/>
        <v>0</v>
      </c>
      <c r="J45" s="37">
        <f t="shared" si="120"/>
        <v>40</v>
      </c>
      <c r="K45" s="40">
        <f>'2NDML'!G45</f>
        <v>0</v>
      </c>
      <c r="L45" s="38">
        <f t="shared" si="3"/>
        <v>2.5</v>
      </c>
      <c r="M45" s="39" t="str">
        <f t="shared" si="34"/>
        <v>ABS</v>
      </c>
      <c r="N45" s="39">
        <f t="shared" si="35"/>
        <v>0</v>
      </c>
      <c r="O45" s="40">
        <f>'2NDML'!H45</f>
        <v>0</v>
      </c>
      <c r="P45" s="39" t="str">
        <f t="shared" si="155"/>
        <v>ABS</v>
      </c>
      <c r="Q45" s="39">
        <f t="shared" si="156"/>
        <v>0</v>
      </c>
      <c r="R45" s="66" t="str">
        <f t="shared" si="121"/>
        <v>ABS</v>
      </c>
      <c r="S45" s="66">
        <f t="shared" si="122"/>
        <v>0</v>
      </c>
      <c r="T45" s="37">
        <f t="shared" si="123"/>
        <v>10</v>
      </c>
      <c r="U45" s="40">
        <f>'2NDML'!J45</f>
        <v>0</v>
      </c>
      <c r="V45" s="38">
        <f t="shared" si="5"/>
        <v>2.5</v>
      </c>
      <c r="W45" s="39" t="str">
        <f t="shared" si="40"/>
        <v>ABS</v>
      </c>
      <c r="X45" s="39">
        <f t="shared" si="41"/>
        <v>0</v>
      </c>
      <c r="Y45" s="37">
        <f t="shared" si="124"/>
        <v>40</v>
      </c>
      <c r="Z45" s="40">
        <f>'2NDML'!K45</f>
        <v>0</v>
      </c>
      <c r="AA45" s="38">
        <f t="shared" si="7"/>
        <v>2.5</v>
      </c>
      <c r="AB45" s="39" t="str">
        <f t="shared" si="42"/>
        <v>ABS</v>
      </c>
      <c r="AC45" s="39">
        <f t="shared" si="43"/>
        <v>0</v>
      </c>
      <c r="AD45" s="40">
        <f>'2NDML'!L45</f>
        <v>0</v>
      </c>
      <c r="AE45" s="39" t="str">
        <f t="shared" si="157"/>
        <v>ABS</v>
      </c>
      <c r="AF45" s="39">
        <f t="shared" si="158"/>
        <v>0</v>
      </c>
      <c r="AG45" s="66" t="str">
        <f t="shared" si="125"/>
        <v>ABS</v>
      </c>
      <c r="AH45" s="66">
        <f t="shared" si="126"/>
        <v>0</v>
      </c>
      <c r="AI45" s="37">
        <f t="shared" si="127"/>
        <v>10</v>
      </c>
      <c r="AJ45" s="40">
        <f>'2NDML'!N45</f>
        <v>0</v>
      </c>
      <c r="AK45" s="38">
        <f t="shared" si="9"/>
        <v>2.5</v>
      </c>
      <c r="AL45" s="39" t="str">
        <f t="shared" si="48"/>
        <v>ABS</v>
      </c>
      <c r="AM45" s="39">
        <f t="shared" si="49"/>
        <v>0</v>
      </c>
      <c r="AN45" s="37">
        <f t="shared" si="128"/>
        <v>40</v>
      </c>
      <c r="AO45" s="40">
        <f>'2NDML'!O45</f>
        <v>0</v>
      </c>
      <c r="AP45" s="38">
        <f t="shared" si="11"/>
        <v>2.5</v>
      </c>
      <c r="AQ45" s="39" t="str">
        <f t="shared" si="50"/>
        <v>ABS</v>
      </c>
      <c r="AR45" s="39">
        <f t="shared" si="51"/>
        <v>0</v>
      </c>
      <c r="AS45" s="40">
        <f>'2NDML'!P45</f>
        <v>0</v>
      </c>
      <c r="AT45" s="39" t="str">
        <f t="shared" si="159"/>
        <v>ABS</v>
      </c>
      <c r="AU45" s="39">
        <f t="shared" si="160"/>
        <v>0</v>
      </c>
      <c r="AV45" s="66" t="str">
        <f t="shared" si="129"/>
        <v>ABS</v>
      </c>
      <c r="AW45" s="66">
        <f t="shared" si="130"/>
        <v>0</v>
      </c>
      <c r="AX45" s="37">
        <f t="shared" si="131"/>
        <v>10</v>
      </c>
      <c r="AY45" s="40">
        <f>'2NDML'!R45</f>
        <v>0</v>
      </c>
      <c r="AZ45" s="38">
        <f t="shared" si="13"/>
        <v>2.5</v>
      </c>
      <c r="BA45" s="39" t="str">
        <f t="shared" si="56"/>
        <v>ABS</v>
      </c>
      <c r="BB45" s="39">
        <f t="shared" si="57"/>
        <v>0</v>
      </c>
      <c r="BC45" s="37">
        <f t="shared" si="132"/>
        <v>40</v>
      </c>
      <c r="BD45" s="40">
        <f>'2NDML'!S45</f>
        <v>0</v>
      </c>
      <c r="BE45" s="38">
        <f t="shared" si="15"/>
        <v>2.5</v>
      </c>
      <c r="BF45" s="39" t="str">
        <f t="shared" si="58"/>
        <v>ABS</v>
      </c>
      <c r="BG45" s="39">
        <f t="shared" si="59"/>
        <v>0</v>
      </c>
      <c r="BH45" s="40">
        <f>'2NDML'!T45</f>
        <v>0</v>
      </c>
      <c r="BI45" s="39" t="str">
        <f t="shared" si="161"/>
        <v>ABS</v>
      </c>
      <c r="BJ45" s="39">
        <f t="shared" si="162"/>
        <v>0</v>
      </c>
      <c r="BK45" s="66" t="str">
        <f t="shared" si="133"/>
        <v>ABS</v>
      </c>
      <c r="BL45" s="66">
        <f t="shared" si="134"/>
        <v>0</v>
      </c>
      <c r="BM45" s="37">
        <f t="shared" si="135"/>
        <v>10</v>
      </c>
      <c r="BN45" s="40">
        <f>'2NDML'!V45</f>
        <v>0</v>
      </c>
      <c r="BO45" s="38">
        <f t="shared" si="17"/>
        <v>2.5</v>
      </c>
      <c r="BP45" s="39" t="str">
        <f t="shared" si="64"/>
        <v>ABS</v>
      </c>
      <c r="BQ45" s="39">
        <f t="shared" si="65"/>
        <v>0</v>
      </c>
      <c r="BR45" s="37">
        <f t="shared" si="136"/>
        <v>40</v>
      </c>
      <c r="BS45" s="40">
        <f>'2NDML'!W45</f>
        <v>0</v>
      </c>
      <c r="BT45" s="38">
        <f t="shared" si="19"/>
        <v>2.5</v>
      </c>
      <c r="BU45" s="39" t="str">
        <f t="shared" si="66"/>
        <v>ABS</v>
      </c>
      <c r="BV45" s="39">
        <f t="shared" si="67"/>
        <v>0</v>
      </c>
      <c r="BW45" s="40">
        <f>'2NDML'!X45</f>
        <v>0</v>
      </c>
      <c r="BX45" s="39" t="str">
        <f t="shared" si="163"/>
        <v>ABS</v>
      </c>
      <c r="BY45" s="39">
        <f t="shared" si="164"/>
        <v>0</v>
      </c>
      <c r="BZ45" s="66" t="str">
        <f t="shared" si="137"/>
        <v>ABS</v>
      </c>
      <c r="CA45" s="66">
        <f t="shared" si="138"/>
        <v>0</v>
      </c>
      <c r="CB45" s="37">
        <f t="shared" si="139"/>
        <v>5</v>
      </c>
      <c r="CC45" s="40">
        <f>'2NDML'!Z45</f>
        <v>0</v>
      </c>
      <c r="CD45" s="38">
        <f t="shared" si="21"/>
        <v>2</v>
      </c>
      <c r="CE45" s="39" t="str">
        <f t="shared" si="72"/>
        <v>ABS</v>
      </c>
      <c r="CF45" s="39">
        <f t="shared" si="73"/>
        <v>0</v>
      </c>
      <c r="CG45" s="37">
        <f t="shared" si="140"/>
        <v>20</v>
      </c>
      <c r="CH45" s="40">
        <f>'2NDML'!AA45</f>
        <v>0</v>
      </c>
      <c r="CI45" s="38">
        <f t="shared" si="23"/>
        <v>2</v>
      </c>
      <c r="CJ45" s="39" t="str">
        <f t="shared" si="74"/>
        <v>ABS</v>
      </c>
      <c r="CK45" s="39">
        <f t="shared" si="75"/>
        <v>0</v>
      </c>
      <c r="CL45" s="40">
        <f>'2NDML'!AB45</f>
        <v>0</v>
      </c>
      <c r="CM45" s="39" t="str">
        <f t="shared" si="165"/>
        <v>ABS</v>
      </c>
      <c r="CN45" s="39">
        <f t="shared" si="166"/>
        <v>0</v>
      </c>
      <c r="CO45" s="66" t="str">
        <f t="shared" si="141"/>
        <v>ABS</v>
      </c>
      <c r="CP45" s="66">
        <f t="shared" si="142"/>
        <v>0</v>
      </c>
      <c r="CQ45" s="37">
        <f t="shared" si="143"/>
        <v>5</v>
      </c>
      <c r="CR45" s="40">
        <f>'2NDML'!AD45</f>
        <v>0</v>
      </c>
      <c r="CS45" s="38">
        <f t="shared" si="25"/>
        <v>2</v>
      </c>
      <c r="CT45" s="39" t="str">
        <f t="shared" si="80"/>
        <v>ABS</v>
      </c>
      <c r="CU45" s="39">
        <f t="shared" si="81"/>
        <v>0</v>
      </c>
      <c r="CV45" s="37">
        <f t="shared" si="144"/>
        <v>20</v>
      </c>
      <c r="CW45" s="40">
        <f>'2NDML'!AE45</f>
        <v>0</v>
      </c>
      <c r="CX45" s="38">
        <f t="shared" si="27"/>
        <v>2</v>
      </c>
      <c r="CY45" s="39" t="str">
        <f t="shared" si="82"/>
        <v>ABS</v>
      </c>
      <c r="CZ45" s="39">
        <f t="shared" si="83"/>
        <v>0</v>
      </c>
      <c r="DA45" s="40">
        <f>'2NDML'!AF45</f>
        <v>0</v>
      </c>
      <c r="DB45" s="39" t="str">
        <f t="shared" si="167"/>
        <v>ABS</v>
      </c>
      <c r="DC45" s="39">
        <f t="shared" si="168"/>
        <v>0</v>
      </c>
      <c r="DD45" s="66" t="str">
        <f t="shared" si="145"/>
        <v>ABS</v>
      </c>
      <c r="DE45" s="66">
        <f t="shared" si="146"/>
        <v>0</v>
      </c>
      <c r="DF45" s="37">
        <f t="shared" si="147"/>
        <v>5</v>
      </c>
      <c r="DG45" s="40">
        <f>'2NDML'!AH45</f>
        <v>0</v>
      </c>
      <c r="DH45" s="38">
        <f t="shared" si="29"/>
        <v>2</v>
      </c>
      <c r="DI45" s="39" t="str">
        <f t="shared" si="88"/>
        <v>ABS</v>
      </c>
      <c r="DJ45" s="39">
        <f t="shared" si="89"/>
        <v>0</v>
      </c>
      <c r="DK45" s="37">
        <f t="shared" si="148"/>
        <v>20</v>
      </c>
      <c r="DL45" s="40">
        <f>'2NDML'!AI45</f>
        <v>0</v>
      </c>
      <c r="DM45" s="38">
        <f t="shared" si="31"/>
        <v>2</v>
      </c>
      <c r="DN45" s="39" t="str">
        <f t="shared" si="90"/>
        <v>ABS</v>
      </c>
      <c r="DO45" s="39">
        <f t="shared" si="91"/>
        <v>0</v>
      </c>
      <c r="DP45" s="40">
        <f>'2NDML'!AJ45</f>
        <v>0</v>
      </c>
      <c r="DQ45" s="39" t="str">
        <f t="shared" si="169"/>
        <v>ABS</v>
      </c>
      <c r="DR45" s="39">
        <f t="shared" si="170"/>
        <v>0</v>
      </c>
      <c r="DS45" s="66" t="str">
        <f t="shared" si="149"/>
        <v>ABS</v>
      </c>
      <c r="DT45" s="66">
        <f t="shared" si="150"/>
        <v>0</v>
      </c>
      <c r="DU45" s="35">
        <f t="shared" si="96"/>
        <v>37</v>
      </c>
      <c r="DV45" s="35" t="str">
        <f t="shared" si="151"/>
        <v>ABS</v>
      </c>
      <c r="DW45" s="35" t="str">
        <f t="shared" si="152"/>
        <v>ABS</v>
      </c>
      <c r="DX45" s="35" t="str">
        <f t="shared" si="153"/>
        <v>ABS</v>
      </c>
      <c r="DY45" s="35">
        <f t="shared" si="100"/>
        <v>0</v>
      </c>
      <c r="DZ45" s="67">
        <f t="shared" si="101"/>
        <v>0</v>
      </c>
      <c r="EA45" s="35">
        <f t="shared" si="154"/>
        <v>23</v>
      </c>
      <c r="EB45" s="28">
        <f>'2NDML'!AO45</f>
        <v>43</v>
      </c>
    </row>
    <row r="46" spans="1:132" ht="19.5">
      <c r="A46" s="4">
        <f>'2NDML'!A46</f>
        <v>37</v>
      </c>
      <c r="B46" s="4" t="str">
        <f>'2NDML'!B46</f>
        <v>ST0790102</v>
      </c>
      <c r="C46" s="4">
        <f>'2NDML'!C46</f>
        <v>200308</v>
      </c>
      <c r="D46" s="4" t="str">
        <f>'2NDML'!D46</f>
        <v>DIPESH LIMBU</v>
      </c>
      <c r="E46" s="37">
        <f t="shared" si="119"/>
        <v>10</v>
      </c>
      <c r="F46" s="40">
        <f>'2NDML'!F46</f>
        <v>8</v>
      </c>
      <c r="G46" s="38">
        <f t="shared" si="1"/>
        <v>2.5</v>
      </c>
      <c r="H46" s="39" t="str">
        <f t="shared" si="32"/>
        <v>A</v>
      </c>
      <c r="I46" s="39">
        <f t="shared" si="33"/>
        <v>3.6</v>
      </c>
      <c r="J46" s="37">
        <f t="shared" si="120"/>
        <v>40</v>
      </c>
      <c r="K46" s="40">
        <f>'2NDML'!G46</f>
        <v>20</v>
      </c>
      <c r="L46" s="38">
        <f t="shared" si="3"/>
        <v>2.5</v>
      </c>
      <c r="M46" s="39" t="str">
        <f t="shared" si="34"/>
        <v>C+</v>
      </c>
      <c r="N46" s="39">
        <f t="shared" si="35"/>
        <v>2.4</v>
      </c>
      <c r="O46" s="40">
        <f>'2NDML'!H46</f>
        <v>28</v>
      </c>
      <c r="P46" s="39" t="str">
        <f t="shared" si="155"/>
        <v>B</v>
      </c>
      <c r="Q46" s="39">
        <f t="shared" si="156"/>
        <v>3</v>
      </c>
      <c r="R46" s="66" t="str">
        <f t="shared" si="121"/>
        <v>C+</v>
      </c>
      <c r="S46" s="66">
        <f t="shared" si="122"/>
        <v>2.4</v>
      </c>
      <c r="T46" s="37">
        <f t="shared" si="123"/>
        <v>10</v>
      </c>
      <c r="U46" s="40">
        <f>'2NDML'!J46</f>
        <v>7</v>
      </c>
      <c r="V46" s="38">
        <f t="shared" si="5"/>
        <v>2.5</v>
      </c>
      <c r="W46" s="39" t="str">
        <f t="shared" si="40"/>
        <v>B+</v>
      </c>
      <c r="X46" s="39">
        <f t="shared" si="41"/>
        <v>3.2</v>
      </c>
      <c r="Y46" s="37">
        <f t="shared" si="124"/>
        <v>40</v>
      </c>
      <c r="Z46" s="40">
        <f>'2NDML'!K46</f>
        <v>25</v>
      </c>
      <c r="AA46" s="38">
        <f t="shared" si="7"/>
        <v>2.5</v>
      </c>
      <c r="AB46" s="39" t="str">
        <f t="shared" si="42"/>
        <v>B</v>
      </c>
      <c r="AC46" s="39">
        <f t="shared" si="43"/>
        <v>2.8</v>
      </c>
      <c r="AD46" s="40">
        <f>'2NDML'!L46</f>
        <v>32</v>
      </c>
      <c r="AE46" s="39" t="str">
        <f t="shared" si="157"/>
        <v>B</v>
      </c>
      <c r="AF46" s="39">
        <f t="shared" si="158"/>
        <v>3</v>
      </c>
      <c r="AG46" s="66" t="str">
        <f t="shared" si="125"/>
        <v>B</v>
      </c>
      <c r="AH46" s="66">
        <f t="shared" si="126"/>
        <v>2.8</v>
      </c>
      <c r="AI46" s="37">
        <f t="shared" si="127"/>
        <v>10</v>
      </c>
      <c r="AJ46" s="40">
        <f>'2NDML'!N46</f>
        <v>4</v>
      </c>
      <c r="AK46" s="38">
        <f t="shared" si="9"/>
        <v>2.5</v>
      </c>
      <c r="AL46" s="39" t="str">
        <f t="shared" si="48"/>
        <v>C</v>
      </c>
      <c r="AM46" s="39">
        <f t="shared" si="49"/>
        <v>2</v>
      </c>
      <c r="AN46" s="37">
        <f t="shared" si="128"/>
        <v>40</v>
      </c>
      <c r="AO46" s="40">
        <f>'2NDML'!O46</f>
        <v>22</v>
      </c>
      <c r="AP46" s="38">
        <f t="shared" si="11"/>
        <v>2.5</v>
      </c>
      <c r="AQ46" s="39" t="str">
        <f t="shared" si="50"/>
        <v>C+</v>
      </c>
      <c r="AR46" s="39">
        <f t="shared" si="51"/>
        <v>2.4</v>
      </c>
      <c r="AS46" s="40">
        <f>'2NDML'!P46</f>
        <v>26</v>
      </c>
      <c r="AT46" s="39" t="str">
        <f t="shared" si="159"/>
        <v>C</v>
      </c>
      <c r="AU46" s="39">
        <f t="shared" si="160"/>
        <v>2.2000000000000002</v>
      </c>
      <c r="AV46" s="66" t="str">
        <f t="shared" si="129"/>
        <v>C+</v>
      </c>
      <c r="AW46" s="66">
        <f t="shared" si="130"/>
        <v>2.4</v>
      </c>
      <c r="AX46" s="37">
        <f t="shared" si="131"/>
        <v>10</v>
      </c>
      <c r="AY46" s="40">
        <f>'2NDML'!R46</f>
        <v>5</v>
      </c>
      <c r="AZ46" s="38">
        <f t="shared" si="13"/>
        <v>2.5</v>
      </c>
      <c r="BA46" s="39" t="str">
        <f t="shared" si="56"/>
        <v>C+</v>
      </c>
      <c r="BB46" s="39">
        <f t="shared" si="57"/>
        <v>2.4</v>
      </c>
      <c r="BC46" s="37">
        <f t="shared" si="132"/>
        <v>40</v>
      </c>
      <c r="BD46" s="40">
        <f>'2NDML'!S46</f>
        <v>21</v>
      </c>
      <c r="BE46" s="38">
        <f t="shared" si="15"/>
        <v>2.5</v>
      </c>
      <c r="BF46" s="39" t="str">
        <f t="shared" si="58"/>
        <v>C+</v>
      </c>
      <c r="BG46" s="39">
        <f t="shared" si="59"/>
        <v>2.4</v>
      </c>
      <c r="BH46" s="40">
        <f>'2NDML'!T46</f>
        <v>26</v>
      </c>
      <c r="BI46" s="39" t="str">
        <f t="shared" si="161"/>
        <v>C+</v>
      </c>
      <c r="BJ46" s="39">
        <f t="shared" si="162"/>
        <v>2.4</v>
      </c>
      <c r="BK46" s="66" t="str">
        <f t="shared" si="133"/>
        <v>C+</v>
      </c>
      <c r="BL46" s="66">
        <f t="shared" si="134"/>
        <v>2.4</v>
      </c>
      <c r="BM46" s="37">
        <f t="shared" si="135"/>
        <v>10</v>
      </c>
      <c r="BN46" s="40">
        <f>'2NDML'!V46</f>
        <v>4</v>
      </c>
      <c r="BO46" s="38">
        <f t="shared" si="17"/>
        <v>2.5</v>
      </c>
      <c r="BP46" s="39" t="str">
        <f t="shared" si="64"/>
        <v>C</v>
      </c>
      <c r="BQ46" s="39">
        <f t="shared" si="65"/>
        <v>2</v>
      </c>
      <c r="BR46" s="37">
        <f t="shared" si="136"/>
        <v>40</v>
      </c>
      <c r="BS46" s="40">
        <f>'2NDML'!W46</f>
        <v>25</v>
      </c>
      <c r="BT46" s="38">
        <f t="shared" si="19"/>
        <v>2.5</v>
      </c>
      <c r="BU46" s="39" t="str">
        <f t="shared" si="66"/>
        <v>B</v>
      </c>
      <c r="BV46" s="39">
        <f t="shared" si="67"/>
        <v>2.8</v>
      </c>
      <c r="BW46" s="40">
        <f>'2NDML'!X46</f>
        <v>29</v>
      </c>
      <c r="BX46" s="39" t="str">
        <f t="shared" si="163"/>
        <v>C+</v>
      </c>
      <c r="BY46" s="39">
        <f t="shared" si="164"/>
        <v>2.4</v>
      </c>
      <c r="BZ46" s="66" t="str">
        <f t="shared" si="137"/>
        <v>C+</v>
      </c>
      <c r="CA46" s="66">
        <f t="shared" si="138"/>
        <v>2.4</v>
      </c>
      <c r="CB46" s="37">
        <f t="shared" si="139"/>
        <v>5</v>
      </c>
      <c r="CC46" s="40">
        <f>'2NDML'!Z46</f>
        <v>4</v>
      </c>
      <c r="CD46" s="38">
        <f t="shared" si="21"/>
        <v>2</v>
      </c>
      <c r="CE46" s="39" t="str">
        <f t="shared" si="72"/>
        <v>A</v>
      </c>
      <c r="CF46" s="39">
        <f t="shared" si="73"/>
        <v>3.6</v>
      </c>
      <c r="CG46" s="37">
        <f t="shared" si="140"/>
        <v>20</v>
      </c>
      <c r="CH46" s="40">
        <f>'2NDML'!AA46</f>
        <v>18</v>
      </c>
      <c r="CI46" s="38">
        <f t="shared" si="23"/>
        <v>2</v>
      </c>
      <c r="CJ46" s="39" t="str">
        <f t="shared" si="74"/>
        <v>A+</v>
      </c>
      <c r="CK46" s="39">
        <f t="shared" si="75"/>
        <v>4</v>
      </c>
      <c r="CL46" s="40">
        <f>'2NDML'!AB46</f>
        <v>22</v>
      </c>
      <c r="CM46" s="39" t="str">
        <f t="shared" si="165"/>
        <v>A</v>
      </c>
      <c r="CN46" s="39">
        <f t="shared" si="166"/>
        <v>3.8</v>
      </c>
      <c r="CO46" s="66" t="str">
        <f t="shared" si="141"/>
        <v>A</v>
      </c>
      <c r="CP46" s="66">
        <f t="shared" si="142"/>
        <v>3.6</v>
      </c>
      <c r="CQ46" s="37">
        <f t="shared" si="143"/>
        <v>5</v>
      </c>
      <c r="CR46" s="40">
        <f>'2NDML'!AD46</f>
        <v>4</v>
      </c>
      <c r="CS46" s="38">
        <f t="shared" si="25"/>
        <v>2</v>
      </c>
      <c r="CT46" s="39" t="str">
        <f t="shared" si="80"/>
        <v>A</v>
      </c>
      <c r="CU46" s="39">
        <f t="shared" si="81"/>
        <v>3.6</v>
      </c>
      <c r="CV46" s="37">
        <f t="shared" si="144"/>
        <v>20</v>
      </c>
      <c r="CW46" s="40">
        <f>'2NDML'!AE46</f>
        <v>18</v>
      </c>
      <c r="CX46" s="38">
        <f t="shared" si="27"/>
        <v>2</v>
      </c>
      <c r="CY46" s="39" t="str">
        <f t="shared" si="82"/>
        <v>A+</v>
      </c>
      <c r="CZ46" s="39">
        <f t="shared" si="83"/>
        <v>4</v>
      </c>
      <c r="DA46" s="40">
        <f>'2NDML'!AF46</f>
        <v>22</v>
      </c>
      <c r="DB46" s="39" t="str">
        <f t="shared" si="167"/>
        <v>A</v>
      </c>
      <c r="DC46" s="39">
        <f t="shared" si="168"/>
        <v>3.8</v>
      </c>
      <c r="DD46" s="66" t="str">
        <f t="shared" si="145"/>
        <v>A</v>
      </c>
      <c r="DE46" s="66">
        <f t="shared" si="146"/>
        <v>3.6</v>
      </c>
      <c r="DF46" s="37">
        <f t="shared" si="147"/>
        <v>5</v>
      </c>
      <c r="DG46" s="40">
        <f>'2NDML'!AH46</f>
        <v>3</v>
      </c>
      <c r="DH46" s="38">
        <f t="shared" si="29"/>
        <v>2</v>
      </c>
      <c r="DI46" s="39" t="str">
        <f t="shared" si="88"/>
        <v>B</v>
      </c>
      <c r="DJ46" s="39">
        <f t="shared" si="89"/>
        <v>2.8</v>
      </c>
      <c r="DK46" s="37">
        <f t="shared" si="148"/>
        <v>20</v>
      </c>
      <c r="DL46" s="40">
        <f>'2NDML'!AI46</f>
        <v>18</v>
      </c>
      <c r="DM46" s="38">
        <f t="shared" si="31"/>
        <v>2</v>
      </c>
      <c r="DN46" s="39" t="str">
        <f t="shared" si="90"/>
        <v>A+</v>
      </c>
      <c r="DO46" s="39">
        <f t="shared" si="91"/>
        <v>4</v>
      </c>
      <c r="DP46" s="40">
        <f>'2NDML'!AJ46</f>
        <v>21</v>
      </c>
      <c r="DQ46" s="39" t="str">
        <f t="shared" si="169"/>
        <v>B+</v>
      </c>
      <c r="DR46" s="39">
        <f t="shared" si="170"/>
        <v>3.4</v>
      </c>
      <c r="DS46" s="66" t="str">
        <f t="shared" si="149"/>
        <v>A</v>
      </c>
      <c r="DT46" s="66">
        <f t="shared" si="150"/>
        <v>3.6</v>
      </c>
      <c r="DU46" s="35">
        <f t="shared" si="96"/>
        <v>37</v>
      </c>
      <c r="DV46" s="35">
        <f t="shared" si="151"/>
        <v>109</v>
      </c>
      <c r="DW46" s="35">
        <f t="shared" si="152"/>
        <v>109</v>
      </c>
      <c r="DX46" s="35" t="str">
        <f t="shared" si="153"/>
        <v/>
      </c>
      <c r="DY46" s="35">
        <f t="shared" si="100"/>
        <v>2.95</v>
      </c>
      <c r="DZ46" s="67">
        <f t="shared" si="101"/>
        <v>2.95</v>
      </c>
      <c r="EA46" s="35">
        <f t="shared" si="154"/>
        <v>21</v>
      </c>
      <c r="EB46" s="28">
        <f>'2NDML'!AO46</f>
        <v>55</v>
      </c>
    </row>
    <row r="47" spans="1:132" ht="19.5">
      <c r="A47" s="4">
        <f>'2NDML'!A47</f>
        <v>38</v>
      </c>
      <c r="B47" s="4" t="str">
        <f>'2NDML'!B47</f>
        <v>ST0790197</v>
      </c>
      <c r="C47" s="4">
        <f>'2NDML'!C47</f>
        <v>200309</v>
      </c>
      <c r="D47" s="4" t="str">
        <f>'2NDML'!D47</f>
        <v>DONISH TAMANG</v>
      </c>
      <c r="E47" s="37">
        <f t="shared" si="119"/>
        <v>10</v>
      </c>
      <c r="F47" s="40">
        <f>'2NDML'!F47</f>
        <v>7</v>
      </c>
      <c r="G47" s="38">
        <f t="shared" si="1"/>
        <v>2.5</v>
      </c>
      <c r="H47" s="39" t="str">
        <f t="shared" si="32"/>
        <v>B+</v>
      </c>
      <c r="I47" s="39">
        <f t="shared" si="33"/>
        <v>3.2</v>
      </c>
      <c r="J47" s="37">
        <f t="shared" si="120"/>
        <v>40</v>
      </c>
      <c r="K47" s="40">
        <f>'2NDML'!G47</f>
        <v>20</v>
      </c>
      <c r="L47" s="38">
        <f t="shared" si="3"/>
        <v>2.5</v>
      </c>
      <c r="M47" s="39" t="str">
        <f t="shared" si="34"/>
        <v>C+</v>
      </c>
      <c r="N47" s="39">
        <f t="shared" si="35"/>
        <v>2.4</v>
      </c>
      <c r="O47" s="40">
        <f>'2NDML'!H47</f>
        <v>27</v>
      </c>
      <c r="P47" s="39" t="str">
        <f t="shared" si="155"/>
        <v>B</v>
      </c>
      <c r="Q47" s="39">
        <f t="shared" si="156"/>
        <v>2.8</v>
      </c>
      <c r="R47" s="66" t="str">
        <f t="shared" si="121"/>
        <v>C+</v>
      </c>
      <c r="S47" s="66">
        <f t="shared" si="122"/>
        <v>2.4</v>
      </c>
      <c r="T47" s="37">
        <f t="shared" si="123"/>
        <v>10</v>
      </c>
      <c r="U47" s="40">
        <f>'2NDML'!J47</f>
        <v>8</v>
      </c>
      <c r="V47" s="38">
        <f t="shared" si="5"/>
        <v>2.5</v>
      </c>
      <c r="W47" s="39" t="str">
        <f t="shared" si="40"/>
        <v>A</v>
      </c>
      <c r="X47" s="39">
        <f t="shared" si="41"/>
        <v>3.6</v>
      </c>
      <c r="Y47" s="37">
        <f t="shared" si="124"/>
        <v>40</v>
      </c>
      <c r="Z47" s="40">
        <f>'2NDML'!K47</f>
        <v>25</v>
      </c>
      <c r="AA47" s="38">
        <f t="shared" si="7"/>
        <v>2.5</v>
      </c>
      <c r="AB47" s="39" t="str">
        <f t="shared" si="42"/>
        <v>B</v>
      </c>
      <c r="AC47" s="39">
        <f t="shared" si="43"/>
        <v>2.8</v>
      </c>
      <c r="AD47" s="40">
        <f>'2NDML'!L47</f>
        <v>33</v>
      </c>
      <c r="AE47" s="39" t="str">
        <f t="shared" si="157"/>
        <v>B+</v>
      </c>
      <c r="AF47" s="39">
        <f t="shared" si="158"/>
        <v>3.2</v>
      </c>
      <c r="AG47" s="66" t="str">
        <f t="shared" si="125"/>
        <v>B</v>
      </c>
      <c r="AH47" s="66">
        <f t="shared" si="126"/>
        <v>2.8</v>
      </c>
      <c r="AI47" s="37">
        <f t="shared" si="127"/>
        <v>10</v>
      </c>
      <c r="AJ47" s="40">
        <f>'2NDML'!N47</f>
        <v>8</v>
      </c>
      <c r="AK47" s="38">
        <f t="shared" si="9"/>
        <v>2.5</v>
      </c>
      <c r="AL47" s="39" t="str">
        <f t="shared" si="48"/>
        <v>A</v>
      </c>
      <c r="AM47" s="39">
        <f t="shared" si="49"/>
        <v>3.6</v>
      </c>
      <c r="AN47" s="37">
        <f t="shared" si="128"/>
        <v>40</v>
      </c>
      <c r="AO47" s="40">
        <f>'2NDML'!O47</f>
        <v>24</v>
      </c>
      <c r="AP47" s="38">
        <f t="shared" si="11"/>
        <v>2.5</v>
      </c>
      <c r="AQ47" s="39" t="str">
        <f t="shared" si="50"/>
        <v>B</v>
      </c>
      <c r="AR47" s="39">
        <f t="shared" si="51"/>
        <v>2.8</v>
      </c>
      <c r="AS47" s="40">
        <f>'2NDML'!P47</f>
        <v>32</v>
      </c>
      <c r="AT47" s="39" t="str">
        <f t="shared" si="159"/>
        <v>B+</v>
      </c>
      <c r="AU47" s="39">
        <f t="shared" si="160"/>
        <v>3.2</v>
      </c>
      <c r="AV47" s="66" t="str">
        <f t="shared" si="129"/>
        <v>B</v>
      </c>
      <c r="AW47" s="66">
        <f t="shared" si="130"/>
        <v>2.8</v>
      </c>
      <c r="AX47" s="37">
        <f t="shared" si="131"/>
        <v>10</v>
      </c>
      <c r="AY47" s="40">
        <f>'2NDML'!R47</f>
        <v>8</v>
      </c>
      <c r="AZ47" s="38">
        <f t="shared" si="13"/>
        <v>2.5</v>
      </c>
      <c r="BA47" s="39" t="str">
        <f t="shared" si="56"/>
        <v>A</v>
      </c>
      <c r="BB47" s="39">
        <f t="shared" si="57"/>
        <v>3.6</v>
      </c>
      <c r="BC47" s="37">
        <f t="shared" si="132"/>
        <v>40</v>
      </c>
      <c r="BD47" s="40">
        <f>'2NDML'!S47</f>
        <v>22</v>
      </c>
      <c r="BE47" s="38">
        <f t="shared" si="15"/>
        <v>2.5</v>
      </c>
      <c r="BF47" s="39" t="str">
        <f t="shared" si="58"/>
        <v>C+</v>
      </c>
      <c r="BG47" s="39">
        <f t="shared" si="59"/>
        <v>2.4</v>
      </c>
      <c r="BH47" s="40">
        <f>'2NDML'!T47</f>
        <v>30</v>
      </c>
      <c r="BI47" s="39" t="str">
        <f t="shared" si="161"/>
        <v>B</v>
      </c>
      <c r="BJ47" s="39">
        <f t="shared" si="162"/>
        <v>3</v>
      </c>
      <c r="BK47" s="66" t="str">
        <f t="shared" si="133"/>
        <v>B</v>
      </c>
      <c r="BL47" s="66">
        <f t="shared" si="134"/>
        <v>2.8</v>
      </c>
      <c r="BM47" s="37">
        <f t="shared" si="135"/>
        <v>10</v>
      </c>
      <c r="BN47" s="40">
        <f>'2NDML'!V47</f>
        <v>7</v>
      </c>
      <c r="BO47" s="38">
        <f t="shared" si="17"/>
        <v>2.5</v>
      </c>
      <c r="BP47" s="39" t="str">
        <f t="shared" si="64"/>
        <v>B+</v>
      </c>
      <c r="BQ47" s="39">
        <f t="shared" si="65"/>
        <v>3.2</v>
      </c>
      <c r="BR47" s="37">
        <f t="shared" si="136"/>
        <v>40</v>
      </c>
      <c r="BS47" s="40">
        <f>'2NDML'!W47</f>
        <v>25</v>
      </c>
      <c r="BT47" s="38">
        <f t="shared" si="19"/>
        <v>2.5</v>
      </c>
      <c r="BU47" s="39" t="str">
        <f t="shared" si="66"/>
        <v>B</v>
      </c>
      <c r="BV47" s="39">
        <f t="shared" si="67"/>
        <v>2.8</v>
      </c>
      <c r="BW47" s="40">
        <f>'2NDML'!X47</f>
        <v>32</v>
      </c>
      <c r="BX47" s="39" t="str">
        <f t="shared" si="163"/>
        <v>B</v>
      </c>
      <c r="BY47" s="39">
        <f t="shared" si="164"/>
        <v>3</v>
      </c>
      <c r="BZ47" s="66" t="str">
        <f t="shared" si="137"/>
        <v>B</v>
      </c>
      <c r="CA47" s="66">
        <f t="shared" si="138"/>
        <v>2.8</v>
      </c>
      <c r="CB47" s="37">
        <f t="shared" si="139"/>
        <v>5</v>
      </c>
      <c r="CC47" s="40">
        <f>'2NDML'!Z47</f>
        <v>5</v>
      </c>
      <c r="CD47" s="38">
        <f t="shared" si="21"/>
        <v>2</v>
      </c>
      <c r="CE47" s="39" t="str">
        <f t="shared" si="72"/>
        <v>A+</v>
      </c>
      <c r="CF47" s="39">
        <f t="shared" si="73"/>
        <v>4</v>
      </c>
      <c r="CG47" s="37">
        <f t="shared" si="140"/>
        <v>20</v>
      </c>
      <c r="CH47" s="40">
        <f>'2NDML'!AA47</f>
        <v>18</v>
      </c>
      <c r="CI47" s="38">
        <f t="shared" si="23"/>
        <v>2</v>
      </c>
      <c r="CJ47" s="39" t="str">
        <f t="shared" si="74"/>
        <v>A+</v>
      </c>
      <c r="CK47" s="39">
        <f t="shared" si="75"/>
        <v>4</v>
      </c>
      <c r="CL47" s="40">
        <f>'2NDML'!AB47</f>
        <v>23</v>
      </c>
      <c r="CM47" s="39" t="str">
        <f t="shared" si="165"/>
        <v>A+</v>
      </c>
      <c r="CN47" s="39">
        <f t="shared" si="166"/>
        <v>4</v>
      </c>
      <c r="CO47" s="66" t="str">
        <f t="shared" si="141"/>
        <v>A+</v>
      </c>
      <c r="CP47" s="66">
        <f t="shared" si="142"/>
        <v>4</v>
      </c>
      <c r="CQ47" s="37">
        <f t="shared" si="143"/>
        <v>5</v>
      </c>
      <c r="CR47" s="40">
        <f>'2NDML'!AD47</f>
        <v>5</v>
      </c>
      <c r="CS47" s="38">
        <f t="shared" si="25"/>
        <v>2</v>
      </c>
      <c r="CT47" s="39" t="str">
        <f t="shared" si="80"/>
        <v>A+</v>
      </c>
      <c r="CU47" s="39">
        <f t="shared" si="81"/>
        <v>4</v>
      </c>
      <c r="CV47" s="37">
        <f t="shared" si="144"/>
        <v>20</v>
      </c>
      <c r="CW47" s="40">
        <f>'2NDML'!AE47</f>
        <v>18</v>
      </c>
      <c r="CX47" s="38">
        <f t="shared" si="27"/>
        <v>2</v>
      </c>
      <c r="CY47" s="39" t="str">
        <f t="shared" si="82"/>
        <v>A+</v>
      </c>
      <c r="CZ47" s="39">
        <f t="shared" si="83"/>
        <v>4</v>
      </c>
      <c r="DA47" s="40">
        <f>'2NDML'!AF47</f>
        <v>23</v>
      </c>
      <c r="DB47" s="39" t="str">
        <f t="shared" si="167"/>
        <v>A+</v>
      </c>
      <c r="DC47" s="39">
        <f t="shared" si="168"/>
        <v>4</v>
      </c>
      <c r="DD47" s="66" t="str">
        <f t="shared" si="145"/>
        <v>A+</v>
      </c>
      <c r="DE47" s="66">
        <f t="shared" si="146"/>
        <v>4</v>
      </c>
      <c r="DF47" s="37">
        <f t="shared" si="147"/>
        <v>5</v>
      </c>
      <c r="DG47" s="40">
        <f>'2NDML'!AH47</f>
        <v>3</v>
      </c>
      <c r="DH47" s="38">
        <f t="shared" si="29"/>
        <v>2</v>
      </c>
      <c r="DI47" s="39" t="str">
        <f t="shared" si="88"/>
        <v>B</v>
      </c>
      <c r="DJ47" s="39">
        <f t="shared" si="89"/>
        <v>2.8</v>
      </c>
      <c r="DK47" s="37">
        <f t="shared" si="148"/>
        <v>20</v>
      </c>
      <c r="DL47" s="40">
        <f>'2NDML'!AI47</f>
        <v>18</v>
      </c>
      <c r="DM47" s="38">
        <f t="shared" si="31"/>
        <v>2</v>
      </c>
      <c r="DN47" s="39" t="str">
        <f t="shared" si="90"/>
        <v>A+</v>
      </c>
      <c r="DO47" s="39">
        <f t="shared" si="91"/>
        <v>4</v>
      </c>
      <c r="DP47" s="40">
        <f>'2NDML'!AJ47</f>
        <v>21</v>
      </c>
      <c r="DQ47" s="39" t="str">
        <f t="shared" si="169"/>
        <v>B+</v>
      </c>
      <c r="DR47" s="39">
        <f t="shared" si="170"/>
        <v>3.4</v>
      </c>
      <c r="DS47" s="66" t="str">
        <f t="shared" si="149"/>
        <v>A</v>
      </c>
      <c r="DT47" s="66">
        <f t="shared" si="150"/>
        <v>3.6</v>
      </c>
      <c r="DU47" s="35">
        <f t="shared" si="96"/>
        <v>37</v>
      </c>
      <c r="DV47" s="35">
        <f t="shared" si="151"/>
        <v>121.6</v>
      </c>
      <c r="DW47" s="35">
        <f t="shared" si="152"/>
        <v>121.6</v>
      </c>
      <c r="DX47" s="35" t="str">
        <f t="shared" si="153"/>
        <v/>
      </c>
      <c r="DY47" s="35">
        <f t="shared" si="100"/>
        <v>3.29</v>
      </c>
      <c r="DZ47" s="67">
        <f t="shared" si="101"/>
        <v>3.29</v>
      </c>
      <c r="EA47" s="35">
        <f t="shared" si="154"/>
        <v>4</v>
      </c>
      <c r="EB47" s="28">
        <f>'2NDML'!AO47</f>
        <v>56</v>
      </c>
    </row>
    <row r="48" spans="1:132" ht="19.5">
      <c r="A48" s="4">
        <f>'2NDML'!A48</f>
        <v>39</v>
      </c>
      <c r="B48" s="4" t="str">
        <f>'2NDML'!B48</f>
        <v>ST0790098</v>
      </c>
      <c r="C48" s="4">
        <f>'2NDML'!C48</f>
        <v>200310</v>
      </c>
      <c r="D48" s="4" t="str">
        <f>'2NDML'!D48</f>
        <v>DORKASH LIMBU</v>
      </c>
      <c r="E48" s="37">
        <f t="shared" si="119"/>
        <v>10</v>
      </c>
      <c r="F48" s="40">
        <f>'2NDML'!F48</f>
        <v>8</v>
      </c>
      <c r="G48" s="38">
        <f t="shared" si="1"/>
        <v>2.5</v>
      </c>
      <c r="H48" s="39" t="str">
        <f t="shared" si="32"/>
        <v>A</v>
      </c>
      <c r="I48" s="39">
        <f t="shared" si="33"/>
        <v>3.6</v>
      </c>
      <c r="J48" s="37">
        <f t="shared" si="120"/>
        <v>40</v>
      </c>
      <c r="K48" s="40">
        <f>'2NDML'!G48</f>
        <v>25</v>
      </c>
      <c r="L48" s="38">
        <f t="shared" si="3"/>
        <v>2.5</v>
      </c>
      <c r="M48" s="39" t="str">
        <f t="shared" si="34"/>
        <v>B</v>
      </c>
      <c r="N48" s="39">
        <f t="shared" si="35"/>
        <v>2.8</v>
      </c>
      <c r="O48" s="40">
        <f>'2NDML'!H48</f>
        <v>33</v>
      </c>
      <c r="P48" s="39" t="str">
        <f t="shared" si="155"/>
        <v>B+</v>
      </c>
      <c r="Q48" s="39">
        <f t="shared" si="156"/>
        <v>3.2</v>
      </c>
      <c r="R48" s="66" t="str">
        <f t="shared" si="121"/>
        <v>B</v>
      </c>
      <c r="S48" s="66">
        <f t="shared" si="122"/>
        <v>2.8</v>
      </c>
      <c r="T48" s="37">
        <f t="shared" si="123"/>
        <v>10</v>
      </c>
      <c r="U48" s="40">
        <f>'2NDML'!J48</f>
        <v>9</v>
      </c>
      <c r="V48" s="38">
        <f t="shared" si="5"/>
        <v>2.5</v>
      </c>
      <c r="W48" s="39" t="str">
        <f t="shared" si="40"/>
        <v>A+</v>
      </c>
      <c r="X48" s="39">
        <f t="shared" si="41"/>
        <v>4</v>
      </c>
      <c r="Y48" s="37">
        <f t="shared" si="124"/>
        <v>40</v>
      </c>
      <c r="Z48" s="40">
        <f>'2NDML'!K48</f>
        <v>25</v>
      </c>
      <c r="AA48" s="38">
        <f t="shared" si="7"/>
        <v>2.5</v>
      </c>
      <c r="AB48" s="39" t="str">
        <f t="shared" si="42"/>
        <v>B</v>
      </c>
      <c r="AC48" s="39">
        <f t="shared" si="43"/>
        <v>2.8</v>
      </c>
      <c r="AD48" s="40">
        <f>'2NDML'!L48</f>
        <v>34</v>
      </c>
      <c r="AE48" s="39" t="str">
        <f t="shared" si="157"/>
        <v>B+</v>
      </c>
      <c r="AF48" s="39">
        <f t="shared" si="158"/>
        <v>3.4</v>
      </c>
      <c r="AG48" s="66" t="str">
        <f t="shared" si="125"/>
        <v>B</v>
      </c>
      <c r="AH48" s="66">
        <f t="shared" si="126"/>
        <v>2.8</v>
      </c>
      <c r="AI48" s="37">
        <f t="shared" si="127"/>
        <v>10</v>
      </c>
      <c r="AJ48" s="40">
        <f>'2NDML'!N48</f>
        <v>10</v>
      </c>
      <c r="AK48" s="38">
        <f t="shared" si="9"/>
        <v>2.5</v>
      </c>
      <c r="AL48" s="39" t="str">
        <f t="shared" si="48"/>
        <v>A+</v>
      </c>
      <c r="AM48" s="39">
        <f t="shared" si="49"/>
        <v>4</v>
      </c>
      <c r="AN48" s="37">
        <f t="shared" si="128"/>
        <v>40</v>
      </c>
      <c r="AO48" s="40">
        <f>'2NDML'!O48</f>
        <v>24</v>
      </c>
      <c r="AP48" s="38">
        <f t="shared" si="11"/>
        <v>2.5</v>
      </c>
      <c r="AQ48" s="39" t="str">
        <f t="shared" si="50"/>
        <v>B</v>
      </c>
      <c r="AR48" s="39">
        <f t="shared" si="51"/>
        <v>2.8</v>
      </c>
      <c r="AS48" s="40">
        <f>'2NDML'!P48</f>
        <v>34</v>
      </c>
      <c r="AT48" s="39" t="str">
        <f t="shared" si="159"/>
        <v>B+</v>
      </c>
      <c r="AU48" s="39">
        <f t="shared" si="160"/>
        <v>3.4</v>
      </c>
      <c r="AV48" s="66" t="str">
        <f t="shared" si="129"/>
        <v>B</v>
      </c>
      <c r="AW48" s="66">
        <f t="shared" si="130"/>
        <v>2.8</v>
      </c>
      <c r="AX48" s="37">
        <f t="shared" si="131"/>
        <v>10</v>
      </c>
      <c r="AY48" s="40">
        <f>'2NDML'!R48</f>
        <v>10</v>
      </c>
      <c r="AZ48" s="38">
        <f t="shared" si="13"/>
        <v>2.5</v>
      </c>
      <c r="BA48" s="39" t="str">
        <f t="shared" si="56"/>
        <v>A+</v>
      </c>
      <c r="BB48" s="39">
        <f t="shared" si="57"/>
        <v>4</v>
      </c>
      <c r="BC48" s="37">
        <f t="shared" si="132"/>
        <v>40</v>
      </c>
      <c r="BD48" s="40">
        <f>'2NDML'!S48</f>
        <v>23</v>
      </c>
      <c r="BE48" s="38">
        <f t="shared" si="15"/>
        <v>2.5</v>
      </c>
      <c r="BF48" s="39" t="str">
        <f t="shared" si="58"/>
        <v>C+</v>
      </c>
      <c r="BG48" s="39">
        <f t="shared" si="59"/>
        <v>2.4</v>
      </c>
      <c r="BH48" s="40">
        <f>'2NDML'!T48</f>
        <v>33</v>
      </c>
      <c r="BI48" s="39" t="str">
        <f t="shared" si="161"/>
        <v>B+</v>
      </c>
      <c r="BJ48" s="39">
        <f t="shared" si="162"/>
        <v>3.2</v>
      </c>
      <c r="BK48" s="66" t="str">
        <f t="shared" si="133"/>
        <v>B</v>
      </c>
      <c r="BL48" s="66">
        <f t="shared" si="134"/>
        <v>2.8</v>
      </c>
      <c r="BM48" s="37">
        <f t="shared" si="135"/>
        <v>10</v>
      </c>
      <c r="BN48" s="40">
        <f>'2NDML'!V48</f>
        <v>10</v>
      </c>
      <c r="BO48" s="38">
        <f t="shared" si="17"/>
        <v>2.5</v>
      </c>
      <c r="BP48" s="39" t="str">
        <f t="shared" si="64"/>
        <v>A+</v>
      </c>
      <c r="BQ48" s="39">
        <f t="shared" si="65"/>
        <v>4</v>
      </c>
      <c r="BR48" s="37">
        <f t="shared" si="136"/>
        <v>40</v>
      </c>
      <c r="BS48" s="40">
        <f>'2NDML'!W48</f>
        <v>25</v>
      </c>
      <c r="BT48" s="38">
        <f t="shared" si="19"/>
        <v>2.5</v>
      </c>
      <c r="BU48" s="39" t="str">
        <f t="shared" si="66"/>
        <v>B</v>
      </c>
      <c r="BV48" s="39">
        <f t="shared" si="67"/>
        <v>2.8</v>
      </c>
      <c r="BW48" s="40">
        <f>'2NDML'!X48</f>
        <v>35</v>
      </c>
      <c r="BX48" s="39" t="str">
        <f t="shared" si="163"/>
        <v>B+</v>
      </c>
      <c r="BY48" s="39">
        <f t="shared" si="164"/>
        <v>3.4</v>
      </c>
      <c r="BZ48" s="66" t="str">
        <f t="shared" si="137"/>
        <v>B+</v>
      </c>
      <c r="CA48" s="66">
        <f t="shared" si="138"/>
        <v>3.2</v>
      </c>
      <c r="CB48" s="37">
        <f t="shared" si="139"/>
        <v>5</v>
      </c>
      <c r="CC48" s="40">
        <f>'2NDML'!Z48</f>
        <v>5</v>
      </c>
      <c r="CD48" s="38">
        <f t="shared" si="21"/>
        <v>2</v>
      </c>
      <c r="CE48" s="39" t="str">
        <f t="shared" si="72"/>
        <v>A+</v>
      </c>
      <c r="CF48" s="39">
        <f t="shared" si="73"/>
        <v>4</v>
      </c>
      <c r="CG48" s="37">
        <f t="shared" si="140"/>
        <v>20</v>
      </c>
      <c r="CH48" s="40">
        <f>'2NDML'!AA48</f>
        <v>18</v>
      </c>
      <c r="CI48" s="38">
        <f t="shared" si="23"/>
        <v>2</v>
      </c>
      <c r="CJ48" s="39" t="str">
        <f t="shared" si="74"/>
        <v>A+</v>
      </c>
      <c r="CK48" s="39">
        <f t="shared" si="75"/>
        <v>4</v>
      </c>
      <c r="CL48" s="40">
        <f>'2NDML'!AB48</f>
        <v>23</v>
      </c>
      <c r="CM48" s="39" t="str">
        <f t="shared" si="165"/>
        <v>A+</v>
      </c>
      <c r="CN48" s="39">
        <f t="shared" si="166"/>
        <v>4</v>
      </c>
      <c r="CO48" s="66" t="str">
        <f t="shared" si="141"/>
        <v>A+</v>
      </c>
      <c r="CP48" s="66">
        <f t="shared" si="142"/>
        <v>4</v>
      </c>
      <c r="CQ48" s="37">
        <f t="shared" si="143"/>
        <v>5</v>
      </c>
      <c r="CR48" s="40">
        <f>'2NDML'!AD48</f>
        <v>5</v>
      </c>
      <c r="CS48" s="38">
        <f t="shared" si="25"/>
        <v>2</v>
      </c>
      <c r="CT48" s="39" t="str">
        <f t="shared" si="80"/>
        <v>A+</v>
      </c>
      <c r="CU48" s="39">
        <f t="shared" si="81"/>
        <v>4</v>
      </c>
      <c r="CV48" s="37">
        <f t="shared" si="144"/>
        <v>20</v>
      </c>
      <c r="CW48" s="40">
        <f>'2NDML'!AE48</f>
        <v>18</v>
      </c>
      <c r="CX48" s="38">
        <f t="shared" si="27"/>
        <v>2</v>
      </c>
      <c r="CY48" s="39" t="str">
        <f t="shared" si="82"/>
        <v>A+</v>
      </c>
      <c r="CZ48" s="39">
        <f t="shared" si="83"/>
        <v>4</v>
      </c>
      <c r="DA48" s="40">
        <f>'2NDML'!AF48</f>
        <v>23</v>
      </c>
      <c r="DB48" s="39" t="str">
        <f t="shared" si="167"/>
        <v>A+</v>
      </c>
      <c r="DC48" s="39">
        <f t="shared" si="168"/>
        <v>4</v>
      </c>
      <c r="DD48" s="66" t="str">
        <f t="shared" si="145"/>
        <v>A+</v>
      </c>
      <c r="DE48" s="66">
        <f t="shared" si="146"/>
        <v>4</v>
      </c>
      <c r="DF48" s="37">
        <f t="shared" si="147"/>
        <v>5</v>
      </c>
      <c r="DG48" s="40">
        <f>'2NDML'!AH48</f>
        <v>5</v>
      </c>
      <c r="DH48" s="38">
        <f t="shared" si="29"/>
        <v>2</v>
      </c>
      <c r="DI48" s="39" t="str">
        <f t="shared" si="88"/>
        <v>A+</v>
      </c>
      <c r="DJ48" s="39">
        <f t="shared" si="89"/>
        <v>4</v>
      </c>
      <c r="DK48" s="37">
        <f t="shared" si="148"/>
        <v>20</v>
      </c>
      <c r="DL48" s="40">
        <f>'2NDML'!AI48</f>
        <v>18</v>
      </c>
      <c r="DM48" s="38">
        <f t="shared" si="31"/>
        <v>2</v>
      </c>
      <c r="DN48" s="39" t="str">
        <f t="shared" si="90"/>
        <v>A+</v>
      </c>
      <c r="DO48" s="39">
        <f t="shared" si="91"/>
        <v>4</v>
      </c>
      <c r="DP48" s="40">
        <f>'2NDML'!AJ48</f>
        <v>23</v>
      </c>
      <c r="DQ48" s="39" t="str">
        <f t="shared" si="169"/>
        <v>A+</v>
      </c>
      <c r="DR48" s="39">
        <f t="shared" si="170"/>
        <v>4</v>
      </c>
      <c r="DS48" s="66" t="str">
        <f t="shared" si="149"/>
        <v>A+</v>
      </c>
      <c r="DT48" s="66">
        <f t="shared" si="150"/>
        <v>4</v>
      </c>
      <c r="DU48" s="35">
        <f t="shared" si="96"/>
        <v>37</v>
      </c>
      <c r="DV48" s="35">
        <f t="shared" si="151"/>
        <v>131</v>
      </c>
      <c r="DW48" s="35">
        <f t="shared" si="152"/>
        <v>131</v>
      </c>
      <c r="DX48" s="35" t="str">
        <f t="shared" si="153"/>
        <v/>
      </c>
      <c r="DY48" s="35">
        <f t="shared" si="100"/>
        <v>3.54</v>
      </c>
      <c r="DZ48" s="67">
        <f t="shared" si="101"/>
        <v>3.54</v>
      </c>
      <c r="EA48" s="35">
        <f t="shared" si="154"/>
        <v>1</v>
      </c>
      <c r="EB48" s="28">
        <f>'2NDML'!AO48</f>
        <v>56</v>
      </c>
    </row>
    <row r="49" spans="1:132" ht="19.5">
      <c r="A49" s="4">
        <f>'2NDML'!A49</f>
        <v>40</v>
      </c>
      <c r="B49" s="4" t="str">
        <f>'2NDML'!B49</f>
        <v>ST0800304</v>
      </c>
      <c r="C49" s="4">
        <f>'2NDML'!C49</f>
        <v>200311</v>
      </c>
      <c r="D49" s="4" t="str">
        <f>'2NDML'!D49</f>
        <v>HINA RAI</v>
      </c>
      <c r="E49" s="37">
        <f t="shared" si="119"/>
        <v>10</v>
      </c>
      <c r="F49" s="40">
        <f>'2NDML'!F49</f>
        <v>7</v>
      </c>
      <c r="G49" s="38">
        <f t="shared" si="1"/>
        <v>2.5</v>
      </c>
      <c r="H49" s="39" t="str">
        <f t="shared" si="32"/>
        <v>B+</v>
      </c>
      <c r="I49" s="39">
        <f t="shared" si="33"/>
        <v>3.2</v>
      </c>
      <c r="J49" s="37">
        <f t="shared" si="120"/>
        <v>40</v>
      </c>
      <c r="K49" s="40">
        <f>'2NDML'!G49</f>
        <v>25</v>
      </c>
      <c r="L49" s="38">
        <f t="shared" si="3"/>
        <v>2.5</v>
      </c>
      <c r="M49" s="39" t="str">
        <f t="shared" si="34"/>
        <v>B</v>
      </c>
      <c r="N49" s="39">
        <f t="shared" si="35"/>
        <v>2.8</v>
      </c>
      <c r="O49" s="40">
        <f>'2NDML'!H49</f>
        <v>32</v>
      </c>
      <c r="P49" s="39" t="str">
        <f t="shared" si="155"/>
        <v>B</v>
      </c>
      <c r="Q49" s="39">
        <f t="shared" si="156"/>
        <v>3</v>
      </c>
      <c r="R49" s="66" t="str">
        <f t="shared" si="121"/>
        <v>B</v>
      </c>
      <c r="S49" s="66">
        <f t="shared" si="122"/>
        <v>2.8</v>
      </c>
      <c r="T49" s="37">
        <f t="shared" si="123"/>
        <v>10</v>
      </c>
      <c r="U49" s="40">
        <f>'2NDML'!J49</f>
        <v>8</v>
      </c>
      <c r="V49" s="38">
        <f t="shared" si="5"/>
        <v>2.5</v>
      </c>
      <c r="W49" s="39" t="str">
        <f t="shared" si="40"/>
        <v>A</v>
      </c>
      <c r="X49" s="39">
        <f t="shared" si="41"/>
        <v>3.6</v>
      </c>
      <c r="Y49" s="37">
        <f t="shared" si="124"/>
        <v>40</v>
      </c>
      <c r="Z49" s="40">
        <f>'2NDML'!K49</f>
        <v>25</v>
      </c>
      <c r="AA49" s="38">
        <f t="shared" si="7"/>
        <v>2.5</v>
      </c>
      <c r="AB49" s="39" t="str">
        <f t="shared" si="42"/>
        <v>B</v>
      </c>
      <c r="AC49" s="39">
        <f t="shared" si="43"/>
        <v>2.8</v>
      </c>
      <c r="AD49" s="40">
        <f>'2NDML'!L49</f>
        <v>33</v>
      </c>
      <c r="AE49" s="39" t="str">
        <f t="shared" si="157"/>
        <v>B+</v>
      </c>
      <c r="AF49" s="39">
        <f t="shared" si="158"/>
        <v>3.2</v>
      </c>
      <c r="AG49" s="66" t="str">
        <f t="shared" si="125"/>
        <v>B</v>
      </c>
      <c r="AH49" s="66">
        <f t="shared" si="126"/>
        <v>2.8</v>
      </c>
      <c r="AI49" s="37">
        <f t="shared" si="127"/>
        <v>10</v>
      </c>
      <c r="AJ49" s="40">
        <f>'2NDML'!N49</f>
        <v>4</v>
      </c>
      <c r="AK49" s="38">
        <f t="shared" si="9"/>
        <v>2.5</v>
      </c>
      <c r="AL49" s="39" t="str">
        <f t="shared" si="48"/>
        <v>C</v>
      </c>
      <c r="AM49" s="39">
        <f t="shared" si="49"/>
        <v>2</v>
      </c>
      <c r="AN49" s="37">
        <f t="shared" si="128"/>
        <v>40</v>
      </c>
      <c r="AO49" s="40">
        <f>'2NDML'!O49</f>
        <v>22</v>
      </c>
      <c r="AP49" s="38">
        <f t="shared" si="11"/>
        <v>2.5</v>
      </c>
      <c r="AQ49" s="39" t="str">
        <f t="shared" si="50"/>
        <v>C+</v>
      </c>
      <c r="AR49" s="39">
        <f t="shared" si="51"/>
        <v>2.4</v>
      </c>
      <c r="AS49" s="40">
        <f>'2NDML'!P49</f>
        <v>26</v>
      </c>
      <c r="AT49" s="39" t="str">
        <f t="shared" si="159"/>
        <v>C</v>
      </c>
      <c r="AU49" s="39">
        <f t="shared" si="160"/>
        <v>2.2000000000000002</v>
      </c>
      <c r="AV49" s="66" t="str">
        <f t="shared" si="129"/>
        <v>C+</v>
      </c>
      <c r="AW49" s="66">
        <f t="shared" si="130"/>
        <v>2.4</v>
      </c>
      <c r="AX49" s="37">
        <f t="shared" si="131"/>
        <v>10</v>
      </c>
      <c r="AY49" s="40">
        <f>'2NDML'!R49</f>
        <v>9</v>
      </c>
      <c r="AZ49" s="38">
        <f t="shared" si="13"/>
        <v>2.5</v>
      </c>
      <c r="BA49" s="39" t="str">
        <f t="shared" si="56"/>
        <v>A+</v>
      </c>
      <c r="BB49" s="39">
        <f t="shared" si="57"/>
        <v>4</v>
      </c>
      <c r="BC49" s="37">
        <f t="shared" si="132"/>
        <v>40</v>
      </c>
      <c r="BD49" s="40">
        <f>'2NDML'!S49</f>
        <v>22</v>
      </c>
      <c r="BE49" s="38">
        <f t="shared" si="15"/>
        <v>2.5</v>
      </c>
      <c r="BF49" s="39" t="str">
        <f t="shared" si="58"/>
        <v>C+</v>
      </c>
      <c r="BG49" s="39">
        <f t="shared" si="59"/>
        <v>2.4</v>
      </c>
      <c r="BH49" s="40">
        <f>'2NDML'!T49</f>
        <v>31</v>
      </c>
      <c r="BI49" s="39" t="str">
        <f t="shared" si="161"/>
        <v>B+</v>
      </c>
      <c r="BJ49" s="39">
        <f t="shared" si="162"/>
        <v>3.2</v>
      </c>
      <c r="BK49" s="66" t="str">
        <f t="shared" si="133"/>
        <v>B</v>
      </c>
      <c r="BL49" s="66">
        <f t="shared" si="134"/>
        <v>2.8</v>
      </c>
      <c r="BM49" s="37">
        <f t="shared" si="135"/>
        <v>10</v>
      </c>
      <c r="BN49" s="40">
        <f>'2NDML'!V49</f>
        <v>5</v>
      </c>
      <c r="BO49" s="38">
        <f t="shared" si="17"/>
        <v>2.5</v>
      </c>
      <c r="BP49" s="39" t="str">
        <f t="shared" si="64"/>
        <v>C+</v>
      </c>
      <c r="BQ49" s="39">
        <f t="shared" si="65"/>
        <v>2.4</v>
      </c>
      <c r="BR49" s="37">
        <f t="shared" si="136"/>
        <v>40</v>
      </c>
      <c r="BS49" s="40">
        <f>'2NDML'!W49</f>
        <v>25</v>
      </c>
      <c r="BT49" s="38">
        <f t="shared" si="19"/>
        <v>2.5</v>
      </c>
      <c r="BU49" s="39" t="str">
        <f t="shared" si="66"/>
        <v>B</v>
      </c>
      <c r="BV49" s="39">
        <f t="shared" si="67"/>
        <v>2.8</v>
      </c>
      <c r="BW49" s="40">
        <f>'2NDML'!X49</f>
        <v>30</v>
      </c>
      <c r="BX49" s="39" t="str">
        <f t="shared" si="163"/>
        <v>C+</v>
      </c>
      <c r="BY49" s="39">
        <f t="shared" si="164"/>
        <v>2.6</v>
      </c>
      <c r="BZ49" s="66" t="str">
        <f t="shared" si="137"/>
        <v>B</v>
      </c>
      <c r="CA49" s="66">
        <f t="shared" si="138"/>
        <v>2.8</v>
      </c>
      <c r="CB49" s="37">
        <f t="shared" si="139"/>
        <v>5</v>
      </c>
      <c r="CC49" s="40">
        <f>'2NDML'!Z49</f>
        <v>5</v>
      </c>
      <c r="CD49" s="38">
        <f t="shared" si="21"/>
        <v>2</v>
      </c>
      <c r="CE49" s="39" t="str">
        <f t="shared" si="72"/>
        <v>A+</v>
      </c>
      <c r="CF49" s="39">
        <f t="shared" si="73"/>
        <v>4</v>
      </c>
      <c r="CG49" s="37">
        <f t="shared" si="140"/>
        <v>20</v>
      </c>
      <c r="CH49" s="40">
        <f>'2NDML'!AA49</f>
        <v>18</v>
      </c>
      <c r="CI49" s="38">
        <f t="shared" si="23"/>
        <v>2</v>
      </c>
      <c r="CJ49" s="39" t="str">
        <f t="shared" si="74"/>
        <v>A+</v>
      </c>
      <c r="CK49" s="39">
        <f t="shared" si="75"/>
        <v>4</v>
      </c>
      <c r="CL49" s="40">
        <f>'2NDML'!AB49</f>
        <v>23</v>
      </c>
      <c r="CM49" s="39" t="str">
        <f t="shared" si="165"/>
        <v>A+</v>
      </c>
      <c r="CN49" s="39">
        <f t="shared" si="166"/>
        <v>4</v>
      </c>
      <c r="CO49" s="66" t="str">
        <f t="shared" si="141"/>
        <v>A+</v>
      </c>
      <c r="CP49" s="66">
        <f t="shared" si="142"/>
        <v>4</v>
      </c>
      <c r="CQ49" s="37">
        <f t="shared" si="143"/>
        <v>5</v>
      </c>
      <c r="CR49" s="40">
        <f>'2NDML'!AD49</f>
        <v>5</v>
      </c>
      <c r="CS49" s="38">
        <f t="shared" si="25"/>
        <v>2</v>
      </c>
      <c r="CT49" s="39" t="str">
        <f t="shared" si="80"/>
        <v>A+</v>
      </c>
      <c r="CU49" s="39">
        <f t="shared" si="81"/>
        <v>4</v>
      </c>
      <c r="CV49" s="37">
        <f t="shared" si="144"/>
        <v>20</v>
      </c>
      <c r="CW49" s="40">
        <f>'2NDML'!AE49</f>
        <v>18</v>
      </c>
      <c r="CX49" s="38">
        <f t="shared" si="27"/>
        <v>2</v>
      </c>
      <c r="CY49" s="39" t="str">
        <f t="shared" si="82"/>
        <v>A+</v>
      </c>
      <c r="CZ49" s="39">
        <f t="shared" si="83"/>
        <v>4</v>
      </c>
      <c r="DA49" s="40">
        <f>'2NDML'!AF49</f>
        <v>23</v>
      </c>
      <c r="DB49" s="39" t="str">
        <f t="shared" si="167"/>
        <v>A+</v>
      </c>
      <c r="DC49" s="39">
        <f t="shared" si="168"/>
        <v>4</v>
      </c>
      <c r="DD49" s="66" t="str">
        <f t="shared" si="145"/>
        <v>A+</v>
      </c>
      <c r="DE49" s="66">
        <f t="shared" si="146"/>
        <v>4</v>
      </c>
      <c r="DF49" s="37">
        <f t="shared" si="147"/>
        <v>5</v>
      </c>
      <c r="DG49" s="40">
        <f>'2NDML'!AH49</f>
        <v>3</v>
      </c>
      <c r="DH49" s="38">
        <f t="shared" si="29"/>
        <v>2</v>
      </c>
      <c r="DI49" s="39" t="str">
        <f t="shared" si="88"/>
        <v>B</v>
      </c>
      <c r="DJ49" s="39">
        <f t="shared" si="89"/>
        <v>2.8</v>
      </c>
      <c r="DK49" s="37">
        <f t="shared" si="148"/>
        <v>20</v>
      </c>
      <c r="DL49" s="40">
        <f>'2NDML'!AI49</f>
        <v>18</v>
      </c>
      <c r="DM49" s="38">
        <f t="shared" si="31"/>
        <v>2</v>
      </c>
      <c r="DN49" s="39" t="str">
        <f t="shared" si="90"/>
        <v>A+</v>
      </c>
      <c r="DO49" s="39">
        <f t="shared" si="91"/>
        <v>4</v>
      </c>
      <c r="DP49" s="40">
        <f>'2NDML'!AJ49</f>
        <v>21</v>
      </c>
      <c r="DQ49" s="39" t="str">
        <f t="shared" si="169"/>
        <v>B+</v>
      </c>
      <c r="DR49" s="39">
        <f t="shared" si="170"/>
        <v>3.4</v>
      </c>
      <c r="DS49" s="66" t="str">
        <f t="shared" si="149"/>
        <v>A</v>
      </c>
      <c r="DT49" s="66">
        <f t="shared" si="150"/>
        <v>3.6</v>
      </c>
      <c r="DU49" s="35">
        <f t="shared" si="96"/>
        <v>37</v>
      </c>
      <c r="DV49" s="35">
        <f t="shared" si="151"/>
        <v>116.6</v>
      </c>
      <c r="DW49" s="35">
        <f t="shared" si="152"/>
        <v>116.6</v>
      </c>
      <c r="DX49" s="35" t="str">
        <f t="shared" si="153"/>
        <v/>
      </c>
      <c r="DY49" s="35">
        <f t="shared" si="100"/>
        <v>3.15</v>
      </c>
      <c r="DZ49" s="67">
        <f t="shared" si="101"/>
        <v>3.15</v>
      </c>
      <c r="EA49" s="35">
        <f t="shared" si="154"/>
        <v>5</v>
      </c>
      <c r="EB49" s="28">
        <f>'2NDML'!AO49</f>
        <v>53</v>
      </c>
    </row>
    <row r="50" spans="1:132" ht="19.5">
      <c r="A50" s="4">
        <f>'2NDML'!A50</f>
        <v>41</v>
      </c>
      <c r="B50" s="4" t="str">
        <f>'2NDML'!B50</f>
        <v>ST0790124</v>
      </c>
      <c r="C50" s="4">
        <f>'2NDML'!C50</f>
        <v>200312</v>
      </c>
      <c r="D50" s="4" t="str">
        <f>'2NDML'!D50</f>
        <v>JENSON THAPA MAGAR</v>
      </c>
      <c r="E50" s="37">
        <f t="shared" si="119"/>
        <v>10</v>
      </c>
      <c r="F50" s="40">
        <f>'2NDML'!F50</f>
        <v>9</v>
      </c>
      <c r="G50" s="38">
        <f t="shared" si="1"/>
        <v>2.5</v>
      </c>
      <c r="H50" s="39" t="str">
        <f t="shared" si="32"/>
        <v>A+</v>
      </c>
      <c r="I50" s="39">
        <f t="shared" si="33"/>
        <v>4</v>
      </c>
      <c r="J50" s="37">
        <f t="shared" si="120"/>
        <v>40</v>
      </c>
      <c r="K50" s="40">
        <f>'2NDML'!G50</f>
        <v>25</v>
      </c>
      <c r="L50" s="38">
        <f t="shared" si="3"/>
        <v>2.5</v>
      </c>
      <c r="M50" s="39" t="str">
        <f t="shared" si="34"/>
        <v>B</v>
      </c>
      <c r="N50" s="39">
        <f t="shared" si="35"/>
        <v>2.8</v>
      </c>
      <c r="O50" s="40">
        <f>'2NDML'!H50</f>
        <v>34</v>
      </c>
      <c r="P50" s="39" t="str">
        <f t="shared" si="155"/>
        <v>B+</v>
      </c>
      <c r="Q50" s="39">
        <f t="shared" si="156"/>
        <v>3.4</v>
      </c>
      <c r="R50" s="66" t="str">
        <f t="shared" si="121"/>
        <v>B</v>
      </c>
      <c r="S50" s="66">
        <f t="shared" si="122"/>
        <v>2.8</v>
      </c>
      <c r="T50" s="37">
        <f t="shared" si="123"/>
        <v>10</v>
      </c>
      <c r="U50" s="40">
        <f>'2NDML'!J50</f>
        <v>8</v>
      </c>
      <c r="V50" s="38">
        <f t="shared" si="5"/>
        <v>2.5</v>
      </c>
      <c r="W50" s="39" t="str">
        <f t="shared" si="40"/>
        <v>A</v>
      </c>
      <c r="X50" s="39">
        <f t="shared" si="41"/>
        <v>3.6</v>
      </c>
      <c r="Y50" s="37">
        <f t="shared" si="124"/>
        <v>40</v>
      </c>
      <c r="Z50" s="40">
        <f>'2NDML'!K50</f>
        <v>25</v>
      </c>
      <c r="AA50" s="38">
        <f t="shared" si="7"/>
        <v>2.5</v>
      </c>
      <c r="AB50" s="39" t="str">
        <f t="shared" si="42"/>
        <v>B</v>
      </c>
      <c r="AC50" s="39">
        <f t="shared" si="43"/>
        <v>2.8</v>
      </c>
      <c r="AD50" s="40">
        <f>'2NDML'!L50</f>
        <v>33</v>
      </c>
      <c r="AE50" s="39" t="str">
        <f t="shared" si="157"/>
        <v>B+</v>
      </c>
      <c r="AF50" s="39">
        <f t="shared" si="158"/>
        <v>3.2</v>
      </c>
      <c r="AG50" s="66" t="str">
        <f t="shared" si="125"/>
        <v>B</v>
      </c>
      <c r="AH50" s="66">
        <f t="shared" si="126"/>
        <v>2.8</v>
      </c>
      <c r="AI50" s="37">
        <f t="shared" si="127"/>
        <v>10</v>
      </c>
      <c r="AJ50" s="40">
        <f>'2NDML'!N50</f>
        <v>10</v>
      </c>
      <c r="AK50" s="38">
        <f t="shared" si="9"/>
        <v>2.5</v>
      </c>
      <c r="AL50" s="39" t="str">
        <f t="shared" si="48"/>
        <v>A+</v>
      </c>
      <c r="AM50" s="39">
        <f t="shared" si="49"/>
        <v>4</v>
      </c>
      <c r="AN50" s="37">
        <f t="shared" si="128"/>
        <v>40</v>
      </c>
      <c r="AO50" s="40">
        <f>'2NDML'!O50</f>
        <v>24</v>
      </c>
      <c r="AP50" s="38">
        <f t="shared" si="11"/>
        <v>2.5</v>
      </c>
      <c r="AQ50" s="39" t="str">
        <f t="shared" si="50"/>
        <v>B</v>
      </c>
      <c r="AR50" s="39">
        <f t="shared" si="51"/>
        <v>2.8</v>
      </c>
      <c r="AS50" s="40">
        <f>'2NDML'!P50</f>
        <v>34</v>
      </c>
      <c r="AT50" s="39" t="str">
        <f t="shared" si="159"/>
        <v>B+</v>
      </c>
      <c r="AU50" s="39">
        <f t="shared" si="160"/>
        <v>3.4</v>
      </c>
      <c r="AV50" s="66" t="str">
        <f t="shared" si="129"/>
        <v>B</v>
      </c>
      <c r="AW50" s="66">
        <f t="shared" si="130"/>
        <v>2.8</v>
      </c>
      <c r="AX50" s="37">
        <f t="shared" si="131"/>
        <v>10</v>
      </c>
      <c r="AY50" s="40">
        <f>'2NDML'!R50</f>
        <v>10</v>
      </c>
      <c r="AZ50" s="38">
        <f t="shared" si="13"/>
        <v>2.5</v>
      </c>
      <c r="BA50" s="39" t="str">
        <f t="shared" si="56"/>
        <v>A+</v>
      </c>
      <c r="BB50" s="39">
        <f t="shared" si="57"/>
        <v>4</v>
      </c>
      <c r="BC50" s="37">
        <f t="shared" si="132"/>
        <v>40</v>
      </c>
      <c r="BD50" s="40">
        <f>'2NDML'!S50</f>
        <v>23</v>
      </c>
      <c r="BE50" s="38">
        <f t="shared" si="15"/>
        <v>2.5</v>
      </c>
      <c r="BF50" s="39" t="str">
        <f t="shared" si="58"/>
        <v>C+</v>
      </c>
      <c r="BG50" s="39">
        <f t="shared" si="59"/>
        <v>2.4</v>
      </c>
      <c r="BH50" s="40">
        <f>'2NDML'!T50</f>
        <v>33</v>
      </c>
      <c r="BI50" s="39" t="str">
        <f t="shared" si="161"/>
        <v>B+</v>
      </c>
      <c r="BJ50" s="39">
        <f t="shared" si="162"/>
        <v>3.2</v>
      </c>
      <c r="BK50" s="66" t="str">
        <f t="shared" si="133"/>
        <v>B</v>
      </c>
      <c r="BL50" s="66">
        <f t="shared" si="134"/>
        <v>2.8</v>
      </c>
      <c r="BM50" s="37">
        <f t="shared" si="135"/>
        <v>10</v>
      </c>
      <c r="BN50" s="40">
        <f>'2NDML'!V50</f>
        <v>8</v>
      </c>
      <c r="BO50" s="38">
        <f t="shared" si="17"/>
        <v>2.5</v>
      </c>
      <c r="BP50" s="39" t="str">
        <f t="shared" si="64"/>
        <v>A</v>
      </c>
      <c r="BQ50" s="39">
        <f t="shared" si="65"/>
        <v>3.6</v>
      </c>
      <c r="BR50" s="37">
        <f t="shared" si="136"/>
        <v>40</v>
      </c>
      <c r="BS50" s="40">
        <f>'2NDML'!W50</f>
        <v>25</v>
      </c>
      <c r="BT50" s="38">
        <f t="shared" si="19"/>
        <v>2.5</v>
      </c>
      <c r="BU50" s="39" t="str">
        <f t="shared" si="66"/>
        <v>B</v>
      </c>
      <c r="BV50" s="39">
        <f t="shared" si="67"/>
        <v>2.8</v>
      </c>
      <c r="BW50" s="40">
        <f>'2NDML'!X50</f>
        <v>33</v>
      </c>
      <c r="BX50" s="39" t="str">
        <f t="shared" si="163"/>
        <v>B+</v>
      </c>
      <c r="BY50" s="39">
        <f t="shared" si="164"/>
        <v>3.2</v>
      </c>
      <c r="BZ50" s="66" t="str">
        <f t="shared" si="137"/>
        <v>B</v>
      </c>
      <c r="CA50" s="66">
        <f t="shared" si="138"/>
        <v>2.8</v>
      </c>
      <c r="CB50" s="37">
        <f t="shared" si="139"/>
        <v>5</v>
      </c>
      <c r="CC50" s="40">
        <f>'2NDML'!Z50</f>
        <v>5</v>
      </c>
      <c r="CD50" s="38">
        <f t="shared" si="21"/>
        <v>2</v>
      </c>
      <c r="CE50" s="39" t="str">
        <f t="shared" si="72"/>
        <v>A+</v>
      </c>
      <c r="CF50" s="39">
        <f t="shared" si="73"/>
        <v>4</v>
      </c>
      <c r="CG50" s="37">
        <f t="shared" si="140"/>
        <v>20</v>
      </c>
      <c r="CH50" s="40">
        <f>'2NDML'!AA50</f>
        <v>18</v>
      </c>
      <c r="CI50" s="38">
        <f t="shared" si="23"/>
        <v>2</v>
      </c>
      <c r="CJ50" s="39" t="str">
        <f t="shared" si="74"/>
        <v>A+</v>
      </c>
      <c r="CK50" s="39">
        <f t="shared" si="75"/>
        <v>4</v>
      </c>
      <c r="CL50" s="40">
        <f>'2NDML'!AB50</f>
        <v>23</v>
      </c>
      <c r="CM50" s="39" t="str">
        <f t="shared" si="165"/>
        <v>A+</v>
      </c>
      <c r="CN50" s="39">
        <f t="shared" si="166"/>
        <v>4</v>
      </c>
      <c r="CO50" s="66" t="str">
        <f t="shared" si="141"/>
        <v>A+</v>
      </c>
      <c r="CP50" s="66">
        <f t="shared" si="142"/>
        <v>4</v>
      </c>
      <c r="CQ50" s="37">
        <f t="shared" si="143"/>
        <v>5</v>
      </c>
      <c r="CR50" s="40">
        <f>'2NDML'!AD50</f>
        <v>5</v>
      </c>
      <c r="CS50" s="38">
        <f t="shared" si="25"/>
        <v>2</v>
      </c>
      <c r="CT50" s="39" t="str">
        <f t="shared" si="80"/>
        <v>A+</v>
      </c>
      <c r="CU50" s="39">
        <f t="shared" si="81"/>
        <v>4</v>
      </c>
      <c r="CV50" s="37">
        <f t="shared" si="144"/>
        <v>20</v>
      </c>
      <c r="CW50" s="40">
        <f>'2NDML'!AE50</f>
        <v>18</v>
      </c>
      <c r="CX50" s="38">
        <f t="shared" si="27"/>
        <v>2</v>
      </c>
      <c r="CY50" s="39" t="str">
        <f t="shared" si="82"/>
        <v>A+</v>
      </c>
      <c r="CZ50" s="39">
        <f t="shared" si="83"/>
        <v>4</v>
      </c>
      <c r="DA50" s="40">
        <f>'2NDML'!AF50</f>
        <v>23</v>
      </c>
      <c r="DB50" s="39" t="str">
        <f t="shared" si="167"/>
        <v>A+</v>
      </c>
      <c r="DC50" s="39">
        <f t="shared" si="168"/>
        <v>4</v>
      </c>
      <c r="DD50" s="66" t="str">
        <f t="shared" si="145"/>
        <v>A+</v>
      </c>
      <c r="DE50" s="66">
        <f t="shared" si="146"/>
        <v>4</v>
      </c>
      <c r="DF50" s="37">
        <f t="shared" si="147"/>
        <v>5</v>
      </c>
      <c r="DG50" s="40">
        <f>'2NDML'!AH50</f>
        <v>5</v>
      </c>
      <c r="DH50" s="38">
        <f t="shared" si="29"/>
        <v>2</v>
      </c>
      <c r="DI50" s="39" t="str">
        <f t="shared" si="88"/>
        <v>A+</v>
      </c>
      <c r="DJ50" s="39">
        <f t="shared" si="89"/>
        <v>4</v>
      </c>
      <c r="DK50" s="37">
        <f t="shared" si="148"/>
        <v>20</v>
      </c>
      <c r="DL50" s="40">
        <f>'2NDML'!AI50</f>
        <v>18</v>
      </c>
      <c r="DM50" s="38">
        <f t="shared" si="31"/>
        <v>2</v>
      </c>
      <c r="DN50" s="39" t="str">
        <f t="shared" si="90"/>
        <v>A+</v>
      </c>
      <c r="DO50" s="39">
        <f t="shared" si="91"/>
        <v>4</v>
      </c>
      <c r="DP50" s="40">
        <f>'2NDML'!AJ50</f>
        <v>23</v>
      </c>
      <c r="DQ50" s="39" t="str">
        <f t="shared" si="169"/>
        <v>A+</v>
      </c>
      <c r="DR50" s="39">
        <f t="shared" si="170"/>
        <v>4</v>
      </c>
      <c r="DS50" s="66" t="str">
        <f t="shared" si="149"/>
        <v>A+</v>
      </c>
      <c r="DT50" s="66">
        <f t="shared" si="150"/>
        <v>4</v>
      </c>
      <c r="DU50" s="35">
        <f t="shared" si="96"/>
        <v>37</v>
      </c>
      <c r="DV50" s="35">
        <f t="shared" ref="DV50:DV65" si="171">IF(OR(I50="OG",N50="OG",X50="OG",AC50="OG",AM50="OG",AR50="OG",BB50="OG",BG50="OG",BQ50="OG",BV50="OG",CF50="OG",CK50="OG",CU50="OG",CZ50="OG",DJ50="OG",DO50="OG"),0,IF(OR(H50="ABS",M50="ABS",W50="ABS",AB50="ABS",AL50="ABS",AQ50="ABS",BA50="ABS",BF50="ABS",BP50="ABS",BU50="ABS",CE50="ABS",CJ50="ABS",CK50="ABS",CT50="ABS",CY50="ABS",DI50="ABS",DN50="ABS"),"ABS",(IF($F$6="C",G50*I50,0)+IF($F$6="C",L50*N50,0)+IF($U$6="C",V50*X50,0)+IF($U$6="C",AA50*AC50,0)+IF($AJ$6="C",AK50*AM50,0)+IF($AJ$6="C",AP50*AR50,0)+IF($AY$6="C",AZ50*BB50,0)+IF($AY$6="C",BE50*BG50,0)+IF($BN$6="C",BO50*BQ50,0)+IF($BN$6="C",BT50*BV50,0)+IF($CC$6="C",CD50*CF50,0)+IF($CC$6="C",CI50*CK50,0)+IF($CR$6="C",CS50*CU50,0)+IF($CR$6="C",CX50*CZ50,0)+IF($DG$6="C",DH50*DJ50,0)+IF($DG$6="C",DM50*DO50,0))))</f>
        <v>130</v>
      </c>
      <c r="DW50" s="35">
        <f t="shared" si="152"/>
        <v>130</v>
      </c>
      <c r="DX50" s="35" t="str">
        <f t="shared" ref="DX50:DX65" si="172">IF(COUNTIF(E50:DC50,"ABS")&gt;0,"ABS",IF(COUNTIF(E50:DC50,"NG")&gt;0,"NG"," "))</f>
        <v/>
      </c>
      <c r="DY50" s="35">
        <f t="shared" ref="DY50:DY65" si="173">IF(DV50="ABS",0,IF(DV50="NG",0,ROUND(DV50/DU50,2)))</f>
        <v>3.51</v>
      </c>
      <c r="DZ50" s="67">
        <f t="shared" si="101"/>
        <v>3.51</v>
      </c>
      <c r="EA50" s="35">
        <f t="shared" si="154"/>
        <v>3</v>
      </c>
      <c r="EB50" s="28">
        <f>'2NDML'!AO50</f>
        <v>56</v>
      </c>
    </row>
    <row r="51" spans="1:132" ht="19.5">
      <c r="A51" s="4">
        <f>'2NDML'!A51</f>
        <v>42</v>
      </c>
      <c r="B51" s="4" t="str">
        <f>'2NDML'!B51</f>
        <v>ST0790193</v>
      </c>
      <c r="C51" s="4">
        <f>'2NDML'!C51</f>
        <v>200313</v>
      </c>
      <c r="D51" s="4" t="str">
        <f>'2NDML'!D51</f>
        <v>JERMIYA RAI</v>
      </c>
      <c r="E51" s="37">
        <f t="shared" si="119"/>
        <v>10</v>
      </c>
      <c r="F51" s="40">
        <f>'2NDML'!F51</f>
        <v>6</v>
      </c>
      <c r="G51" s="38">
        <f t="shared" si="1"/>
        <v>2.5</v>
      </c>
      <c r="H51" s="39" t="str">
        <f t="shared" si="32"/>
        <v>B</v>
      </c>
      <c r="I51" s="39">
        <f t="shared" si="33"/>
        <v>2.8</v>
      </c>
      <c r="J51" s="37">
        <f t="shared" si="120"/>
        <v>40</v>
      </c>
      <c r="K51" s="40">
        <f>'2NDML'!G51</f>
        <v>23</v>
      </c>
      <c r="L51" s="38">
        <f t="shared" si="3"/>
        <v>2.5</v>
      </c>
      <c r="M51" s="39" t="str">
        <f t="shared" si="34"/>
        <v>C+</v>
      </c>
      <c r="N51" s="39">
        <f t="shared" si="35"/>
        <v>2.4</v>
      </c>
      <c r="O51" s="40">
        <f>'2NDML'!H51</f>
        <v>29</v>
      </c>
      <c r="P51" s="39" t="str">
        <f t="shared" si="155"/>
        <v>C+</v>
      </c>
      <c r="Q51" s="39">
        <f t="shared" si="156"/>
        <v>2.6</v>
      </c>
      <c r="R51" s="66" t="str">
        <f t="shared" si="121"/>
        <v>C+</v>
      </c>
      <c r="S51" s="66">
        <f t="shared" si="122"/>
        <v>2.4</v>
      </c>
      <c r="T51" s="37">
        <f t="shared" si="123"/>
        <v>10</v>
      </c>
      <c r="U51" s="40">
        <f>'2NDML'!J51</f>
        <v>6</v>
      </c>
      <c r="V51" s="38">
        <f t="shared" si="5"/>
        <v>2.5</v>
      </c>
      <c r="W51" s="39" t="str">
        <f t="shared" si="40"/>
        <v>B</v>
      </c>
      <c r="X51" s="39">
        <f t="shared" si="41"/>
        <v>2.8</v>
      </c>
      <c r="Y51" s="37">
        <f t="shared" si="124"/>
        <v>40</v>
      </c>
      <c r="Z51" s="40">
        <f>'2NDML'!K51</f>
        <v>24</v>
      </c>
      <c r="AA51" s="38">
        <f t="shared" si="7"/>
        <v>2.5</v>
      </c>
      <c r="AB51" s="39" t="str">
        <f t="shared" si="42"/>
        <v>B</v>
      </c>
      <c r="AC51" s="39">
        <f t="shared" si="43"/>
        <v>2.8</v>
      </c>
      <c r="AD51" s="40">
        <f>'2NDML'!L51</f>
        <v>30</v>
      </c>
      <c r="AE51" s="39" t="str">
        <f t="shared" si="157"/>
        <v>B</v>
      </c>
      <c r="AF51" s="39">
        <f t="shared" si="158"/>
        <v>2.8</v>
      </c>
      <c r="AG51" s="66" t="str">
        <f t="shared" si="125"/>
        <v>B</v>
      </c>
      <c r="AH51" s="66">
        <f t="shared" si="126"/>
        <v>2.8</v>
      </c>
      <c r="AI51" s="37">
        <f t="shared" si="127"/>
        <v>10</v>
      </c>
      <c r="AJ51" s="40">
        <f>'2NDML'!N51</f>
        <v>7</v>
      </c>
      <c r="AK51" s="38">
        <f t="shared" si="9"/>
        <v>2.5</v>
      </c>
      <c r="AL51" s="39" t="str">
        <f t="shared" si="48"/>
        <v>B+</v>
      </c>
      <c r="AM51" s="39">
        <f t="shared" si="49"/>
        <v>3.2</v>
      </c>
      <c r="AN51" s="37">
        <f t="shared" si="128"/>
        <v>40</v>
      </c>
      <c r="AO51" s="40">
        <f>'2NDML'!O51</f>
        <v>24</v>
      </c>
      <c r="AP51" s="38">
        <f t="shared" si="11"/>
        <v>2.5</v>
      </c>
      <c r="AQ51" s="39" t="str">
        <f t="shared" si="50"/>
        <v>B</v>
      </c>
      <c r="AR51" s="39">
        <f t="shared" si="51"/>
        <v>2.8</v>
      </c>
      <c r="AS51" s="40">
        <f>'2NDML'!P51</f>
        <v>31</v>
      </c>
      <c r="AT51" s="39" t="str">
        <f t="shared" si="159"/>
        <v>B</v>
      </c>
      <c r="AU51" s="39">
        <f t="shared" si="160"/>
        <v>3</v>
      </c>
      <c r="AV51" s="66" t="str">
        <f t="shared" si="129"/>
        <v>B</v>
      </c>
      <c r="AW51" s="66">
        <f t="shared" si="130"/>
        <v>2.8</v>
      </c>
      <c r="AX51" s="37">
        <f t="shared" si="131"/>
        <v>10</v>
      </c>
      <c r="AY51" s="40">
        <f>'2NDML'!R51</f>
        <v>5</v>
      </c>
      <c r="AZ51" s="38">
        <f t="shared" si="13"/>
        <v>2.5</v>
      </c>
      <c r="BA51" s="39" t="str">
        <f t="shared" si="56"/>
        <v>C+</v>
      </c>
      <c r="BB51" s="39">
        <f t="shared" si="57"/>
        <v>2.4</v>
      </c>
      <c r="BC51" s="37">
        <f t="shared" si="132"/>
        <v>40</v>
      </c>
      <c r="BD51" s="40">
        <f>'2NDML'!S51</f>
        <v>22</v>
      </c>
      <c r="BE51" s="38">
        <f t="shared" si="15"/>
        <v>2.5</v>
      </c>
      <c r="BF51" s="39" t="str">
        <f t="shared" si="58"/>
        <v>C+</v>
      </c>
      <c r="BG51" s="39">
        <f t="shared" si="59"/>
        <v>2.4</v>
      </c>
      <c r="BH51" s="40">
        <f>'2NDML'!T51</f>
        <v>27</v>
      </c>
      <c r="BI51" s="39" t="str">
        <f t="shared" si="161"/>
        <v>C+</v>
      </c>
      <c r="BJ51" s="39">
        <f t="shared" si="162"/>
        <v>2.4</v>
      </c>
      <c r="BK51" s="66" t="str">
        <f t="shared" si="133"/>
        <v>C+</v>
      </c>
      <c r="BL51" s="66">
        <f t="shared" si="134"/>
        <v>2.4</v>
      </c>
      <c r="BM51" s="37">
        <f t="shared" si="135"/>
        <v>10</v>
      </c>
      <c r="BN51" s="40">
        <f>'2NDML'!V51</f>
        <v>7</v>
      </c>
      <c r="BO51" s="38">
        <f t="shared" si="17"/>
        <v>2.5</v>
      </c>
      <c r="BP51" s="39" t="str">
        <f t="shared" si="64"/>
        <v>B+</v>
      </c>
      <c r="BQ51" s="39">
        <f t="shared" si="65"/>
        <v>3.2</v>
      </c>
      <c r="BR51" s="37">
        <f t="shared" si="136"/>
        <v>40</v>
      </c>
      <c r="BS51" s="40">
        <f>'2NDML'!W51</f>
        <v>24</v>
      </c>
      <c r="BT51" s="38">
        <f t="shared" si="19"/>
        <v>2.5</v>
      </c>
      <c r="BU51" s="39" t="str">
        <f t="shared" si="66"/>
        <v>B</v>
      </c>
      <c r="BV51" s="39">
        <f t="shared" si="67"/>
        <v>2.8</v>
      </c>
      <c r="BW51" s="40">
        <f>'2NDML'!X51</f>
        <v>31</v>
      </c>
      <c r="BX51" s="39" t="str">
        <f t="shared" si="163"/>
        <v>B</v>
      </c>
      <c r="BY51" s="39">
        <f t="shared" si="164"/>
        <v>3</v>
      </c>
      <c r="BZ51" s="66" t="str">
        <f t="shared" si="137"/>
        <v>B</v>
      </c>
      <c r="CA51" s="66">
        <f t="shared" si="138"/>
        <v>2.8</v>
      </c>
      <c r="CB51" s="37">
        <f t="shared" si="139"/>
        <v>5</v>
      </c>
      <c r="CC51" s="40">
        <f>'2NDML'!Z51</f>
        <v>4</v>
      </c>
      <c r="CD51" s="38">
        <f t="shared" si="21"/>
        <v>2</v>
      </c>
      <c r="CE51" s="39" t="str">
        <f t="shared" si="72"/>
        <v>A</v>
      </c>
      <c r="CF51" s="39">
        <f t="shared" si="73"/>
        <v>3.6</v>
      </c>
      <c r="CG51" s="37">
        <f t="shared" si="140"/>
        <v>20</v>
      </c>
      <c r="CH51" s="40">
        <f>'2NDML'!AA51</f>
        <v>18</v>
      </c>
      <c r="CI51" s="38">
        <f t="shared" si="23"/>
        <v>2</v>
      </c>
      <c r="CJ51" s="39" t="str">
        <f t="shared" si="74"/>
        <v>A+</v>
      </c>
      <c r="CK51" s="39">
        <f t="shared" si="75"/>
        <v>4</v>
      </c>
      <c r="CL51" s="40">
        <f>'2NDML'!AB51</f>
        <v>22</v>
      </c>
      <c r="CM51" s="39" t="str">
        <f t="shared" si="165"/>
        <v>A</v>
      </c>
      <c r="CN51" s="39">
        <f t="shared" si="166"/>
        <v>3.8</v>
      </c>
      <c r="CO51" s="66" t="str">
        <f t="shared" si="141"/>
        <v>A</v>
      </c>
      <c r="CP51" s="66">
        <f t="shared" si="142"/>
        <v>3.6</v>
      </c>
      <c r="CQ51" s="37">
        <f t="shared" si="143"/>
        <v>5</v>
      </c>
      <c r="CR51" s="40">
        <f>'2NDML'!AD51</f>
        <v>4</v>
      </c>
      <c r="CS51" s="38">
        <f t="shared" si="25"/>
        <v>2</v>
      </c>
      <c r="CT51" s="39" t="str">
        <f t="shared" si="80"/>
        <v>A</v>
      </c>
      <c r="CU51" s="39">
        <f t="shared" si="81"/>
        <v>3.6</v>
      </c>
      <c r="CV51" s="37">
        <f t="shared" si="144"/>
        <v>20</v>
      </c>
      <c r="CW51" s="40">
        <f>'2NDML'!AE51</f>
        <v>18</v>
      </c>
      <c r="CX51" s="38">
        <f t="shared" si="27"/>
        <v>2</v>
      </c>
      <c r="CY51" s="39" t="str">
        <f t="shared" si="82"/>
        <v>A+</v>
      </c>
      <c r="CZ51" s="39">
        <f t="shared" si="83"/>
        <v>4</v>
      </c>
      <c r="DA51" s="40">
        <f>'2NDML'!AF51</f>
        <v>22</v>
      </c>
      <c r="DB51" s="39" t="str">
        <f t="shared" si="167"/>
        <v>A</v>
      </c>
      <c r="DC51" s="39">
        <f t="shared" si="168"/>
        <v>3.8</v>
      </c>
      <c r="DD51" s="66" t="str">
        <f t="shared" si="145"/>
        <v>A</v>
      </c>
      <c r="DE51" s="66">
        <f t="shared" si="146"/>
        <v>3.6</v>
      </c>
      <c r="DF51" s="37">
        <f t="shared" si="147"/>
        <v>5</v>
      </c>
      <c r="DG51" s="40">
        <f>'2NDML'!AH51</f>
        <v>2</v>
      </c>
      <c r="DH51" s="38">
        <f t="shared" si="29"/>
        <v>2</v>
      </c>
      <c r="DI51" s="39" t="str">
        <f t="shared" si="88"/>
        <v>C</v>
      </c>
      <c r="DJ51" s="39">
        <f t="shared" si="89"/>
        <v>2</v>
      </c>
      <c r="DK51" s="37">
        <f t="shared" si="148"/>
        <v>20</v>
      </c>
      <c r="DL51" s="40">
        <f>'2NDML'!AI51</f>
        <v>18</v>
      </c>
      <c r="DM51" s="38">
        <f t="shared" si="31"/>
        <v>2</v>
      </c>
      <c r="DN51" s="39" t="str">
        <f t="shared" si="90"/>
        <v>A+</v>
      </c>
      <c r="DO51" s="39">
        <f t="shared" si="91"/>
        <v>4</v>
      </c>
      <c r="DP51" s="40">
        <f>'2NDML'!AJ51</f>
        <v>20</v>
      </c>
      <c r="DQ51" s="39" t="str">
        <f t="shared" si="169"/>
        <v>B</v>
      </c>
      <c r="DR51" s="39">
        <f t="shared" si="170"/>
        <v>3</v>
      </c>
      <c r="DS51" s="66" t="str">
        <f t="shared" si="149"/>
        <v>A</v>
      </c>
      <c r="DT51" s="66">
        <f t="shared" si="150"/>
        <v>3.6</v>
      </c>
      <c r="DU51" s="35">
        <f t="shared" si="96"/>
        <v>37</v>
      </c>
      <c r="DV51" s="35">
        <f t="shared" si="171"/>
        <v>111.4</v>
      </c>
      <c r="DW51" s="35">
        <f t="shared" si="152"/>
        <v>111.4</v>
      </c>
      <c r="DX51" s="35" t="str">
        <f t="shared" si="172"/>
        <v/>
      </c>
      <c r="DY51" s="35">
        <f t="shared" si="173"/>
        <v>3.01</v>
      </c>
      <c r="DZ51" s="67">
        <f t="shared" si="101"/>
        <v>3.01</v>
      </c>
      <c r="EA51" s="35">
        <f t="shared" si="154"/>
        <v>19</v>
      </c>
      <c r="EB51" s="28">
        <f>'2NDML'!AO51</f>
        <v>56</v>
      </c>
    </row>
    <row r="52" spans="1:132" ht="19.5">
      <c r="A52" s="4">
        <f>'2NDML'!A52</f>
        <v>43</v>
      </c>
      <c r="B52" s="4" t="str">
        <f>'2NDML'!B52</f>
        <v>ST0790185</v>
      </c>
      <c r="C52" s="4">
        <f>'2NDML'!C52</f>
        <v>200314</v>
      </c>
      <c r="D52" s="4" t="str">
        <f>'2NDML'!D52</f>
        <v>JESHAB RAI</v>
      </c>
      <c r="E52" s="37">
        <f t="shared" si="119"/>
        <v>10</v>
      </c>
      <c r="F52" s="40">
        <f>'2NDML'!F52</f>
        <v>6</v>
      </c>
      <c r="G52" s="38">
        <f t="shared" si="1"/>
        <v>2.5</v>
      </c>
      <c r="H52" s="39" t="str">
        <f t="shared" si="32"/>
        <v>B</v>
      </c>
      <c r="I52" s="39">
        <f t="shared" si="33"/>
        <v>2.8</v>
      </c>
      <c r="J52" s="37">
        <f t="shared" si="120"/>
        <v>40</v>
      </c>
      <c r="K52" s="40">
        <f>'2NDML'!G52</f>
        <v>23</v>
      </c>
      <c r="L52" s="38">
        <f t="shared" si="3"/>
        <v>2.5</v>
      </c>
      <c r="M52" s="39" t="str">
        <f t="shared" si="34"/>
        <v>C+</v>
      </c>
      <c r="N52" s="39">
        <f t="shared" si="35"/>
        <v>2.4</v>
      </c>
      <c r="O52" s="40">
        <f>'2NDML'!H52</f>
        <v>29</v>
      </c>
      <c r="P52" s="39" t="str">
        <f t="shared" si="155"/>
        <v>C+</v>
      </c>
      <c r="Q52" s="39">
        <f t="shared" si="156"/>
        <v>2.6</v>
      </c>
      <c r="R52" s="66" t="str">
        <f t="shared" si="121"/>
        <v>C+</v>
      </c>
      <c r="S52" s="66">
        <f t="shared" si="122"/>
        <v>2.4</v>
      </c>
      <c r="T52" s="37">
        <f t="shared" si="123"/>
        <v>10</v>
      </c>
      <c r="U52" s="40">
        <f>'2NDML'!J52</f>
        <v>6</v>
      </c>
      <c r="V52" s="38">
        <f t="shared" si="5"/>
        <v>2.5</v>
      </c>
      <c r="W52" s="39" t="str">
        <f t="shared" si="40"/>
        <v>B</v>
      </c>
      <c r="X52" s="39">
        <f t="shared" si="41"/>
        <v>2.8</v>
      </c>
      <c r="Y52" s="37">
        <f t="shared" si="124"/>
        <v>40</v>
      </c>
      <c r="Z52" s="40">
        <f>'2NDML'!K52</f>
        <v>24</v>
      </c>
      <c r="AA52" s="38">
        <f t="shared" si="7"/>
        <v>2.5</v>
      </c>
      <c r="AB52" s="39" t="str">
        <f t="shared" si="42"/>
        <v>B</v>
      </c>
      <c r="AC52" s="39">
        <f t="shared" si="43"/>
        <v>2.8</v>
      </c>
      <c r="AD52" s="40">
        <f>'2NDML'!L52</f>
        <v>30</v>
      </c>
      <c r="AE52" s="39" t="str">
        <f t="shared" si="157"/>
        <v>B</v>
      </c>
      <c r="AF52" s="39">
        <f t="shared" si="158"/>
        <v>2.8</v>
      </c>
      <c r="AG52" s="66" t="str">
        <f t="shared" si="125"/>
        <v>B</v>
      </c>
      <c r="AH52" s="66">
        <f t="shared" si="126"/>
        <v>2.8</v>
      </c>
      <c r="AI52" s="37">
        <f t="shared" si="127"/>
        <v>10</v>
      </c>
      <c r="AJ52" s="40">
        <f>'2NDML'!N52</f>
        <v>7</v>
      </c>
      <c r="AK52" s="38">
        <f t="shared" si="9"/>
        <v>2.5</v>
      </c>
      <c r="AL52" s="39" t="str">
        <f t="shared" si="48"/>
        <v>B+</v>
      </c>
      <c r="AM52" s="39">
        <f t="shared" si="49"/>
        <v>3.2</v>
      </c>
      <c r="AN52" s="37">
        <f t="shared" si="128"/>
        <v>40</v>
      </c>
      <c r="AO52" s="40">
        <f>'2NDML'!O52</f>
        <v>24</v>
      </c>
      <c r="AP52" s="38">
        <f t="shared" si="11"/>
        <v>2.5</v>
      </c>
      <c r="AQ52" s="39" t="str">
        <f t="shared" si="50"/>
        <v>B</v>
      </c>
      <c r="AR52" s="39">
        <f t="shared" si="51"/>
        <v>2.8</v>
      </c>
      <c r="AS52" s="40">
        <f>'2NDML'!P52</f>
        <v>31</v>
      </c>
      <c r="AT52" s="39" t="str">
        <f t="shared" si="159"/>
        <v>B</v>
      </c>
      <c r="AU52" s="39">
        <f t="shared" si="160"/>
        <v>3</v>
      </c>
      <c r="AV52" s="66" t="str">
        <f t="shared" si="129"/>
        <v>B</v>
      </c>
      <c r="AW52" s="66">
        <f t="shared" si="130"/>
        <v>2.8</v>
      </c>
      <c r="AX52" s="37">
        <f t="shared" si="131"/>
        <v>10</v>
      </c>
      <c r="AY52" s="40">
        <f>'2NDML'!R52</f>
        <v>5</v>
      </c>
      <c r="AZ52" s="38">
        <f t="shared" si="13"/>
        <v>2.5</v>
      </c>
      <c r="BA52" s="39" t="str">
        <f t="shared" si="56"/>
        <v>C+</v>
      </c>
      <c r="BB52" s="39">
        <f t="shared" si="57"/>
        <v>2.4</v>
      </c>
      <c r="BC52" s="37">
        <f t="shared" si="132"/>
        <v>40</v>
      </c>
      <c r="BD52" s="40">
        <f>'2NDML'!S52</f>
        <v>22</v>
      </c>
      <c r="BE52" s="38">
        <f t="shared" si="15"/>
        <v>2.5</v>
      </c>
      <c r="BF52" s="39" t="str">
        <f t="shared" si="58"/>
        <v>C+</v>
      </c>
      <c r="BG52" s="39">
        <f t="shared" si="59"/>
        <v>2.4</v>
      </c>
      <c r="BH52" s="40">
        <f>'2NDML'!T52</f>
        <v>27</v>
      </c>
      <c r="BI52" s="39" t="str">
        <f t="shared" si="161"/>
        <v>C+</v>
      </c>
      <c r="BJ52" s="39">
        <f t="shared" si="162"/>
        <v>2.4</v>
      </c>
      <c r="BK52" s="66" t="str">
        <f t="shared" si="133"/>
        <v>C+</v>
      </c>
      <c r="BL52" s="66">
        <f t="shared" si="134"/>
        <v>2.4</v>
      </c>
      <c r="BM52" s="37">
        <f t="shared" si="135"/>
        <v>10</v>
      </c>
      <c r="BN52" s="40">
        <f>'2NDML'!V52</f>
        <v>7</v>
      </c>
      <c r="BO52" s="38">
        <f t="shared" si="17"/>
        <v>2.5</v>
      </c>
      <c r="BP52" s="39" t="str">
        <f t="shared" si="64"/>
        <v>B+</v>
      </c>
      <c r="BQ52" s="39">
        <f t="shared" si="65"/>
        <v>3.2</v>
      </c>
      <c r="BR52" s="37">
        <f t="shared" si="136"/>
        <v>40</v>
      </c>
      <c r="BS52" s="40">
        <f>'2NDML'!W52</f>
        <v>24</v>
      </c>
      <c r="BT52" s="38">
        <f t="shared" si="19"/>
        <v>2.5</v>
      </c>
      <c r="BU52" s="39" t="str">
        <f t="shared" si="66"/>
        <v>B</v>
      </c>
      <c r="BV52" s="39">
        <f t="shared" si="67"/>
        <v>2.8</v>
      </c>
      <c r="BW52" s="40">
        <f>'2NDML'!X52</f>
        <v>31</v>
      </c>
      <c r="BX52" s="39" t="str">
        <f t="shared" si="163"/>
        <v>B</v>
      </c>
      <c r="BY52" s="39">
        <f t="shared" si="164"/>
        <v>3</v>
      </c>
      <c r="BZ52" s="66" t="str">
        <f t="shared" si="137"/>
        <v>B</v>
      </c>
      <c r="CA52" s="66">
        <f t="shared" si="138"/>
        <v>2.8</v>
      </c>
      <c r="CB52" s="37">
        <f t="shared" si="139"/>
        <v>5</v>
      </c>
      <c r="CC52" s="40">
        <f>'2NDML'!Z52</f>
        <v>4</v>
      </c>
      <c r="CD52" s="38">
        <f t="shared" si="21"/>
        <v>2</v>
      </c>
      <c r="CE52" s="39" t="str">
        <f t="shared" si="72"/>
        <v>A</v>
      </c>
      <c r="CF52" s="39">
        <f t="shared" si="73"/>
        <v>3.6</v>
      </c>
      <c r="CG52" s="37">
        <f t="shared" si="140"/>
        <v>20</v>
      </c>
      <c r="CH52" s="40">
        <f>'2NDML'!AA52</f>
        <v>18</v>
      </c>
      <c r="CI52" s="38">
        <f t="shared" si="23"/>
        <v>2</v>
      </c>
      <c r="CJ52" s="39" t="str">
        <f t="shared" si="74"/>
        <v>A+</v>
      </c>
      <c r="CK52" s="39">
        <f t="shared" si="75"/>
        <v>4</v>
      </c>
      <c r="CL52" s="40">
        <f>'2NDML'!AB52</f>
        <v>22</v>
      </c>
      <c r="CM52" s="39" t="str">
        <f t="shared" si="165"/>
        <v>A</v>
      </c>
      <c r="CN52" s="39">
        <f t="shared" si="166"/>
        <v>3.8</v>
      </c>
      <c r="CO52" s="66" t="str">
        <f t="shared" si="141"/>
        <v>A</v>
      </c>
      <c r="CP52" s="66">
        <f t="shared" si="142"/>
        <v>3.6</v>
      </c>
      <c r="CQ52" s="37">
        <f t="shared" si="143"/>
        <v>5</v>
      </c>
      <c r="CR52" s="40">
        <f>'2NDML'!AD52</f>
        <v>4</v>
      </c>
      <c r="CS52" s="38">
        <f t="shared" si="25"/>
        <v>2</v>
      </c>
      <c r="CT52" s="39" t="str">
        <f t="shared" si="80"/>
        <v>A</v>
      </c>
      <c r="CU52" s="39">
        <f t="shared" si="81"/>
        <v>3.6</v>
      </c>
      <c r="CV52" s="37">
        <f t="shared" si="144"/>
        <v>20</v>
      </c>
      <c r="CW52" s="40">
        <f>'2NDML'!AE52</f>
        <v>18</v>
      </c>
      <c r="CX52" s="38">
        <f t="shared" si="27"/>
        <v>2</v>
      </c>
      <c r="CY52" s="39" t="str">
        <f t="shared" si="82"/>
        <v>A+</v>
      </c>
      <c r="CZ52" s="39">
        <f t="shared" si="83"/>
        <v>4</v>
      </c>
      <c r="DA52" s="40">
        <f>'2NDML'!AF52</f>
        <v>22</v>
      </c>
      <c r="DB52" s="39" t="str">
        <f t="shared" si="167"/>
        <v>A</v>
      </c>
      <c r="DC52" s="39">
        <f t="shared" si="168"/>
        <v>3.8</v>
      </c>
      <c r="DD52" s="66" t="str">
        <f t="shared" si="145"/>
        <v>A</v>
      </c>
      <c r="DE52" s="66">
        <f t="shared" si="146"/>
        <v>3.6</v>
      </c>
      <c r="DF52" s="37">
        <f t="shared" si="147"/>
        <v>5</v>
      </c>
      <c r="DG52" s="40">
        <f>'2NDML'!AH52</f>
        <v>2</v>
      </c>
      <c r="DH52" s="38">
        <f t="shared" si="29"/>
        <v>2</v>
      </c>
      <c r="DI52" s="39" t="str">
        <f t="shared" si="88"/>
        <v>C</v>
      </c>
      <c r="DJ52" s="39">
        <f t="shared" si="89"/>
        <v>2</v>
      </c>
      <c r="DK52" s="37">
        <f t="shared" si="148"/>
        <v>20</v>
      </c>
      <c r="DL52" s="40">
        <f>'2NDML'!AI52</f>
        <v>18</v>
      </c>
      <c r="DM52" s="38">
        <f t="shared" si="31"/>
        <v>2</v>
      </c>
      <c r="DN52" s="39" t="str">
        <f t="shared" si="90"/>
        <v>A+</v>
      </c>
      <c r="DO52" s="39">
        <f t="shared" si="91"/>
        <v>4</v>
      </c>
      <c r="DP52" s="40">
        <f>'2NDML'!AJ52</f>
        <v>20</v>
      </c>
      <c r="DQ52" s="39" t="str">
        <f t="shared" si="169"/>
        <v>B</v>
      </c>
      <c r="DR52" s="39">
        <f t="shared" si="170"/>
        <v>3</v>
      </c>
      <c r="DS52" s="66" t="str">
        <f t="shared" si="149"/>
        <v>A</v>
      </c>
      <c r="DT52" s="66">
        <f t="shared" si="150"/>
        <v>3.6</v>
      </c>
      <c r="DU52" s="35">
        <f t="shared" si="96"/>
        <v>37</v>
      </c>
      <c r="DV52" s="35">
        <f t="shared" si="171"/>
        <v>111.4</v>
      </c>
      <c r="DW52" s="35">
        <f t="shared" si="152"/>
        <v>111.4</v>
      </c>
      <c r="DX52" s="35" t="str">
        <f t="shared" si="172"/>
        <v/>
      </c>
      <c r="DY52" s="35">
        <f t="shared" si="173"/>
        <v>3.01</v>
      </c>
      <c r="DZ52" s="67">
        <f t="shared" si="101"/>
        <v>3.01</v>
      </c>
      <c r="EA52" s="35">
        <f t="shared" si="154"/>
        <v>19</v>
      </c>
      <c r="EB52" s="28">
        <f>'2NDML'!AO52</f>
        <v>57</v>
      </c>
    </row>
    <row r="53" spans="1:132" ht="19.5">
      <c r="A53" s="4">
        <f>'2NDML'!A53</f>
        <v>44</v>
      </c>
      <c r="B53" s="4" t="str">
        <f>'2NDML'!B53</f>
        <v>ST0800199</v>
      </c>
      <c r="C53" s="4">
        <f>'2NDML'!C53</f>
        <v>200315</v>
      </c>
      <c r="D53" s="4" t="str">
        <f>'2NDML'!D53</f>
        <v>LIJA RANA MAGAR</v>
      </c>
      <c r="E53" s="37">
        <f t="shared" si="119"/>
        <v>10</v>
      </c>
      <c r="F53" s="40">
        <f>'2NDML'!F53</f>
        <v>6</v>
      </c>
      <c r="G53" s="38">
        <f t="shared" si="1"/>
        <v>2.5</v>
      </c>
      <c r="H53" s="39" t="str">
        <f t="shared" si="32"/>
        <v>B</v>
      </c>
      <c r="I53" s="39">
        <f t="shared" si="33"/>
        <v>2.8</v>
      </c>
      <c r="J53" s="37">
        <f t="shared" si="120"/>
        <v>40</v>
      </c>
      <c r="K53" s="40">
        <f>'2NDML'!G53</f>
        <v>23</v>
      </c>
      <c r="L53" s="38">
        <f t="shared" si="3"/>
        <v>2.5</v>
      </c>
      <c r="M53" s="39" t="str">
        <f t="shared" si="34"/>
        <v>C+</v>
      </c>
      <c r="N53" s="39">
        <f t="shared" si="35"/>
        <v>2.4</v>
      </c>
      <c r="O53" s="40">
        <f>'2NDML'!H53</f>
        <v>29</v>
      </c>
      <c r="P53" s="39" t="str">
        <f t="shared" si="155"/>
        <v>C+</v>
      </c>
      <c r="Q53" s="39">
        <f t="shared" si="156"/>
        <v>2.6</v>
      </c>
      <c r="R53" s="66" t="str">
        <f t="shared" si="121"/>
        <v>C+</v>
      </c>
      <c r="S53" s="66">
        <f t="shared" si="122"/>
        <v>2.4</v>
      </c>
      <c r="T53" s="37">
        <f t="shared" si="123"/>
        <v>10</v>
      </c>
      <c r="U53" s="40">
        <f>'2NDML'!J53</f>
        <v>6</v>
      </c>
      <c r="V53" s="38">
        <f t="shared" si="5"/>
        <v>2.5</v>
      </c>
      <c r="W53" s="39" t="str">
        <f t="shared" si="40"/>
        <v>B</v>
      </c>
      <c r="X53" s="39">
        <f t="shared" si="41"/>
        <v>2.8</v>
      </c>
      <c r="Y53" s="37">
        <f t="shared" si="124"/>
        <v>40</v>
      </c>
      <c r="Z53" s="40">
        <f>'2NDML'!K53</f>
        <v>24</v>
      </c>
      <c r="AA53" s="38">
        <f t="shared" si="7"/>
        <v>2.5</v>
      </c>
      <c r="AB53" s="39" t="str">
        <f t="shared" si="42"/>
        <v>B</v>
      </c>
      <c r="AC53" s="39">
        <f t="shared" si="43"/>
        <v>2.8</v>
      </c>
      <c r="AD53" s="40">
        <f>'2NDML'!L53</f>
        <v>30</v>
      </c>
      <c r="AE53" s="39" t="str">
        <f t="shared" si="157"/>
        <v>B</v>
      </c>
      <c r="AF53" s="39">
        <f t="shared" si="158"/>
        <v>2.8</v>
      </c>
      <c r="AG53" s="66" t="str">
        <f t="shared" si="125"/>
        <v>B</v>
      </c>
      <c r="AH53" s="66">
        <f t="shared" si="126"/>
        <v>2.8</v>
      </c>
      <c r="AI53" s="37">
        <f t="shared" si="127"/>
        <v>10</v>
      </c>
      <c r="AJ53" s="40">
        <f>'2NDML'!N53</f>
        <v>7</v>
      </c>
      <c r="AK53" s="38">
        <f t="shared" si="9"/>
        <v>2.5</v>
      </c>
      <c r="AL53" s="39" t="str">
        <f t="shared" si="48"/>
        <v>B+</v>
      </c>
      <c r="AM53" s="39">
        <f t="shared" si="49"/>
        <v>3.2</v>
      </c>
      <c r="AN53" s="37">
        <f t="shared" si="128"/>
        <v>40</v>
      </c>
      <c r="AO53" s="40">
        <f>'2NDML'!O53</f>
        <v>24</v>
      </c>
      <c r="AP53" s="38">
        <f t="shared" si="11"/>
        <v>2.5</v>
      </c>
      <c r="AQ53" s="39" t="str">
        <f t="shared" si="50"/>
        <v>B</v>
      </c>
      <c r="AR53" s="39">
        <f t="shared" si="51"/>
        <v>2.8</v>
      </c>
      <c r="AS53" s="40">
        <f>'2NDML'!P53</f>
        <v>31</v>
      </c>
      <c r="AT53" s="39" t="str">
        <f t="shared" si="159"/>
        <v>B</v>
      </c>
      <c r="AU53" s="39">
        <f t="shared" si="160"/>
        <v>3</v>
      </c>
      <c r="AV53" s="66" t="str">
        <f t="shared" si="129"/>
        <v>B</v>
      </c>
      <c r="AW53" s="66">
        <f t="shared" si="130"/>
        <v>2.8</v>
      </c>
      <c r="AX53" s="37">
        <f t="shared" si="131"/>
        <v>10</v>
      </c>
      <c r="AY53" s="40">
        <f>'2NDML'!R53</f>
        <v>5</v>
      </c>
      <c r="AZ53" s="38">
        <f t="shared" si="13"/>
        <v>2.5</v>
      </c>
      <c r="BA53" s="39" t="str">
        <f t="shared" si="56"/>
        <v>C+</v>
      </c>
      <c r="BB53" s="39">
        <f t="shared" si="57"/>
        <v>2.4</v>
      </c>
      <c r="BC53" s="37">
        <f t="shared" si="132"/>
        <v>40</v>
      </c>
      <c r="BD53" s="40">
        <f>'2NDML'!S53</f>
        <v>22</v>
      </c>
      <c r="BE53" s="38">
        <f t="shared" si="15"/>
        <v>2.5</v>
      </c>
      <c r="BF53" s="39" t="str">
        <f t="shared" si="58"/>
        <v>C+</v>
      </c>
      <c r="BG53" s="39">
        <f t="shared" si="59"/>
        <v>2.4</v>
      </c>
      <c r="BH53" s="40">
        <f>'2NDML'!T53</f>
        <v>27</v>
      </c>
      <c r="BI53" s="39" t="str">
        <f t="shared" si="161"/>
        <v>C+</v>
      </c>
      <c r="BJ53" s="39">
        <f t="shared" si="162"/>
        <v>2.4</v>
      </c>
      <c r="BK53" s="66" t="str">
        <f t="shared" si="133"/>
        <v>C+</v>
      </c>
      <c r="BL53" s="66">
        <f t="shared" si="134"/>
        <v>2.4</v>
      </c>
      <c r="BM53" s="37">
        <f t="shared" si="135"/>
        <v>10</v>
      </c>
      <c r="BN53" s="40">
        <f>'2NDML'!V53</f>
        <v>8</v>
      </c>
      <c r="BO53" s="38">
        <f t="shared" si="17"/>
        <v>2.5</v>
      </c>
      <c r="BP53" s="39" t="str">
        <f t="shared" si="64"/>
        <v>A</v>
      </c>
      <c r="BQ53" s="39">
        <f t="shared" si="65"/>
        <v>3.6</v>
      </c>
      <c r="BR53" s="37">
        <f t="shared" si="136"/>
        <v>40</v>
      </c>
      <c r="BS53" s="40">
        <f>'2NDML'!W53</f>
        <v>24</v>
      </c>
      <c r="BT53" s="38">
        <f t="shared" si="19"/>
        <v>2.5</v>
      </c>
      <c r="BU53" s="39" t="str">
        <f t="shared" si="66"/>
        <v>B</v>
      </c>
      <c r="BV53" s="39">
        <f t="shared" si="67"/>
        <v>2.8</v>
      </c>
      <c r="BW53" s="40">
        <f>'2NDML'!X53</f>
        <v>32</v>
      </c>
      <c r="BX53" s="39" t="str">
        <f t="shared" si="163"/>
        <v>B+</v>
      </c>
      <c r="BY53" s="39">
        <f t="shared" si="164"/>
        <v>3.2</v>
      </c>
      <c r="BZ53" s="66" t="str">
        <f t="shared" si="137"/>
        <v>B</v>
      </c>
      <c r="CA53" s="66">
        <f t="shared" si="138"/>
        <v>2.8</v>
      </c>
      <c r="CB53" s="37">
        <f t="shared" si="139"/>
        <v>5</v>
      </c>
      <c r="CC53" s="40">
        <f>'2NDML'!Z53</f>
        <v>4</v>
      </c>
      <c r="CD53" s="38">
        <f t="shared" si="21"/>
        <v>2</v>
      </c>
      <c r="CE53" s="39" t="str">
        <f t="shared" si="72"/>
        <v>A</v>
      </c>
      <c r="CF53" s="39">
        <f t="shared" si="73"/>
        <v>3.6</v>
      </c>
      <c r="CG53" s="37">
        <f t="shared" si="140"/>
        <v>20</v>
      </c>
      <c r="CH53" s="40">
        <f>'2NDML'!AA53</f>
        <v>18</v>
      </c>
      <c r="CI53" s="38">
        <f t="shared" si="23"/>
        <v>2</v>
      </c>
      <c r="CJ53" s="39" t="str">
        <f t="shared" si="74"/>
        <v>A+</v>
      </c>
      <c r="CK53" s="39">
        <f t="shared" si="75"/>
        <v>4</v>
      </c>
      <c r="CL53" s="40">
        <f>'2NDML'!AB53</f>
        <v>22</v>
      </c>
      <c r="CM53" s="39" t="str">
        <f t="shared" si="165"/>
        <v>A</v>
      </c>
      <c r="CN53" s="39">
        <f t="shared" si="166"/>
        <v>3.8</v>
      </c>
      <c r="CO53" s="66" t="str">
        <f t="shared" si="141"/>
        <v>A</v>
      </c>
      <c r="CP53" s="66">
        <f t="shared" si="142"/>
        <v>3.6</v>
      </c>
      <c r="CQ53" s="37">
        <f t="shared" si="143"/>
        <v>5</v>
      </c>
      <c r="CR53" s="40">
        <f>'2NDML'!AD53</f>
        <v>4</v>
      </c>
      <c r="CS53" s="38">
        <f t="shared" si="25"/>
        <v>2</v>
      </c>
      <c r="CT53" s="39" t="str">
        <f t="shared" si="80"/>
        <v>A</v>
      </c>
      <c r="CU53" s="39">
        <f t="shared" si="81"/>
        <v>3.6</v>
      </c>
      <c r="CV53" s="37">
        <f t="shared" si="144"/>
        <v>20</v>
      </c>
      <c r="CW53" s="40">
        <f>'2NDML'!AE53</f>
        <v>18</v>
      </c>
      <c r="CX53" s="38">
        <f t="shared" si="27"/>
        <v>2</v>
      </c>
      <c r="CY53" s="39" t="str">
        <f t="shared" si="82"/>
        <v>A+</v>
      </c>
      <c r="CZ53" s="39">
        <f t="shared" si="83"/>
        <v>4</v>
      </c>
      <c r="DA53" s="40">
        <f>'2NDML'!AF53</f>
        <v>22</v>
      </c>
      <c r="DB53" s="39" t="str">
        <f t="shared" si="167"/>
        <v>A</v>
      </c>
      <c r="DC53" s="39">
        <f t="shared" si="168"/>
        <v>3.8</v>
      </c>
      <c r="DD53" s="66" t="str">
        <f t="shared" si="145"/>
        <v>A</v>
      </c>
      <c r="DE53" s="66">
        <f t="shared" si="146"/>
        <v>3.6</v>
      </c>
      <c r="DF53" s="37">
        <f t="shared" si="147"/>
        <v>5</v>
      </c>
      <c r="DG53" s="40">
        <f>'2NDML'!AH53</f>
        <v>2</v>
      </c>
      <c r="DH53" s="38">
        <f t="shared" si="29"/>
        <v>2</v>
      </c>
      <c r="DI53" s="39" t="str">
        <f t="shared" si="88"/>
        <v>C</v>
      </c>
      <c r="DJ53" s="39">
        <f t="shared" si="89"/>
        <v>2</v>
      </c>
      <c r="DK53" s="37">
        <f t="shared" si="148"/>
        <v>20</v>
      </c>
      <c r="DL53" s="40">
        <f>'2NDML'!AI53</f>
        <v>18</v>
      </c>
      <c r="DM53" s="38">
        <f t="shared" si="31"/>
        <v>2</v>
      </c>
      <c r="DN53" s="39" t="str">
        <f t="shared" si="90"/>
        <v>A+</v>
      </c>
      <c r="DO53" s="39">
        <f t="shared" si="91"/>
        <v>4</v>
      </c>
      <c r="DP53" s="40">
        <f>'2NDML'!AJ53</f>
        <v>20</v>
      </c>
      <c r="DQ53" s="39" t="str">
        <f t="shared" si="169"/>
        <v>B</v>
      </c>
      <c r="DR53" s="39">
        <f t="shared" si="170"/>
        <v>3</v>
      </c>
      <c r="DS53" s="66" t="str">
        <f t="shared" si="149"/>
        <v>A</v>
      </c>
      <c r="DT53" s="66">
        <f t="shared" si="150"/>
        <v>3.6</v>
      </c>
      <c r="DU53" s="35">
        <f t="shared" si="96"/>
        <v>37</v>
      </c>
      <c r="DV53" s="35">
        <f t="shared" si="171"/>
        <v>112.4</v>
      </c>
      <c r="DW53" s="35">
        <f t="shared" si="152"/>
        <v>112.4</v>
      </c>
      <c r="DX53" s="35" t="str">
        <f t="shared" si="172"/>
        <v/>
      </c>
      <c r="DY53" s="35">
        <f t="shared" si="173"/>
        <v>3.04</v>
      </c>
      <c r="DZ53" s="67">
        <f t="shared" si="101"/>
        <v>3.04</v>
      </c>
      <c r="EA53" s="35">
        <f t="shared" si="154"/>
        <v>14</v>
      </c>
      <c r="EB53" s="28">
        <f>'2NDML'!AO53</f>
        <v>58</v>
      </c>
    </row>
    <row r="54" spans="1:132" ht="19.5">
      <c r="A54" s="4">
        <f>'2NDML'!A54</f>
        <v>45</v>
      </c>
      <c r="B54" s="4" t="str">
        <f>'2NDML'!B54</f>
        <v>ST0790103</v>
      </c>
      <c r="C54" s="4">
        <f>'2NDML'!C54</f>
        <v>200316</v>
      </c>
      <c r="D54" s="4" t="str">
        <f>'2NDML'!D54</f>
        <v>NAYUNGMA LIMBU</v>
      </c>
      <c r="E54" s="37">
        <f t="shared" si="119"/>
        <v>10</v>
      </c>
      <c r="F54" s="40">
        <f>'2NDML'!F54</f>
        <v>6</v>
      </c>
      <c r="G54" s="38">
        <f t="shared" si="1"/>
        <v>2.5</v>
      </c>
      <c r="H54" s="39" t="str">
        <f t="shared" si="32"/>
        <v>B</v>
      </c>
      <c r="I54" s="39">
        <f t="shared" si="33"/>
        <v>2.8</v>
      </c>
      <c r="J54" s="37">
        <f t="shared" si="120"/>
        <v>40</v>
      </c>
      <c r="K54" s="40">
        <f>'2NDML'!G54</f>
        <v>23</v>
      </c>
      <c r="L54" s="38">
        <f t="shared" si="3"/>
        <v>2.5</v>
      </c>
      <c r="M54" s="39" t="str">
        <f t="shared" si="34"/>
        <v>C+</v>
      </c>
      <c r="N54" s="39">
        <f t="shared" si="35"/>
        <v>2.4</v>
      </c>
      <c r="O54" s="40">
        <f>'2NDML'!H54</f>
        <v>29</v>
      </c>
      <c r="P54" s="39" t="str">
        <f t="shared" si="155"/>
        <v>C+</v>
      </c>
      <c r="Q54" s="39">
        <f t="shared" si="156"/>
        <v>2.6</v>
      </c>
      <c r="R54" s="66" t="str">
        <f t="shared" si="121"/>
        <v>C+</v>
      </c>
      <c r="S54" s="66">
        <f t="shared" si="122"/>
        <v>2.4</v>
      </c>
      <c r="T54" s="37">
        <f t="shared" si="123"/>
        <v>10</v>
      </c>
      <c r="U54" s="40">
        <f>'2NDML'!J54</f>
        <v>6</v>
      </c>
      <c r="V54" s="38">
        <f t="shared" si="5"/>
        <v>2.5</v>
      </c>
      <c r="W54" s="39" t="str">
        <f t="shared" si="40"/>
        <v>B</v>
      </c>
      <c r="X54" s="39">
        <f t="shared" si="41"/>
        <v>2.8</v>
      </c>
      <c r="Y54" s="37">
        <f t="shared" si="124"/>
        <v>40</v>
      </c>
      <c r="Z54" s="40">
        <f>'2NDML'!K54</f>
        <v>24</v>
      </c>
      <c r="AA54" s="38">
        <f t="shared" si="7"/>
        <v>2.5</v>
      </c>
      <c r="AB54" s="39" t="str">
        <f t="shared" si="42"/>
        <v>B</v>
      </c>
      <c r="AC54" s="39">
        <f t="shared" si="43"/>
        <v>2.8</v>
      </c>
      <c r="AD54" s="40">
        <f>'2NDML'!L54</f>
        <v>30</v>
      </c>
      <c r="AE54" s="39" t="str">
        <f t="shared" si="157"/>
        <v>B</v>
      </c>
      <c r="AF54" s="39">
        <f t="shared" si="158"/>
        <v>2.8</v>
      </c>
      <c r="AG54" s="66" t="str">
        <f t="shared" si="125"/>
        <v>B</v>
      </c>
      <c r="AH54" s="66">
        <f t="shared" si="126"/>
        <v>2.8</v>
      </c>
      <c r="AI54" s="37">
        <f t="shared" si="127"/>
        <v>10</v>
      </c>
      <c r="AJ54" s="40">
        <f>'2NDML'!N54</f>
        <v>7</v>
      </c>
      <c r="AK54" s="38">
        <f t="shared" si="9"/>
        <v>2.5</v>
      </c>
      <c r="AL54" s="39" t="str">
        <f t="shared" si="48"/>
        <v>B+</v>
      </c>
      <c r="AM54" s="39">
        <f t="shared" si="49"/>
        <v>3.2</v>
      </c>
      <c r="AN54" s="37">
        <f t="shared" si="128"/>
        <v>40</v>
      </c>
      <c r="AO54" s="40">
        <f>'2NDML'!O54</f>
        <v>24</v>
      </c>
      <c r="AP54" s="38">
        <f t="shared" si="11"/>
        <v>2.5</v>
      </c>
      <c r="AQ54" s="39" t="str">
        <f t="shared" si="50"/>
        <v>B</v>
      </c>
      <c r="AR54" s="39">
        <f t="shared" si="51"/>
        <v>2.8</v>
      </c>
      <c r="AS54" s="40">
        <f>'2NDML'!P54</f>
        <v>31</v>
      </c>
      <c r="AT54" s="39" t="str">
        <f t="shared" si="159"/>
        <v>B</v>
      </c>
      <c r="AU54" s="39">
        <f t="shared" si="160"/>
        <v>3</v>
      </c>
      <c r="AV54" s="66" t="str">
        <f t="shared" si="129"/>
        <v>B</v>
      </c>
      <c r="AW54" s="66">
        <f t="shared" si="130"/>
        <v>2.8</v>
      </c>
      <c r="AX54" s="37">
        <f t="shared" si="131"/>
        <v>10</v>
      </c>
      <c r="AY54" s="40">
        <f>'2NDML'!R54</f>
        <v>5</v>
      </c>
      <c r="AZ54" s="38">
        <f t="shared" si="13"/>
        <v>2.5</v>
      </c>
      <c r="BA54" s="39" t="str">
        <f t="shared" si="56"/>
        <v>C+</v>
      </c>
      <c r="BB54" s="39">
        <f t="shared" si="57"/>
        <v>2.4</v>
      </c>
      <c r="BC54" s="37">
        <f t="shared" si="132"/>
        <v>40</v>
      </c>
      <c r="BD54" s="40">
        <f>'2NDML'!S54</f>
        <v>22</v>
      </c>
      <c r="BE54" s="38">
        <f t="shared" si="15"/>
        <v>2.5</v>
      </c>
      <c r="BF54" s="39" t="str">
        <f t="shared" si="58"/>
        <v>C+</v>
      </c>
      <c r="BG54" s="39">
        <f t="shared" si="59"/>
        <v>2.4</v>
      </c>
      <c r="BH54" s="40">
        <f>'2NDML'!T54</f>
        <v>27</v>
      </c>
      <c r="BI54" s="39" t="str">
        <f t="shared" si="161"/>
        <v>C+</v>
      </c>
      <c r="BJ54" s="39">
        <f t="shared" si="162"/>
        <v>2.4</v>
      </c>
      <c r="BK54" s="66" t="str">
        <f t="shared" si="133"/>
        <v>C+</v>
      </c>
      <c r="BL54" s="66">
        <f t="shared" si="134"/>
        <v>2.4</v>
      </c>
      <c r="BM54" s="37">
        <f t="shared" si="135"/>
        <v>10</v>
      </c>
      <c r="BN54" s="40">
        <f>'2NDML'!V54</f>
        <v>8</v>
      </c>
      <c r="BO54" s="38">
        <f t="shared" si="17"/>
        <v>2.5</v>
      </c>
      <c r="BP54" s="39" t="str">
        <f t="shared" si="64"/>
        <v>A</v>
      </c>
      <c r="BQ54" s="39">
        <f t="shared" si="65"/>
        <v>3.6</v>
      </c>
      <c r="BR54" s="37">
        <f t="shared" si="136"/>
        <v>40</v>
      </c>
      <c r="BS54" s="40">
        <f>'2NDML'!W54</f>
        <v>24</v>
      </c>
      <c r="BT54" s="38">
        <f t="shared" si="19"/>
        <v>2.5</v>
      </c>
      <c r="BU54" s="39" t="str">
        <f t="shared" si="66"/>
        <v>B</v>
      </c>
      <c r="BV54" s="39">
        <f t="shared" si="67"/>
        <v>2.8</v>
      </c>
      <c r="BW54" s="40">
        <f>'2NDML'!X54</f>
        <v>32</v>
      </c>
      <c r="BX54" s="39" t="str">
        <f t="shared" si="163"/>
        <v>B+</v>
      </c>
      <c r="BY54" s="39">
        <f t="shared" si="164"/>
        <v>3.2</v>
      </c>
      <c r="BZ54" s="66" t="str">
        <f t="shared" si="137"/>
        <v>B</v>
      </c>
      <c r="CA54" s="66">
        <f t="shared" si="138"/>
        <v>2.8</v>
      </c>
      <c r="CB54" s="37">
        <f t="shared" si="139"/>
        <v>5</v>
      </c>
      <c r="CC54" s="40">
        <f>'2NDML'!Z54</f>
        <v>4</v>
      </c>
      <c r="CD54" s="38">
        <f t="shared" si="21"/>
        <v>2</v>
      </c>
      <c r="CE54" s="39" t="str">
        <f t="shared" si="72"/>
        <v>A</v>
      </c>
      <c r="CF54" s="39">
        <f t="shared" si="73"/>
        <v>3.6</v>
      </c>
      <c r="CG54" s="37">
        <f t="shared" si="140"/>
        <v>20</v>
      </c>
      <c r="CH54" s="40">
        <f>'2NDML'!AA54</f>
        <v>18</v>
      </c>
      <c r="CI54" s="38">
        <f t="shared" si="23"/>
        <v>2</v>
      </c>
      <c r="CJ54" s="39" t="str">
        <f t="shared" si="74"/>
        <v>A+</v>
      </c>
      <c r="CK54" s="39">
        <f t="shared" si="75"/>
        <v>4</v>
      </c>
      <c r="CL54" s="40">
        <f>'2NDML'!AB54</f>
        <v>22</v>
      </c>
      <c r="CM54" s="39" t="str">
        <f t="shared" si="165"/>
        <v>A</v>
      </c>
      <c r="CN54" s="39">
        <f t="shared" si="166"/>
        <v>3.8</v>
      </c>
      <c r="CO54" s="66" t="str">
        <f t="shared" si="141"/>
        <v>A</v>
      </c>
      <c r="CP54" s="66">
        <f t="shared" si="142"/>
        <v>3.6</v>
      </c>
      <c r="CQ54" s="37">
        <f t="shared" si="143"/>
        <v>5</v>
      </c>
      <c r="CR54" s="40">
        <f>'2NDML'!AD54</f>
        <v>4</v>
      </c>
      <c r="CS54" s="38">
        <f t="shared" si="25"/>
        <v>2</v>
      </c>
      <c r="CT54" s="39" t="str">
        <f t="shared" si="80"/>
        <v>A</v>
      </c>
      <c r="CU54" s="39">
        <f t="shared" si="81"/>
        <v>3.6</v>
      </c>
      <c r="CV54" s="37">
        <f t="shared" si="144"/>
        <v>20</v>
      </c>
      <c r="CW54" s="40">
        <f>'2NDML'!AE54</f>
        <v>18</v>
      </c>
      <c r="CX54" s="38">
        <f t="shared" si="27"/>
        <v>2</v>
      </c>
      <c r="CY54" s="39" t="str">
        <f t="shared" si="82"/>
        <v>A+</v>
      </c>
      <c r="CZ54" s="39">
        <f t="shared" si="83"/>
        <v>4</v>
      </c>
      <c r="DA54" s="40">
        <f>'2NDML'!AF54</f>
        <v>22</v>
      </c>
      <c r="DB54" s="39" t="str">
        <f t="shared" si="167"/>
        <v>A</v>
      </c>
      <c r="DC54" s="39">
        <f t="shared" si="168"/>
        <v>3.8</v>
      </c>
      <c r="DD54" s="66" t="str">
        <f t="shared" si="145"/>
        <v>A</v>
      </c>
      <c r="DE54" s="66">
        <f t="shared" si="146"/>
        <v>3.6</v>
      </c>
      <c r="DF54" s="37">
        <f t="shared" si="147"/>
        <v>5</v>
      </c>
      <c r="DG54" s="40">
        <f>'2NDML'!AH54</f>
        <v>2</v>
      </c>
      <c r="DH54" s="38">
        <f t="shared" si="29"/>
        <v>2</v>
      </c>
      <c r="DI54" s="39" t="str">
        <f t="shared" si="88"/>
        <v>C</v>
      </c>
      <c r="DJ54" s="39">
        <f t="shared" si="89"/>
        <v>2</v>
      </c>
      <c r="DK54" s="37">
        <f t="shared" si="148"/>
        <v>20</v>
      </c>
      <c r="DL54" s="40">
        <f>'2NDML'!AI54</f>
        <v>18</v>
      </c>
      <c r="DM54" s="38">
        <f t="shared" si="31"/>
        <v>2</v>
      </c>
      <c r="DN54" s="39" t="str">
        <f t="shared" si="90"/>
        <v>A+</v>
      </c>
      <c r="DO54" s="39">
        <f t="shared" si="91"/>
        <v>4</v>
      </c>
      <c r="DP54" s="40">
        <f>'2NDML'!AJ54</f>
        <v>20</v>
      </c>
      <c r="DQ54" s="39" t="str">
        <f t="shared" si="169"/>
        <v>B</v>
      </c>
      <c r="DR54" s="39">
        <f t="shared" si="170"/>
        <v>3</v>
      </c>
      <c r="DS54" s="66" t="str">
        <f t="shared" si="149"/>
        <v>A</v>
      </c>
      <c r="DT54" s="66">
        <f t="shared" si="150"/>
        <v>3.6</v>
      </c>
      <c r="DU54" s="35">
        <f t="shared" si="96"/>
        <v>37</v>
      </c>
      <c r="DV54" s="35">
        <f t="shared" si="171"/>
        <v>112.4</v>
      </c>
      <c r="DW54" s="35">
        <f t="shared" si="152"/>
        <v>112.4</v>
      </c>
      <c r="DX54" s="35" t="str">
        <f t="shared" si="172"/>
        <v/>
      </c>
      <c r="DY54" s="35">
        <f t="shared" si="173"/>
        <v>3.04</v>
      </c>
      <c r="DZ54" s="67">
        <f t="shared" si="101"/>
        <v>3.04</v>
      </c>
      <c r="EA54" s="35">
        <f t="shared" si="154"/>
        <v>14</v>
      </c>
      <c r="EB54" s="28">
        <f>'2NDML'!AO54</f>
        <v>59</v>
      </c>
    </row>
    <row r="55" spans="1:132" ht="19.5">
      <c r="A55" s="4">
        <f>'2NDML'!A55</f>
        <v>46</v>
      </c>
      <c r="B55" s="4" t="str">
        <f>'2NDML'!B55</f>
        <v>ST0790095</v>
      </c>
      <c r="C55" s="4">
        <f>'2NDML'!C55</f>
        <v>200317</v>
      </c>
      <c r="D55" s="4" t="str">
        <f>'2NDML'!D55</f>
        <v>PAYUJA RAI</v>
      </c>
      <c r="E55" s="37">
        <f t="shared" si="119"/>
        <v>10</v>
      </c>
      <c r="F55" s="40">
        <f>'2NDML'!F55</f>
        <v>6</v>
      </c>
      <c r="G55" s="38">
        <f t="shared" si="1"/>
        <v>2.5</v>
      </c>
      <c r="H55" s="39" t="str">
        <f t="shared" si="32"/>
        <v>B</v>
      </c>
      <c r="I55" s="39">
        <f t="shared" si="33"/>
        <v>2.8</v>
      </c>
      <c r="J55" s="37">
        <f t="shared" si="120"/>
        <v>40</v>
      </c>
      <c r="K55" s="40">
        <f>'2NDML'!G55</f>
        <v>23</v>
      </c>
      <c r="L55" s="38">
        <f t="shared" si="3"/>
        <v>2.5</v>
      </c>
      <c r="M55" s="39" t="str">
        <f t="shared" si="34"/>
        <v>C+</v>
      </c>
      <c r="N55" s="39">
        <f t="shared" si="35"/>
        <v>2.4</v>
      </c>
      <c r="O55" s="40">
        <f>'2NDML'!H55</f>
        <v>29</v>
      </c>
      <c r="P55" s="39" t="str">
        <f t="shared" si="155"/>
        <v>C+</v>
      </c>
      <c r="Q55" s="39">
        <f t="shared" si="156"/>
        <v>2.6</v>
      </c>
      <c r="R55" s="66" t="str">
        <f t="shared" si="121"/>
        <v>C+</v>
      </c>
      <c r="S55" s="66">
        <f t="shared" si="122"/>
        <v>2.4</v>
      </c>
      <c r="T55" s="37">
        <f t="shared" si="123"/>
        <v>10</v>
      </c>
      <c r="U55" s="40">
        <f>'2NDML'!J55</f>
        <v>6</v>
      </c>
      <c r="V55" s="38">
        <f t="shared" si="5"/>
        <v>2.5</v>
      </c>
      <c r="W55" s="39" t="str">
        <f t="shared" si="40"/>
        <v>B</v>
      </c>
      <c r="X55" s="39">
        <f t="shared" si="41"/>
        <v>2.8</v>
      </c>
      <c r="Y55" s="37">
        <f t="shared" si="124"/>
        <v>40</v>
      </c>
      <c r="Z55" s="40">
        <f>'2NDML'!K55</f>
        <v>24</v>
      </c>
      <c r="AA55" s="38">
        <f t="shared" si="7"/>
        <v>2.5</v>
      </c>
      <c r="AB55" s="39" t="str">
        <f t="shared" si="42"/>
        <v>B</v>
      </c>
      <c r="AC55" s="39">
        <f t="shared" si="43"/>
        <v>2.8</v>
      </c>
      <c r="AD55" s="40">
        <f>'2NDML'!L55</f>
        <v>30</v>
      </c>
      <c r="AE55" s="39" t="str">
        <f t="shared" si="157"/>
        <v>B</v>
      </c>
      <c r="AF55" s="39">
        <f t="shared" si="158"/>
        <v>2.8</v>
      </c>
      <c r="AG55" s="66" t="str">
        <f t="shared" si="125"/>
        <v>B</v>
      </c>
      <c r="AH55" s="66">
        <f t="shared" si="126"/>
        <v>2.8</v>
      </c>
      <c r="AI55" s="37">
        <f t="shared" si="127"/>
        <v>10</v>
      </c>
      <c r="AJ55" s="40">
        <f>'2NDML'!N55</f>
        <v>7</v>
      </c>
      <c r="AK55" s="38">
        <f t="shared" si="9"/>
        <v>2.5</v>
      </c>
      <c r="AL55" s="39" t="str">
        <f t="shared" si="48"/>
        <v>B+</v>
      </c>
      <c r="AM55" s="39">
        <f t="shared" si="49"/>
        <v>3.2</v>
      </c>
      <c r="AN55" s="37">
        <f t="shared" si="128"/>
        <v>40</v>
      </c>
      <c r="AO55" s="40">
        <f>'2NDML'!O55</f>
        <v>24</v>
      </c>
      <c r="AP55" s="38">
        <f t="shared" si="11"/>
        <v>2.5</v>
      </c>
      <c r="AQ55" s="39" t="str">
        <f t="shared" si="50"/>
        <v>B</v>
      </c>
      <c r="AR55" s="39">
        <f t="shared" si="51"/>
        <v>2.8</v>
      </c>
      <c r="AS55" s="40">
        <f>'2NDML'!P55</f>
        <v>31</v>
      </c>
      <c r="AT55" s="39" t="str">
        <f t="shared" si="159"/>
        <v>B</v>
      </c>
      <c r="AU55" s="39">
        <f t="shared" si="160"/>
        <v>3</v>
      </c>
      <c r="AV55" s="66" t="str">
        <f t="shared" si="129"/>
        <v>B</v>
      </c>
      <c r="AW55" s="66">
        <f t="shared" si="130"/>
        <v>2.8</v>
      </c>
      <c r="AX55" s="37">
        <f t="shared" si="131"/>
        <v>10</v>
      </c>
      <c r="AY55" s="40">
        <f>'2NDML'!R55</f>
        <v>5</v>
      </c>
      <c r="AZ55" s="38">
        <f t="shared" si="13"/>
        <v>2.5</v>
      </c>
      <c r="BA55" s="39" t="str">
        <f t="shared" si="56"/>
        <v>C+</v>
      </c>
      <c r="BB55" s="39">
        <f t="shared" si="57"/>
        <v>2.4</v>
      </c>
      <c r="BC55" s="37">
        <f t="shared" si="132"/>
        <v>40</v>
      </c>
      <c r="BD55" s="40">
        <f>'2NDML'!S55</f>
        <v>22</v>
      </c>
      <c r="BE55" s="38">
        <f t="shared" si="15"/>
        <v>2.5</v>
      </c>
      <c r="BF55" s="39" t="str">
        <f t="shared" si="58"/>
        <v>C+</v>
      </c>
      <c r="BG55" s="39">
        <f t="shared" si="59"/>
        <v>2.4</v>
      </c>
      <c r="BH55" s="40">
        <f>'2NDML'!T55</f>
        <v>27</v>
      </c>
      <c r="BI55" s="39" t="str">
        <f t="shared" si="161"/>
        <v>C+</v>
      </c>
      <c r="BJ55" s="39">
        <f t="shared" si="162"/>
        <v>2.4</v>
      </c>
      <c r="BK55" s="66" t="str">
        <f t="shared" si="133"/>
        <v>C+</v>
      </c>
      <c r="BL55" s="66">
        <f t="shared" si="134"/>
        <v>2.4</v>
      </c>
      <c r="BM55" s="37">
        <f t="shared" si="135"/>
        <v>10</v>
      </c>
      <c r="BN55" s="40">
        <f>'2NDML'!V55</f>
        <v>8</v>
      </c>
      <c r="BO55" s="38">
        <f t="shared" si="17"/>
        <v>2.5</v>
      </c>
      <c r="BP55" s="39" t="str">
        <f t="shared" si="64"/>
        <v>A</v>
      </c>
      <c r="BQ55" s="39">
        <f t="shared" si="65"/>
        <v>3.6</v>
      </c>
      <c r="BR55" s="37">
        <f t="shared" si="136"/>
        <v>40</v>
      </c>
      <c r="BS55" s="40">
        <f>'2NDML'!W55</f>
        <v>24</v>
      </c>
      <c r="BT55" s="38">
        <f t="shared" si="19"/>
        <v>2.5</v>
      </c>
      <c r="BU55" s="39" t="str">
        <f t="shared" si="66"/>
        <v>B</v>
      </c>
      <c r="BV55" s="39">
        <f t="shared" si="67"/>
        <v>2.8</v>
      </c>
      <c r="BW55" s="40">
        <f>'2NDML'!X55</f>
        <v>32</v>
      </c>
      <c r="BX55" s="39" t="str">
        <f t="shared" si="163"/>
        <v>B+</v>
      </c>
      <c r="BY55" s="39">
        <f t="shared" si="164"/>
        <v>3.2</v>
      </c>
      <c r="BZ55" s="66" t="str">
        <f t="shared" si="137"/>
        <v>B</v>
      </c>
      <c r="CA55" s="66">
        <f t="shared" si="138"/>
        <v>2.8</v>
      </c>
      <c r="CB55" s="37">
        <f t="shared" si="139"/>
        <v>5</v>
      </c>
      <c r="CC55" s="40">
        <f>'2NDML'!Z55</f>
        <v>4</v>
      </c>
      <c r="CD55" s="38">
        <f t="shared" si="21"/>
        <v>2</v>
      </c>
      <c r="CE55" s="39" t="str">
        <f t="shared" si="72"/>
        <v>A</v>
      </c>
      <c r="CF55" s="39">
        <f t="shared" si="73"/>
        <v>3.6</v>
      </c>
      <c r="CG55" s="37">
        <f t="shared" si="140"/>
        <v>20</v>
      </c>
      <c r="CH55" s="40">
        <f>'2NDML'!AA55</f>
        <v>18</v>
      </c>
      <c r="CI55" s="38">
        <f t="shared" si="23"/>
        <v>2</v>
      </c>
      <c r="CJ55" s="39" t="str">
        <f t="shared" si="74"/>
        <v>A+</v>
      </c>
      <c r="CK55" s="39">
        <f t="shared" si="75"/>
        <v>4</v>
      </c>
      <c r="CL55" s="40">
        <f>'2NDML'!AB55</f>
        <v>22</v>
      </c>
      <c r="CM55" s="39" t="str">
        <f t="shared" si="165"/>
        <v>A</v>
      </c>
      <c r="CN55" s="39">
        <f t="shared" si="166"/>
        <v>3.8</v>
      </c>
      <c r="CO55" s="66" t="str">
        <f t="shared" si="141"/>
        <v>A</v>
      </c>
      <c r="CP55" s="66">
        <f t="shared" si="142"/>
        <v>3.6</v>
      </c>
      <c r="CQ55" s="37">
        <f t="shared" si="143"/>
        <v>5</v>
      </c>
      <c r="CR55" s="40">
        <f>'2NDML'!AD55</f>
        <v>4</v>
      </c>
      <c r="CS55" s="38">
        <f t="shared" si="25"/>
        <v>2</v>
      </c>
      <c r="CT55" s="39" t="str">
        <f t="shared" si="80"/>
        <v>A</v>
      </c>
      <c r="CU55" s="39">
        <f t="shared" si="81"/>
        <v>3.6</v>
      </c>
      <c r="CV55" s="37">
        <f t="shared" si="144"/>
        <v>20</v>
      </c>
      <c r="CW55" s="40">
        <f>'2NDML'!AE55</f>
        <v>18</v>
      </c>
      <c r="CX55" s="38">
        <f t="shared" si="27"/>
        <v>2</v>
      </c>
      <c r="CY55" s="39" t="str">
        <f t="shared" si="82"/>
        <v>A+</v>
      </c>
      <c r="CZ55" s="39">
        <f t="shared" si="83"/>
        <v>4</v>
      </c>
      <c r="DA55" s="40">
        <f>'2NDML'!AF55</f>
        <v>22</v>
      </c>
      <c r="DB55" s="39" t="str">
        <f t="shared" si="167"/>
        <v>A</v>
      </c>
      <c r="DC55" s="39">
        <f t="shared" si="168"/>
        <v>3.8</v>
      </c>
      <c r="DD55" s="66" t="str">
        <f t="shared" si="145"/>
        <v>A</v>
      </c>
      <c r="DE55" s="66">
        <f t="shared" si="146"/>
        <v>3.6</v>
      </c>
      <c r="DF55" s="37">
        <f t="shared" si="147"/>
        <v>5</v>
      </c>
      <c r="DG55" s="40">
        <f>'2NDML'!AH55</f>
        <v>2</v>
      </c>
      <c r="DH55" s="38">
        <f t="shared" si="29"/>
        <v>2</v>
      </c>
      <c r="DI55" s="39" t="str">
        <f t="shared" si="88"/>
        <v>C</v>
      </c>
      <c r="DJ55" s="39">
        <f t="shared" si="89"/>
        <v>2</v>
      </c>
      <c r="DK55" s="37">
        <f t="shared" si="148"/>
        <v>20</v>
      </c>
      <c r="DL55" s="40">
        <f>'2NDML'!AI55</f>
        <v>18</v>
      </c>
      <c r="DM55" s="38">
        <f t="shared" si="31"/>
        <v>2</v>
      </c>
      <c r="DN55" s="39" t="str">
        <f t="shared" si="90"/>
        <v>A+</v>
      </c>
      <c r="DO55" s="39">
        <f t="shared" si="91"/>
        <v>4</v>
      </c>
      <c r="DP55" s="40">
        <f>'2NDML'!AJ55</f>
        <v>20</v>
      </c>
      <c r="DQ55" s="39" t="str">
        <f t="shared" si="169"/>
        <v>B</v>
      </c>
      <c r="DR55" s="39">
        <f t="shared" si="170"/>
        <v>3</v>
      </c>
      <c r="DS55" s="66" t="str">
        <f t="shared" si="149"/>
        <v>A</v>
      </c>
      <c r="DT55" s="66">
        <f t="shared" si="150"/>
        <v>3.6</v>
      </c>
      <c r="DU55" s="35">
        <f t="shared" si="96"/>
        <v>37</v>
      </c>
      <c r="DV55" s="35">
        <f t="shared" si="171"/>
        <v>112.4</v>
      </c>
      <c r="DW55" s="35">
        <f t="shared" si="152"/>
        <v>112.4</v>
      </c>
      <c r="DX55" s="35" t="str">
        <f t="shared" si="172"/>
        <v/>
      </c>
      <c r="DY55" s="35">
        <f t="shared" si="173"/>
        <v>3.04</v>
      </c>
      <c r="DZ55" s="67">
        <f t="shared" si="101"/>
        <v>3.04</v>
      </c>
      <c r="EA55" s="35">
        <f t="shared" si="154"/>
        <v>14</v>
      </c>
      <c r="EB55" s="28">
        <f>'2NDML'!AO55</f>
        <v>60</v>
      </c>
    </row>
    <row r="56" spans="1:132" ht="19.5">
      <c r="A56" s="4">
        <f>'2NDML'!A56</f>
        <v>47</v>
      </c>
      <c r="B56" s="4" t="str">
        <f>'2NDML'!B56</f>
        <v>ST0790107</v>
      </c>
      <c r="C56" s="4">
        <f>'2NDML'!C56</f>
        <v>200318</v>
      </c>
      <c r="D56" s="4" t="str">
        <f>'2NDML'!D56</f>
        <v>REBIKA BISHWOKARMA</v>
      </c>
      <c r="E56" s="37">
        <f t="shared" si="119"/>
        <v>10</v>
      </c>
      <c r="F56" s="40">
        <f>'2NDML'!F56</f>
        <v>6</v>
      </c>
      <c r="G56" s="38">
        <f t="shared" si="1"/>
        <v>2.5</v>
      </c>
      <c r="H56" s="39" t="str">
        <f t="shared" si="32"/>
        <v>B</v>
      </c>
      <c r="I56" s="39">
        <f t="shared" si="33"/>
        <v>2.8</v>
      </c>
      <c r="J56" s="37">
        <f t="shared" si="120"/>
        <v>40</v>
      </c>
      <c r="K56" s="40">
        <f>'2NDML'!G56</f>
        <v>23</v>
      </c>
      <c r="L56" s="38">
        <f t="shared" si="3"/>
        <v>2.5</v>
      </c>
      <c r="M56" s="39" t="str">
        <f t="shared" si="34"/>
        <v>C+</v>
      </c>
      <c r="N56" s="39">
        <f t="shared" si="35"/>
        <v>2.4</v>
      </c>
      <c r="O56" s="40">
        <f>'2NDML'!H56</f>
        <v>29</v>
      </c>
      <c r="P56" s="39" t="str">
        <f t="shared" si="155"/>
        <v>C+</v>
      </c>
      <c r="Q56" s="39">
        <f t="shared" si="156"/>
        <v>2.6</v>
      </c>
      <c r="R56" s="66" t="str">
        <f t="shared" si="121"/>
        <v>C+</v>
      </c>
      <c r="S56" s="66">
        <f t="shared" si="122"/>
        <v>2.4</v>
      </c>
      <c r="T56" s="37">
        <f t="shared" si="123"/>
        <v>10</v>
      </c>
      <c r="U56" s="40">
        <f>'2NDML'!J56</f>
        <v>6</v>
      </c>
      <c r="V56" s="38">
        <f t="shared" si="5"/>
        <v>2.5</v>
      </c>
      <c r="W56" s="39" t="str">
        <f t="shared" si="40"/>
        <v>B</v>
      </c>
      <c r="X56" s="39">
        <f t="shared" si="41"/>
        <v>2.8</v>
      </c>
      <c r="Y56" s="37">
        <f t="shared" si="124"/>
        <v>40</v>
      </c>
      <c r="Z56" s="40">
        <f>'2NDML'!K56</f>
        <v>24</v>
      </c>
      <c r="AA56" s="38">
        <f t="shared" si="7"/>
        <v>2.5</v>
      </c>
      <c r="AB56" s="39" t="str">
        <f t="shared" si="42"/>
        <v>B</v>
      </c>
      <c r="AC56" s="39">
        <f t="shared" si="43"/>
        <v>2.8</v>
      </c>
      <c r="AD56" s="40">
        <f>'2NDML'!L56</f>
        <v>30</v>
      </c>
      <c r="AE56" s="39" t="str">
        <f t="shared" si="157"/>
        <v>B</v>
      </c>
      <c r="AF56" s="39">
        <f t="shared" si="158"/>
        <v>2.8</v>
      </c>
      <c r="AG56" s="66" t="str">
        <f t="shared" si="125"/>
        <v>B</v>
      </c>
      <c r="AH56" s="66">
        <f t="shared" si="126"/>
        <v>2.8</v>
      </c>
      <c r="AI56" s="37">
        <f t="shared" si="127"/>
        <v>10</v>
      </c>
      <c r="AJ56" s="40">
        <f>'2NDML'!N56</f>
        <v>7</v>
      </c>
      <c r="AK56" s="38">
        <f t="shared" si="9"/>
        <v>2.5</v>
      </c>
      <c r="AL56" s="39" t="str">
        <f t="shared" si="48"/>
        <v>B+</v>
      </c>
      <c r="AM56" s="39">
        <f t="shared" si="49"/>
        <v>3.2</v>
      </c>
      <c r="AN56" s="37">
        <f t="shared" si="128"/>
        <v>40</v>
      </c>
      <c r="AO56" s="40">
        <f>'2NDML'!O56</f>
        <v>24</v>
      </c>
      <c r="AP56" s="38">
        <f t="shared" si="11"/>
        <v>2.5</v>
      </c>
      <c r="AQ56" s="39" t="str">
        <f t="shared" si="50"/>
        <v>B</v>
      </c>
      <c r="AR56" s="39">
        <f t="shared" si="51"/>
        <v>2.8</v>
      </c>
      <c r="AS56" s="40">
        <f>'2NDML'!P56</f>
        <v>31</v>
      </c>
      <c r="AT56" s="39" t="str">
        <f t="shared" si="159"/>
        <v>B</v>
      </c>
      <c r="AU56" s="39">
        <f t="shared" si="160"/>
        <v>3</v>
      </c>
      <c r="AV56" s="66" t="str">
        <f t="shared" si="129"/>
        <v>B</v>
      </c>
      <c r="AW56" s="66">
        <f t="shared" si="130"/>
        <v>2.8</v>
      </c>
      <c r="AX56" s="37">
        <f t="shared" si="131"/>
        <v>10</v>
      </c>
      <c r="AY56" s="40">
        <f>'2NDML'!R56</f>
        <v>5</v>
      </c>
      <c r="AZ56" s="38">
        <f t="shared" si="13"/>
        <v>2.5</v>
      </c>
      <c r="BA56" s="39" t="str">
        <f t="shared" si="56"/>
        <v>C+</v>
      </c>
      <c r="BB56" s="39">
        <f t="shared" si="57"/>
        <v>2.4</v>
      </c>
      <c r="BC56" s="37">
        <f t="shared" si="132"/>
        <v>40</v>
      </c>
      <c r="BD56" s="40">
        <f>'2NDML'!S56</f>
        <v>22</v>
      </c>
      <c r="BE56" s="38">
        <f t="shared" si="15"/>
        <v>2.5</v>
      </c>
      <c r="BF56" s="39" t="str">
        <f t="shared" si="58"/>
        <v>C+</v>
      </c>
      <c r="BG56" s="39">
        <f t="shared" si="59"/>
        <v>2.4</v>
      </c>
      <c r="BH56" s="40">
        <f>'2NDML'!T56</f>
        <v>27</v>
      </c>
      <c r="BI56" s="39" t="str">
        <f t="shared" si="161"/>
        <v>C+</v>
      </c>
      <c r="BJ56" s="39">
        <f t="shared" si="162"/>
        <v>2.4</v>
      </c>
      <c r="BK56" s="66" t="str">
        <f t="shared" si="133"/>
        <v>C+</v>
      </c>
      <c r="BL56" s="66">
        <f t="shared" si="134"/>
        <v>2.4</v>
      </c>
      <c r="BM56" s="37">
        <f t="shared" si="135"/>
        <v>10</v>
      </c>
      <c r="BN56" s="40">
        <f>'2NDML'!V56</f>
        <v>8</v>
      </c>
      <c r="BO56" s="38">
        <f t="shared" si="17"/>
        <v>2.5</v>
      </c>
      <c r="BP56" s="39" t="str">
        <f t="shared" si="64"/>
        <v>A</v>
      </c>
      <c r="BQ56" s="39">
        <f t="shared" si="65"/>
        <v>3.6</v>
      </c>
      <c r="BR56" s="37">
        <f t="shared" si="136"/>
        <v>40</v>
      </c>
      <c r="BS56" s="40">
        <f>'2NDML'!W56</f>
        <v>24</v>
      </c>
      <c r="BT56" s="38">
        <f t="shared" si="19"/>
        <v>2.5</v>
      </c>
      <c r="BU56" s="39" t="str">
        <f t="shared" si="66"/>
        <v>B</v>
      </c>
      <c r="BV56" s="39">
        <f t="shared" si="67"/>
        <v>2.8</v>
      </c>
      <c r="BW56" s="40">
        <f>'2NDML'!X56</f>
        <v>32</v>
      </c>
      <c r="BX56" s="39" t="str">
        <f t="shared" si="163"/>
        <v>B+</v>
      </c>
      <c r="BY56" s="39">
        <f t="shared" si="164"/>
        <v>3.2</v>
      </c>
      <c r="BZ56" s="66" t="str">
        <f t="shared" si="137"/>
        <v>B</v>
      </c>
      <c r="CA56" s="66">
        <f t="shared" si="138"/>
        <v>2.8</v>
      </c>
      <c r="CB56" s="37">
        <f t="shared" si="139"/>
        <v>5</v>
      </c>
      <c r="CC56" s="40">
        <f>'2NDML'!Z56</f>
        <v>4</v>
      </c>
      <c r="CD56" s="38">
        <f t="shared" si="21"/>
        <v>2</v>
      </c>
      <c r="CE56" s="39" t="str">
        <f t="shared" si="72"/>
        <v>A</v>
      </c>
      <c r="CF56" s="39">
        <f t="shared" si="73"/>
        <v>3.6</v>
      </c>
      <c r="CG56" s="37">
        <f t="shared" si="140"/>
        <v>20</v>
      </c>
      <c r="CH56" s="40">
        <f>'2NDML'!AA56</f>
        <v>18</v>
      </c>
      <c r="CI56" s="38">
        <f t="shared" si="23"/>
        <v>2</v>
      </c>
      <c r="CJ56" s="39" t="str">
        <f t="shared" si="74"/>
        <v>A+</v>
      </c>
      <c r="CK56" s="39">
        <f t="shared" si="75"/>
        <v>4</v>
      </c>
      <c r="CL56" s="40">
        <f>'2NDML'!AB56</f>
        <v>22</v>
      </c>
      <c r="CM56" s="39" t="str">
        <f t="shared" si="165"/>
        <v>A</v>
      </c>
      <c r="CN56" s="39">
        <f t="shared" si="166"/>
        <v>3.8</v>
      </c>
      <c r="CO56" s="66" t="str">
        <f t="shared" si="141"/>
        <v>A</v>
      </c>
      <c r="CP56" s="66">
        <f t="shared" si="142"/>
        <v>3.6</v>
      </c>
      <c r="CQ56" s="37">
        <f t="shared" si="143"/>
        <v>5</v>
      </c>
      <c r="CR56" s="40">
        <f>'2NDML'!AD56</f>
        <v>4</v>
      </c>
      <c r="CS56" s="38">
        <f t="shared" si="25"/>
        <v>2</v>
      </c>
      <c r="CT56" s="39" t="str">
        <f t="shared" si="80"/>
        <v>A</v>
      </c>
      <c r="CU56" s="39">
        <f t="shared" si="81"/>
        <v>3.6</v>
      </c>
      <c r="CV56" s="37">
        <f t="shared" si="144"/>
        <v>20</v>
      </c>
      <c r="CW56" s="40">
        <f>'2NDML'!AE56</f>
        <v>18</v>
      </c>
      <c r="CX56" s="38">
        <f t="shared" si="27"/>
        <v>2</v>
      </c>
      <c r="CY56" s="39" t="str">
        <f t="shared" si="82"/>
        <v>A+</v>
      </c>
      <c r="CZ56" s="39">
        <f t="shared" si="83"/>
        <v>4</v>
      </c>
      <c r="DA56" s="40">
        <f>'2NDML'!AF56</f>
        <v>22</v>
      </c>
      <c r="DB56" s="39" t="str">
        <f t="shared" si="167"/>
        <v>A</v>
      </c>
      <c r="DC56" s="39">
        <f t="shared" si="168"/>
        <v>3.8</v>
      </c>
      <c r="DD56" s="66" t="str">
        <f t="shared" si="145"/>
        <v>A</v>
      </c>
      <c r="DE56" s="66">
        <f t="shared" si="146"/>
        <v>3.6</v>
      </c>
      <c r="DF56" s="37">
        <f t="shared" si="147"/>
        <v>5</v>
      </c>
      <c r="DG56" s="40">
        <f>'2NDML'!AH56</f>
        <v>2</v>
      </c>
      <c r="DH56" s="38">
        <f t="shared" si="29"/>
        <v>2</v>
      </c>
      <c r="DI56" s="39" t="str">
        <f t="shared" si="88"/>
        <v>C</v>
      </c>
      <c r="DJ56" s="39">
        <f t="shared" si="89"/>
        <v>2</v>
      </c>
      <c r="DK56" s="37">
        <f t="shared" si="148"/>
        <v>20</v>
      </c>
      <c r="DL56" s="40">
        <f>'2NDML'!AI56</f>
        <v>18</v>
      </c>
      <c r="DM56" s="38">
        <f t="shared" si="31"/>
        <v>2</v>
      </c>
      <c r="DN56" s="39" t="str">
        <f t="shared" si="90"/>
        <v>A+</v>
      </c>
      <c r="DO56" s="39">
        <f t="shared" si="91"/>
        <v>4</v>
      </c>
      <c r="DP56" s="40">
        <f>'2NDML'!AJ56</f>
        <v>20</v>
      </c>
      <c r="DQ56" s="39" t="str">
        <f t="shared" si="169"/>
        <v>B</v>
      </c>
      <c r="DR56" s="39">
        <f t="shared" si="170"/>
        <v>3</v>
      </c>
      <c r="DS56" s="66" t="str">
        <f t="shared" si="149"/>
        <v>A</v>
      </c>
      <c r="DT56" s="66">
        <f t="shared" si="150"/>
        <v>3.6</v>
      </c>
      <c r="DU56" s="35">
        <f t="shared" si="96"/>
        <v>37</v>
      </c>
      <c r="DV56" s="35">
        <f t="shared" si="171"/>
        <v>112.4</v>
      </c>
      <c r="DW56" s="35">
        <f t="shared" si="152"/>
        <v>112.4</v>
      </c>
      <c r="DX56" s="35" t="str">
        <f t="shared" si="172"/>
        <v/>
      </c>
      <c r="DY56" s="35">
        <f t="shared" si="173"/>
        <v>3.04</v>
      </c>
      <c r="DZ56" s="67">
        <f t="shared" si="101"/>
        <v>3.04</v>
      </c>
      <c r="EA56" s="35">
        <f t="shared" si="154"/>
        <v>14</v>
      </c>
      <c r="EB56" s="28">
        <f>'2NDML'!AO56</f>
        <v>61</v>
      </c>
    </row>
    <row r="57" spans="1:132" ht="19.5">
      <c r="A57" s="4">
        <f>'2NDML'!A57</f>
        <v>48</v>
      </c>
      <c r="B57" s="4" t="str">
        <f>'2NDML'!B57</f>
        <v>ST0800305</v>
      </c>
      <c r="C57" s="4">
        <f>'2NDML'!C57</f>
        <v>200319</v>
      </c>
      <c r="D57" s="4" t="str">
        <f>'2NDML'!D57</f>
        <v>SAKSHAM RAI</v>
      </c>
      <c r="E57" s="37">
        <f t="shared" si="119"/>
        <v>10</v>
      </c>
      <c r="F57" s="40">
        <f>'2NDML'!F57</f>
        <v>6</v>
      </c>
      <c r="G57" s="38">
        <f t="shared" si="1"/>
        <v>2.5</v>
      </c>
      <c r="H57" s="39" t="str">
        <f t="shared" si="32"/>
        <v>B</v>
      </c>
      <c r="I57" s="39">
        <f t="shared" si="33"/>
        <v>2.8</v>
      </c>
      <c r="J57" s="37">
        <f t="shared" si="120"/>
        <v>40</v>
      </c>
      <c r="K57" s="40">
        <f>'2NDML'!G57</f>
        <v>23</v>
      </c>
      <c r="L57" s="38">
        <f t="shared" si="3"/>
        <v>2.5</v>
      </c>
      <c r="M57" s="39" t="str">
        <f t="shared" si="34"/>
        <v>C+</v>
      </c>
      <c r="N57" s="39">
        <f t="shared" si="35"/>
        <v>2.4</v>
      </c>
      <c r="O57" s="40">
        <f>'2NDML'!H57</f>
        <v>29</v>
      </c>
      <c r="P57" s="39" t="str">
        <f t="shared" si="155"/>
        <v>C+</v>
      </c>
      <c r="Q57" s="39">
        <f t="shared" si="156"/>
        <v>2.6</v>
      </c>
      <c r="R57" s="66" t="str">
        <f t="shared" si="121"/>
        <v>C+</v>
      </c>
      <c r="S57" s="66">
        <f t="shared" si="122"/>
        <v>2.4</v>
      </c>
      <c r="T57" s="37">
        <f t="shared" si="123"/>
        <v>10</v>
      </c>
      <c r="U57" s="40">
        <f>'2NDML'!J57</f>
        <v>6</v>
      </c>
      <c r="V57" s="38">
        <f t="shared" si="5"/>
        <v>2.5</v>
      </c>
      <c r="W57" s="39" t="str">
        <f t="shared" si="40"/>
        <v>B</v>
      </c>
      <c r="X57" s="39">
        <f t="shared" si="41"/>
        <v>2.8</v>
      </c>
      <c r="Y57" s="37">
        <f t="shared" si="124"/>
        <v>40</v>
      </c>
      <c r="Z57" s="40">
        <f>'2NDML'!K57</f>
        <v>24</v>
      </c>
      <c r="AA57" s="38">
        <f t="shared" si="7"/>
        <v>2.5</v>
      </c>
      <c r="AB57" s="39" t="str">
        <f t="shared" si="42"/>
        <v>B</v>
      </c>
      <c r="AC57" s="39">
        <f t="shared" si="43"/>
        <v>2.8</v>
      </c>
      <c r="AD57" s="40">
        <f>'2NDML'!L57</f>
        <v>30</v>
      </c>
      <c r="AE57" s="39" t="str">
        <f t="shared" si="157"/>
        <v>B</v>
      </c>
      <c r="AF57" s="39">
        <f t="shared" si="158"/>
        <v>2.8</v>
      </c>
      <c r="AG57" s="66" t="str">
        <f t="shared" si="125"/>
        <v>B</v>
      </c>
      <c r="AH57" s="66">
        <f t="shared" si="126"/>
        <v>2.8</v>
      </c>
      <c r="AI57" s="37">
        <f t="shared" si="127"/>
        <v>10</v>
      </c>
      <c r="AJ57" s="40">
        <f>'2NDML'!N57</f>
        <v>7</v>
      </c>
      <c r="AK57" s="38">
        <f t="shared" si="9"/>
        <v>2.5</v>
      </c>
      <c r="AL57" s="39" t="str">
        <f t="shared" si="48"/>
        <v>B+</v>
      </c>
      <c r="AM57" s="39">
        <f t="shared" si="49"/>
        <v>3.2</v>
      </c>
      <c r="AN57" s="37">
        <f t="shared" si="128"/>
        <v>40</v>
      </c>
      <c r="AO57" s="40">
        <f>'2NDML'!O57</f>
        <v>24</v>
      </c>
      <c r="AP57" s="38">
        <f t="shared" si="11"/>
        <v>2.5</v>
      </c>
      <c r="AQ57" s="39" t="str">
        <f t="shared" si="50"/>
        <v>B</v>
      </c>
      <c r="AR57" s="39">
        <f t="shared" si="51"/>
        <v>2.8</v>
      </c>
      <c r="AS57" s="40">
        <f>'2NDML'!P57</f>
        <v>31</v>
      </c>
      <c r="AT57" s="39" t="str">
        <f t="shared" si="159"/>
        <v>B</v>
      </c>
      <c r="AU57" s="39">
        <f t="shared" si="160"/>
        <v>3</v>
      </c>
      <c r="AV57" s="66" t="str">
        <f t="shared" si="129"/>
        <v>B</v>
      </c>
      <c r="AW57" s="66">
        <f t="shared" si="130"/>
        <v>2.8</v>
      </c>
      <c r="AX57" s="37">
        <f t="shared" si="131"/>
        <v>10</v>
      </c>
      <c r="AY57" s="40">
        <f>'2NDML'!R57</f>
        <v>5</v>
      </c>
      <c r="AZ57" s="38">
        <f t="shared" si="13"/>
        <v>2.5</v>
      </c>
      <c r="BA57" s="39" t="str">
        <f t="shared" si="56"/>
        <v>C+</v>
      </c>
      <c r="BB57" s="39">
        <f t="shared" si="57"/>
        <v>2.4</v>
      </c>
      <c r="BC57" s="37">
        <f t="shared" si="132"/>
        <v>40</v>
      </c>
      <c r="BD57" s="40">
        <f>'2NDML'!S57</f>
        <v>22</v>
      </c>
      <c r="BE57" s="38">
        <f t="shared" si="15"/>
        <v>2.5</v>
      </c>
      <c r="BF57" s="39" t="str">
        <f t="shared" si="58"/>
        <v>C+</v>
      </c>
      <c r="BG57" s="39">
        <f t="shared" si="59"/>
        <v>2.4</v>
      </c>
      <c r="BH57" s="40">
        <f>'2NDML'!T57</f>
        <v>27</v>
      </c>
      <c r="BI57" s="39" t="str">
        <f t="shared" si="161"/>
        <v>C+</v>
      </c>
      <c r="BJ57" s="39">
        <f t="shared" si="162"/>
        <v>2.4</v>
      </c>
      <c r="BK57" s="66" t="str">
        <f t="shared" si="133"/>
        <v>C+</v>
      </c>
      <c r="BL57" s="66">
        <f t="shared" si="134"/>
        <v>2.4</v>
      </c>
      <c r="BM57" s="37">
        <f t="shared" si="135"/>
        <v>10</v>
      </c>
      <c r="BN57" s="40">
        <f>'2NDML'!V57</f>
        <v>8</v>
      </c>
      <c r="BO57" s="38">
        <f t="shared" si="17"/>
        <v>2.5</v>
      </c>
      <c r="BP57" s="39" t="str">
        <f t="shared" si="64"/>
        <v>A</v>
      </c>
      <c r="BQ57" s="39">
        <f t="shared" si="65"/>
        <v>3.6</v>
      </c>
      <c r="BR57" s="37">
        <f t="shared" si="136"/>
        <v>40</v>
      </c>
      <c r="BS57" s="40">
        <f>'2NDML'!W57</f>
        <v>24</v>
      </c>
      <c r="BT57" s="38">
        <f t="shared" si="19"/>
        <v>2.5</v>
      </c>
      <c r="BU57" s="39" t="str">
        <f t="shared" si="66"/>
        <v>B</v>
      </c>
      <c r="BV57" s="39">
        <f t="shared" si="67"/>
        <v>2.8</v>
      </c>
      <c r="BW57" s="40">
        <f>'2NDML'!X57</f>
        <v>32</v>
      </c>
      <c r="BX57" s="39" t="str">
        <f t="shared" si="163"/>
        <v>B+</v>
      </c>
      <c r="BY57" s="39">
        <f t="shared" si="164"/>
        <v>3.2</v>
      </c>
      <c r="BZ57" s="66" t="str">
        <f t="shared" si="137"/>
        <v>B</v>
      </c>
      <c r="CA57" s="66">
        <f t="shared" si="138"/>
        <v>2.8</v>
      </c>
      <c r="CB57" s="37">
        <f t="shared" si="139"/>
        <v>5</v>
      </c>
      <c r="CC57" s="40">
        <f>'2NDML'!Z57</f>
        <v>4</v>
      </c>
      <c r="CD57" s="38">
        <f t="shared" si="21"/>
        <v>2</v>
      </c>
      <c r="CE57" s="39" t="str">
        <f t="shared" si="72"/>
        <v>A</v>
      </c>
      <c r="CF57" s="39">
        <f t="shared" si="73"/>
        <v>3.6</v>
      </c>
      <c r="CG57" s="37">
        <f t="shared" si="140"/>
        <v>20</v>
      </c>
      <c r="CH57" s="40">
        <f>'2NDML'!AA57</f>
        <v>18</v>
      </c>
      <c r="CI57" s="38">
        <f t="shared" si="23"/>
        <v>2</v>
      </c>
      <c r="CJ57" s="39" t="str">
        <f t="shared" si="74"/>
        <v>A+</v>
      </c>
      <c r="CK57" s="39">
        <f t="shared" si="75"/>
        <v>4</v>
      </c>
      <c r="CL57" s="40">
        <f>'2NDML'!AB57</f>
        <v>22</v>
      </c>
      <c r="CM57" s="39" t="str">
        <f t="shared" si="165"/>
        <v>A</v>
      </c>
      <c r="CN57" s="39">
        <f t="shared" si="166"/>
        <v>3.8</v>
      </c>
      <c r="CO57" s="66" t="str">
        <f t="shared" si="141"/>
        <v>A</v>
      </c>
      <c r="CP57" s="66">
        <f t="shared" si="142"/>
        <v>3.6</v>
      </c>
      <c r="CQ57" s="37">
        <f t="shared" si="143"/>
        <v>5</v>
      </c>
      <c r="CR57" s="40">
        <f>'2NDML'!AD57</f>
        <v>4</v>
      </c>
      <c r="CS57" s="38">
        <f t="shared" si="25"/>
        <v>2</v>
      </c>
      <c r="CT57" s="39" t="str">
        <f t="shared" si="80"/>
        <v>A</v>
      </c>
      <c r="CU57" s="39">
        <f t="shared" si="81"/>
        <v>3.6</v>
      </c>
      <c r="CV57" s="37">
        <f t="shared" si="144"/>
        <v>20</v>
      </c>
      <c r="CW57" s="40">
        <f>'2NDML'!AE57</f>
        <v>18</v>
      </c>
      <c r="CX57" s="38">
        <f t="shared" si="27"/>
        <v>2</v>
      </c>
      <c r="CY57" s="39" t="str">
        <f t="shared" si="82"/>
        <v>A+</v>
      </c>
      <c r="CZ57" s="39">
        <f t="shared" si="83"/>
        <v>4</v>
      </c>
      <c r="DA57" s="40">
        <f>'2NDML'!AF57</f>
        <v>22</v>
      </c>
      <c r="DB57" s="39" t="str">
        <f t="shared" si="167"/>
        <v>A</v>
      </c>
      <c r="DC57" s="39">
        <f t="shared" si="168"/>
        <v>3.8</v>
      </c>
      <c r="DD57" s="66" t="str">
        <f t="shared" si="145"/>
        <v>A</v>
      </c>
      <c r="DE57" s="66">
        <f t="shared" si="146"/>
        <v>3.6</v>
      </c>
      <c r="DF57" s="37">
        <f t="shared" si="147"/>
        <v>5</v>
      </c>
      <c r="DG57" s="40">
        <f>'2NDML'!AH57</f>
        <v>2</v>
      </c>
      <c r="DH57" s="38">
        <f t="shared" si="29"/>
        <v>2</v>
      </c>
      <c r="DI57" s="39" t="str">
        <f t="shared" si="88"/>
        <v>C</v>
      </c>
      <c r="DJ57" s="39">
        <f t="shared" si="89"/>
        <v>2</v>
      </c>
      <c r="DK57" s="37">
        <f t="shared" si="148"/>
        <v>20</v>
      </c>
      <c r="DL57" s="40">
        <f>'2NDML'!AI57</f>
        <v>18</v>
      </c>
      <c r="DM57" s="38">
        <f t="shared" si="31"/>
        <v>2</v>
      </c>
      <c r="DN57" s="39" t="str">
        <f t="shared" si="90"/>
        <v>A+</v>
      </c>
      <c r="DO57" s="39">
        <f t="shared" si="91"/>
        <v>4</v>
      </c>
      <c r="DP57" s="40">
        <f>'2NDML'!AJ57</f>
        <v>20</v>
      </c>
      <c r="DQ57" s="39" t="str">
        <f t="shared" si="169"/>
        <v>B</v>
      </c>
      <c r="DR57" s="39">
        <f t="shared" si="170"/>
        <v>3</v>
      </c>
      <c r="DS57" s="66" t="str">
        <f t="shared" si="149"/>
        <v>A</v>
      </c>
      <c r="DT57" s="66">
        <f t="shared" si="150"/>
        <v>3.6</v>
      </c>
      <c r="DU57" s="35">
        <f t="shared" si="96"/>
        <v>37</v>
      </c>
      <c r="DV57" s="35">
        <f t="shared" si="171"/>
        <v>112.4</v>
      </c>
      <c r="DW57" s="35">
        <f t="shared" si="152"/>
        <v>112.4</v>
      </c>
      <c r="DX57" s="35" t="str">
        <f t="shared" si="172"/>
        <v/>
      </c>
      <c r="DY57" s="35">
        <f t="shared" si="173"/>
        <v>3.04</v>
      </c>
      <c r="DZ57" s="67">
        <f t="shared" si="101"/>
        <v>3.04</v>
      </c>
      <c r="EA57" s="35">
        <f t="shared" si="154"/>
        <v>14</v>
      </c>
      <c r="EB57" s="28">
        <f>'2NDML'!AO57</f>
        <v>62</v>
      </c>
    </row>
    <row r="58" spans="1:132" ht="19.5">
      <c r="A58" s="4">
        <f>'2NDML'!A58</f>
        <v>49</v>
      </c>
      <c r="B58" s="4" t="str">
        <f>'2NDML'!B58</f>
        <v>ST0790189</v>
      </c>
      <c r="C58" s="4">
        <f>'2NDML'!C58</f>
        <v>200320</v>
      </c>
      <c r="D58" s="4" t="str">
        <f>'2NDML'!D58</f>
        <v>SANDIP SUNDASH</v>
      </c>
      <c r="E58" s="37">
        <f t="shared" si="119"/>
        <v>10</v>
      </c>
      <c r="F58" s="40">
        <f>'2NDML'!F58</f>
        <v>6</v>
      </c>
      <c r="G58" s="38">
        <f t="shared" si="1"/>
        <v>2.5</v>
      </c>
      <c r="H58" s="39" t="str">
        <f t="shared" si="32"/>
        <v>B</v>
      </c>
      <c r="I58" s="39">
        <f t="shared" si="33"/>
        <v>2.8</v>
      </c>
      <c r="J58" s="37">
        <f t="shared" si="120"/>
        <v>40</v>
      </c>
      <c r="K58" s="40">
        <f>'2NDML'!G58</f>
        <v>23</v>
      </c>
      <c r="L58" s="38">
        <f t="shared" si="3"/>
        <v>2.5</v>
      </c>
      <c r="M58" s="39" t="str">
        <f t="shared" si="34"/>
        <v>C+</v>
      </c>
      <c r="N58" s="39">
        <f t="shared" si="35"/>
        <v>2.4</v>
      </c>
      <c r="O58" s="40">
        <f>'2NDML'!H58</f>
        <v>29</v>
      </c>
      <c r="P58" s="39" t="str">
        <f t="shared" si="155"/>
        <v>C+</v>
      </c>
      <c r="Q58" s="39">
        <f t="shared" si="156"/>
        <v>2.6</v>
      </c>
      <c r="R58" s="66" t="str">
        <f t="shared" si="121"/>
        <v>C+</v>
      </c>
      <c r="S58" s="66">
        <f t="shared" si="122"/>
        <v>2.4</v>
      </c>
      <c r="T58" s="37">
        <f t="shared" si="123"/>
        <v>10</v>
      </c>
      <c r="U58" s="40">
        <f>'2NDML'!J58</f>
        <v>6</v>
      </c>
      <c r="V58" s="38">
        <f t="shared" si="5"/>
        <v>2.5</v>
      </c>
      <c r="W58" s="39" t="str">
        <f t="shared" si="40"/>
        <v>B</v>
      </c>
      <c r="X58" s="39">
        <f t="shared" si="41"/>
        <v>2.8</v>
      </c>
      <c r="Y58" s="37">
        <f t="shared" si="124"/>
        <v>40</v>
      </c>
      <c r="Z58" s="40">
        <f>'2NDML'!K58</f>
        <v>24</v>
      </c>
      <c r="AA58" s="38">
        <f t="shared" si="7"/>
        <v>2.5</v>
      </c>
      <c r="AB58" s="39" t="str">
        <f t="shared" si="42"/>
        <v>B</v>
      </c>
      <c r="AC58" s="39">
        <f t="shared" si="43"/>
        <v>2.8</v>
      </c>
      <c r="AD58" s="40">
        <f>'2NDML'!L58</f>
        <v>30</v>
      </c>
      <c r="AE58" s="39" t="str">
        <f t="shared" si="157"/>
        <v>B</v>
      </c>
      <c r="AF58" s="39">
        <f t="shared" si="158"/>
        <v>2.8</v>
      </c>
      <c r="AG58" s="66" t="str">
        <f t="shared" si="125"/>
        <v>B</v>
      </c>
      <c r="AH58" s="66">
        <f t="shared" si="126"/>
        <v>2.8</v>
      </c>
      <c r="AI58" s="37">
        <f t="shared" si="127"/>
        <v>10</v>
      </c>
      <c r="AJ58" s="40">
        <f>'2NDML'!N58</f>
        <v>7</v>
      </c>
      <c r="AK58" s="38">
        <f t="shared" si="9"/>
        <v>2.5</v>
      </c>
      <c r="AL58" s="39" t="str">
        <f t="shared" si="48"/>
        <v>B+</v>
      </c>
      <c r="AM58" s="39">
        <f t="shared" si="49"/>
        <v>3.2</v>
      </c>
      <c r="AN58" s="37">
        <f t="shared" si="128"/>
        <v>40</v>
      </c>
      <c r="AO58" s="40">
        <f>'2NDML'!O58</f>
        <v>24</v>
      </c>
      <c r="AP58" s="38">
        <f t="shared" si="11"/>
        <v>2.5</v>
      </c>
      <c r="AQ58" s="39" t="str">
        <f t="shared" si="50"/>
        <v>B</v>
      </c>
      <c r="AR58" s="39">
        <f t="shared" si="51"/>
        <v>2.8</v>
      </c>
      <c r="AS58" s="40">
        <f>'2NDML'!P58</f>
        <v>31</v>
      </c>
      <c r="AT58" s="39" t="str">
        <f t="shared" si="159"/>
        <v>B</v>
      </c>
      <c r="AU58" s="39">
        <f t="shared" si="160"/>
        <v>3</v>
      </c>
      <c r="AV58" s="66" t="str">
        <f t="shared" si="129"/>
        <v>B</v>
      </c>
      <c r="AW58" s="66">
        <f t="shared" si="130"/>
        <v>2.8</v>
      </c>
      <c r="AX58" s="37">
        <f t="shared" si="131"/>
        <v>10</v>
      </c>
      <c r="AY58" s="40">
        <f>'2NDML'!R58</f>
        <v>5</v>
      </c>
      <c r="AZ58" s="38">
        <f t="shared" si="13"/>
        <v>2.5</v>
      </c>
      <c r="BA58" s="39" t="str">
        <f t="shared" si="56"/>
        <v>C+</v>
      </c>
      <c r="BB58" s="39">
        <f t="shared" si="57"/>
        <v>2.4</v>
      </c>
      <c r="BC58" s="37">
        <f t="shared" si="132"/>
        <v>40</v>
      </c>
      <c r="BD58" s="40">
        <f>'2NDML'!S58</f>
        <v>22</v>
      </c>
      <c r="BE58" s="38">
        <f t="shared" si="15"/>
        <v>2.5</v>
      </c>
      <c r="BF58" s="39" t="str">
        <f t="shared" si="58"/>
        <v>C+</v>
      </c>
      <c r="BG58" s="39">
        <f t="shared" si="59"/>
        <v>2.4</v>
      </c>
      <c r="BH58" s="40">
        <f>'2NDML'!T58</f>
        <v>27</v>
      </c>
      <c r="BI58" s="39" t="str">
        <f t="shared" si="161"/>
        <v>C+</v>
      </c>
      <c r="BJ58" s="39">
        <f t="shared" si="162"/>
        <v>2.4</v>
      </c>
      <c r="BK58" s="66" t="str">
        <f t="shared" si="133"/>
        <v>C+</v>
      </c>
      <c r="BL58" s="66">
        <f t="shared" si="134"/>
        <v>2.4</v>
      </c>
      <c r="BM58" s="37">
        <f t="shared" si="135"/>
        <v>10</v>
      </c>
      <c r="BN58" s="40">
        <f>'2NDML'!V58</f>
        <v>9</v>
      </c>
      <c r="BO58" s="38">
        <f t="shared" si="17"/>
        <v>2.5</v>
      </c>
      <c r="BP58" s="39" t="str">
        <f t="shared" si="64"/>
        <v>A+</v>
      </c>
      <c r="BQ58" s="39">
        <f t="shared" si="65"/>
        <v>4</v>
      </c>
      <c r="BR58" s="37">
        <f t="shared" si="136"/>
        <v>40</v>
      </c>
      <c r="BS58" s="40">
        <f>'2NDML'!W58</f>
        <v>24</v>
      </c>
      <c r="BT58" s="38">
        <f t="shared" si="19"/>
        <v>2.5</v>
      </c>
      <c r="BU58" s="39" t="str">
        <f t="shared" si="66"/>
        <v>B</v>
      </c>
      <c r="BV58" s="39">
        <f t="shared" si="67"/>
        <v>2.8</v>
      </c>
      <c r="BW58" s="40">
        <f>'2NDML'!X58</f>
        <v>33</v>
      </c>
      <c r="BX58" s="39" t="str">
        <f t="shared" si="163"/>
        <v>B+</v>
      </c>
      <c r="BY58" s="39">
        <f t="shared" si="164"/>
        <v>3.4</v>
      </c>
      <c r="BZ58" s="66" t="str">
        <f t="shared" si="137"/>
        <v>B</v>
      </c>
      <c r="CA58" s="66">
        <f t="shared" si="138"/>
        <v>2.8</v>
      </c>
      <c r="CB58" s="37">
        <f t="shared" si="139"/>
        <v>5</v>
      </c>
      <c r="CC58" s="40">
        <f>'2NDML'!Z58</f>
        <v>4</v>
      </c>
      <c r="CD58" s="38">
        <f t="shared" si="21"/>
        <v>2</v>
      </c>
      <c r="CE58" s="39" t="str">
        <f t="shared" si="72"/>
        <v>A</v>
      </c>
      <c r="CF58" s="39">
        <f t="shared" si="73"/>
        <v>3.6</v>
      </c>
      <c r="CG58" s="37">
        <f t="shared" si="140"/>
        <v>20</v>
      </c>
      <c r="CH58" s="40">
        <f>'2NDML'!AA58</f>
        <v>18</v>
      </c>
      <c r="CI58" s="38">
        <f t="shared" si="23"/>
        <v>2</v>
      </c>
      <c r="CJ58" s="39" t="str">
        <f t="shared" si="74"/>
        <v>A+</v>
      </c>
      <c r="CK58" s="39">
        <f t="shared" si="75"/>
        <v>4</v>
      </c>
      <c r="CL58" s="40">
        <f>'2NDML'!AB58</f>
        <v>22</v>
      </c>
      <c r="CM58" s="39" t="str">
        <f t="shared" si="165"/>
        <v>A</v>
      </c>
      <c r="CN58" s="39">
        <f t="shared" si="166"/>
        <v>3.8</v>
      </c>
      <c r="CO58" s="66" t="str">
        <f t="shared" si="141"/>
        <v>A</v>
      </c>
      <c r="CP58" s="66">
        <f t="shared" si="142"/>
        <v>3.6</v>
      </c>
      <c r="CQ58" s="37">
        <f t="shared" si="143"/>
        <v>5</v>
      </c>
      <c r="CR58" s="40">
        <f>'2NDML'!AD58</f>
        <v>4</v>
      </c>
      <c r="CS58" s="38">
        <f t="shared" si="25"/>
        <v>2</v>
      </c>
      <c r="CT58" s="39" t="str">
        <f t="shared" si="80"/>
        <v>A</v>
      </c>
      <c r="CU58" s="39">
        <f t="shared" si="81"/>
        <v>3.6</v>
      </c>
      <c r="CV58" s="37">
        <f t="shared" si="144"/>
        <v>20</v>
      </c>
      <c r="CW58" s="40">
        <f>'2NDML'!AE58</f>
        <v>18</v>
      </c>
      <c r="CX58" s="38">
        <f t="shared" si="27"/>
        <v>2</v>
      </c>
      <c r="CY58" s="39" t="str">
        <f t="shared" si="82"/>
        <v>A+</v>
      </c>
      <c r="CZ58" s="39">
        <f t="shared" si="83"/>
        <v>4</v>
      </c>
      <c r="DA58" s="40">
        <f>'2NDML'!AF58</f>
        <v>22</v>
      </c>
      <c r="DB58" s="39" t="str">
        <f t="shared" si="167"/>
        <v>A</v>
      </c>
      <c r="DC58" s="39">
        <f t="shared" si="168"/>
        <v>3.8</v>
      </c>
      <c r="DD58" s="66" t="str">
        <f t="shared" si="145"/>
        <v>A</v>
      </c>
      <c r="DE58" s="66">
        <f t="shared" si="146"/>
        <v>3.6</v>
      </c>
      <c r="DF58" s="37">
        <f t="shared" si="147"/>
        <v>5</v>
      </c>
      <c r="DG58" s="40">
        <f>'2NDML'!AH58</f>
        <v>2</v>
      </c>
      <c r="DH58" s="38">
        <f t="shared" si="29"/>
        <v>2</v>
      </c>
      <c r="DI58" s="39" t="str">
        <f t="shared" si="88"/>
        <v>C</v>
      </c>
      <c r="DJ58" s="39">
        <f t="shared" si="89"/>
        <v>2</v>
      </c>
      <c r="DK58" s="37">
        <f t="shared" si="148"/>
        <v>20</v>
      </c>
      <c r="DL58" s="40">
        <f>'2NDML'!AI58</f>
        <v>18</v>
      </c>
      <c r="DM58" s="38">
        <f t="shared" si="31"/>
        <v>2</v>
      </c>
      <c r="DN58" s="39" t="str">
        <f t="shared" si="90"/>
        <v>A+</v>
      </c>
      <c r="DO58" s="39">
        <f t="shared" si="91"/>
        <v>4</v>
      </c>
      <c r="DP58" s="40">
        <f>'2NDML'!AJ58</f>
        <v>20</v>
      </c>
      <c r="DQ58" s="39" t="str">
        <f t="shared" si="169"/>
        <v>B</v>
      </c>
      <c r="DR58" s="39">
        <f t="shared" si="170"/>
        <v>3</v>
      </c>
      <c r="DS58" s="66" t="str">
        <f t="shared" si="149"/>
        <v>A</v>
      </c>
      <c r="DT58" s="66">
        <f t="shared" si="150"/>
        <v>3.6</v>
      </c>
      <c r="DU58" s="35">
        <f t="shared" si="96"/>
        <v>37</v>
      </c>
      <c r="DV58" s="35">
        <f t="shared" si="171"/>
        <v>113.4</v>
      </c>
      <c r="DW58" s="35">
        <f t="shared" si="152"/>
        <v>113.4</v>
      </c>
      <c r="DX58" s="35" t="str">
        <f t="shared" si="172"/>
        <v/>
      </c>
      <c r="DY58" s="35">
        <f t="shared" si="173"/>
        <v>3.06</v>
      </c>
      <c r="DZ58" s="67">
        <f t="shared" si="101"/>
        <v>3.06</v>
      </c>
      <c r="EA58" s="35">
        <f t="shared" si="154"/>
        <v>6</v>
      </c>
      <c r="EB58" s="28">
        <f>'2NDML'!AO58</f>
        <v>63</v>
      </c>
    </row>
    <row r="59" spans="1:132" ht="19.5">
      <c r="A59" s="4">
        <f>'2NDML'!A59</f>
        <v>50</v>
      </c>
      <c r="B59" s="4" t="str">
        <f>'2NDML'!B59</f>
        <v>ST0790188</v>
      </c>
      <c r="C59" s="4">
        <f>'2NDML'!C59</f>
        <v>200321</v>
      </c>
      <c r="D59" s="4" t="str">
        <f>'2NDML'!D59</f>
        <v>SESEMA LIMBU</v>
      </c>
      <c r="E59" s="37">
        <f t="shared" si="119"/>
        <v>10</v>
      </c>
      <c r="F59" s="40">
        <f>'2NDML'!F59</f>
        <v>6</v>
      </c>
      <c r="G59" s="38">
        <f t="shared" si="1"/>
        <v>2.5</v>
      </c>
      <c r="H59" s="39" t="str">
        <f t="shared" si="32"/>
        <v>B</v>
      </c>
      <c r="I59" s="39">
        <f t="shared" si="33"/>
        <v>2.8</v>
      </c>
      <c r="J59" s="37">
        <f t="shared" si="120"/>
        <v>40</v>
      </c>
      <c r="K59" s="40">
        <f>'2NDML'!G59</f>
        <v>23</v>
      </c>
      <c r="L59" s="38">
        <f t="shared" si="3"/>
        <v>2.5</v>
      </c>
      <c r="M59" s="39" t="str">
        <f t="shared" si="34"/>
        <v>C+</v>
      </c>
      <c r="N59" s="39">
        <f t="shared" si="35"/>
        <v>2.4</v>
      </c>
      <c r="O59" s="40">
        <f>'2NDML'!H59</f>
        <v>29</v>
      </c>
      <c r="P59" s="39" t="str">
        <f t="shared" si="155"/>
        <v>C+</v>
      </c>
      <c r="Q59" s="39">
        <f t="shared" si="156"/>
        <v>2.6</v>
      </c>
      <c r="R59" s="66" t="str">
        <f t="shared" si="121"/>
        <v>C+</v>
      </c>
      <c r="S59" s="66">
        <f t="shared" si="122"/>
        <v>2.4</v>
      </c>
      <c r="T59" s="37">
        <f t="shared" si="123"/>
        <v>10</v>
      </c>
      <c r="U59" s="40">
        <f>'2NDML'!J59</f>
        <v>6</v>
      </c>
      <c r="V59" s="38">
        <f t="shared" si="5"/>
        <v>2.5</v>
      </c>
      <c r="W59" s="39" t="str">
        <f t="shared" si="40"/>
        <v>B</v>
      </c>
      <c r="X59" s="39">
        <f t="shared" si="41"/>
        <v>2.8</v>
      </c>
      <c r="Y59" s="37">
        <f t="shared" si="124"/>
        <v>40</v>
      </c>
      <c r="Z59" s="40">
        <f>'2NDML'!K59</f>
        <v>24</v>
      </c>
      <c r="AA59" s="38">
        <f t="shared" si="7"/>
        <v>2.5</v>
      </c>
      <c r="AB59" s="39" t="str">
        <f t="shared" si="42"/>
        <v>B</v>
      </c>
      <c r="AC59" s="39">
        <f t="shared" si="43"/>
        <v>2.8</v>
      </c>
      <c r="AD59" s="40">
        <f>'2NDML'!L59</f>
        <v>30</v>
      </c>
      <c r="AE59" s="39" t="str">
        <f t="shared" si="157"/>
        <v>B</v>
      </c>
      <c r="AF59" s="39">
        <f t="shared" si="158"/>
        <v>2.8</v>
      </c>
      <c r="AG59" s="66" t="str">
        <f t="shared" si="125"/>
        <v>B</v>
      </c>
      <c r="AH59" s="66">
        <f t="shared" si="126"/>
        <v>2.8</v>
      </c>
      <c r="AI59" s="37">
        <f t="shared" si="127"/>
        <v>10</v>
      </c>
      <c r="AJ59" s="40">
        <f>'2NDML'!N59</f>
        <v>7</v>
      </c>
      <c r="AK59" s="38">
        <f t="shared" si="9"/>
        <v>2.5</v>
      </c>
      <c r="AL59" s="39" t="str">
        <f t="shared" si="48"/>
        <v>B+</v>
      </c>
      <c r="AM59" s="39">
        <f t="shared" si="49"/>
        <v>3.2</v>
      </c>
      <c r="AN59" s="37">
        <f t="shared" si="128"/>
        <v>40</v>
      </c>
      <c r="AO59" s="40">
        <f>'2NDML'!O59</f>
        <v>24</v>
      </c>
      <c r="AP59" s="38">
        <f t="shared" si="11"/>
        <v>2.5</v>
      </c>
      <c r="AQ59" s="39" t="str">
        <f t="shared" si="50"/>
        <v>B</v>
      </c>
      <c r="AR59" s="39">
        <f t="shared" si="51"/>
        <v>2.8</v>
      </c>
      <c r="AS59" s="40">
        <f>'2NDML'!P59</f>
        <v>31</v>
      </c>
      <c r="AT59" s="39" t="str">
        <f t="shared" si="159"/>
        <v>B</v>
      </c>
      <c r="AU59" s="39">
        <f t="shared" si="160"/>
        <v>3</v>
      </c>
      <c r="AV59" s="66" t="str">
        <f t="shared" si="129"/>
        <v>B</v>
      </c>
      <c r="AW59" s="66">
        <f t="shared" si="130"/>
        <v>2.8</v>
      </c>
      <c r="AX59" s="37">
        <f t="shared" si="131"/>
        <v>10</v>
      </c>
      <c r="AY59" s="40">
        <f>'2NDML'!R59</f>
        <v>5</v>
      </c>
      <c r="AZ59" s="38">
        <f t="shared" si="13"/>
        <v>2.5</v>
      </c>
      <c r="BA59" s="39" t="str">
        <f t="shared" si="56"/>
        <v>C+</v>
      </c>
      <c r="BB59" s="39">
        <f t="shared" si="57"/>
        <v>2.4</v>
      </c>
      <c r="BC59" s="37">
        <f t="shared" si="132"/>
        <v>40</v>
      </c>
      <c r="BD59" s="40">
        <f>'2NDML'!S59</f>
        <v>22</v>
      </c>
      <c r="BE59" s="38">
        <f t="shared" si="15"/>
        <v>2.5</v>
      </c>
      <c r="BF59" s="39" t="str">
        <f t="shared" si="58"/>
        <v>C+</v>
      </c>
      <c r="BG59" s="39">
        <f t="shared" si="59"/>
        <v>2.4</v>
      </c>
      <c r="BH59" s="40">
        <f>'2NDML'!T59</f>
        <v>27</v>
      </c>
      <c r="BI59" s="39" t="str">
        <f t="shared" si="161"/>
        <v>C+</v>
      </c>
      <c r="BJ59" s="39">
        <f t="shared" si="162"/>
        <v>2.4</v>
      </c>
      <c r="BK59" s="66" t="str">
        <f t="shared" si="133"/>
        <v>C+</v>
      </c>
      <c r="BL59" s="66">
        <f t="shared" si="134"/>
        <v>2.4</v>
      </c>
      <c r="BM59" s="37">
        <f t="shared" si="135"/>
        <v>10</v>
      </c>
      <c r="BN59" s="40">
        <f>'2NDML'!V59</f>
        <v>9</v>
      </c>
      <c r="BO59" s="38">
        <f t="shared" si="17"/>
        <v>2.5</v>
      </c>
      <c r="BP59" s="39" t="str">
        <f t="shared" si="64"/>
        <v>A+</v>
      </c>
      <c r="BQ59" s="39">
        <f t="shared" si="65"/>
        <v>4</v>
      </c>
      <c r="BR59" s="37">
        <f t="shared" si="136"/>
        <v>40</v>
      </c>
      <c r="BS59" s="40">
        <f>'2NDML'!W59</f>
        <v>24</v>
      </c>
      <c r="BT59" s="38">
        <f t="shared" si="19"/>
        <v>2.5</v>
      </c>
      <c r="BU59" s="39" t="str">
        <f t="shared" si="66"/>
        <v>B</v>
      </c>
      <c r="BV59" s="39">
        <f t="shared" si="67"/>
        <v>2.8</v>
      </c>
      <c r="BW59" s="40">
        <f>'2NDML'!X59</f>
        <v>33</v>
      </c>
      <c r="BX59" s="39" t="str">
        <f t="shared" si="163"/>
        <v>B+</v>
      </c>
      <c r="BY59" s="39">
        <f t="shared" si="164"/>
        <v>3.4</v>
      </c>
      <c r="BZ59" s="66" t="str">
        <f t="shared" si="137"/>
        <v>B</v>
      </c>
      <c r="CA59" s="66">
        <f t="shared" si="138"/>
        <v>2.8</v>
      </c>
      <c r="CB59" s="37">
        <f t="shared" si="139"/>
        <v>5</v>
      </c>
      <c r="CC59" s="40">
        <f>'2NDML'!Z59</f>
        <v>4</v>
      </c>
      <c r="CD59" s="38">
        <f t="shared" si="21"/>
        <v>2</v>
      </c>
      <c r="CE59" s="39" t="str">
        <f t="shared" si="72"/>
        <v>A</v>
      </c>
      <c r="CF59" s="39">
        <f t="shared" si="73"/>
        <v>3.6</v>
      </c>
      <c r="CG59" s="37">
        <f t="shared" si="140"/>
        <v>20</v>
      </c>
      <c r="CH59" s="40">
        <f>'2NDML'!AA59</f>
        <v>18</v>
      </c>
      <c r="CI59" s="38">
        <f t="shared" si="23"/>
        <v>2</v>
      </c>
      <c r="CJ59" s="39" t="str">
        <f t="shared" si="74"/>
        <v>A+</v>
      </c>
      <c r="CK59" s="39">
        <f t="shared" si="75"/>
        <v>4</v>
      </c>
      <c r="CL59" s="40">
        <f>'2NDML'!AB59</f>
        <v>22</v>
      </c>
      <c r="CM59" s="39" t="str">
        <f t="shared" si="165"/>
        <v>A</v>
      </c>
      <c r="CN59" s="39">
        <f t="shared" si="166"/>
        <v>3.8</v>
      </c>
      <c r="CO59" s="66" t="str">
        <f t="shared" si="141"/>
        <v>A</v>
      </c>
      <c r="CP59" s="66">
        <f t="shared" si="142"/>
        <v>3.6</v>
      </c>
      <c r="CQ59" s="37">
        <f t="shared" si="143"/>
        <v>5</v>
      </c>
      <c r="CR59" s="40">
        <f>'2NDML'!AD59</f>
        <v>4</v>
      </c>
      <c r="CS59" s="38">
        <f t="shared" si="25"/>
        <v>2</v>
      </c>
      <c r="CT59" s="39" t="str">
        <f t="shared" si="80"/>
        <v>A</v>
      </c>
      <c r="CU59" s="39">
        <f t="shared" si="81"/>
        <v>3.6</v>
      </c>
      <c r="CV59" s="37">
        <f t="shared" si="144"/>
        <v>20</v>
      </c>
      <c r="CW59" s="40">
        <f>'2NDML'!AE59</f>
        <v>18</v>
      </c>
      <c r="CX59" s="38">
        <f t="shared" si="27"/>
        <v>2</v>
      </c>
      <c r="CY59" s="39" t="str">
        <f t="shared" si="82"/>
        <v>A+</v>
      </c>
      <c r="CZ59" s="39">
        <f t="shared" si="83"/>
        <v>4</v>
      </c>
      <c r="DA59" s="40">
        <f>'2NDML'!AF59</f>
        <v>22</v>
      </c>
      <c r="DB59" s="39" t="str">
        <f t="shared" si="167"/>
        <v>A</v>
      </c>
      <c r="DC59" s="39">
        <f t="shared" si="168"/>
        <v>3.8</v>
      </c>
      <c r="DD59" s="66" t="str">
        <f t="shared" si="145"/>
        <v>A</v>
      </c>
      <c r="DE59" s="66">
        <f t="shared" si="146"/>
        <v>3.6</v>
      </c>
      <c r="DF59" s="37">
        <f t="shared" si="147"/>
        <v>5</v>
      </c>
      <c r="DG59" s="40">
        <f>'2NDML'!AH59</f>
        <v>2</v>
      </c>
      <c r="DH59" s="38">
        <f t="shared" si="29"/>
        <v>2</v>
      </c>
      <c r="DI59" s="39" t="str">
        <f t="shared" si="88"/>
        <v>C</v>
      </c>
      <c r="DJ59" s="39">
        <f t="shared" si="89"/>
        <v>2</v>
      </c>
      <c r="DK59" s="37">
        <f t="shared" si="148"/>
        <v>20</v>
      </c>
      <c r="DL59" s="40">
        <f>'2NDML'!AI59</f>
        <v>18</v>
      </c>
      <c r="DM59" s="38">
        <f t="shared" si="31"/>
        <v>2</v>
      </c>
      <c r="DN59" s="39" t="str">
        <f t="shared" si="90"/>
        <v>A+</v>
      </c>
      <c r="DO59" s="39">
        <f t="shared" si="91"/>
        <v>4</v>
      </c>
      <c r="DP59" s="40">
        <f>'2NDML'!AJ59</f>
        <v>20</v>
      </c>
      <c r="DQ59" s="39" t="str">
        <f t="shared" si="169"/>
        <v>B</v>
      </c>
      <c r="DR59" s="39">
        <f t="shared" si="170"/>
        <v>3</v>
      </c>
      <c r="DS59" s="66" t="str">
        <f t="shared" si="149"/>
        <v>A</v>
      </c>
      <c r="DT59" s="66">
        <f t="shared" si="150"/>
        <v>3.6</v>
      </c>
      <c r="DU59" s="35">
        <f t="shared" si="96"/>
        <v>37</v>
      </c>
      <c r="DV59" s="35">
        <f t="shared" si="171"/>
        <v>113.4</v>
      </c>
      <c r="DW59" s="35">
        <f t="shared" si="152"/>
        <v>113.4</v>
      </c>
      <c r="DX59" s="35" t="str">
        <f t="shared" si="172"/>
        <v/>
      </c>
      <c r="DY59" s="35">
        <f t="shared" si="173"/>
        <v>3.06</v>
      </c>
      <c r="DZ59" s="67">
        <f t="shared" si="101"/>
        <v>3.06</v>
      </c>
      <c r="EA59" s="35">
        <f t="shared" si="154"/>
        <v>6</v>
      </c>
      <c r="EB59" s="28">
        <f>'2NDML'!AO59</f>
        <v>64</v>
      </c>
    </row>
    <row r="60" spans="1:132" ht="19.5">
      <c r="A60" s="4">
        <f>'2NDML'!A60</f>
        <v>51</v>
      </c>
      <c r="B60" s="4" t="str">
        <f>'2NDML'!B60</f>
        <v>ST0790195</v>
      </c>
      <c r="C60" s="4">
        <f>'2NDML'!C60</f>
        <v>200322</v>
      </c>
      <c r="D60" s="4" t="str">
        <f>'2NDML'!D60</f>
        <v>SHONI HANG LIMBU</v>
      </c>
      <c r="E60" s="37">
        <f t="shared" si="119"/>
        <v>10</v>
      </c>
      <c r="F60" s="40">
        <f>'2NDML'!F60</f>
        <v>6</v>
      </c>
      <c r="G60" s="38">
        <f t="shared" si="1"/>
        <v>2.5</v>
      </c>
      <c r="H60" s="39" t="str">
        <f t="shared" si="32"/>
        <v>B</v>
      </c>
      <c r="I60" s="39">
        <f t="shared" si="33"/>
        <v>2.8</v>
      </c>
      <c r="J60" s="37">
        <f t="shared" si="120"/>
        <v>40</v>
      </c>
      <c r="K60" s="40">
        <f>'2NDML'!G60</f>
        <v>23</v>
      </c>
      <c r="L60" s="38">
        <f t="shared" si="3"/>
        <v>2.5</v>
      </c>
      <c r="M60" s="39" t="str">
        <f t="shared" si="34"/>
        <v>C+</v>
      </c>
      <c r="N60" s="39">
        <f t="shared" si="35"/>
        <v>2.4</v>
      </c>
      <c r="O60" s="40">
        <f>'2NDML'!H60</f>
        <v>29</v>
      </c>
      <c r="P60" s="39" t="str">
        <f t="shared" si="155"/>
        <v>C+</v>
      </c>
      <c r="Q60" s="39">
        <f t="shared" si="156"/>
        <v>2.6</v>
      </c>
      <c r="R60" s="66" t="str">
        <f t="shared" si="121"/>
        <v>C+</v>
      </c>
      <c r="S60" s="66">
        <f t="shared" si="122"/>
        <v>2.4</v>
      </c>
      <c r="T60" s="37">
        <f t="shared" si="123"/>
        <v>10</v>
      </c>
      <c r="U60" s="40">
        <f>'2NDML'!J60</f>
        <v>6</v>
      </c>
      <c r="V60" s="38">
        <f t="shared" si="5"/>
        <v>2.5</v>
      </c>
      <c r="W60" s="39" t="str">
        <f t="shared" si="40"/>
        <v>B</v>
      </c>
      <c r="X60" s="39">
        <f t="shared" si="41"/>
        <v>2.8</v>
      </c>
      <c r="Y60" s="37">
        <f t="shared" si="124"/>
        <v>40</v>
      </c>
      <c r="Z60" s="40">
        <f>'2NDML'!K60</f>
        <v>24</v>
      </c>
      <c r="AA60" s="38">
        <f t="shared" si="7"/>
        <v>2.5</v>
      </c>
      <c r="AB60" s="39" t="str">
        <f t="shared" si="42"/>
        <v>B</v>
      </c>
      <c r="AC60" s="39">
        <f t="shared" si="43"/>
        <v>2.8</v>
      </c>
      <c r="AD60" s="40">
        <f>'2NDML'!L60</f>
        <v>30</v>
      </c>
      <c r="AE60" s="39" t="str">
        <f t="shared" si="157"/>
        <v>B</v>
      </c>
      <c r="AF60" s="39">
        <f t="shared" si="158"/>
        <v>2.8</v>
      </c>
      <c r="AG60" s="66" t="str">
        <f t="shared" si="125"/>
        <v>B</v>
      </c>
      <c r="AH60" s="66">
        <f t="shared" si="126"/>
        <v>2.8</v>
      </c>
      <c r="AI60" s="37">
        <f t="shared" si="127"/>
        <v>10</v>
      </c>
      <c r="AJ60" s="40">
        <f>'2NDML'!N60</f>
        <v>7</v>
      </c>
      <c r="AK60" s="38">
        <f t="shared" si="9"/>
        <v>2.5</v>
      </c>
      <c r="AL60" s="39" t="str">
        <f t="shared" si="48"/>
        <v>B+</v>
      </c>
      <c r="AM60" s="39">
        <f t="shared" si="49"/>
        <v>3.2</v>
      </c>
      <c r="AN60" s="37">
        <f t="shared" si="128"/>
        <v>40</v>
      </c>
      <c r="AO60" s="40">
        <f>'2NDML'!O60</f>
        <v>24</v>
      </c>
      <c r="AP60" s="38">
        <f t="shared" si="11"/>
        <v>2.5</v>
      </c>
      <c r="AQ60" s="39" t="str">
        <f t="shared" si="50"/>
        <v>B</v>
      </c>
      <c r="AR60" s="39">
        <f t="shared" si="51"/>
        <v>2.8</v>
      </c>
      <c r="AS60" s="40">
        <f>'2NDML'!P60</f>
        <v>31</v>
      </c>
      <c r="AT60" s="39" t="str">
        <f t="shared" si="159"/>
        <v>B</v>
      </c>
      <c r="AU60" s="39">
        <f t="shared" si="160"/>
        <v>3</v>
      </c>
      <c r="AV60" s="66" t="str">
        <f t="shared" si="129"/>
        <v>B</v>
      </c>
      <c r="AW60" s="66">
        <f t="shared" si="130"/>
        <v>2.8</v>
      </c>
      <c r="AX60" s="37">
        <f t="shared" si="131"/>
        <v>10</v>
      </c>
      <c r="AY60" s="40">
        <f>'2NDML'!R60</f>
        <v>5</v>
      </c>
      <c r="AZ60" s="38">
        <f t="shared" si="13"/>
        <v>2.5</v>
      </c>
      <c r="BA60" s="39" t="str">
        <f t="shared" si="56"/>
        <v>C+</v>
      </c>
      <c r="BB60" s="39">
        <f t="shared" si="57"/>
        <v>2.4</v>
      </c>
      <c r="BC60" s="37">
        <f t="shared" si="132"/>
        <v>40</v>
      </c>
      <c r="BD60" s="40">
        <f>'2NDML'!S60</f>
        <v>22</v>
      </c>
      <c r="BE60" s="38">
        <f t="shared" si="15"/>
        <v>2.5</v>
      </c>
      <c r="BF60" s="39" t="str">
        <f t="shared" si="58"/>
        <v>C+</v>
      </c>
      <c r="BG60" s="39">
        <f t="shared" si="59"/>
        <v>2.4</v>
      </c>
      <c r="BH60" s="40">
        <f>'2NDML'!T60</f>
        <v>27</v>
      </c>
      <c r="BI60" s="39" t="str">
        <f t="shared" si="161"/>
        <v>C+</v>
      </c>
      <c r="BJ60" s="39">
        <f t="shared" si="162"/>
        <v>2.4</v>
      </c>
      <c r="BK60" s="66" t="str">
        <f t="shared" si="133"/>
        <v>C+</v>
      </c>
      <c r="BL60" s="66">
        <f t="shared" si="134"/>
        <v>2.4</v>
      </c>
      <c r="BM60" s="37">
        <f t="shared" si="135"/>
        <v>10</v>
      </c>
      <c r="BN60" s="40">
        <f>'2NDML'!V60</f>
        <v>9</v>
      </c>
      <c r="BO60" s="38">
        <f t="shared" si="17"/>
        <v>2.5</v>
      </c>
      <c r="BP60" s="39" t="str">
        <f t="shared" si="64"/>
        <v>A+</v>
      </c>
      <c r="BQ60" s="39">
        <f t="shared" si="65"/>
        <v>4</v>
      </c>
      <c r="BR60" s="37">
        <f t="shared" si="136"/>
        <v>40</v>
      </c>
      <c r="BS60" s="40">
        <f>'2NDML'!W60</f>
        <v>24</v>
      </c>
      <c r="BT60" s="38">
        <f t="shared" si="19"/>
        <v>2.5</v>
      </c>
      <c r="BU60" s="39" t="str">
        <f t="shared" si="66"/>
        <v>B</v>
      </c>
      <c r="BV60" s="39">
        <f t="shared" si="67"/>
        <v>2.8</v>
      </c>
      <c r="BW60" s="40">
        <f>'2NDML'!X60</f>
        <v>33</v>
      </c>
      <c r="BX60" s="39" t="str">
        <f t="shared" si="163"/>
        <v>B+</v>
      </c>
      <c r="BY60" s="39">
        <f t="shared" si="164"/>
        <v>3.4</v>
      </c>
      <c r="BZ60" s="66" t="str">
        <f t="shared" si="137"/>
        <v>B</v>
      </c>
      <c r="CA60" s="66">
        <f t="shared" si="138"/>
        <v>2.8</v>
      </c>
      <c r="CB60" s="37">
        <f t="shared" si="139"/>
        <v>5</v>
      </c>
      <c r="CC60" s="40">
        <f>'2NDML'!Z60</f>
        <v>4</v>
      </c>
      <c r="CD60" s="38">
        <f t="shared" si="21"/>
        <v>2</v>
      </c>
      <c r="CE60" s="39" t="str">
        <f t="shared" si="72"/>
        <v>A</v>
      </c>
      <c r="CF60" s="39">
        <f t="shared" si="73"/>
        <v>3.6</v>
      </c>
      <c r="CG60" s="37">
        <f t="shared" si="140"/>
        <v>20</v>
      </c>
      <c r="CH60" s="40">
        <f>'2NDML'!AA60</f>
        <v>18</v>
      </c>
      <c r="CI60" s="38">
        <f t="shared" si="23"/>
        <v>2</v>
      </c>
      <c r="CJ60" s="39" t="str">
        <f t="shared" si="74"/>
        <v>A+</v>
      </c>
      <c r="CK60" s="39">
        <f t="shared" si="75"/>
        <v>4</v>
      </c>
      <c r="CL60" s="40">
        <f>'2NDML'!AB60</f>
        <v>22</v>
      </c>
      <c r="CM60" s="39" t="str">
        <f t="shared" si="165"/>
        <v>A</v>
      </c>
      <c r="CN60" s="39">
        <f t="shared" si="166"/>
        <v>3.8</v>
      </c>
      <c r="CO60" s="66" t="str">
        <f t="shared" si="141"/>
        <v>A</v>
      </c>
      <c r="CP60" s="66">
        <f t="shared" si="142"/>
        <v>3.6</v>
      </c>
      <c r="CQ60" s="37">
        <f t="shared" si="143"/>
        <v>5</v>
      </c>
      <c r="CR60" s="40">
        <f>'2NDML'!AD60</f>
        <v>4</v>
      </c>
      <c r="CS60" s="38">
        <f t="shared" si="25"/>
        <v>2</v>
      </c>
      <c r="CT60" s="39" t="str">
        <f t="shared" si="80"/>
        <v>A</v>
      </c>
      <c r="CU60" s="39">
        <f t="shared" si="81"/>
        <v>3.6</v>
      </c>
      <c r="CV60" s="37">
        <f t="shared" si="144"/>
        <v>20</v>
      </c>
      <c r="CW60" s="40">
        <f>'2NDML'!AE60</f>
        <v>18</v>
      </c>
      <c r="CX60" s="38">
        <f t="shared" si="27"/>
        <v>2</v>
      </c>
      <c r="CY60" s="39" t="str">
        <f t="shared" si="82"/>
        <v>A+</v>
      </c>
      <c r="CZ60" s="39">
        <f t="shared" si="83"/>
        <v>4</v>
      </c>
      <c r="DA60" s="40">
        <f>'2NDML'!AF60</f>
        <v>22</v>
      </c>
      <c r="DB60" s="39" t="str">
        <f t="shared" si="167"/>
        <v>A</v>
      </c>
      <c r="DC60" s="39">
        <f t="shared" si="168"/>
        <v>3.8</v>
      </c>
      <c r="DD60" s="66" t="str">
        <f t="shared" si="145"/>
        <v>A</v>
      </c>
      <c r="DE60" s="66">
        <f t="shared" si="146"/>
        <v>3.6</v>
      </c>
      <c r="DF60" s="37">
        <f t="shared" si="147"/>
        <v>5</v>
      </c>
      <c r="DG60" s="40">
        <f>'2NDML'!AH60</f>
        <v>2</v>
      </c>
      <c r="DH60" s="38">
        <f t="shared" si="29"/>
        <v>2</v>
      </c>
      <c r="DI60" s="39" t="str">
        <f t="shared" si="88"/>
        <v>C</v>
      </c>
      <c r="DJ60" s="39">
        <f t="shared" si="89"/>
        <v>2</v>
      </c>
      <c r="DK60" s="37">
        <f t="shared" si="148"/>
        <v>20</v>
      </c>
      <c r="DL60" s="40">
        <f>'2NDML'!AI60</f>
        <v>18</v>
      </c>
      <c r="DM60" s="38">
        <f t="shared" si="31"/>
        <v>2</v>
      </c>
      <c r="DN60" s="39" t="str">
        <f t="shared" si="90"/>
        <v>A+</v>
      </c>
      <c r="DO60" s="39">
        <f t="shared" si="91"/>
        <v>4</v>
      </c>
      <c r="DP60" s="40">
        <f>'2NDML'!AJ60</f>
        <v>20</v>
      </c>
      <c r="DQ60" s="39" t="str">
        <f t="shared" si="169"/>
        <v>B</v>
      </c>
      <c r="DR60" s="39">
        <f t="shared" si="170"/>
        <v>3</v>
      </c>
      <c r="DS60" s="66" t="str">
        <f t="shared" si="149"/>
        <v>A</v>
      </c>
      <c r="DT60" s="66">
        <f t="shared" si="150"/>
        <v>3.6</v>
      </c>
      <c r="DU60" s="35">
        <f t="shared" si="96"/>
        <v>37</v>
      </c>
      <c r="DV60" s="35">
        <f t="shared" si="171"/>
        <v>113.4</v>
      </c>
      <c r="DW60" s="35">
        <f t="shared" si="152"/>
        <v>113.4</v>
      </c>
      <c r="DX60" s="35" t="str">
        <f t="shared" si="172"/>
        <v/>
      </c>
      <c r="DY60" s="35">
        <f t="shared" si="173"/>
        <v>3.06</v>
      </c>
      <c r="DZ60" s="67">
        <f t="shared" si="101"/>
        <v>3.06</v>
      </c>
      <c r="EA60" s="35">
        <f t="shared" si="154"/>
        <v>6</v>
      </c>
      <c r="EB60" s="28">
        <f>'2NDML'!AO60</f>
        <v>65</v>
      </c>
    </row>
    <row r="61" spans="1:132" ht="19.5">
      <c r="A61" s="4">
        <f>'2NDML'!A61</f>
        <v>52</v>
      </c>
      <c r="B61" s="4" t="str">
        <f>'2NDML'!B61</f>
        <v>ST0800462</v>
      </c>
      <c r="C61" s="4">
        <f>'2NDML'!C61</f>
        <v>200323</v>
      </c>
      <c r="D61" s="4" t="str">
        <f>'2NDML'!D61</f>
        <v>SIMANYA KUMAL</v>
      </c>
      <c r="E61" s="37">
        <f t="shared" si="119"/>
        <v>10</v>
      </c>
      <c r="F61" s="40">
        <f>'2NDML'!F61</f>
        <v>6</v>
      </c>
      <c r="G61" s="38">
        <f t="shared" si="1"/>
        <v>2.5</v>
      </c>
      <c r="H61" s="39" t="str">
        <f t="shared" si="32"/>
        <v>B</v>
      </c>
      <c r="I61" s="39">
        <f t="shared" si="33"/>
        <v>2.8</v>
      </c>
      <c r="J61" s="37">
        <f t="shared" si="120"/>
        <v>40</v>
      </c>
      <c r="K61" s="40">
        <f>'2NDML'!G61</f>
        <v>23</v>
      </c>
      <c r="L61" s="38">
        <f t="shared" si="3"/>
        <v>2.5</v>
      </c>
      <c r="M61" s="39" t="str">
        <f t="shared" si="34"/>
        <v>C+</v>
      </c>
      <c r="N61" s="39">
        <f t="shared" si="35"/>
        <v>2.4</v>
      </c>
      <c r="O61" s="40">
        <f>'2NDML'!H61</f>
        <v>29</v>
      </c>
      <c r="P61" s="39" t="str">
        <f t="shared" si="155"/>
        <v>C+</v>
      </c>
      <c r="Q61" s="39">
        <f t="shared" si="156"/>
        <v>2.6</v>
      </c>
      <c r="R61" s="66" t="str">
        <f t="shared" si="121"/>
        <v>C+</v>
      </c>
      <c r="S61" s="66">
        <f t="shared" si="122"/>
        <v>2.4</v>
      </c>
      <c r="T61" s="37">
        <f t="shared" si="123"/>
        <v>10</v>
      </c>
      <c r="U61" s="40">
        <f>'2NDML'!J61</f>
        <v>6</v>
      </c>
      <c r="V61" s="38">
        <f t="shared" si="5"/>
        <v>2.5</v>
      </c>
      <c r="W61" s="39" t="str">
        <f t="shared" si="40"/>
        <v>B</v>
      </c>
      <c r="X61" s="39">
        <f t="shared" si="41"/>
        <v>2.8</v>
      </c>
      <c r="Y61" s="37">
        <f t="shared" si="124"/>
        <v>40</v>
      </c>
      <c r="Z61" s="40">
        <f>'2NDML'!K61</f>
        <v>24</v>
      </c>
      <c r="AA61" s="38">
        <f t="shared" si="7"/>
        <v>2.5</v>
      </c>
      <c r="AB61" s="39" t="str">
        <f t="shared" si="42"/>
        <v>B</v>
      </c>
      <c r="AC61" s="39">
        <f t="shared" si="43"/>
        <v>2.8</v>
      </c>
      <c r="AD61" s="40">
        <f>'2NDML'!L61</f>
        <v>30</v>
      </c>
      <c r="AE61" s="39" t="str">
        <f t="shared" si="157"/>
        <v>B</v>
      </c>
      <c r="AF61" s="39">
        <f t="shared" si="158"/>
        <v>2.8</v>
      </c>
      <c r="AG61" s="66" t="str">
        <f t="shared" si="125"/>
        <v>B</v>
      </c>
      <c r="AH61" s="66">
        <f t="shared" si="126"/>
        <v>2.8</v>
      </c>
      <c r="AI61" s="37">
        <f t="shared" si="127"/>
        <v>10</v>
      </c>
      <c r="AJ61" s="40">
        <f>'2NDML'!N61</f>
        <v>7</v>
      </c>
      <c r="AK61" s="38">
        <f t="shared" si="9"/>
        <v>2.5</v>
      </c>
      <c r="AL61" s="39" t="str">
        <f t="shared" si="48"/>
        <v>B+</v>
      </c>
      <c r="AM61" s="39">
        <f t="shared" si="49"/>
        <v>3.2</v>
      </c>
      <c r="AN61" s="37">
        <f t="shared" si="128"/>
        <v>40</v>
      </c>
      <c r="AO61" s="40">
        <f>'2NDML'!O61</f>
        <v>24</v>
      </c>
      <c r="AP61" s="38">
        <f t="shared" si="11"/>
        <v>2.5</v>
      </c>
      <c r="AQ61" s="39" t="str">
        <f t="shared" si="50"/>
        <v>B</v>
      </c>
      <c r="AR61" s="39">
        <f t="shared" si="51"/>
        <v>2.8</v>
      </c>
      <c r="AS61" s="40">
        <f>'2NDML'!P61</f>
        <v>31</v>
      </c>
      <c r="AT61" s="39" t="str">
        <f t="shared" si="159"/>
        <v>B</v>
      </c>
      <c r="AU61" s="39">
        <f t="shared" si="160"/>
        <v>3</v>
      </c>
      <c r="AV61" s="66" t="str">
        <f t="shared" si="129"/>
        <v>B</v>
      </c>
      <c r="AW61" s="66">
        <f t="shared" si="130"/>
        <v>2.8</v>
      </c>
      <c r="AX61" s="37">
        <f t="shared" si="131"/>
        <v>10</v>
      </c>
      <c r="AY61" s="40">
        <f>'2NDML'!R61</f>
        <v>5</v>
      </c>
      <c r="AZ61" s="38">
        <f t="shared" si="13"/>
        <v>2.5</v>
      </c>
      <c r="BA61" s="39" t="str">
        <f t="shared" si="56"/>
        <v>C+</v>
      </c>
      <c r="BB61" s="39">
        <f t="shared" si="57"/>
        <v>2.4</v>
      </c>
      <c r="BC61" s="37">
        <f t="shared" si="132"/>
        <v>40</v>
      </c>
      <c r="BD61" s="40">
        <f>'2NDML'!S61</f>
        <v>22</v>
      </c>
      <c r="BE61" s="38">
        <f t="shared" si="15"/>
        <v>2.5</v>
      </c>
      <c r="BF61" s="39" t="str">
        <f t="shared" si="58"/>
        <v>C+</v>
      </c>
      <c r="BG61" s="39">
        <f t="shared" si="59"/>
        <v>2.4</v>
      </c>
      <c r="BH61" s="40">
        <f>'2NDML'!T61</f>
        <v>27</v>
      </c>
      <c r="BI61" s="39" t="str">
        <f t="shared" si="161"/>
        <v>C+</v>
      </c>
      <c r="BJ61" s="39">
        <f t="shared" si="162"/>
        <v>2.4</v>
      </c>
      <c r="BK61" s="66" t="str">
        <f t="shared" si="133"/>
        <v>C+</v>
      </c>
      <c r="BL61" s="66">
        <f t="shared" si="134"/>
        <v>2.4</v>
      </c>
      <c r="BM61" s="37">
        <f t="shared" si="135"/>
        <v>10</v>
      </c>
      <c r="BN61" s="40">
        <f>'2NDML'!V61</f>
        <v>9</v>
      </c>
      <c r="BO61" s="38">
        <f t="shared" si="17"/>
        <v>2.5</v>
      </c>
      <c r="BP61" s="39" t="str">
        <f t="shared" si="64"/>
        <v>A+</v>
      </c>
      <c r="BQ61" s="39">
        <f t="shared" si="65"/>
        <v>4</v>
      </c>
      <c r="BR61" s="37">
        <f t="shared" si="136"/>
        <v>40</v>
      </c>
      <c r="BS61" s="40">
        <f>'2NDML'!W61</f>
        <v>24</v>
      </c>
      <c r="BT61" s="38">
        <f t="shared" si="19"/>
        <v>2.5</v>
      </c>
      <c r="BU61" s="39" t="str">
        <f t="shared" si="66"/>
        <v>B</v>
      </c>
      <c r="BV61" s="39">
        <f t="shared" si="67"/>
        <v>2.8</v>
      </c>
      <c r="BW61" s="40">
        <f>'2NDML'!X61</f>
        <v>33</v>
      </c>
      <c r="BX61" s="39" t="str">
        <f t="shared" si="163"/>
        <v>B+</v>
      </c>
      <c r="BY61" s="39">
        <f t="shared" si="164"/>
        <v>3.4</v>
      </c>
      <c r="BZ61" s="66" t="str">
        <f t="shared" si="137"/>
        <v>B</v>
      </c>
      <c r="CA61" s="66">
        <f t="shared" si="138"/>
        <v>2.8</v>
      </c>
      <c r="CB61" s="37">
        <f t="shared" si="139"/>
        <v>5</v>
      </c>
      <c r="CC61" s="40">
        <f>'2NDML'!Z61</f>
        <v>4</v>
      </c>
      <c r="CD61" s="38">
        <f t="shared" si="21"/>
        <v>2</v>
      </c>
      <c r="CE61" s="39" t="str">
        <f t="shared" si="72"/>
        <v>A</v>
      </c>
      <c r="CF61" s="39">
        <f t="shared" si="73"/>
        <v>3.6</v>
      </c>
      <c r="CG61" s="37">
        <f t="shared" si="140"/>
        <v>20</v>
      </c>
      <c r="CH61" s="40">
        <f>'2NDML'!AA61</f>
        <v>18</v>
      </c>
      <c r="CI61" s="38">
        <f t="shared" si="23"/>
        <v>2</v>
      </c>
      <c r="CJ61" s="39" t="str">
        <f t="shared" si="74"/>
        <v>A+</v>
      </c>
      <c r="CK61" s="39">
        <f t="shared" si="75"/>
        <v>4</v>
      </c>
      <c r="CL61" s="40">
        <f>'2NDML'!AB61</f>
        <v>22</v>
      </c>
      <c r="CM61" s="39" t="str">
        <f t="shared" si="165"/>
        <v>A</v>
      </c>
      <c r="CN61" s="39">
        <f t="shared" si="166"/>
        <v>3.8</v>
      </c>
      <c r="CO61" s="66" t="str">
        <f t="shared" si="141"/>
        <v>A</v>
      </c>
      <c r="CP61" s="66">
        <f t="shared" si="142"/>
        <v>3.6</v>
      </c>
      <c r="CQ61" s="37">
        <f t="shared" si="143"/>
        <v>5</v>
      </c>
      <c r="CR61" s="40">
        <f>'2NDML'!AD61</f>
        <v>4</v>
      </c>
      <c r="CS61" s="38">
        <f t="shared" si="25"/>
        <v>2</v>
      </c>
      <c r="CT61" s="39" t="str">
        <f t="shared" si="80"/>
        <v>A</v>
      </c>
      <c r="CU61" s="39">
        <f t="shared" si="81"/>
        <v>3.6</v>
      </c>
      <c r="CV61" s="37">
        <f t="shared" si="144"/>
        <v>20</v>
      </c>
      <c r="CW61" s="40">
        <f>'2NDML'!AE61</f>
        <v>18</v>
      </c>
      <c r="CX61" s="38">
        <f t="shared" si="27"/>
        <v>2</v>
      </c>
      <c r="CY61" s="39" t="str">
        <f t="shared" si="82"/>
        <v>A+</v>
      </c>
      <c r="CZ61" s="39">
        <f t="shared" si="83"/>
        <v>4</v>
      </c>
      <c r="DA61" s="40">
        <f>'2NDML'!AF61</f>
        <v>22</v>
      </c>
      <c r="DB61" s="39" t="str">
        <f t="shared" si="167"/>
        <v>A</v>
      </c>
      <c r="DC61" s="39">
        <f t="shared" si="168"/>
        <v>3.8</v>
      </c>
      <c r="DD61" s="66" t="str">
        <f t="shared" si="145"/>
        <v>A</v>
      </c>
      <c r="DE61" s="66">
        <f t="shared" si="146"/>
        <v>3.6</v>
      </c>
      <c r="DF61" s="37">
        <f t="shared" si="147"/>
        <v>5</v>
      </c>
      <c r="DG61" s="40">
        <f>'2NDML'!AH61</f>
        <v>2</v>
      </c>
      <c r="DH61" s="38">
        <f t="shared" si="29"/>
        <v>2</v>
      </c>
      <c r="DI61" s="39" t="str">
        <f t="shared" si="88"/>
        <v>C</v>
      </c>
      <c r="DJ61" s="39">
        <f t="shared" si="89"/>
        <v>2</v>
      </c>
      <c r="DK61" s="37">
        <f t="shared" si="148"/>
        <v>20</v>
      </c>
      <c r="DL61" s="40">
        <f>'2NDML'!AI61</f>
        <v>18</v>
      </c>
      <c r="DM61" s="38">
        <f t="shared" si="31"/>
        <v>2</v>
      </c>
      <c r="DN61" s="39" t="str">
        <f t="shared" si="90"/>
        <v>A+</v>
      </c>
      <c r="DO61" s="39">
        <f t="shared" si="91"/>
        <v>4</v>
      </c>
      <c r="DP61" s="40">
        <f>'2NDML'!AJ61</f>
        <v>20</v>
      </c>
      <c r="DQ61" s="39" t="str">
        <f t="shared" si="169"/>
        <v>B</v>
      </c>
      <c r="DR61" s="39">
        <f t="shared" si="170"/>
        <v>3</v>
      </c>
      <c r="DS61" s="66" t="str">
        <f t="shared" si="149"/>
        <v>A</v>
      </c>
      <c r="DT61" s="66">
        <f t="shared" si="150"/>
        <v>3.6</v>
      </c>
      <c r="DU61" s="35">
        <f t="shared" si="96"/>
        <v>37</v>
      </c>
      <c r="DV61" s="35">
        <f t="shared" si="171"/>
        <v>113.4</v>
      </c>
      <c r="DW61" s="35">
        <f t="shared" si="152"/>
        <v>113.4</v>
      </c>
      <c r="DX61" s="35" t="str">
        <f t="shared" si="172"/>
        <v/>
      </c>
      <c r="DY61" s="35">
        <f t="shared" si="173"/>
        <v>3.06</v>
      </c>
      <c r="DZ61" s="67">
        <f t="shared" si="101"/>
        <v>3.06</v>
      </c>
      <c r="EA61" s="35">
        <f t="shared" si="154"/>
        <v>6</v>
      </c>
      <c r="EB61" s="28">
        <f>'2NDML'!AO61</f>
        <v>66</v>
      </c>
    </row>
    <row r="62" spans="1:132" ht="19.5">
      <c r="A62" s="4">
        <f>'2NDML'!A62</f>
        <v>53</v>
      </c>
      <c r="B62" s="4" t="str">
        <f>'2NDML'!B62</f>
        <v>ST0790118</v>
      </c>
      <c r="C62" s="4">
        <f>'2NDML'!C62</f>
        <v>200324</v>
      </c>
      <c r="D62" s="4" t="str">
        <f>'2NDML'!D62</f>
        <v>SIMSON LIMBU</v>
      </c>
      <c r="E62" s="37">
        <f t="shared" si="119"/>
        <v>10</v>
      </c>
      <c r="F62" s="40">
        <f>'2NDML'!F62</f>
        <v>6</v>
      </c>
      <c r="G62" s="38">
        <f t="shared" si="1"/>
        <v>2.5</v>
      </c>
      <c r="H62" s="39" t="str">
        <f t="shared" si="32"/>
        <v>B</v>
      </c>
      <c r="I62" s="39">
        <f t="shared" si="33"/>
        <v>2.8</v>
      </c>
      <c r="J62" s="37">
        <f t="shared" si="120"/>
        <v>40</v>
      </c>
      <c r="K62" s="40">
        <f>'2NDML'!G62</f>
        <v>23</v>
      </c>
      <c r="L62" s="38">
        <f t="shared" si="3"/>
        <v>2.5</v>
      </c>
      <c r="M62" s="39" t="str">
        <f t="shared" si="34"/>
        <v>C+</v>
      </c>
      <c r="N62" s="39">
        <f t="shared" si="35"/>
        <v>2.4</v>
      </c>
      <c r="O62" s="40">
        <f>'2NDML'!H62</f>
        <v>29</v>
      </c>
      <c r="P62" s="39" t="str">
        <f t="shared" si="155"/>
        <v>C+</v>
      </c>
      <c r="Q62" s="39">
        <f t="shared" si="156"/>
        <v>2.6</v>
      </c>
      <c r="R62" s="66" t="str">
        <f t="shared" si="121"/>
        <v>C+</v>
      </c>
      <c r="S62" s="66">
        <f t="shared" si="122"/>
        <v>2.4</v>
      </c>
      <c r="T62" s="37">
        <f t="shared" si="123"/>
        <v>10</v>
      </c>
      <c r="U62" s="40">
        <f>'2NDML'!J62</f>
        <v>6</v>
      </c>
      <c r="V62" s="38">
        <f t="shared" si="5"/>
        <v>2.5</v>
      </c>
      <c r="W62" s="39" t="str">
        <f t="shared" si="40"/>
        <v>B</v>
      </c>
      <c r="X62" s="39">
        <f t="shared" si="41"/>
        <v>2.8</v>
      </c>
      <c r="Y62" s="37">
        <f t="shared" si="124"/>
        <v>40</v>
      </c>
      <c r="Z62" s="40">
        <f>'2NDML'!K62</f>
        <v>24</v>
      </c>
      <c r="AA62" s="38">
        <f t="shared" si="7"/>
        <v>2.5</v>
      </c>
      <c r="AB62" s="39" t="str">
        <f t="shared" si="42"/>
        <v>B</v>
      </c>
      <c r="AC62" s="39">
        <f t="shared" si="43"/>
        <v>2.8</v>
      </c>
      <c r="AD62" s="40">
        <f>'2NDML'!L62</f>
        <v>30</v>
      </c>
      <c r="AE62" s="39" t="str">
        <f t="shared" si="157"/>
        <v>B</v>
      </c>
      <c r="AF62" s="39">
        <f t="shared" si="158"/>
        <v>2.8</v>
      </c>
      <c r="AG62" s="66" t="str">
        <f t="shared" si="125"/>
        <v>B</v>
      </c>
      <c r="AH62" s="66">
        <f t="shared" si="126"/>
        <v>2.8</v>
      </c>
      <c r="AI62" s="37">
        <f t="shared" si="127"/>
        <v>10</v>
      </c>
      <c r="AJ62" s="40">
        <f>'2NDML'!N62</f>
        <v>7</v>
      </c>
      <c r="AK62" s="38">
        <f t="shared" si="9"/>
        <v>2.5</v>
      </c>
      <c r="AL62" s="39" t="str">
        <f t="shared" si="48"/>
        <v>B+</v>
      </c>
      <c r="AM62" s="39">
        <f t="shared" si="49"/>
        <v>3.2</v>
      </c>
      <c r="AN62" s="37">
        <f t="shared" si="128"/>
        <v>40</v>
      </c>
      <c r="AO62" s="40">
        <f>'2NDML'!O62</f>
        <v>24</v>
      </c>
      <c r="AP62" s="38">
        <f t="shared" si="11"/>
        <v>2.5</v>
      </c>
      <c r="AQ62" s="39" t="str">
        <f t="shared" si="50"/>
        <v>B</v>
      </c>
      <c r="AR62" s="39">
        <f t="shared" si="51"/>
        <v>2.8</v>
      </c>
      <c r="AS62" s="40">
        <f>'2NDML'!P62</f>
        <v>31</v>
      </c>
      <c r="AT62" s="39" t="str">
        <f t="shared" si="159"/>
        <v>B</v>
      </c>
      <c r="AU62" s="39">
        <f t="shared" si="160"/>
        <v>3</v>
      </c>
      <c r="AV62" s="66" t="str">
        <f t="shared" si="129"/>
        <v>B</v>
      </c>
      <c r="AW62" s="66">
        <f t="shared" si="130"/>
        <v>2.8</v>
      </c>
      <c r="AX62" s="37">
        <f t="shared" si="131"/>
        <v>10</v>
      </c>
      <c r="AY62" s="40">
        <f>'2NDML'!R62</f>
        <v>5</v>
      </c>
      <c r="AZ62" s="38">
        <f t="shared" si="13"/>
        <v>2.5</v>
      </c>
      <c r="BA62" s="39" t="str">
        <f t="shared" si="56"/>
        <v>C+</v>
      </c>
      <c r="BB62" s="39">
        <f t="shared" si="57"/>
        <v>2.4</v>
      </c>
      <c r="BC62" s="37">
        <f t="shared" si="132"/>
        <v>40</v>
      </c>
      <c r="BD62" s="40">
        <f>'2NDML'!S62</f>
        <v>22</v>
      </c>
      <c r="BE62" s="38">
        <f t="shared" si="15"/>
        <v>2.5</v>
      </c>
      <c r="BF62" s="39" t="str">
        <f t="shared" si="58"/>
        <v>C+</v>
      </c>
      <c r="BG62" s="39">
        <f t="shared" si="59"/>
        <v>2.4</v>
      </c>
      <c r="BH62" s="40">
        <f>'2NDML'!T62</f>
        <v>27</v>
      </c>
      <c r="BI62" s="39" t="str">
        <f t="shared" si="161"/>
        <v>C+</v>
      </c>
      <c r="BJ62" s="39">
        <f t="shared" si="162"/>
        <v>2.4</v>
      </c>
      <c r="BK62" s="66" t="str">
        <f t="shared" si="133"/>
        <v>C+</v>
      </c>
      <c r="BL62" s="66">
        <f t="shared" si="134"/>
        <v>2.4</v>
      </c>
      <c r="BM62" s="37">
        <f t="shared" si="135"/>
        <v>10</v>
      </c>
      <c r="BN62" s="40">
        <f>'2NDML'!V62</f>
        <v>9</v>
      </c>
      <c r="BO62" s="38">
        <f t="shared" si="17"/>
        <v>2.5</v>
      </c>
      <c r="BP62" s="39" t="str">
        <f t="shared" si="64"/>
        <v>A+</v>
      </c>
      <c r="BQ62" s="39">
        <f t="shared" si="65"/>
        <v>4</v>
      </c>
      <c r="BR62" s="37">
        <f t="shared" si="136"/>
        <v>40</v>
      </c>
      <c r="BS62" s="40">
        <f>'2NDML'!W62</f>
        <v>24</v>
      </c>
      <c r="BT62" s="38">
        <f t="shared" si="19"/>
        <v>2.5</v>
      </c>
      <c r="BU62" s="39" t="str">
        <f t="shared" si="66"/>
        <v>B</v>
      </c>
      <c r="BV62" s="39">
        <f t="shared" si="67"/>
        <v>2.8</v>
      </c>
      <c r="BW62" s="40">
        <f>'2NDML'!X62</f>
        <v>33</v>
      </c>
      <c r="BX62" s="39" t="str">
        <f t="shared" si="163"/>
        <v>B+</v>
      </c>
      <c r="BY62" s="39">
        <f t="shared" si="164"/>
        <v>3.4</v>
      </c>
      <c r="BZ62" s="66" t="str">
        <f t="shared" si="137"/>
        <v>B</v>
      </c>
      <c r="CA62" s="66">
        <f t="shared" si="138"/>
        <v>2.8</v>
      </c>
      <c r="CB62" s="37">
        <f t="shared" si="139"/>
        <v>5</v>
      </c>
      <c r="CC62" s="40">
        <f>'2NDML'!Z62</f>
        <v>4</v>
      </c>
      <c r="CD62" s="38">
        <f t="shared" si="21"/>
        <v>2</v>
      </c>
      <c r="CE62" s="39" t="str">
        <f t="shared" si="72"/>
        <v>A</v>
      </c>
      <c r="CF62" s="39">
        <f t="shared" si="73"/>
        <v>3.6</v>
      </c>
      <c r="CG62" s="37">
        <f t="shared" si="140"/>
        <v>20</v>
      </c>
      <c r="CH62" s="40">
        <f>'2NDML'!AA62</f>
        <v>18</v>
      </c>
      <c r="CI62" s="38">
        <f t="shared" si="23"/>
        <v>2</v>
      </c>
      <c r="CJ62" s="39" t="str">
        <f t="shared" si="74"/>
        <v>A+</v>
      </c>
      <c r="CK62" s="39">
        <f t="shared" si="75"/>
        <v>4</v>
      </c>
      <c r="CL62" s="40">
        <f>'2NDML'!AB62</f>
        <v>22</v>
      </c>
      <c r="CM62" s="39" t="str">
        <f t="shared" si="165"/>
        <v>A</v>
      </c>
      <c r="CN62" s="39">
        <f t="shared" si="166"/>
        <v>3.8</v>
      </c>
      <c r="CO62" s="66" t="str">
        <f t="shared" si="141"/>
        <v>A</v>
      </c>
      <c r="CP62" s="66">
        <f t="shared" si="142"/>
        <v>3.6</v>
      </c>
      <c r="CQ62" s="37">
        <f t="shared" si="143"/>
        <v>5</v>
      </c>
      <c r="CR62" s="40">
        <f>'2NDML'!AD62</f>
        <v>4</v>
      </c>
      <c r="CS62" s="38">
        <f t="shared" si="25"/>
        <v>2</v>
      </c>
      <c r="CT62" s="39" t="str">
        <f t="shared" si="80"/>
        <v>A</v>
      </c>
      <c r="CU62" s="39">
        <f t="shared" si="81"/>
        <v>3.6</v>
      </c>
      <c r="CV62" s="37">
        <f t="shared" si="144"/>
        <v>20</v>
      </c>
      <c r="CW62" s="40">
        <f>'2NDML'!AE62</f>
        <v>18</v>
      </c>
      <c r="CX62" s="38">
        <f t="shared" si="27"/>
        <v>2</v>
      </c>
      <c r="CY62" s="39" t="str">
        <f t="shared" si="82"/>
        <v>A+</v>
      </c>
      <c r="CZ62" s="39">
        <f t="shared" si="83"/>
        <v>4</v>
      </c>
      <c r="DA62" s="40">
        <f>'2NDML'!AF62</f>
        <v>22</v>
      </c>
      <c r="DB62" s="39" t="str">
        <f t="shared" si="167"/>
        <v>A</v>
      </c>
      <c r="DC62" s="39">
        <f t="shared" si="168"/>
        <v>3.8</v>
      </c>
      <c r="DD62" s="66" t="str">
        <f t="shared" si="145"/>
        <v>A</v>
      </c>
      <c r="DE62" s="66">
        <f t="shared" si="146"/>
        <v>3.6</v>
      </c>
      <c r="DF62" s="37">
        <f t="shared" si="147"/>
        <v>5</v>
      </c>
      <c r="DG62" s="40">
        <f>'2NDML'!AH62</f>
        <v>2</v>
      </c>
      <c r="DH62" s="38">
        <f t="shared" si="29"/>
        <v>2</v>
      </c>
      <c r="DI62" s="39" t="str">
        <f t="shared" si="88"/>
        <v>C</v>
      </c>
      <c r="DJ62" s="39">
        <f t="shared" si="89"/>
        <v>2</v>
      </c>
      <c r="DK62" s="37">
        <f t="shared" si="148"/>
        <v>20</v>
      </c>
      <c r="DL62" s="40">
        <f>'2NDML'!AI62</f>
        <v>18</v>
      </c>
      <c r="DM62" s="38">
        <f t="shared" si="31"/>
        <v>2</v>
      </c>
      <c r="DN62" s="39" t="str">
        <f t="shared" si="90"/>
        <v>A+</v>
      </c>
      <c r="DO62" s="39">
        <f t="shared" si="91"/>
        <v>4</v>
      </c>
      <c r="DP62" s="40">
        <f>'2NDML'!AJ62</f>
        <v>20</v>
      </c>
      <c r="DQ62" s="39" t="str">
        <f t="shared" si="169"/>
        <v>B</v>
      </c>
      <c r="DR62" s="39">
        <f t="shared" si="170"/>
        <v>3</v>
      </c>
      <c r="DS62" s="66" t="str">
        <f t="shared" si="149"/>
        <v>A</v>
      </c>
      <c r="DT62" s="66">
        <f t="shared" si="150"/>
        <v>3.6</v>
      </c>
      <c r="DU62" s="35">
        <f t="shared" si="96"/>
        <v>37</v>
      </c>
      <c r="DV62" s="35">
        <f t="shared" si="171"/>
        <v>113.4</v>
      </c>
      <c r="DW62" s="35">
        <f t="shared" si="152"/>
        <v>113.4</v>
      </c>
      <c r="DX62" s="35" t="str">
        <f t="shared" si="172"/>
        <v/>
      </c>
      <c r="DY62" s="35">
        <f t="shared" si="173"/>
        <v>3.06</v>
      </c>
      <c r="DZ62" s="67">
        <f t="shared" si="101"/>
        <v>3.06</v>
      </c>
      <c r="EA62" s="35">
        <f t="shared" si="154"/>
        <v>6</v>
      </c>
      <c r="EB62" s="28">
        <f>'2NDML'!AO62</f>
        <v>67</v>
      </c>
    </row>
    <row r="63" spans="1:132" ht="19.5">
      <c r="A63" s="4">
        <f>'2NDML'!A63</f>
        <v>54</v>
      </c>
      <c r="B63" s="4" t="str">
        <f>'2NDML'!B63</f>
        <v>ST0790106</v>
      </c>
      <c r="C63" s="4">
        <f>'2NDML'!C63</f>
        <v>200325</v>
      </c>
      <c r="D63" s="4" t="str">
        <f>'2NDML'!D63</f>
        <v>SOPHIYA SHRESTHA</v>
      </c>
      <c r="E63" s="37">
        <f t="shared" si="119"/>
        <v>10</v>
      </c>
      <c r="F63" s="40">
        <f>'2NDML'!F63</f>
        <v>6</v>
      </c>
      <c r="G63" s="38">
        <f t="shared" si="1"/>
        <v>2.5</v>
      </c>
      <c r="H63" s="39" t="str">
        <f t="shared" si="32"/>
        <v>B</v>
      </c>
      <c r="I63" s="39">
        <f t="shared" si="33"/>
        <v>2.8</v>
      </c>
      <c r="J63" s="37">
        <f t="shared" si="120"/>
        <v>40</v>
      </c>
      <c r="K63" s="40">
        <f>'2NDML'!G63</f>
        <v>23</v>
      </c>
      <c r="L63" s="38">
        <f t="shared" si="3"/>
        <v>2.5</v>
      </c>
      <c r="M63" s="39" t="str">
        <f t="shared" si="34"/>
        <v>C+</v>
      </c>
      <c r="N63" s="39">
        <f t="shared" si="35"/>
        <v>2.4</v>
      </c>
      <c r="O63" s="40">
        <f>'2NDML'!H63</f>
        <v>29</v>
      </c>
      <c r="P63" s="39" t="str">
        <f t="shared" si="155"/>
        <v>C+</v>
      </c>
      <c r="Q63" s="39">
        <f t="shared" si="156"/>
        <v>2.6</v>
      </c>
      <c r="R63" s="66" t="str">
        <f t="shared" si="121"/>
        <v>C+</v>
      </c>
      <c r="S63" s="66">
        <f t="shared" si="122"/>
        <v>2.4</v>
      </c>
      <c r="T63" s="37">
        <f t="shared" si="123"/>
        <v>10</v>
      </c>
      <c r="U63" s="40">
        <f>'2NDML'!J63</f>
        <v>6</v>
      </c>
      <c r="V63" s="38">
        <f t="shared" si="5"/>
        <v>2.5</v>
      </c>
      <c r="W63" s="39" t="str">
        <f t="shared" si="40"/>
        <v>B</v>
      </c>
      <c r="X63" s="39">
        <f t="shared" si="41"/>
        <v>2.8</v>
      </c>
      <c r="Y63" s="37">
        <f t="shared" si="124"/>
        <v>40</v>
      </c>
      <c r="Z63" s="40">
        <f>'2NDML'!K63</f>
        <v>24</v>
      </c>
      <c r="AA63" s="38">
        <f t="shared" si="7"/>
        <v>2.5</v>
      </c>
      <c r="AB63" s="39" t="str">
        <f t="shared" si="42"/>
        <v>B</v>
      </c>
      <c r="AC63" s="39">
        <f t="shared" si="43"/>
        <v>2.8</v>
      </c>
      <c r="AD63" s="40">
        <f>'2NDML'!L63</f>
        <v>30</v>
      </c>
      <c r="AE63" s="39" t="str">
        <f t="shared" si="157"/>
        <v>B</v>
      </c>
      <c r="AF63" s="39">
        <f t="shared" si="158"/>
        <v>2.8</v>
      </c>
      <c r="AG63" s="66" t="str">
        <f t="shared" si="125"/>
        <v>B</v>
      </c>
      <c r="AH63" s="66">
        <f t="shared" si="126"/>
        <v>2.8</v>
      </c>
      <c r="AI63" s="37">
        <f t="shared" si="127"/>
        <v>10</v>
      </c>
      <c r="AJ63" s="40">
        <f>'2NDML'!N63</f>
        <v>7</v>
      </c>
      <c r="AK63" s="38">
        <f t="shared" si="9"/>
        <v>2.5</v>
      </c>
      <c r="AL63" s="39" t="str">
        <f t="shared" si="48"/>
        <v>B+</v>
      </c>
      <c r="AM63" s="39">
        <f t="shared" si="49"/>
        <v>3.2</v>
      </c>
      <c r="AN63" s="37">
        <f t="shared" si="128"/>
        <v>40</v>
      </c>
      <c r="AO63" s="40">
        <f>'2NDML'!O63</f>
        <v>24</v>
      </c>
      <c r="AP63" s="38">
        <f t="shared" si="11"/>
        <v>2.5</v>
      </c>
      <c r="AQ63" s="39" t="str">
        <f t="shared" si="50"/>
        <v>B</v>
      </c>
      <c r="AR63" s="39">
        <f t="shared" si="51"/>
        <v>2.8</v>
      </c>
      <c r="AS63" s="40">
        <f>'2NDML'!P63</f>
        <v>31</v>
      </c>
      <c r="AT63" s="39" t="str">
        <f t="shared" si="159"/>
        <v>B</v>
      </c>
      <c r="AU63" s="39">
        <f t="shared" si="160"/>
        <v>3</v>
      </c>
      <c r="AV63" s="66" t="str">
        <f t="shared" si="129"/>
        <v>B</v>
      </c>
      <c r="AW63" s="66">
        <f t="shared" si="130"/>
        <v>2.8</v>
      </c>
      <c r="AX63" s="37">
        <f t="shared" si="131"/>
        <v>10</v>
      </c>
      <c r="AY63" s="40">
        <f>'2NDML'!R63</f>
        <v>5</v>
      </c>
      <c r="AZ63" s="38">
        <f t="shared" si="13"/>
        <v>2.5</v>
      </c>
      <c r="BA63" s="39" t="str">
        <f t="shared" si="56"/>
        <v>C+</v>
      </c>
      <c r="BB63" s="39">
        <f t="shared" si="57"/>
        <v>2.4</v>
      </c>
      <c r="BC63" s="37">
        <f t="shared" si="132"/>
        <v>40</v>
      </c>
      <c r="BD63" s="40">
        <f>'2NDML'!S63</f>
        <v>22</v>
      </c>
      <c r="BE63" s="38">
        <f t="shared" si="15"/>
        <v>2.5</v>
      </c>
      <c r="BF63" s="39" t="str">
        <f t="shared" si="58"/>
        <v>C+</v>
      </c>
      <c r="BG63" s="39">
        <f t="shared" si="59"/>
        <v>2.4</v>
      </c>
      <c r="BH63" s="40">
        <f>'2NDML'!T63</f>
        <v>27</v>
      </c>
      <c r="BI63" s="39" t="str">
        <f t="shared" si="161"/>
        <v>C+</v>
      </c>
      <c r="BJ63" s="39">
        <f t="shared" si="162"/>
        <v>2.4</v>
      </c>
      <c r="BK63" s="66" t="str">
        <f t="shared" si="133"/>
        <v>C+</v>
      </c>
      <c r="BL63" s="66">
        <f t="shared" si="134"/>
        <v>2.4</v>
      </c>
      <c r="BM63" s="37">
        <f t="shared" si="135"/>
        <v>10</v>
      </c>
      <c r="BN63" s="40">
        <f>'2NDML'!V63</f>
        <v>9</v>
      </c>
      <c r="BO63" s="38">
        <f t="shared" si="17"/>
        <v>2.5</v>
      </c>
      <c r="BP63" s="39" t="str">
        <f t="shared" si="64"/>
        <v>A+</v>
      </c>
      <c r="BQ63" s="39">
        <f t="shared" si="65"/>
        <v>4</v>
      </c>
      <c r="BR63" s="37">
        <f t="shared" si="136"/>
        <v>40</v>
      </c>
      <c r="BS63" s="40">
        <f>'2NDML'!W63</f>
        <v>24</v>
      </c>
      <c r="BT63" s="38">
        <f t="shared" si="19"/>
        <v>2.5</v>
      </c>
      <c r="BU63" s="39" t="str">
        <f t="shared" si="66"/>
        <v>B</v>
      </c>
      <c r="BV63" s="39">
        <f t="shared" si="67"/>
        <v>2.8</v>
      </c>
      <c r="BW63" s="40">
        <f>'2NDML'!X63</f>
        <v>33</v>
      </c>
      <c r="BX63" s="39" t="str">
        <f t="shared" si="163"/>
        <v>B+</v>
      </c>
      <c r="BY63" s="39">
        <f t="shared" si="164"/>
        <v>3.4</v>
      </c>
      <c r="BZ63" s="66" t="str">
        <f t="shared" si="137"/>
        <v>B</v>
      </c>
      <c r="CA63" s="66">
        <f t="shared" si="138"/>
        <v>2.8</v>
      </c>
      <c r="CB63" s="37">
        <f t="shared" si="139"/>
        <v>5</v>
      </c>
      <c r="CC63" s="40">
        <f>'2NDML'!Z63</f>
        <v>4</v>
      </c>
      <c r="CD63" s="38">
        <f t="shared" si="21"/>
        <v>2</v>
      </c>
      <c r="CE63" s="39" t="str">
        <f t="shared" si="72"/>
        <v>A</v>
      </c>
      <c r="CF63" s="39">
        <f t="shared" si="73"/>
        <v>3.6</v>
      </c>
      <c r="CG63" s="37">
        <f t="shared" si="140"/>
        <v>20</v>
      </c>
      <c r="CH63" s="40">
        <f>'2NDML'!AA63</f>
        <v>18</v>
      </c>
      <c r="CI63" s="38">
        <f t="shared" si="23"/>
        <v>2</v>
      </c>
      <c r="CJ63" s="39" t="str">
        <f t="shared" si="74"/>
        <v>A+</v>
      </c>
      <c r="CK63" s="39">
        <f t="shared" si="75"/>
        <v>4</v>
      </c>
      <c r="CL63" s="40">
        <f>'2NDML'!AB63</f>
        <v>22</v>
      </c>
      <c r="CM63" s="39" t="str">
        <f t="shared" si="165"/>
        <v>A</v>
      </c>
      <c r="CN63" s="39">
        <f t="shared" si="166"/>
        <v>3.8</v>
      </c>
      <c r="CO63" s="66" t="str">
        <f t="shared" si="141"/>
        <v>A</v>
      </c>
      <c r="CP63" s="66">
        <f t="shared" si="142"/>
        <v>3.6</v>
      </c>
      <c r="CQ63" s="37">
        <f t="shared" si="143"/>
        <v>5</v>
      </c>
      <c r="CR63" s="40">
        <f>'2NDML'!AD63</f>
        <v>4</v>
      </c>
      <c r="CS63" s="38">
        <f t="shared" si="25"/>
        <v>2</v>
      </c>
      <c r="CT63" s="39" t="str">
        <f t="shared" si="80"/>
        <v>A</v>
      </c>
      <c r="CU63" s="39">
        <f t="shared" si="81"/>
        <v>3.6</v>
      </c>
      <c r="CV63" s="37">
        <f t="shared" si="144"/>
        <v>20</v>
      </c>
      <c r="CW63" s="40">
        <f>'2NDML'!AE63</f>
        <v>18</v>
      </c>
      <c r="CX63" s="38">
        <f t="shared" si="27"/>
        <v>2</v>
      </c>
      <c r="CY63" s="39" t="str">
        <f t="shared" si="82"/>
        <v>A+</v>
      </c>
      <c r="CZ63" s="39">
        <f t="shared" si="83"/>
        <v>4</v>
      </c>
      <c r="DA63" s="40">
        <f>'2NDML'!AF63</f>
        <v>22</v>
      </c>
      <c r="DB63" s="39" t="str">
        <f t="shared" si="167"/>
        <v>A</v>
      </c>
      <c r="DC63" s="39">
        <f t="shared" si="168"/>
        <v>3.8</v>
      </c>
      <c r="DD63" s="66" t="str">
        <f t="shared" si="145"/>
        <v>A</v>
      </c>
      <c r="DE63" s="66">
        <f t="shared" si="146"/>
        <v>3.6</v>
      </c>
      <c r="DF63" s="37">
        <f t="shared" si="147"/>
        <v>5</v>
      </c>
      <c r="DG63" s="40">
        <f>'2NDML'!AH63</f>
        <v>2</v>
      </c>
      <c r="DH63" s="38">
        <f t="shared" si="29"/>
        <v>2</v>
      </c>
      <c r="DI63" s="39" t="str">
        <f t="shared" si="88"/>
        <v>C</v>
      </c>
      <c r="DJ63" s="39">
        <f t="shared" si="89"/>
        <v>2</v>
      </c>
      <c r="DK63" s="37">
        <f t="shared" si="148"/>
        <v>20</v>
      </c>
      <c r="DL63" s="40">
        <f>'2NDML'!AI63</f>
        <v>18</v>
      </c>
      <c r="DM63" s="38">
        <f t="shared" si="31"/>
        <v>2</v>
      </c>
      <c r="DN63" s="39" t="str">
        <f t="shared" si="90"/>
        <v>A+</v>
      </c>
      <c r="DO63" s="39">
        <f t="shared" si="91"/>
        <v>4</v>
      </c>
      <c r="DP63" s="40">
        <f>'2NDML'!AJ63</f>
        <v>20</v>
      </c>
      <c r="DQ63" s="39" t="str">
        <f t="shared" si="169"/>
        <v>B</v>
      </c>
      <c r="DR63" s="39">
        <f t="shared" si="170"/>
        <v>3</v>
      </c>
      <c r="DS63" s="66" t="str">
        <f t="shared" si="149"/>
        <v>A</v>
      </c>
      <c r="DT63" s="66">
        <f t="shared" si="150"/>
        <v>3.6</v>
      </c>
      <c r="DU63" s="35">
        <f t="shared" si="96"/>
        <v>37</v>
      </c>
      <c r="DV63" s="35">
        <f t="shared" si="171"/>
        <v>113.4</v>
      </c>
      <c r="DW63" s="35">
        <f t="shared" si="152"/>
        <v>113.4</v>
      </c>
      <c r="DX63" s="35" t="str">
        <f t="shared" si="172"/>
        <v/>
      </c>
      <c r="DY63" s="35">
        <f t="shared" si="173"/>
        <v>3.06</v>
      </c>
      <c r="DZ63" s="67">
        <f t="shared" si="101"/>
        <v>3.06</v>
      </c>
      <c r="EA63" s="35">
        <f t="shared" si="154"/>
        <v>6</v>
      </c>
      <c r="EB63" s="28">
        <f>'2NDML'!AO63</f>
        <v>68</v>
      </c>
    </row>
    <row r="64" spans="1:132" ht="19.5">
      <c r="A64" s="4">
        <f>'2NDML'!A64</f>
        <v>55</v>
      </c>
      <c r="B64" s="4" t="str">
        <f>'2NDML'!B64</f>
        <v>ST0790117</v>
      </c>
      <c r="C64" s="4">
        <f>'2NDML'!C64</f>
        <v>200326</v>
      </c>
      <c r="D64" s="4" t="str">
        <f>'2NDML'!D64</f>
        <v>SRISHTI MAGAR</v>
      </c>
      <c r="E64" s="37">
        <f t="shared" si="119"/>
        <v>10</v>
      </c>
      <c r="F64" s="40">
        <f>'2NDML'!F64</f>
        <v>6</v>
      </c>
      <c r="G64" s="38">
        <f t="shared" si="1"/>
        <v>2.5</v>
      </c>
      <c r="H64" s="39" t="str">
        <f t="shared" si="32"/>
        <v>B</v>
      </c>
      <c r="I64" s="39">
        <f t="shared" si="33"/>
        <v>2.8</v>
      </c>
      <c r="J64" s="37">
        <f t="shared" si="120"/>
        <v>40</v>
      </c>
      <c r="K64" s="40">
        <f>'2NDML'!G64</f>
        <v>23</v>
      </c>
      <c r="L64" s="38">
        <f t="shared" si="3"/>
        <v>2.5</v>
      </c>
      <c r="M64" s="39" t="str">
        <f t="shared" si="34"/>
        <v>C+</v>
      </c>
      <c r="N64" s="39">
        <f t="shared" si="35"/>
        <v>2.4</v>
      </c>
      <c r="O64" s="40">
        <f>'2NDML'!H64</f>
        <v>29</v>
      </c>
      <c r="P64" s="39" t="str">
        <f t="shared" si="155"/>
        <v>C+</v>
      </c>
      <c r="Q64" s="39">
        <f t="shared" si="156"/>
        <v>2.6</v>
      </c>
      <c r="R64" s="66" t="str">
        <f t="shared" si="121"/>
        <v>C+</v>
      </c>
      <c r="S64" s="66">
        <f t="shared" si="122"/>
        <v>2.4</v>
      </c>
      <c r="T64" s="37">
        <f t="shared" si="123"/>
        <v>10</v>
      </c>
      <c r="U64" s="40">
        <f>'2NDML'!J64</f>
        <v>6</v>
      </c>
      <c r="V64" s="38">
        <f t="shared" si="5"/>
        <v>2.5</v>
      </c>
      <c r="W64" s="39" t="str">
        <f t="shared" si="40"/>
        <v>B</v>
      </c>
      <c r="X64" s="39">
        <f t="shared" si="41"/>
        <v>2.8</v>
      </c>
      <c r="Y64" s="37">
        <f t="shared" si="124"/>
        <v>40</v>
      </c>
      <c r="Z64" s="40">
        <f>'2NDML'!K64</f>
        <v>24</v>
      </c>
      <c r="AA64" s="38">
        <f t="shared" si="7"/>
        <v>2.5</v>
      </c>
      <c r="AB64" s="39" t="str">
        <f t="shared" si="42"/>
        <v>B</v>
      </c>
      <c r="AC64" s="39">
        <f t="shared" si="43"/>
        <v>2.8</v>
      </c>
      <c r="AD64" s="40">
        <f>'2NDML'!L64</f>
        <v>30</v>
      </c>
      <c r="AE64" s="39" t="str">
        <f t="shared" si="157"/>
        <v>B</v>
      </c>
      <c r="AF64" s="39">
        <f t="shared" si="158"/>
        <v>2.8</v>
      </c>
      <c r="AG64" s="66" t="str">
        <f t="shared" si="125"/>
        <v>B</v>
      </c>
      <c r="AH64" s="66">
        <f t="shared" si="126"/>
        <v>2.8</v>
      </c>
      <c r="AI64" s="37">
        <f t="shared" si="127"/>
        <v>10</v>
      </c>
      <c r="AJ64" s="40">
        <f>'2NDML'!N64</f>
        <v>7</v>
      </c>
      <c r="AK64" s="38">
        <f t="shared" si="9"/>
        <v>2.5</v>
      </c>
      <c r="AL64" s="39" t="str">
        <f t="shared" si="48"/>
        <v>B+</v>
      </c>
      <c r="AM64" s="39">
        <f t="shared" si="49"/>
        <v>3.2</v>
      </c>
      <c r="AN64" s="37">
        <f t="shared" si="128"/>
        <v>40</v>
      </c>
      <c r="AO64" s="40">
        <f>'2NDML'!O64</f>
        <v>24</v>
      </c>
      <c r="AP64" s="38">
        <f t="shared" si="11"/>
        <v>2.5</v>
      </c>
      <c r="AQ64" s="39" t="str">
        <f t="shared" si="50"/>
        <v>B</v>
      </c>
      <c r="AR64" s="39">
        <f t="shared" si="51"/>
        <v>2.8</v>
      </c>
      <c r="AS64" s="40">
        <f>'2NDML'!P64</f>
        <v>31</v>
      </c>
      <c r="AT64" s="39" t="str">
        <f t="shared" si="159"/>
        <v>B</v>
      </c>
      <c r="AU64" s="39">
        <f t="shared" si="160"/>
        <v>3</v>
      </c>
      <c r="AV64" s="66" t="str">
        <f t="shared" si="129"/>
        <v>B</v>
      </c>
      <c r="AW64" s="66">
        <f t="shared" si="130"/>
        <v>2.8</v>
      </c>
      <c r="AX64" s="37">
        <f t="shared" si="131"/>
        <v>10</v>
      </c>
      <c r="AY64" s="40">
        <f>'2NDML'!R64</f>
        <v>5</v>
      </c>
      <c r="AZ64" s="38">
        <f t="shared" si="13"/>
        <v>2.5</v>
      </c>
      <c r="BA64" s="39" t="str">
        <f t="shared" si="56"/>
        <v>C+</v>
      </c>
      <c r="BB64" s="39">
        <f t="shared" si="57"/>
        <v>2.4</v>
      </c>
      <c r="BC64" s="37">
        <f t="shared" si="132"/>
        <v>40</v>
      </c>
      <c r="BD64" s="40">
        <f>'2NDML'!S64</f>
        <v>22</v>
      </c>
      <c r="BE64" s="38">
        <f t="shared" si="15"/>
        <v>2.5</v>
      </c>
      <c r="BF64" s="39" t="str">
        <f t="shared" si="58"/>
        <v>C+</v>
      </c>
      <c r="BG64" s="39">
        <f t="shared" si="59"/>
        <v>2.4</v>
      </c>
      <c r="BH64" s="40">
        <f>'2NDML'!T64</f>
        <v>27</v>
      </c>
      <c r="BI64" s="39" t="str">
        <f t="shared" si="161"/>
        <v>C+</v>
      </c>
      <c r="BJ64" s="39">
        <f t="shared" si="162"/>
        <v>2.4</v>
      </c>
      <c r="BK64" s="66" t="str">
        <f t="shared" si="133"/>
        <v>C+</v>
      </c>
      <c r="BL64" s="66">
        <f t="shared" si="134"/>
        <v>2.4</v>
      </c>
      <c r="BM64" s="37">
        <f t="shared" si="135"/>
        <v>10</v>
      </c>
      <c r="BN64" s="40">
        <f>'2NDML'!V64</f>
        <v>9</v>
      </c>
      <c r="BO64" s="38">
        <f t="shared" si="17"/>
        <v>2.5</v>
      </c>
      <c r="BP64" s="39" t="str">
        <f t="shared" si="64"/>
        <v>A+</v>
      </c>
      <c r="BQ64" s="39">
        <f t="shared" si="65"/>
        <v>4</v>
      </c>
      <c r="BR64" s="37">
        <f t="shared" si="136"/>
        <v>40</v>
      </c>
      <c r="BS64" s="40">
        <f>'2NDML'!W64</f>
        <v>24</v>
      </c>
      <c r="BT64" s="38">
        <f t="shared" si="19"/>
        <v>2.5</v>
      </c>
      <c r="BU64" s="39" t="str">
        <f t="shared" si="66"/>
        <v>B</v>
      </c>
      <c r="BV64" s="39">
        <f t="shared" si="67"/>
        <v>2.8</v>
      </c>
      <c r="BW64" s="40">
        <f>'2NDML'!X64</f>
        <v>33</v>
      </c>
      <c r="BX64" s="39" t="str">
        <f t="shared" si="163"/>
        <v>B+</v>
      </c>
      <c r="BY64" s="39">
        <f t="shared" si="164"/>
        <v>3.4</v>
      </c>
      <c r="BZ64" s="66" t="str">
        <f t="shared" si="137"/>
        <v>B</v>
      </c>
      <c r="CA64" s="66">
        <f t="shared" si="138"/>
        <v>2.8</v>
      </c>
      <c r="CB64" s="37">
        <f t="shared" si="139"/>
        <v>5</v>
      </c>
      <c r="CC64" s="40">
        <f>'2NDML'!Z64</f>
        <v>4</v>
      </c>
      <c r="CD64" s="38">
        <f t="shared" si="21"/>
        <v>2</v>
      </c>
      <c r="CE64" s="39" t="str">
        <f t="shared" si="72"/>
        <v>A</v>
      </c>
      <c r="CF64" s="39">
        <f t="shared" si="73"/>
        <v>3.6</v>
      </c>
      <c r="CG64" s="37">
        <f t="shared" si="140"/>
        <v>20</v>
      </c>
      <c r="CH64" s="40">
        <f>'2NDML'!AA64</f>
        <v>18</v>
      </c>
      <c r="CI64" s="38">
        <f t="shared" si="23"/>
        <v>2</v>
      </c>
      <c r="CJ64" s="39" t="str">
        <f t="shared" si="74"/>
        <v>A+</v>
      </c>
      <c r="CK64" s="39">
        <f t="shared" si="75"/>
        <v>4</v>
      </c>
      <c r="CL64" s="40">
        <f>'2NDML'!AB64</f>
        <v>22</v>
      </c>
      <c r="CM64" s="39" t="str">
        <f t="shared" si="165"/>
        <v>A</v>
      </c>
      <c r="CN64" s="39">
        <f t="shared" si="166"/>
        <v>3.8</v>
      </c>
      <c r="CO64" s="66" t="str">
        <f t="shared" si="141"/>
        <v>A</v>
      </c>
      <c r="CP64" s="66">
        <f t="shared" si="142"/>
        <v>3.6</v>
      </c>
      <c r="CQ64" s="37">
        <f t="shared" si="143"/>
        <v>5</v>
      </c>
      <c r="CR64" s="40">
        <f>'2NDML'!AD64</f>
        <v>4</v>
      </c>
      <c r="CS64" s="38">
        <f t="shared" si="25"/>
        <v>2</v>
      </c>
      <c r="CT64" s="39" t="str">
        <f t="shared" si="80"/>
        <v>A</v>
      </c>
      <c r="CU64" s="39">
        <f t="shared" si="81"/>
        <v>3.6</v>
      </c>
      <c r="CV64" s="37">
        <f t="shared" si="144"/>
        <v>20</v>
      </c>
      <c r="CW64" s="40">
        <f>'2NDML'!AE64</f>
        <v>18</v>
      </c>
      <c r="CX64" s="38">
        <f t="shared" si="27"/>
        <v>2</v>
      </c>
      <c r="CY64" s="39" t="str">
        <f t="shared" si="82"/>
        <v>A+</v>
      </c>
      <c r="CZ64" s="39">
        <f t="shared" si="83"/>
        <v>4</v>
      </c>
      <c r="DA64" s="40">
        <f>'2NDML'!AF64</f>
        <v>22</v>
      </c>
      <c r="DB64" s="39" t="str">
        <f t="shared" si="167"/>
        <v>A</v>
      </c>
      <c r="DC64" s="39">
        <f t="shared" si="168"/>
        <v>3.8</v>
      </c>
      <c r="DD64" s="66" t="str">
        <f t="shared" si="145"/>
        <v>A</v>
      </c>
      <c r="DE64" s="66">
        <f t="shared" si="146"/>
        <v>3.6</v>
      </c>
      <c r="DF64" s="37">
        <f t="shared" si="147"/>
        <v>5</v>
      </c>
      <c r="DG64" s="40">
        <f>'2NDML'!AH64</f>
        <v>2</v>
      </c>
      <c r="DH64" s="38">
        <f t="shared" si="29"/>
        <v>2</v>
      </c>
      <c r="DI64" s="39" t="str">
        <f t="shared" si="88"/>
        <v>C</v>
      </c>
      <c r="DJ64" s="39">
        <f t="shared" si="89"/>
        <v>2</v>
      </c>
      <c r="DK64" s="37">
        <f t="shared" si="148"/>
        <v>20</v>
      </c>
      <c r="DL64" s="40">
        <f>'2NDML'!AI64</f>
        <v>18</v>
      </c>
      <c r="DM64" s="38">
        <f t="shared" si="31"/>
        <v>2</v>
      </c>
      <c r="DN64" s="39" t="str">
        <f t="shared" si="90"/>
        <v>A+</v>
      </c>
      <c r="DO64" s="39">
        <f t="shared" si="91"/>
        <v>4</v>
      </c>
      <c r="DP64" s="40">
        <f>'2NDML'!AJ64</f>
        <v>20</v>
      </c>
      <c r="DQ64" s="39" t="str">
        <f t="shared" si="169"/>
        <v>B</v>
      </c>
      <c r="DR64" s="39">
        <f t="shared" si="170"/>
        <v>3</v>
      </c>
      <c r="DS64" s="66" t="str">
        <f t="shared" si="149"/>
        <v>A</v>
      </c>
      <c r="DT64" s="66">
        <f t="shared" si="150"/>
        <v>3.6</v>
      </c>
      <c r="DU64" s="35">
        <f t="shared" si="96"/>
        <v>37</v>
      </c>
      <c r="DV64" s="35">
        <f t="shared" si="171"/>
        <v>113.4</v>
      </c>
      <c r="DW64" s="35">
        <f t="shared" si="152"/>
        <v>113.4</v>
      </c>
      <c r="DX64" s="35" t="str">
        <f t="shared" si="172"/>
        <v/>
      </c>
      <c r="DY64" s="35">
        <f t="shared" si="173"/>
        <v>3.06</v>
      </c>
      <c r="DZ64" s="67">
        <f t="shared" si="101"/>
        <v>3.06</v>
      </c>
      <c r="EA64" s="35">
        <f t="shared" si="154"/>
        <v>6</v>
      </c>
      <c r="EB64" s="28">
        <f>'2NDML'!AO64</f>
        <v>69</v>
      </c>
    </row>
    <row r="65" spans="1:132" ht="19.5">
      <c r="A65" s="4">
        <f>'2NDML'!A65</f>
        <v>56</v>
      </c>
      <c r="B65" s="4" t="str">
        <f>'2NDML'!B65</f>
        <v>ST0800026</v>
      </c>
      <c r="C65" s="4">
        <f>'2NDML'!C65</f>
        <v>200327</v>
      </c>
      <c r="D65" s="4" t="str">
        <f>'2NDML'!D65</f>
        <v>UPENDRA BK</v>
      </c>
      <c r="E65" s="37">
        <f t="shared" si="119"/>
        <v>10</v>
      </c>
      <c r="F65" s="40">
        <f>'2NDML'!F65</f>
        <v>6</v>
      </c>
      <c r="G65" s="38">
        <f t="shared" si="1"/>
        <v>2.5</v>
      </c>
      <c r="H65" s="39" t="str">
        <f t="shared" si="32"/>
        <v>B</v>
      </c>
      <c r="I65" s="39">
        <f t="shared" si="33"/>
        <v>2.8</v>
      </c>
      <c r="J65" s="37">
        <f t="shared" si="120"/>
        <v>40</v>
      </c>
      <c r="K65" s="40">
        <f>'2NDML'!G65</f>
        <v>23</v>
      </c>
      <c r="L65" s="38">
        <f t="shared" si="3"/>
        <v>2.5</v>
      </c>
      <c r="M65" s="39" t="str">
        <f t="shared" si="34"/>
        <v>C+</v>
      </c>
      <c r="N65" s="39">
        <f t="shared" si="35"/>
        <v>2.4</v>
      </c>
      <c r="O65" s="40">
        <f>'2NDML'!H65</f>
        <v>29</v>
      </c>
      <c r="P65" s="39" t="str">
        <f t="shared" si="155"/>
        <v>C+</v>
      </c>
      <c r="Q65" s="39">
        <f t="shared" si="156"/>
        <v>2.6</v>
      </c>
      <c r="R65" s="66" t="str">
        <f t="shared" si="121"/>
        <v>C+</v>
      </c>
      <c r="S65" s="66">
        <f t="shared" si="122"/>
        <v>2.4</v>
      </c>
      <c r="T65" s="37">
        <f t="shared" si="123"/>
        <v>10</v>
      </c>
      <c r="U65" s="40">
        <f>'2NDML'!J65</f>
        <v>6</v>
      </c>
      <c r="V65" s="38">
        <f t="shared" si="5"/>
        <v>2.5</v>
      </c>
      <c r="W65" s="39" t="str">
        <f t="shared" si="40"/>
        <v>B</v>
      </c>
      <c r="X65" s="39">
        <f t="shared" si="41"/>
        <v>2.8</v>
      </c>
      <c r="Y65" s="37">
        <f t="shared" si="124"/>
        <v>40</v>
      </c>
      <c r="Z65" s="40">
        <f>'2NDML'!K65</f>
        <v>24</v>
      </c>
      <c r="AA65" s="38">
        <f t="shared" si="7"/>
        <v>2.5</v>
      </c>
      <c r="AB65" s="39" t="str">
        <f t="shared" si="42"/>
        <v>B</v>
      </c>
      <c r="AC65" s="39">
        <f t="shared" si="43"/>
        <v>2.8</v>
      </c>
      <c r="AD65" s="40">
        <f>'2NDML'!L65</f>
        <v>30</v>
      </c>
      <c r="AE65" s="39" t="str">
        <f t="shared" si="157"/>
        <v>B</v>
      </c>
      <c r="AF65" s="39">
        <f t="shared" si="158"/>
        <v>2.8</v>
      </c>
      <c r="AG65" s="66" t="str">
        <f t="shared" si="125"/>
        <v>B</v>
      </c>
      <c r="AH65" s="66">
        <f t="shared" si="126"/>
        <v>2.8</v>
      </c>
      <c r="AI65" s="37">
        <f t="shared" si="127"/>
        <v>10</v>
      </c>
      <c r="AJ65" s="40">
        <f>'2NDML'!N65</f>
        <v>7</v>
      </c>
      <c r="AK65" s="38">
        <f t="shared" si="9"/>
        <v>2.5</v>
      </c>
      <c r="AL65" s="39" t="str">
        <f t="shared" si="48"/>
        <v>B+</v>
      </c>
      <c r="AM65" s="39">
        <f t="shared" si="49"/>
        <v>3.2</v>
      </c>
      <c r="AN65" s="37">
        <f t="shared" si="128"/>
        <v>40</v>
      </c>
      <c r="AO65" s="40">
        <f>'2NDML'!O65</f>
        <v>24</v>
      </c>
      <c r="AP65" s="38">
        <f t="shared" si="11"/>
        <v>2.5</v>
      </c>
      <c r="AQ65" s="39" t="str">
        <f t="shared" si="50"/>
        <v>B</v>
      </c>
      <c r="AR65" s="39">
        <f t="shared" si="51"/>
        <v>2.8</v>
      </c>
      <c r="AS65" s="40">
        <f>'2NDML'!P65</f>
        <v>31</v>
      </c>
      <c r="AT65" s="39" t="str">
        <f t="shared" si="159"/>
        <v>B</v>
      </c>
      <c r="AU65" s="39">
        <f t="shared" si="160"/>
        <v>3</v>
      </c>
      <c r="AV65" s="66" t="str">
        <f t="shared" si="129"/>
        <v>B</v>
      </c>
      <c r="AW65" s="66">
        <f t="shared" si="130"/>
        <v>2.8</v>
      </c>
      <c r="AX65" s="37">
        <f t="shared" si="131"/>
        <v>10</v>
      </c>
      <c r="AY65" s="40">
        <f>'2NDML'!R65</f>
        <v>5</v>
      </c>
      <c r="AZ65" s="38">
        <f t="shared" si="13"/>
        <v>2.5</v>
      </c>
      <c r="BA65" s="39" t="str">
        <f t="shared" si="56"/>
        <v>C+</v>
      </c>
      <c r="BB65" s="39">
        <f t="shared" si="57"/>
        <v>2.4</v>
      </c>
      <c r="BC65" s="37">
        <f t="shared" si="132"/>
        <v>40</v>
      </c>
      <c r="BD65" s="40">
        <f>'2NDML'!S65</f>
        <v>22</v>
      </c>
      <c r="BE65" s="38">
        <f t="shared" si="15"/>
        <v>2.5</v>
      </c>
      <c r="BF65" s="39" t="str">
        <f t="shared" si="58"/>
        <v>C+</v>
      </c>
      <c r="BG65" s="39">
        <f t="shared" si="59"/>
        <v>2.4</v>
      </c>
      <c r="BH65" s="40">
        <f>'2NDML'!T65</f>
        <v>27</v>
      </c>
      <c r="BI65" s="39" t="str">
        <f t="shared" si="161"/>
        <v>C+</v>
      </c>
      <c r="BJ65" s="39">
        <f t="shared" si="162"/>
        <v>2.4</v>
      </c>
      <c r="BK65" s="66" t="str">
        <f t="shared" si="133"/>
        <v>C+</v>
      </c>
      <c r="BL65" s="66">
        <f t="shared" si="134"/>
        <v>2.4</v>
      </c>
      <c r="BM65" s="37">
        <f t="shared" si="135"/>
        <v>10</v>
      </c>
      <c r="BN65" s="40">
        <f>'2NDML'!V65</f>
        <v>9</v>
      </c>
      <c r="BO65" s="38">
        <f t="shared" si="17"/>
        <v>2.5</v>
      </c>
      <c r="BP65" s="39" t="str">
        <f t="shared" si="64"/>
        <v>A+</v>
      </c>
      <c r="BQ65" s="39">
        <f t="shared" si="65"/>
        <v>4</v>
      </c>
      <c r="BR65" s="37">
        <f t="shared" si="136"/>
        <v>40</v>
      </c>
      <c r="BS65" s="40">
        <f>'2NDML'!W65</f>
        <v>24</v>
      </c>
      <c r="BT65" s="38">
        <f t="shared" si="19"/>
        <v>2.5</v>
      </c>
      <c r="BU65" s="39" t="str">
        <f t="shared" si="66"/>
        <v>B</v>
      </c>
      <c r="BV65" s="39">
        <f t="shared" si="67"/>
        <v>2.8</v>
      </c>
      <c r="BW65" s="40">
        <f>'2NDML'!X65</f>
        <v>33</v>
      </c>
      <c r="BX65" s="39" t="str">
        <f t="shared" si="163"/>
        <v>B+</v>
      </c>
      <c r="BY65" s="39">
        <f t="shared" si="164"/>
        <v>3.4</v>
      </c>
      <c r="BZ65" s="66" t="str">
        <f t="shared" si="137"/>
        <v>B</v>
      </c>
      <c r="CA65" s="66">
        <f t="shared" si="138"/>
        <v>2.8</v>
      </c>
      <c r="CB65" s="37">
        <f t="shared" si="139"/>
        <v>5</v>
      </c>
      <c r="CC65" s="40">
        <f>'2NDML'!Z65</f>
        <v>4</v>
      </c>
      <c r="CD65" s="38">
        <f t="shared" si="21"/>
        <v>2</v>
      </c>
      <c r="CE65" s="39" t="str">
        <f t="shared" si="72"/>
        <v>A</v>
      </c>
      <c r="CF65" s="39">
        <f t="shared" si="73"/>
        <v>3.6</v>
      </c>
      <c r="CG65" s="37">
        <f t="shared" si="140"/>
        <v>20</v>
      </c>
      <c r="CH65" s="40">
        <f>'2NDML'!AA65</f>
        <v>18</v>
      </c>
      <c r="CI65" s="38">
        <f t="shared" si="23"/>
        <v>2</v>
      </c>
      <c r="CJ65" s="39" t="str">
        <f t="shared" si="74"/>
        <v>A+</v>
      </c>
      <c r="CK65" s="39">
        <f t="shared" si="75"/>
        <v>4</v>
      </c>
      <c r="CL65" s="40">
        <f>'2NDML'!AB65</f>
        <v>22</v>
      </c>
      <c r="CM65" s="39" t="str">
        <f t="shared" si="165"/>
        <v>A</v>
      </c>
      <c r="CN65" s="39">
        <f t="shared" si="166"/>
        <v>3.8</v>
      </c>
      <c r="CO65" s="66" t="str">
        <f t="shared" si="141"/>
        <v>A</v>
      </c>
      <c r="CP65" s="66">
        <f t="shared" si="142"/>
        <v>3.6</v>
      </c>
      <c r="CQ65" s="37">
        <f t="shared" si="143"/>
        <v>5</v>
      </c>
      <c r="CR65" s="40">
        <f>'2NDML'!AD65</f>
        <v>4</v>
      </c>
      <c r="CS65" s="38">
        <f t="shared" si="25"/>
        <v>2</v>
      </c>
      <c r="CT65" s="39" t="str">
        <f t="shared" si="80"/>
        <v>A</v>
      </c>
      <c r="CU65" s="39">
        <f t="shared" si="81"/>
        <v>3.6</v>
      </c>
      <c r="CV65" s="37">
        <f t="shared" si="144"/>
        <v>20</v>
      </c>
      <c r="CW65" s="40">
        <f>'2NDML'!AE65</f>
        <v>18</v>
      </c>
      <c r="CX65" s="38">
        <f t="shared" si="27"/>
        <v>2</v>
      </c>
      <c r="CY65" s="39" t="str">
        <f t="shared" si="82"/>
        <v>A+</v>
      </c>
      <c r="CZ65" s="39">
        <f t="shared" si="83"/>
        <v>4</v>
      </c>
      <c r="DA65" s="40">
        <f>'2NDML'!AF65</f>
        <v>22</v>
      </c>
      <c r="DB65" s="39" t="str">
        <f t="shared" si="167"/>
        <v>A</v>
      </c>
      <c r="DC65" s="39">
        <f t="shared" si="168"/>
        <v>3.8</v>
      </c>
      <c r="DD65" s="66" t="str">
        <f t="shared" si="145"/>
        <v>A</v>
      </c>
      <c r="DE65" s="66">
        <f t="shared" si="146"/>
        <v>3.6</v>
      </c>
      <c r="DF65" s="37">
        <f t="shared" si="147"/>
        <v>5</v>
      </c>
      <c r="DG65" s="40">
        <f>'2NDML'!AH65</f>
        <v>2</v>
      </c>
      <c r="DH65" s="38">
        <f t="shared" si="29"/>
        <v>2</v>
      </c>
      <c r="DI65" s="39" t="str">
        <f t="shared" si="88"/>
        <v>C</v>
      </c>
      <c r="DJ65" s="39">
        <f t="shared" si="89"/>
        <v>2</v>
      </c>
      <c r="DK65" s="37">
        <f t="shared" si="148"/>
        <v>20</v>
      </c>
      <c r="DL65" s="40">
        <f>'2NDML'!AI65</f>
        <v>18</v>
      </c>
      <c r="DM65" s="38">
        <f t="shared" si="31"/>
        <v>2</v>
      </c>
      <c r="DN65" s="39" t="str">
        <f t="shared" si="90"/>
        <v>A+</v>
      </c>
      <c r="DO65" s="39">
        <f t="shared" si="91"/>
        <v>4</v>
      </c>
      <c r="DP65" s="40">
        <f>'2NDML'!AJ65</f>
        <v>20</v>
      </c>
      <c r="DQ65" s="39" t="str">
        <f t="shared" si="169"/>
        <v>B</v>
      </c>
      <c r="DR65" s="39">
        <f t="shared" si="170"/>
        <v>3</v>
      </c>
      <c r="DS65" s="66" t="str">
        <f t="shared" si="149"/>
        <v>A</v>
      </c>
      <c r="DT65" s="66">
        <f t="shared" si="150"/>
        <v>3.6</v>
      </c>
      <c r="DU65" s="35">
        <f t="shared" si="96"/>
        <v>37</v>
      </c>
      <c r="DV65" s="35">
        <f t="shared" si="171"/>
        <v>113.4</v>
      </c>
      <c r="DW65" s="35">
        <f t="shared" si="152"/>
        <v>113.4</v>
      </c>
      <c r="DX65" s="35" t="str">
        <f t="shared" si="172"/>
        <v/>
      </c>
      <c r="DY65" s="35">
        <f t="shared" si="173"/>
        <v>3.06</v>
      </c>
      <c r="DZ65" s="67">
        <f t="shared" si="101"/>
        <v>3.06</v>
      </c>
      <c r="EA65" s="35">
        <f t="shared" si="154"/>
        <v>6</v>
      </c>
      <c r="EB65" s="28">
        <f>'2NDML'!AO65</f>
        <v>70</v>
      </c>
    </row>
    <row r="66" spans="1:132" ht="19.5">
      <c r="A66" s="4"/>
      <c r="B66" s="4"/>
      <c r="C66" s="4"/>
      <c r="D66" s="4"/>
      <c r="E66" s="37"/>
      <c r="F66" s="40"/>
      <c r="G66" s="38"/>
      <c r="H66" s="39"/>
      <c r="I66" s="39"/>
      <c r="J66" s="37"/>
      <c r="K66" s="40"/>
      <c r="L66" s="38"/>
      <c r="M66" s="39"/>
      <c r="N66" s="39"/>
      <c r="O66" s="40"/>
      <c r="P66" s="39"/>
      <c r="Q66" s="39"/>
      <c r="R66" s="66"/>
      <c r="S66" s="66"/>
      <c r="T66" s="37"/>
      <c r="U66" s="40"/>
      <c r="V66" s="38"/>
      <c r="W66" s="39"/>
      <c r="X66" s="39"/>
      <c r="Y66" s="37"/>
      <c r="Z66" s="40"/>
      <c r="AA66" s="38"/>
      <c r="AB66" s="39"/>
      <c r="AC66" s="39"/>
      <c r="AD66" s="40"/>
      <c r="AE66" s="39"/>
      <c r="AF66" s="39"/>
      <c r="AG66" s="66"/>
      <c r="AH66" s="66"/>
      <c r="AI66" s="37"/>
      <c r="AJ66" s="40"/>
      <c r="AK66" s="38"/>
      <c r="AL66" s="39"/>
      <c r="AM66" s="39"/>
      <c r="AN66" s="37"/>
      <c r="AO66" s="40"/>
      <c r="AP66" s="38"/>
      <c r="AQ66" s="39"/>
      <c r="AR66" s="39"/>
      <c r="AS66" s="40"/>
      <c r="AT66" s="39"/>
      <c r="AU66" s="39"/>
      <c r="AV66" s="66"/>
      <c r="AW66" s="66"/>
      <c r="AX66" s="37"/>
      <c r="AY66" s="40"/>
      <c r="AZ66" s="38"/>
      <c r="BA66" s="39"/>
      <c r="BB66" s="39"/>
      <c r="BC66" s="37"/>
      <c r="BD66" s="40"/>
      <c r="BE66" s="38"/>
      <c r="BF66" s="39"/>
      <c r="BG66" s="39"/>
      <c r="BH66" s="40"/>
      <c r="BI66" s="39"/>
      <c r="BJ66" s="39"/>
      <c r="BK66" s="66"/>
      <c r="BL66" s="66"/>
      <c r="BM66" s="37"/>
      <c r="BN66" s="40"/>
      <c r="BO66" s="38"/>
      <c r="BP66" s="39"/>
      <c r="BQ66" s="39"/>
      <c r="BR66" s="37"/>
      <c r="BS66" s="40"/>
      <c r="BT66" s="38"/>
      <c r="BU66" s="39"/>
      <c r="BV66" s="39"/>
      <c r="BW66" s="40"/>
      <c r="BX66" s="39"/>
      <c r="BY66" s="39"/>
      <c r="BZ66" s="66"/>
      <c r="CA66" s="66"/>
      <c r="CB66" s="37"/>
      <c r="CC66" s="40"/>
      <c r="CD66" s="38"/>
      <c r="CE66" s="39"/>
      <c r="CF66" s="39"/>
      <c r="CG66" s="37"/>
      <c r="CH66" s="40"/>
      <c r="CI66" s="38"/>
      <c r="CJ66" s="39"/>
      <c r="CK66" s="39"/>
      <c r="CL66" s="40"/>
      <c r="CM66" s="39"/>
      <c r="CN66" s="39"/>
      <c r="CO66" s="66"/>
      <c r="CP66" s="66"/>
      <c r="CQ66" s="37"/>
      <c r="CR66" s="40"/>
      <c r="CS66" s="38"/>
      <c r="CT66" s="39"/>
      <c r="CU66" s="39"/>
      <c r="CV66" s="37"/>
      <c r="CW66" s="40"/>
      <c r="CX66" s="38"/>
      <c r="CY66" s="39"/>
      <c r="CZ66" s="39"/>
      <c r="DA66" s="40"/>
      <c r="DB66" s="39"/>
      <c r="DC66" s="39"/>
      <c r="DD66" s="66"/>
      <c r="DE66" s="66"/>
      <c r="DF66" s="37"/>
      <c r="DG66" s="40"/>
      <c r="DH66" s="38"/>
      <c r="DI66" s="39"/>
      <c r="DJ66" s="39"/>
      <c r="DK66" s="37"/>
      <c r="DL66" s="40"/>
      <c r="DM66" s="38"/>
      <c r="DN66" s="39"/>
      <c r="DO66" s="39"/>
      <c r="DP66" s="40"/>
      <c r="DQ66" s="39"/>
      <c r="DR66" s="39"/>
      <c r="DS66" s="66"/>
      <c r="DT66" s="66"/>
      <c r="DU66" s="35"/>
      <c r="DV66" s="35"/>
      <c r="DW66" s="35"/>
      <c r="DX66" s="35"/>
      <c r="DY66" s="35"/>
      <c r="DZ66" s="35"/>
      <c r="EA66" s="35"/>
      <c r="EB66" s="28"/>
    </row>
    <row r="67" spans="1:132" ht="19.5">
      <c r="A67" s="4"/>
      <c r="B67" s="4"/>
      <c r="C67" s="4"/>
      <c r="D67" s="4"/>
      <c r="E67" s="37"/>
      <c r="F67" s="40"/>
      <c r="G67" s="38"/>
      <c r="H67" s="39"/>
      <c r="I67" s="39"/>
      <c r="J67" s="37"/>
      <c r="K67" s="40"/>
      <c r="L67" s="38"/>
      <c r="M67" s="39"/>
      <c r="N67" s="39"/>
      <c r="O67" s="40"/>
      <c r="P67" s="39"/>
      <c r="Q67" s="39"/>
      <c r="R67" s="66"/>
      <c r="S67" s="66"/>
      <c r="T67" s="37"/>
      <c r="U67" s="40"/>
      <c r="V67" s="38"/>
      <c r="W67" s="39"/>
      <c r="X67" s="39"/>
      <c r="Y67" s="37"/>
      <c r="Z67" s="40"/>
      <c r="AA67" s="38"/>
      <c r="AB67" s="39"/>
      <c r="AC67" s="39"/>
      <c r="AD67" s="40"/>
      <c r="AE67" s="39"/>
      <c r="AF67" s="39"/>
      <c r="AG67" s="66"/>
      <c r="AH67" s="66"/>
      <c r="AI67" s="37"/>
      <c r="AJ67" s="40"/>
      <c r="AK67" s="38"/>
      <c r="AL67" s="39"/>
      <c r="AM67" s="39"/>
      <c r="AN67" s="37"/>
      <c r="AO67" s="40"/>
      <c r="AP67" s="38"/>
      <c r="AQ67" s="39"/>
      <c r="AR67" s="39"/>
      <c r="AS67" s="40"/>
      <c r="AT67" s="39"/>
      <c r="AU67" s="39"/>
      <c r="AV67" s="66"/>
      <c r="AW67" s="66"/>
      <c r="AX67" s="37"/>
      <c r="AY67" s="40"/>
      <c r="AZ67" s="38"/>
      <c r="BA67" s="39"/>
      <c r="BB67" s="39"/>
      <c r="BC67" s="37"/>
      <c r="BD67" s="40"/>
      <c r="BE67" s="38"/>
      <c r="BF67" s="39"/>
      <c r="BG67" s="39"/>
      <c r="BH67" s="40"/>
      <c r="BI67" s="39"/>
      <c r="BJ67" s="39"/>
      <c r="BK67" s="66"/>
      <c r="BL67" s="66"/>
      <c r="BM67" s="37"/>
      <c r="BN67" s="40"/>
      <c r="BO67" s="38"/>
      <c r="BP67" s="39"/>
      <c r="BQ67" s="39"/>
      <c r="BR67" s="37"/>
      <c r="BS67" s="40"/>
      <c r="BT67" s="38"/>
      <c r="BU67" s="39"/>
      <c r="BV67" s="39"/>
      <c r="BW67" s="40"/>
      <c r="BX67" s="39"/>
      <c r="BY67" s="39"/>
      <c r="BZ67" s="66"/>
      <c r="CA67" s="66"/>
      <c r="CB67" s="37"/>
      <c r="CC67" s="40"/>
      <c r="CD67" s="38"/>
      <c r="CE67" s="39"/>
      <c r="CF67" s="39"/>
      <c r="CG67" s="37"/>
      <c r="CH67" s="40"/>
      <c r="CI67" s="38"/>
      <c r="CJ67" s="39"/>
      <c r="CK67" s="39"/>
      <c r="CL67" s="40"/>
      <c r="CM67" s="39"/>
      <c r="CN67" s="39"/>
      <c r="CO67" s="66"/>
      <c r="CP67" s="66"/>
      <c r="CQ67" s="37"/>
      <c r="CR67" s="40"/>
      <c r="CS67" s="38"/>
      <c r="CT67" s="39"/>
      <c r="CU67" s="39"/>
      <c r="CV67" s="37"/>
      <c r="CW67" s="40"/>
      <c r="CX67" s="38"/>
      <c r="CY67" s="39"/>
      <c r="CZ67" s="39"/>
      <c r="DA67" s="40"/>
      <c r="DB67" s="39"/>
      <c r="DC67" s="39"/>
      <c r="DD67" s="66"/>
      <c r="DE67" s="66"/>
      <c r="DF67" s="37"/>
      <c r="DG67" s="40"/>
      <c r="DH67" s="38"/>
      <c r="DI67" s="39"/>
      <c r="DJ67" s="39"/>
      <c r="DK67" s="37"/>
      <c r="DL67" s="40"/>
      <c r="DM67" s="38"/>
      <c r="DN67" s="39"/>
      <c r="DO67" s="39"/>
      <c r="DP67" s="40"/>
      <c r="DQ67" s="39"/>
      <c r="DR67" s="39"/>
      <c r="DS67" s="66"/>
      <c r="DT67" s="66"/>
      <c r="DU67" s="35"/>
      <c r="DV67" s="35"/>
      <c r="DW67" s="35"/>
      <c r="DX67" s="35"/>
      <c r="DY67" s="35"/>
      <c r="DZ67" s="35"/>
      <c r="EA67" s="35"/>
      <c r="EB67" s="28"/>
    </row>
    <row r="68" spans="1:132" ht="19.5">
      <c r="A68" s="4"/>
      <c r="B68" s="4"/>
      <c r="C68" s="4"/>
      <c r="D68" s="4"/>
      <c r="E68" s="37"/>
      <c r="F68" s="40"/>
      <c r="G68" s="38"/>
      <c r="H68" s="39"/>
      <c r="I68" s="39"/>
      <c r="J68" s="37"/>
      <c r="K68" s="40"/>
      <c r="L68" s="38"/>
      <c r="M68" s="39"/>
      <c r="N68" s="39"/>
      <c r="O68" s="40"/>
      <c r="P68" s="39"/>
      <c r="Q68" s="39"/>
      <c r="R68" s="66"/>
      <c r="S68" s="66"/>
      <c r="T68" s="37"/>
      <c r="U68" s="40"/>
      <c r="V68" s="38"/>
      <c r="W68" s="39"/>
      <c r="X68" s="39"/>
      <c r="Y68" s="37"/>
      <c r="Z68" s="40"/>
      <c r="AA68" s="38"/>
      <c r="AB68" s="39"/>
      <c r="AC68" s="39"/>
      <c r="AD68" s="40"/>
      <c r="AE68" s="39"/>
      <c r="AF68" s="39"/>
      <c r="AG68" s="66"/>
      <c r="AH68" s="66"/>
      <c r="AI68" s="37"/>
      <c r="AJ68" s="40"/>
      <c r="AK68" s="38"/>
      <c r="AL68" s="39"/>
      <c r="AM68" s="39"/>
      <c r="AN68" s="37"/>
      <c r="AO68" s="40"/>
      <c r="AP68" s="38"/>
      <c r="AQ68" s="39"/>
      <c r="AR68" s="39"/>
      <c r="AS68" s="40"/>
      <c r="AT68" s="39"/>
      <c r="AU68" s="39"/>
      <c r="AV68" s="66"/>
      <c r="AW68" s="66"/>
      <c r="AX68" s="37"/>
      <c r="AY68" s="40"/>
      <c r="AZ68" s="38"/>
      <c r="BA68" s="39"/>
      <c r="BB68" s="39"/>
      <c r="BC68" s="37"/>
      <c r="BD68" s="40"/>
      <c r="BE68" s="38"/>
      <c r="BF68" s="39"/>
      <c r="BG68" s="39"/>
      <c r="BH68" s="40"/>
      <c r="BI68" s="39"/>
      <c r="BJ68" s="39"/>
      <c r="BK68" s="66"/>
      <c r="BL68" s="66"/>
      <c r="BM68" s="37"/>
      <c r="BN68" s="40"/>
      <c r="BO68" s="38"/>
      <c r="BP68" s="39"/>
      <c r="BQ68" s="39"/>
      <c r="BR68" s="37"/>
      <c r="BS68" s="40"/>
      <c r="BT68" s="38"/>
      <c r="BU68" s="39"/>
      <c r="BV68" s="39"/>
      <c r="BW68" s="40"/>
      <c r="BX68" s="39"/>
      <c r="BY68" s="39"/>
      <c r="BZ68" s="66"/>
      <c r="CA68" s="66"/>
      <c r="CB68" s="37"/>
      <c r="CC68" s="40"/>
      <c r="CD68" s="38"/>
      <c r="CE68" s="39"/>
      <c r="CF68" s="39"/>
      <c r="CG68" s="37"/>
      <c r="CH68" s="40"/>
      <c r="CI68" s="38"/>
      <c r="CJ68" s="39"/>
      <c r="CK68" s="39"/>
      <c r="CL68" s="40"/>
      <c r="CM68" s="39"/>
      <c r="CN68" s="39"/>
      <c r="CO68" s="66"/>
      <c r="CP68" s="66"/>
      <c r="CQ68" s="37"/>
      <c r="CR68" s="40"/>
      <c r="CS68" s="38"/>
      <c r="CT68" s="39"/>
      <c r="CU68" s="39"/>
      <c r="CV68" s="37"/>
      <c r="CW68" s="40"/>
      <c r="CX68" s="38"/>
      <c r="CY68" s="39"/>
      <c r="CZ68" s="39"/>
      <c r="DA68" s="40"/>
      <c r="DB68" s="39"/>
      <c r="DC68" s="39"/>
      <c r="DD68" s="66"/>
      <c r="DE68" s="66"/>
      <c r="DF68" s="37"/>
      <c r="DG68" s="40"/>
      <c r="DH68" s="38"/>
      <c r="DI68" s="39"/>
      <c r="DJ68" s="39"/>
      <c r="DK68" s="37"/>
      <c r="DL68" s="40"/>
      <c r="DM68" s="38"/>
      <c r="DN68" s="39"/>
      <c r="DO68" s="39"/>
      <c r="DP68" s="40"/>
      <c r="DQ68" s="39"/>
      <c r="DR68" s="39"/>
      <c r="DS68" s="66"/>
      <c r="DT68" s="66"/>
      <c r="DU68" s="35"/>
      <c r="DV68" s="35"/>
      <c r="DW68" s="35"/>
      <c r="DX68" s="35"/>
      <c r="DY68" s="35"/>
      <c r="DZ68" s="35"/>
      <c r="EA68" s="35"/>
      <c r="EB68" s="28"/>
    </row>
    <row r="69" spans="1:132" ht="19.5">
      <c r="A69" s="4"/>
      <c r="B69" s="4"/>
      <c r="C69" s="4"/>
      <c r="D69" s="4"/>
      <c r="E69" s="37"/>
      <c r="F69" s="40"/>
      <c r="G69" s="38"/>
      <c r="H69" s="39"/>
      <c r="I69" s="39"/>
      <c r="J69" s="37"/>
      <c r="K69" s="40"/>
      <c r="L69" s="38"/>
      <c r="M69" s="39"/>
      <c r="N69" s="39"/>
      <c r="O69" s="40"/>
      <c r="P69" s="39"/>
      <c r="Q69" s="39"/>
      <c r="R69" s="66"/>
      <c r="S69" s="66"/>
      <c r="T69" s="37"/>
      <c r="U69" s="40"/>
      <c r="V69" s="38"/>
      <c r="W69" s="39"/>
      <c r="X69" s="39"/>
      <c r="Y69" s="37"/>
      <c r="Z69" s="40"/>
      <c r="AA69" s="38"/>
      <c r="AB69" s="39"/>
      <c r="AC69" s="39"/>
      <c r="AD69" s="40"/>
      <c r="AE69" s="39"/>
      <c r="AF69" s="39"/>
      <c r="AG69" s="66"/>
      <c r="AH69" s="66"/>
      <c r="AI69" s="37"/>
      <c r="AJ69" s="40"/>
      <c r="AK69" s="38"/>
      <c r="AL69" s="39"/>
      <c r="AM69" s="39"/>
      <c r="AN69" s="37"/>
      <c r="AO69" s="40"/>
      <c r="AP69" s="38"/>
      <c r="AQ69" s="39"/>
      <c r="AR69" s="39"/>
      <c r="AS69" s="40"/>
      <c r="AT69" s="39"/>
      <c r="AU69" s="39"/>
      <c r="AV69" s="66"/>
      <c r="AW69" s="66"/>
      <c r="AX69" s="37"/>
      <c r="AY69" s="40"/>
      <c r="AZ69" s="38"/>
      <c r="BA69" s="39"/>
      <c r="BB69" s="39"/>
      <c r="BC69" s="37"/>
      <c r="BD69" s="40"/>
      <c r="BE69" s="38"/>
      <c r="BF69" s="39"/>
      <c r="BG69" s="39"/>
      <c r="BH69" s="40"/>
      <c r="BI69" s="39"/>
      <c r="BJ69" s="39"/>
      <c r="BK69" s="66"/>
      <c r="BL69" s="66"/>
      <c r="BM69" s="37"/>
      <c r="BN69" s="40"/>
      <c r="BO69" s="38"/>
      <c r="BP69" s="39"/>
      <c r="BQ69" s="39"/>
      <c r="BR69" s="37"/>
      <c r="BS69" s="40"/>
      <c r="BT69" s="38"/>
      <c r="BU69" s="39"/>
      <c r="BV69" s="39"/>
      <c r="BW69" s="40"/>
      <c r="BX69" s="39"/>
      <c r="BY69" s="39"/>
      <c r="BZ69" s="66"/>
      <c r="CA69" s="66"/>
      <c r="CB69" s="37"/>
      <c r="CC69" s="40"/>
      <c r="CD69" s="38"/>
      <c r="CE69" s="39"/>
      <c r="CF69" s="39"/>
      <c r="CG69" s="37"/>
      <c r="CH69" s="40"/>
      <c r="CI69" s="38"/>
      <c r="CJ69" s="39"/>
      <c r="CK69" s="39"/>
      <c r="CL69" s="40"/>
      <c r="CM69" s="39"/>
      <c r="CN69" s="39"/>
      <c r="CO69" s="66"/>
      <c r="CP69" s="66"/>
      <c r="CQ69" s="37"/>
      <c r="CR69" s="40"/>
      <c r="CS69" s="38"/>
      <c r="CT69" s="39"/>
      <c r="CU69" s="39"/>
      <c r="CV69" s="37"/>
      <c r="CW69" s="40"/>
      <c r="CX69" s="38"/>
      <c r="CY69" s="39"/>
      <c r="CZ69" s="39"/>
      <c r="DA69" s="40"/>
      <c r="DB69" s="39"/>
      <c r="DC69" s="39"/>
      <c r="DD69" s="66"/>
      <c r="DE69" s="66"/>
      <c r="DF69" s="37"/>
      <c r="DG69" s="40"/>
      <c r="DH69" s="38"/>
      <c r="DI69" s="39"/>
      <c r="DJ69" s="39"/>
      <c r="DK69" s="37"/>
      <c r="DL69" s="40"/>
      <c r="DM69" s="38"/>
      <c r="DN69" s="39"/>
      <c r="DO69" s="39"/>
      <c r="DP69" s="40"/>
      <c r="DQ69" s="39"/>
      <c r="DR69" s="39"/>
      <c r="DS69" s="66"/>
      <c r="DT69" s="66"/>
      <c r="DU69" s="35"/>
      <c r="DV69" s="35"/>
      <c r="DW69" s="35"/>
      <c r="DX69" s="35"/>
      <c r="DY69" s="35"/>
      <c r="DZ69" s="35"/>
      <c r="EA69" s="35"/>
      <c r="EB69" s="28"/>
    </row>
    <row r="70" spans="1:132" ht="19.5">
      <c r="A70" s="4"/>
      <c r="B70" s="4"/>
      <c r="C70" s="4"/>
      <c r="D70" s="4"/>
      <c r="E70" s="37"/>
      <c r="F70" s="40"/>
      <c r="G70" s="38"/>
      <c r="H70" s="39"/>
      <c r="I70" s="39"/>
      <c r="J70" s="37"/>
      <c r="K70" s="40"/>
      <c r="L70" s="38"/>
      <c r="M70" s="39"/>
      <c r="N70" s="39"/>
      <c r="O70" s="40"/>
      <c r="P70" s="39"/>
      <c r="Q70" s="39"/>
      <c r="R70" s="66"/>
      <c r="S70" s="66"/>
      <c r="T70" s="37"/>
      <c r="U70" s="40"/>
      <c r="V70" s="38"/>
      <c r="W70" s="39"/>
      <c r="X70" s="39"/>
      <c r="Y70" s="37"/>
      <c r="Z70" s="40"/>
      <c r="AA70" s="38"/>
      <c r="AB70" s="39"/>
      <c r="AC70" s="39"/>
      <c r="AD70" s="40"/>
      <c r="AE70" s="39"/>
      <c r="AF70" s="39"/>
      <c r="AG70" s="66"/>
      <c r="AH70" s="66"/>
      <c r="AI70" s="37"/>
      <c r="AJ70" s="40"/>
      <c r="AK70" s="38"/>
      <c r="AL70" s="39"/>
      <c r="AM70" s="39"/>
      <c r="AN70" s="37"/>
      <c r="AO70" s="40"/>
      <c r="AP70" s="38"/>
      <c r="AQ70" s="39"/>
      <c r="AR70" s="39"/>
      <c r="AS70" s="40"/>
      <c r="AT70" s="39"/>
      <c r="AU70" s="39"/>
      <c r="AV70" s="66"/>
      <c r="AW70" s="66"/>
      <c r="AX70" s="37"/>
      <c r="AY70" s="40"/>
      <c r="AZ70" s="38"/>
      <c r="BA70" s="39"/>
      <c r="BB70" s="39"/>
      <c r="BC70" s="37"/>
      <c r="BD70" s="40"/>
      <c r="BE70" s="38"/>
      <c r="BF70" s="39"/>
      <c r="BG70" s="39"/>
      <c r="BH70" s="40"/>
      <c r="BI70" s="39"/>
      <c r="BJ70" s="39"/>
      <c r="BK70" s="66"/>
      <c r="BL70" s="66"/>
      <c r="BM70" s="37"/>
      <c r="BN70" s="40"/>
      <c r="BO70" s="38"/>
      <c r="BP70" s="39"/>
      <c r="BQ70" s="39"/>
      <c r="BR70" s="37"/>
      <c r="BS70" s="40"/>
      <c r="BT70" s="38"/>
      <c r="BU70" s="39"/>
      <c r="BV70" s="39"/>
      <c r="BW70" s="40"/>
      <c r="BX70" s="39"/>
      <c r="BY70" s="39"/>
      <c r="BZ70" s="66"/>
      <c r="CA70" s="66"/>
      <c r="CB70" s="37"/>
      <c r="CC70" s="40"/>
      <c r="CD70" s="38"/>
      <c r="CE70" s="39"/>
      <c r="CF70" s="39"/>
      <c r="CG70" s="37"/>
      <c r="CH70" s="40"/>
      <c r="CI70" s="38"/>
      <c r="CJ70" s="39"/>
      <c r="CK70" s="39"/>
      <c r="CL70" s="40"/>
      <c r="CM70" s="39"/>
      <c r="CN70" s="39"/>
      <c r="CO70" s="66"/>
      <c r="CP70" s="66"/>
      <c r="CQ70" s="37"/>
      <c r="CR70" s="40"/>
      <c r="CS70" s="38"/>
      <c r="CT70" s="39"/>
      <c r="CU70" s="39"/>
      <c r="CV70" s="37"/>
      <c r="CW70" s="40"/>
      <c r="CX70" s="38"/>
      <c r="CY70" s="39"/>
      <c r="CZ70" s="39"/>
      <c r="DA70" s="40"/>
      <c r="DB70" s="39"/>
      <c r="DC70" s="39"/>
      <c r="DD70" s="66"/>
      <c r="DE70" s="66"/>
      <c r="DF70" s="37"/>
      <c r="DG70" s="40"/>
      <c r="DH70" s="38"/>
      <c r="DI70" s="39"/>
      <c r="DJ70" s="39"/>
      <c r="DK70" s="37"/>
      <c r="DL70" s="40"/>
      <c r="DM70" s="38"/>
      <c r="DN70" s="39"/>
      <c r="DO70" s="39"/>
      <c r="DP70" s="40"/>
      <c r="DQ70" s="39"/>
      <c r="DR70" s="39"/>
      <c r="DS70" s="66"/>
      <c r="DT70" s="66"/>
      <c r="DU70" s="35"/>
      <c r="DV70" s="35"/>
      <c r="DW70" s="35"/>
      <c r="DX70" s="35"/>
      <c r="DY70" s="35"/>
      <c r="DZ70" s="35"/>
      <c r="EA70" s="35"/>
      <c r="EB70" s="28"/>
    </row>
    <row r="71" spans="1:132" ht="19.5">
      <c r="A71" s="4"/>
      <c r="B71" s="4"/>
      <c r="C71" s="4"/>
      <c r="D71" s="4"/>
      <c r="E71" s="37"/>
      <c r="F71" s="40"/>
      <c r="G71" s="38"/>
      <c r="H71" s="39"/>
      <c r="I71" s="39"/>
      <c r="J71" s="37"/>
      <c r="K71" s="40"/>
      <c r="L71" s="38"/>
      <c r="M71" s="39"/>
      <c r="N71" s="39"/>
      <c r="O71" s="40"/>
      <c r="P71" s="39"/>
      <c r="Q71" s="39"/>
      <c r="R71" s="66"/>
      <c r="S71" s="66"/>
      <c r="T71" s="37"/>
      <c r="U71" s="40"/>
      <c r="V71" s="38"/>
      <c r="W71" s="39"/>
      <c r="X71" s="39"/>
      <c r="Y71" s="37"/>
      <c r="Z71" s="40"/>
      <c r="AA71" s="38"/>
      <c r="AB71" s="39"/>
      <c r="AC71" s="39"/>
      <c r="AD71" s="40"/>
      <c r="AE71" s="39"/>
      <c r="AF71" s="39"/>
      <c r="AG71" s="66"/>
      <c r="AH71" s="66"/>
      <c r="AI71" s="37"/>
      <c r="AJ71" s="40"/>
      <c r="AK71" s="38"/>
      <c r="AL71" s="39"/>
      <c r="AM71" s="39"/>
      <c r="AN71" s="37"/>
      <c r="AO71" s="40"/>
      <c r="AP71" s="38"/>
      <c r="AQ71" s="39"/>
      <c r="AR71" s="39"/>
      <c r="AS71" s="40"/>
      <c r="AT71" s="39"/>
      <c r="AU71" s="39"/>
      <c r="AV71" s="66"/>
      <c r="AW71" s="66"/>
      <c r="AX71" s="37"/>
      <c r="AY71" s="40"/>
      <c r="AZ71" s="38"/>
      <c r="BA71" s="39"/>
      <c r="BB71" s="39"/>
      <c r="BC71" s="37"/>
      <c r="BD71" s="40"/>
      <c r="BE71" s="38"/>
      <c r="BF71" s="39"/>
      <c r="BG71" s="39"/>
      <c r="BH71" s="40"/>
      <c r="BI71" s="39"/>
      <c r="BJ71" s="39"/>
      <c r="BK71" s="66"/>
      <c r="BL71" s="66"/>
      <c r="BM71" s="37"/>
      <c r="BN71" s="40"/>
      <c r="BO71" s="38"/>
      <c r="BP71" s="39"/>
      <c r="BQ71" s="39"/>
      <c r="BR71" s="37"/>
      <c r="BS71" s="40"/>
      <c r="BT71" s="38"/>
      <c r="BU71" s="39"/>
      <c r="BV71" s="39"/>
      <c r="BW71" s="40"/>
      <c r="BX71" s="39"/>
      <c r="BY71" s="39"/>
      <c r="BZ71" s="66"/>
      <c r="CA71" s="66"/>
      <c r="CB71" s="37"/>
      <c r="CC71" s="40"/>
      <c r="CD71" s="38"/>
      <c r="CE71" s="39"/>
      <c r="CF71" s="39"/>
      <c r="CG71" s="37"/>
      <c r="CH71" s="40"/>
      <c r="CI71" s="38"/>
      <c r="CJ71" s="39"/>
      <c r="CK71" s="39"/>
      <c r="CL71" s="40"/>
      <c r="CM71" s="39"/>
      <c r="CN71" s="39"/>
      <c r="CO71" s="66"/>
      <c r="CP71" s="66"/>
      <c r="CQ71" s="37"/>
      <c r="CR71" s="40"/>
      <c r="CS71" s="38"/>
      <c r="CT71" s="39"/>
      <c r="CU71" s="39"/>
      <c r="CV71" s="37"/>
      <c r="CW71" s="40"/>
      <c r="CX71" s="38"/>
      <c r="CY71" s="39"/>
      <c r="CZ71" s="39"/>
      <c r="DA71" s="40"/>
      <c r="DB71" s="39"/>
      <c r="DC71" s="39"/>
      <c r="DD71" s="66"/>
      <c r="DE71" s="66"/>
      <c r="DF71" s="37"/>
      <c r="DG71" s="40"/>
      <c r="DH71" s="38"/>
      <c r="DI71" s="39"/>
      <c r="DJ71" s="39"/>
      <c r="DK71" s="37"/>
      <c r="DL71" s="40"/>
      <c r="DM71" s="38"/>
      <c r="DN71" s="39"/>
      <c r="DO71" s="39"/>
      <c r="DP71" s="40"/>
      <c r="DQ71" s="39"/>
      <c r="DR71" s="39"/>
      <c r="DS71" s="66"/>
      <c r="DT71" s="66"/>
      <c r="DU71" s="35"/>
      <c r="DV71" s="35"/>
      <c r="DW71" s="35"/>
      <c r="DX71" s="35"/>
      <c r="DY71" s="35"/>
      <c r="DZ71" s="35"/>
      <c r="EA71" s="35"/>
      <c r="EB71" s="28"/>
    </row>
    <row r="72" spans="1:132" ht="19.5">
      <c r="A72" s="4"/>
      <c r="B72" s="4"/>
      <c r="C72" s="4"/>
      <c r="D72" s="4"/>
      <c r="E72" s="37"/>
      <c r="F72" s="40"/>
      <c r="G72" s="38"/>
      <c r="H72" s="39"/>
      <c r="I72" s="39"/>
      <c r="J72" s="37"/>
      <c r="K72" s="40"/>
      <c r="L72" s="38"/>
      <c r="M72" s="39"/>
      <c r="N72" s="39"/>
      <c r="O72" s="40"/>
      <c r="P72" s="39"/>
      <c r="Q72" s="39"/>
      <c r="R72" s="66"/>
      <c r="S72" s="66"/>
      <c r="T72" s="37"/>
      <c r="U72" s="40"/>
      <c r="V72" s="38"/>
      <c r="W72" s="39"/>
      <c r="X72" s="39"/>
      <c r="Y72" s="37"/>
      <c r="Z72" s="40"/>
      <c r="AA72" s="38"/>
      <c r="AB72" s="39"/>
      <c r="AC72" s="39"/>
      <c r="AD72" s="40"/>
      <c r="AE72" s="39"/>
      <c r="AF72" s="39"/>
      <c r="AG72" s="66"/>
      <c r="AH72" s="66"/>
      <c r="AI72" s="37"/>
      <c r="AJ72" s="40"/>
      <c r="AK72" s="38"/>
      <c r="AL72" s="39"/>
      <c r="AM72" s="39"/>
      <c r="AN72" s="37"/>
      <c r="AO72" s="40"/>
      <c r="AP72" s="38"/>
      <c r="AQ72" s="39"/>
      <c r="AR72" s="39"/>
      <c r="AS72" s="40"/>
      <c r="AT72" s="39"/>
      <c r="AU72" s="39"/>
      <c r="AV72" s="66"/>
      <c r="AW72" s="66"/>
      <c r="AX72" s="37"/>
      <c r="AY72" s="40"/>
      <c r="AZ72" s="38"/>
      <c r="BA72" s="39"/>
      <c r="BB72" s="39"/>
      <c r="BC72" s="37"/>
      <c r="BD72" s="40"/>
      <c r="BE72" s="38"/>
      <c r="BF72" s="39"/>
      <c r="BG72" s="39"/>
      <c r="BH72" s="40"/>
      <c r="BI72" s="39"/>
      <c r="BJ72" s="39"/>
      <c r="BK72" s="66"/>
      <c r="BL72" s="66"/>
      <c r="BM72" s="37"/>
      <c r="BN72" s="40"/>
      <c r="BO72" s="38"/>
      <c r="BP72" s="39"/>
      <c r="BQ72" s="39"/>
      <c r="BR72" s="37"/>
      <c r="BS72" s="40"/>
      <c r="BT72" s="38"/>
      <c r="BU72" s="39"/>
      <c r="BV72" s="39"/>
      <c r="BW72" s="40"/>
      <c r="BX72" s="39"/>
      <c r="BY72" s="39"/>
      <c r="BZ72" s="66"/>
      <c r="CA72" s="66"/>
      <c r="CB72" s="37"/>
      <c r="CC72" s="40"/>
      <c r="CD72" s="38"/>
      <c r="CE72" s="39"/>
      <c r="CF72" s="39"/>
      <c r="CG72" s="37"/>
      <c r="CH72" s="40"/>
      <c r="CI72" s="38"/>
      <c r="CJ72" s="39"/>
      <c r="CK72" s="39"/>
      <c r="CL72" s="40"/>
      <c r="CM72" s="39"/>
      <c r="CN72" s="39"/>
      <c r="CO72" s="66"/>
      <c r="CP72" s="66"/>
      <c r="CQ72" s="37"/>
      <c r="CR72" s="40"/>
      <c r="CS72" s="38"/>
      <c r="CT72" s="39"/>
      <c r="CU72" s="39"/>
      <c r="CV72" s="37"/>
      <c r="CW72" s="40"/>
      <c r="CX72" s="38"/>
      <c r="CY72" s="39"/>
      <c r="CZ72" s="39"/>
      <c r="DA72" s="40"/>
      <c r="DB72" s="39"/>
      <c r="DC72" s="39"/>
      <c r="DD72" s="66"/>
      <c r="DE72" s="66"/>
      <c r="DF72" s="37"/>
      <c r="DG72" s="40"/>
      <c r="DH72" s="38"/>
      <c r="DI72" s="39"/>
      <c r="DJ72" s="39"/>
      <c r="DK72" s="37"/>
      <c r="DL72" s="40"/>
      <c r="DM72" s="38"/>
      <c r="DN72" s="39"/>
      <c r="DO72" s="39"/>
      <c r="DP72" s="40"/>
      <c r="DQ72" s="39"/>
      <c r="DR72" s="39"/>
      <c r="DS72" s="66"/>
      <c r="DT72" s="66"/>
      <c r="DU72" s="35"/>
      <c r="DV72" s="35"/>
      <c r="DW72" s="35"/>
      <c r="DX72" s="35"/>
      <c r="DY72" s="35"/>
      <c r="DZ72" s="35"/>
      <c r="EA72" s="35"/>
      <c r="EB72" s="28"/>
    </row>
    <row r="73" spans="1:132" ht="19.5">
      <c r="A73" s="4"/>
      <c r="B73" s="4"/>
      <c r="C73" s="4"/>
      <c r="D73" s="4"/>
      <c r="E73" s="37"/>
      <c r="F73" s="40"/>
      <c r="G73" s="38"/>
      <c r="H73" s="39"/>
      <c r="I73" s="39"/>
      <c r="J73" s="37"/>
      <c r="K73" s="40"/>
      <c r="L73" s="38"/>
      <c r="M73" s="39"/>
      <c r="N73" s="39"/>
      <c r="O73" s="40"/>
      <c r="P73" s="39"/>
      <c r="Q73" s="39"/>
      <c r="R73" s="66"/>
      <c r="S73" s="66"/>
      <c r="T73" s="37"/>
      <c r="U73" s="40"/>
      <c r="V73" s="38"/>
      <c r="W73" s="39"/>
      <c r="X73" s="39"/>
      <c r="Y73" s="37"/>
      <c r="Z73" s="40"/>
      <c r="AA73" s="38"/>
      <c r="AB73" s="39"/>
      <c r="AC73" s="39"/>
      <c r="AD73" s="40"/>
      <c r="AE73" s="39"/>
      <c r="AF73" s="39"/>
      <c r="AG73" s="66"/>
      <c r="AH73" s="66"/>
      <c r="AI73" s="37"/>
      <c r="AJ73" s="40"/>
      <c r="AK73" s="38"/>
      <c r="AL73" s="39"/>
      <c r="AM73" s="39"/>
      <c r="AN73" s="37"/>
      <c r="AO73" s="40"/>
      <c r="AP73" s="38"/>
      <c r="AQ73" s="39"/>
      <c r="AR73" s="39"/>
      <c r="AS73" s="40"/>
      <c r="AT73" s="39"/>
      <c r="AU73" s="39"/>
      <c r="AV73" s="66"/>
      <c r="AW73" s="66"/>
      <c r="AX73" s="37"/>
      <c r="AY73" s="40"/>
      <c r="AZ73" s="38"/>
      <c r="BA73" s="39"/>
      <c r="BB73" s="39"/>
      <c r="BC73" s="37"/>
      <c r="BD73" s="40"/>
      <c r="BE73" s="38"/>
      <c r="BF73" s="39"/>
      <c r="BG73" s="39"/>
      <c r="BH73" s="40"/>
      <c r="BI73" s="39"/>
      <c r="BJ73" s="39"/>
      <c r="BK73" s="66"/>
      <c r="BL73" s="66"/>
      <c r="BM73" s="37"/>
      <c r="BN73" s="40"/>
      <c r="BO73" s="38"/>
      <c r="BP73" s="39"/>
      <c r="BQ73" s="39"/>
      <c r="BR73" s="37"/>
      <c r="BS73" s="40"/>
      <c r="BT73" s="38"/>
      <c r="BU73" s="39"/>
      <c r="BV73" s="39"/>
      <c r="BW73" s="40"/>
      <c r="BX73" s="39"/>
      <c r="BY73" s="39"/>
      <c r="BZ73" s="66"/>
      <c r="CA73" s="66"/>
      <c r="CB73" s="37"/>
      <c r="CC73" s="40"/>
      <c r="CD73" s="38"/>
      <c r="CE73" s="39"/>
      <c r="CF73" s="39"/>
      <c r="CG73" s="37"/>
      <c r="CH73" s="40"/>
      <c r="CI73" s="38"/>
      <c r="CJ73" s="39"/>
      <c r="CK73" s="39"/>
      <c r="CL73" s="40"/>
      <c r="CM73" s="39"/>
      <c r="CN73" s="39"/>
      <c r="CO73" s="66"/>
      <c r="CP73" s="66"/>
      <c r="CQ73" s="37"/>
      <c r="CR73" s="40"/>
      <c r="CS73" s="38"/>
      <c r="CT73" s="39"/>
      <c r="CU73" s="39"/>
      <c r="CV73" s="37"/>
      <c r="CW73" s="40"/>
      <c r="CX73" s="38"/>
      <c r="CY73" s="39"/>
      <c r="CZ73" s="39"/>
      <c r="DA73" s="40"/>
      <c r="DB73" s="39"/>
      <c r="DC73" s="39"/>
      <c r="DD73" s="66"/>
      <c r="DE73" s="66"/>
      <c r="DF73" s="37"/>
      <c r="DG73" s="40"/>
      <c r="DH73" s="38"/>
      <c r="DI73" s="39"/>
      <c r="DJ73" s="39"/>
      <c r="DK73" s="37"/>
      <c r="DL73" s="40"/>
      <c r="DM73" s="38"/>
      <c r="DN73" s="39"/>
      <c r="DO73" s="39"/>
      <c r="DP73" s="40"/>
      <c r="DQ73" s="39"/>
      <c r="DR73" s="39"/>
      <c r="DS73" s="66"/>
      <c r="DT73" s="66"/>
      <c r="DU73" s="35"/>
      <c r="DV73" s="35"/>
      <c r="DW73" s="35"/>
      <c r="DX73" s="35"/>
      <c r="DY73" s="35"/>
      <c r="DZ73" s="35"/>
      <c r="EA73" s="35"/>
      <c r="EB73" s="28"/>
    </row>
    <row r="74" spans="1:132" ht="19.5">
      <c r="A74" s="4"/>
      <c r="B74" s="4"/>
      <c r="C74" s="4"/>
      <c r="D74" s="4"/>
      <c r="E74" s="37"/>
      <c r="F74" s="40"/>
      <c r="G74" s="38"/>
      <c r="H74" s="39"/>
      <c r="I74" s="39"/>
      <c r="J74" s="37"/>
      <c r="K74" s="40"/>
      <c r="L74" s="38"/>
      <c r="M74" s="39"/>
      <c r="N74" s="39"/>
      <c r="O74" s="40"/>
      <c r="P74" s="39"/>
      <c r="Q74" s="39"/>
      <c r="R74" s="66"/>
      <c r="S74" s="66"/>
      <c r="T74" s="37"/>
      <c r="U74" s="40"/>
      <c r="V74" s="38"/>
      <c r="W74" s="39"/>
      <c r="X74" s="39"/>
      <c r="Y74" s="37"/>
      <c r="Z74" s="40"/>
      <c r="AA74" s="38"/>
      <c r="AB74" s="39"/>
      <c r="AC74" s="39"/>
      <c r="AD74" s="40"/>
      <c r="AE74" s="39"/>
      <c r="AF74" s="39"/>
      <c r="AG74" s="66"/>
      <c r="AH74" s="66"/>
      <c r="AI74" s="37"/>
      <c r="AJ74" s="40"/>
      <c r="AK74" s="38"/>
      <c r="AL74" s="39"/>
      <c r="AM74" s="39"/>
      <c r="AN74" s="37"/>
      <c r="AO74" s="40"/>
      <c r="AP74" s="38"/>
      <c r="AQ74" s="39"/>
      <c r="AR74" s="39"/>
      <c r="AS74" s="40"/>
      <c r="AT74" s="39"/>
      <c r="AU74" s="39"/>
      <c r="AV74" s="66"/>
      <c r="AW74" s="66"/>
      <c r="AX74" s="37"/>
      <c r="AY74" s="40"/>
      <c r="AZ74" s="38"/>
      <c r="BA74" s="39"/>
      <c r="BB74" s="39"/>
      <c r="BC74" s="37"/>
      <c r="BD74" s="40"/>
      <c r="BE74" s="38"/>
      <c r="BF74" s="39"/>
      <c r="BG74" s="39"/>
      <c r="BH74" s="40"/>
      <c r="BI74" s="39"/>
      <c r="BJ74" s="39"/>
      <c r="BK74" s="66"/>
      <c r="BL74" s="66"/>
      <c r="BM74" s="37"/>
      <c r="BN74" s="40"/>
      <c r="BO74" s="38"/>
      <c r="BP74" s="39"/>
      <c r="BQ74" s="39"/>
      <c r="BR74" s="37"/>
      <c r="BS74" s="40"/>
      <c r="BT74" s="38"/>
      <c r="BU74" s="39"/>
      <c r="BV74" s="39"/>
      <c r="BW74" s="40"/>
      <c r="BX74" s="39"/>
      <c r="BY74" s="39"/>
      <c r="BZ74" s="66"/>
      <c r="CA74" s="66"/>
      <c r="CB74" s="37"/>
      <c r="CC74" s="40"/>
      <c r="CD74" s="38"/>
      <c r="CE74" s="39"/>
      <c r="CF74" s="39"/>
      <c r="CG74" s="37"/>
      <c r="CH74" s="40"/>
      <c r="CI74" s="38"/>
      <c r="CJ74" s="39"/>
      <c r="CK74" s="39"/>
      <c r="CL74" s="40"/>
      <c r="CM74" s="39"/>
      <c r="CN74" s="39"/>
      <c r="CO74" s="66"/>
      <c r="CP74" s="66"/>
      <c r="CQ74" s="37"/>
      <c r="CR74" s="40"/>
      <c r="CS74" s="38"/>
      <c r="CT74" s="39"/>
      <c r="CU74" s="39"/>
      <c r="CV74" s="37"/>
      <c r="CW74" s="40"/>
      <c r="CX74" s="38"/>
      <c r="CY74" s="39"/>
      <c r="CZ74" s="39"/>
      <c r="DA74" s="40"/>
      <c r="DB74" s="39"/>
      <c r="DC74" s="39"/>
      <c r="DD74" s="66"/>
      <c r="DE74" s="66"/>
      <c r="DF74" s="37"/>
      <c r="DG74" s="40"/>
      <c r="DH74" s="38"/>
      <c r="DI74" s="39"/>
      <c r="DJ74" s="39"/>
      <c r="DK74" s="37"/>
      <c r="DL74" s="40"/>
      <c r="DM74" s="38"/>
      <c r="DN74" s="39"/>
      <c r="DO74" s="39"/>
      <c r="DP74" s="40"/>
      <c r="DQ74" s="39"/>
      <c r="DR74" s="39"/>
      <c r="DS74" s="66"/>
      <c r="DT74" s="66"/>
      <c r="DU74" s="35"/>
      <c r="DV74" s="35"/>
      <c r="DW74" s="35"/>
      <c r="DX74" s="35"/>
      <c r="DY74" s="35"/>
      <c r="DZ74" s="35"/>
      <c r="EA74" s="35"/>
      <c r="EB74" s="28"/>
    </row>
    <row r="75" spans="1:132" ht="19.5">
      <c r="A75" s="4"/>
      <c r="B75" s="4"/>
      <c r="C75" s="4"/>
      <c r="D75" s="4"/>
      <c r="E75" s="37"/>
      <c r="F75" s="40"/>
      <c r="G75" s="38"/>
      <c r="H75" s="39"/>
      <c r="I75" s="39"/>
      <c r="J75" s="37"/>
      <c r="K75" s="40"/>
      <c r="L75" s="38"/>
      <c r="M75" s="39"/>
      <c r="N75" s="39"/>
      <c r="O75" s="40"/>
      <c r="P75" s="39"/>
      <c r="Q75" s="39"/>
      <c r="R75" s="66"/>
      <c r="S75" s="66"/>
      <c r="T75" s="37"/>
      <c r="U75" s="40"/>
      <c r="V75" s="38"/>
      <c r="W75" s="39"/>
      <c r="X75" s="39"/>
      <c r="Y75" s="37"/>
      <c r="Z75" s="40"/>
      <c r="AA75" s="38"/>
      <c r="AB75" s="39"/>
      <c r="AC75" s="39"/>
      <c r="AD75" s="40"/>
      <c r="AE75" s="39"/>
      <c r="AF75" s="39"/>
      <c r="AG75" s="66"/>
      <c r="AH75" s="66"/>
      <c r="AI75" s="37"/>
      <c r="AJ75" s="40"/>
      <c r="AK75" s="38"/>
      <c r="AL75" s="39"/>
      <c r="AM75" s="39"/>
      <c r="AN75" s="37"/>
      <c r="AO75" s="40"/>
      <c r="AP75" s="38"/>
      <c r="AQ75" s="39"/>
      <c r="AR75" s="39"/>
      <c r="AS75" s="40"/>
      <c r="AT75" s="39"/>
      <c r="AU75" s="39"/>
      <c r="AV75" s="66"/>
      <c r="AW75" s="66"/>
      <c r="AX75" s="37"/>
      <c r="AY75" s="40"/>
      <c r="AZ75" s="38"/>
      <c r="BA75" s="39"/>
      <c r="BB75" s="39"/>
      <c r="BC75" s="37"/>
      <c r="BD75" s="40"/>
      <c r="BE75" s="38"/>
      <c r="BF75" s="39"/>
      <c r="BG75" s="39"/>
      <c r="BH75" s="40"/>
      <c r="BI75" s="39"/>
      <c r="BJ75" s="39"/>
      <c r="BK75" s="66"/>
      <c r="BL75" s="66"/>
      <c r="BM75" s="37"/>
      <c r="BN75" s="40"/>
      <c r="BO75" s="38"/>
      <c r="BP75" s="39"/>
      <c r="BQ75" s="39"/>
      <c r="BR75" s="37"/>
      <c r="BS75" s="40"/>
      <c r="BT75" s="38"/>
      <c r="BU75" s="39"/>
      <c r="BV75" s="39"/>
      <c r="BW75" s="40"/>
      <c r="BX75" s="39"/>
      <c r="BY75" s="39"/>
      <c r="BZ75" s="66"/>
      <c r="CA75" s="66"/>
      <c r="CB75" s="37"/>
      <c r="CC75" s="40"/>
      <c r="CD75" s="38"/>
      <c r="CE75" s="39"/>
      <c r="CF75" s="39"/>
      <c r="CG75" s="37"/>
      <c r="CH75" s="40"/>
      <c r="CI75" s="38"/>
      <c r="CJ75" s="39"/>
      <c r="CK75" s="39"/>
      <c r="CL75" s="40"/>
      <c r="CM75" s="39"/>
      <c r="CN75" s="39"/>
      <c r="CO75" s="66"/>
      <c r="CP75" s="66"/>
      <c r="CQ75" s="37"/>
      <c r="CR75" s="40"/>
      <c r="CS75" s="38"/>
      <c r="CT75" s="39"/>
      <c r="CU75" s="39"/>
      <c r="CV75" s="37"/>
      <c r="CW75" s="40"/>
      <c r="CX75" s="38"/>
      <c r="CY75" s="39"/>
      <c r="CZ75" s="39"/>
      <c r="DA75" s="40"/>
      <c r="DB75" s="39"/>
      <c r="DC75" s="39"/>
      <c r="DD75" s="66"/>
      <c r="DE75" s="66"/>
      <c r="DF75" s="37"/>
      <c r="DG75" s="40"/>
      <c r="DH75" s="38"/>
      <c r="DI75" s="39"/>
      <c r="DJ75" s="39"/>
      <c r="DK75" s="37"/>
      <c r="DL75" s="40"/>
      <c r="DM75" s="38"/>
      <c r="DN75" s="39"/>
      <c r="DO75" s="39"/>
      <c r="DP75" s="40"/>
      <c r="DQ75" s="39"/>
      <c r="DR75" s="39"/>
      <c r="DS75" s="66"/>
      <c r="DT75" s="66"/>
      <c r="DU75" s="35"/>
      <c r="DV75" s="35"/>
      <c r="DW75" s="35"/>
      <c r="DX75" s="35"/>
      <c r="DY75" s="35"/>
      <c r="DZ75" s="35"/>
      <c r="EA75" s="35"/>
      <c r="EB75" s="28"/>
    </row>
    <row r="76" spans="1:132" ht="19.5">
      <c r="A76" s="4"/>
      <c r="B76" s="4"/>
      <c r="C76" s="4"/>
      <c r="D76" s="4"/>
      <c r="E76" s="37"/>
      <c r="F76" s="40"/>
      <c r="G76" s="38"/>
      <c r="H76" s="39"/>
      <c r="I76" s="39"/>
      <c r="J76" s="37"/>
      <c r="K76" s="40"/>
      <c r="L76" s="38"/>
      <c r="M76" s="39"/>
      <c r="N76" s="39"/>
      <c r="O76" s="40"/>
      <c r="P76" s="39"/>
      <c r="Q76" s="39"/>
      <c r="R76" s="66"/>
      <c r="S76" s="66"/>
      <c r="T76" s="37"/>
      <c r="U76" s="40"/>
      <c r="V76" s="38"/>
      <c r="W76" s="39"/>
      <c r="X76" s="39"/>
      <c r="Y76" s="37"/>
      <c r="Z76" s="40"/>
      <c r="AA76" s="38"/>
      <c r="AB76" s="39"/>
      <c r="AC76" s="39"/>
      <c r="AD76" s="40"/>
      <c r="AE76" s="39"/>
      <c r="AF76" s="39"/>
      <c r="AG76" s="66"/>
      <c r="AH76" s="66"/>
      <c r="AI76" s="37"/>
      <c r="AJ76" s="40"/>
      <c r="AK76" s="38"/>
      <c r="AL76" s="39"/>
      <c r="AM76" s="39"/>
      <c r="AN76" s="37"/>
      <c r="AO76" s="40"/>
      <c r="AP76" s="38"/>
      <c r="AQ76" s="39"/>
      <c r="AR76" s="39"/>
      <c r="AS76" s="40"/>
      <c r="AT76" s="39"/>
      <c r="AU76" s="39"/>
      <c r="AV76" s="66"/>
      <c r="AW76" s="66"/>
      <c r="AX76" s="37"/>
      <c r="AY76" s="40"/>
      <c r="AZ76" s="38"/>
      <c r="BA76" s="39"/>
      <c r="BB76" s="39"/>
      <c r="BC76" s="37"/>
      <c r="BD76" s="40"/>
      <c r="BE76" s="38"/>
      <c r="BF76" s="39"/>
      <c r="BG76" s="39"/>
      <c r="BH76" s="40"/>
      <c r="BI76" s="39"/>
      <c r="BJ76" s="39"/>
      <c r="BK76" s="66"/>
      <c r="BL76" s="66"/>
      <c r="BM76" s="37"/>
      <c r="BN76" s="40"/>
      <c r="BO76" s="38"/>
      <c r="BP76" s="39"/>
      <c r="BQ76" s="39"/>
      <c r="BR76" s="37"/>
      <c r="BS76" s="40"/>
      <c r="BT76" s="38"/>
      <c r="BU76" s="39"/>
      <c r="BV76" s="39"/>
      <c r="BW76" s="40"/>
      <c r="BX76" s="39"/>
      <c r="BY76" s="39"/>
      <c r="BZ76" s="66"/>
      <c r="CA76" s="66"/>
      <c r="CB76" s="37"/>
      <c r="CC76" s="40"/>
      <c r="CD76" s="38"/>
      <c r="CE76" s="39"/>
      <c r="CF76" s="39"/>
      <c r="CG76" s="37"/>
      <c r="CH76" s="40"/>
      <c r="CI76" s="38"/>
      <c r="CJ76" s="39"/>
      <c r="CK76" s="39"/>
      <c r="CL76" s="40"/>
      <c r="CM76" s="39"/>
      <c r="CN76" s="39"/>
      <c r="CO76" s="66"/>
      <c r="CP76" s="66"/>
      <c r="CQ76" s="37"/>
      <c r="CR76" s="40"/>
      <c r="CS76" s="38"/>
      <c r="CT76" s="39"/>
      <c r="CU76" s="39"/>
      <c r="CV76" s="37"/>
      <c r="CW76" s="40"/>
      <c r="CX76" s="38"/>
      <c r="CY76" s="39"/>
      <c r="CZ76" s="39"/>
      <c r="DA76" s="40"/>
      <c r="DB76" s="39"/>
      <c r="DC76" s="39"/>
      <c r="DD76" s="66"/>
      <c r="DE76" s="66"/>
      <c r="DF76" s="37"/>
      <c r="DG76" s="40"/>
      <c r="DH76" s="38"/>
      <c r="DI76" s="39"/>
      <c r="DJ76" s="39"/>
      <c r="DK76" s="37"/>
      <c r="DL76" s="40"/>
      <c r="DM76" s="38"/>
      <c r="DN76" s="39"/>
      <c r="DO76" s="39"/>
      <c r="DP76" s="40"/>
      <c r="DQ76" s="39"/>
      <c r="DR76" s="39"/>
      <c r="DS76" s="66"/>
      <c r="DT76" s="66"/>
      <c r="DU76" s="35"/>
      <c r="DV76" s="35"/>
      <c r="DW76" s="35"/>
      <c r="DX76" s="35"/>
      <c r="DY76" s="35"/>
      <c r="DZ76" s="35"/>
      <c r="EA76" s="35"/>
      <c r="EB76" s="28"/>
    </row>
    <row r="77" spans="1:132" ht="19.5">
      <c r="A77" s="4"/>
      <c r="B77" s="4"/>
      <c r="C77" s="4"/>
      <c r="D77" s="4"/>
      <c r="E77" s="37"/>
      <c r="F77" s="40"/>
      <c r="G77" s="38"/>
      <c r="H77" s="39"/>
      <c r="I77" s="39"/>
      <c r="J77" s="37"/>
      <c r="K77" s="40"/>
      <c r="L77" s="38"/>
      <c r="M77" s="39"/>
      <c r="N77" s="39"/>
      <c r="O77" s="40"/>
      <c r="P77" s="39"/>
      <c r="Q77" s="39"/>
      <c r="R77" s="66"/>
      <c r="S77" s="66"/>
      <c r="T77" s="37"/>
      <c r="U77" s="40"/>
      <c r="V77" s="38"/>
      <c r="W77" s="39"/>
      <c r="X77" s="39"/>
      <c r="Y77" s="37"/>
      <c r="Z77" s="40"/>
      <c r="AA77" s="38"/>
      <c r="AB77" s="39"/>
      <c r="AC77" s="39"/>
      <c r="AD77" s="40"/>
      <c r="AE77" s="39"/>
      <c r="AF77" s="39"/>
      <c r="AG77" s="66"/>
      <c r="AH77" s="66"/>
      <c r="AI77" s="37"/>
      <c r="AJ77" s="40"/>
      <c r="AK77" s="38"/>
      <c r="AL77" s="39"/>
      <c r="AM77" s="39"/>
      <c r="AN77" s="37"/>
      <c r="AO77" s="40"/>
      <c r="AP77" s="38"/>
      <c r="AQ77" s="39"/>
      <c r="AR77" s="39"/>
      <c r="AS77" s="40"/>
      <c r="AT77" s="39"/>
      <c r="AU77" s="39"/>
      <c r="AV77" s="66"/>
      <c r="AW77" s="66"/>
      <c r="AX77" s="37"/>
      <c r="AY77" s="40"/>
      <c r="AZ77" s="38"/>
      <c r="BA77" s="39"/>
      <c r="BB77" s="39"/>
      <c r="BC77" s="37"/>
      <c r="BD77" s="40"/>
      <c r="BE77" s="38"/>
      <c r="BF77" s="39"/>
      <c r="BG77" s="39"/>
      <c r="BH77" s="40"/>
      <c r="BI77" s="39"/>
      <c r="BJ77" s="39"/>
      <c r="BK77" s="66"/>
      <c r="BL77" s="66"/>
      <c r="BM77" s="37"/>
      <c r="BN77" s="40"/>
      <c r="BO77" s="38"/>
      <c r="BP77" s="39"/>
      <c r="BQ77" s="39"/>
      <c r="BR77" s="37"/>
      <c r="BS77" s="40"/>
      <c r="BT77" s="38"/>
      <c r="BU77" s="39"/>
      <c r="BV77" s="39"/>
      <c r="BW77" s="40"/>
      <c r="BX77" s="39"/>
      <c r="BY77" s="39"/>
      <c r="BZ77" s="66"/>
      <c r="CA77" s="66"/>
      <c r="CB77" s="37"/>
      <c r="CC77" s="40"/>
      <c r="CD77" s="38"/>
      <c r="CE77" s="39"/>
      <c r="CF77" s="39"/>
      <c r="CG77" s="37"/>
      <c r="CH77" s="40"/>
      <c r="CI77" s="38"/>
      <c r="CJ77" s="39"/>
      <c r="CK77" s="39"/>
      <c r="CL77" s="40"/>
      <c r="CM77" s="39"/>
      <c r="CN77" s="39"/>
      <c r="CO77" s="66"/>
      <c r="CP77" s="66"/>
      <c r="CQ77" s="37"/>
      <c r="CR77" s="40"/>
      <c r="CS77" s="38"/>
      <c r="CT77" s="39"/>
      <c r="CU77" s="39"/>
      <c r="CV77" s="37"/>
      <c r="CW77" s="40"/>
      <c r="CX77" s="38"/>
      <c r="CY77" s="39"/>
      <c r="CZ77" s="39"/>
      <c r="DA77" s="40"/>
      <c r="DB77" s="39"/>
      <c r="DC77" s="39"/>
      <c r="DD77" s="66"/>
      <c r="DE77" s="66"/>
      <c r="DF77" s="37"/>
      <c r="DG77" s="40"/>
      <c r="DH77" s="38"/>
      <c r="DI77" s="39"/>
      <c r="DJ77" s="39"/>
      <c r="DK77" s="37"/>
      <c r="DL77" s="40"/>
      <c r="DM77" s="38"/>
      <c r="DN77" s="39"/>
      <c r="DO77" s="39"/>
      <c r="DP77" s="40"/>
      <c r="DQ77" s="39"/>
      <c r="DR77" s="39"/>
      <c r="DS77" s="66"/>
      <c r="DT77" s="66"/>
      <c r="DU77" s="35"/>
      <c r="DV77" s="35"/>
      <c r="DW77" s="35"/>
      <c r="DX77" s="35"/>
      <c r="DY77" s="35"/>
      <c r="DZ77" s="35"/>
      <c r="EA77" s="35"/>
      <c r="EB77" s="28"/>
    </row>
    <row r="78" spans="1:132" ht="19.5">
      <c r="A78" s="4"/>
      <c r="B78" s="4"/>
      <c r="C78" s="4"/>
      <c r="D78" s="4"/>
      <c r="E78" s="37"/>
      <c r="F78" s="40"/>
      <c r="G78" s="38"/>
      <c r="H78" s="39"/>
      <c r="I78" s="39"/>
      <c r="J78" s="37"/>
      <c r="K78" s="40"/>
      <c r="L78" s="38"/>
      <c r="M78" s="39"/>
      <c r="N78" s="39"/>
      <c r="O78" s="40"/>
      <c r="P78" s="39"/>
      <c r="Q78" s="39"/>
      <c r="R78" s="66"/>
      <c r="S78" s="66"/>
      <c r="T78" s="37"/>
      <c r="U78" s="40"/>
      <c r="V78" s="38"/>
      <c r="W78" s="39"/>
      <c r="X78" s="39"/>
      <c r="Y78" s="37"/>
      <c r="Z78" s="40"/>
      <c r="AA78" s="38"/>
      <c r="AB78" s="39"/>
      <c r="AC78" s="39"/>
      <c r="AD78" s="40"/>
      <c r="AE78" s="39"/>
      <c r="AF78" s="39"/>
      <c r="AG78" s="66"/>
      <c r="AH78" s="66"/>
      <c r="AI78" s="37"/>
      <c r="AJ78" s="40"/>
      <c r="AK78" s="38"/>
      <c r="AL78" s="39"/>
      <c r="AM78" s="39"/>
      <c r="AN78" s="37"/>
      <c r="AO78" s="40"/>
      <c r="AP78" s="38"/>
      <c r="AQ78" s="39"/>
      <c r="AR78" s="39"/>
      <c r="AS78" s="40"/>
      <c r="AT78" s="39"/>
      <c r="AU78" s="39"/>
      <c r="AV78" s="66"/>
      <c r="AW78" s="66"/>
      <c r="AX78" s="37"/>
      <c r="AY78" s="40"/>
      <c r="AZ78" s="38"/>
      <c r="BA78" s="39"/>
      <c r="BB78" s="39"/>
      <c r="BC78" s="37"/>
      <c r="BD78" s="40"/>
      <c r="BE78" s="38"/>
      <c r="BF78" s="39"/>
      <c r="BG78" s="39"/>
      <c r="BH78" s="40"/>
      <c r="BI78" s="39"/>
      <c r="BJ78" s="39"/>
      <c r="BK78" s="66"/>
      <c r="BL78" s="66"/>
      <c r="BM78" s="37"/>
      <c r="BN78" s="40"/>
      <c r="BO78" s="38"/>
      <c r="BP78" s="39"/>
      <c r="BQ78" s="39"/>
      <c r="BR78" s="37"/>
      <c r="BS78" s="40"/>
      <c r="BT78" s="38"/>
      <c r="BU78" s="39"/>
      <c r="BV78" s="39"/>
      <c r="BW78" s="40"/>
      <c r="BX78" s="39"/>
      <c r="BY78" s="39"/>
      <c r="BZ78" s="66"/>
      <c r="CA78" s="66"/>
      <c r="CB78" s="37"/>
      <c r="CC78" s="40"/>
      <c r="CD78" s="38"/>
      <c r="CE78" s="39"/>
      <c r="CF78" s="39"/>
      <c r="CG78" s="37"/>
      <c r="CH78" s="40"/>
      <c r="CI78" s="38"/>
      <c r="CJ78" s="39"/>
      <c r="CK78" s="39"/>
      <c r="CL78" s="40"/>
      <c r="CM78" s="39"/>
      <c r="CN78" s="39"/>
      <c r="CO78" s="66"/>
      <c r="CP78" s="66"/>
      <c r="CQ78" s="37"/>
      <c r="CR78" s="40"/>
      <c r="CS78" s="38"/>
      <c r="CT78" s="39"/>
      <c r="CU78" s="39"/>
      <c r="CV78" s="37"/>
      <c r="CW78" s="40"/>
      <c r="CX78" s="38"/>
      <c r="CY78" s="39"/>
      <c r="CZ78" s="39"/>
      <c r="DA78" s="40"/>
      <c r="DB78" s="39"/>
      <c r="DC78" s="39"/>
      <c r="DD78" s="66"/>
      <c r="DE78" s="66"/>
      <c r="DF78" s="37"/>
      <c r="DG78" s="40"/>
      <c r="DH78" s="38"/>
      <c r="DI78" s="39"/>
      <c r="DJ78" s="39"/>
      <c r="DK78" s="37"/>
      <c r="DL78" s="40"/>
      <c r="DM78" s="38"/>
      <c r="DN78" s="39"/>
      <c r="DO78" s="39"/>
      <c r="DP78" s="40"/>
      <c r="DQ78" s="39"/>
      <c r="DR78" s="39"/>
      <c r="DS78" s="66"/>
      <c r="DT78" s="66"/>
      <c r="DU78" s="35"/>
      <c r="DV78" s="35"/>
      <c r="DW78" s="35"/>
      <c r="DX78" s="35"/>
      <c r="DY78" s="35"/>
      <c r="DZ78" s="35"/>
      <c r="EA78" s="35"/>
      <c r="EB78" s="28"/>
    </row>
    <row r="79" spans="1:132" ht="19.5">
      <c r="A79" s="4"/>
      <c r="B79" s="4"/>
      <c r="C79" s="4"/>
      <c r="D79" s="4"/>
      <c r="E79" s="37"/>
      <c r="F79" s="40"/>
      <c r="G79" s="38"/>
      <c r="H79" s="39"/>
      <c r="I79" s="39"/>
      <c r="J79" s="37"/>
      <c r="K79" s="40"/>
      <c r="L79" s="38"/>
      <c r="M79" s="39"/>
      <c r="N79" s="39"/>
      <c r="O79" s="40"/>
      <c r="P79" s="39"/>
      <c r="Q79" s="39"/>
      <c r="R79" s="66"/>
      <c r="S79" s="66"/>
      <c r="T79" s="37"/>
      <c r="U79" s="40"/>
      <c r="V79" s="38"/>
      <c r="W79" s="39"/>
      <c r="X79" s="39"/>
      <c r="Y79" s="37"/>
      <c r="Z79" s="40"/>
      <c r="AA79" s="38"/>
      <c r="AB79" s="39"/>
      <c r="AC79" s="39"/>
      <c r="AD79" s="40"/>
      <c r="AE79" s="39"/>
      <c r="AF79" s="39"/>
      <c r="AG79" s="66"/>
      <c r="AH79" s="66"/>
      <c r="AI79" s="37"/>
      <c r="AJ79" s="40"/>
      <c r="AK79" s="38"/>
      <c r="AL79" s="39"/>
      <c r="AM79" s="39"/>
      <c r="AN79" s="37"/>
      <c r="AO79" s="40"/>
      <c r="AP79" s="38"/>
      <c r="AQ79" s="39"/>
      <c r="AR79" s="39"/>
      <c r="AS79" s="40"/>
      <c r="AT79" s="39"/>
      <c r="AU79" s="39"/>
      <c r="AV79" s="66"/>
      <c r="AW79" s="66"/>
      <c r="AX79" s="37"/>
      <c r="AY79" s="40"/>
      <c r="AZ79" s="38"/>
      <c r="BA79" s="39"/>
      <c r="BB79" s="39"/>
      <c r="BC79" s="37"/>
      <c r="BD79" s="40"/>
      <c r="BE79" s="38"/>
      <c r="BF79" s="39"/>
      <c r="BG79" s="39"/>
      <c r="BH79" s="40"/>
      <c r="BI79" s="39"/>
      <c r="BJ79" s="39"/>
      <c r="BK79" s="66"/>
      <c r="BL79" s="66"/>
      <c r="BM79" s="37"/>
      <c r="BN79" s="40"/>
      <c r="BO79" s="38"/>
      <c r="BP79" s="39"/>
      <c r="BQ79" s="39"/>
      <c r="BR79" s="37"/>
      <c r="BS79" s="40"/>
      <c r="BT79" s="38"/>
      <c r="BU79" s="39"/>
      <c r="BV79" s="39"/>
      <c r="BW79" s="40"/>
      <c r="BX79" s="39"/>
      <c r="BY79" s="39"/>
      <c r="BZ79" s="66"/>
      <c r="CA79" s="66"/>
      <c r="CB79" s="37"/>
      <c r="CC79" s="40"/>
      <c r="CD79" s="38"/>
      <c r="CE79" s="39"/>
      <c r="CF79" s="39"/>
      <c r="CG79" s="37"/>
      <c r="CH79" s="40"/>
      <c r="CI79" s="38"/>
      <c r="CJ79" s="39"/>
      <c r="CK79" s="39"/>
      <c r="CL79" s="40"/>
      <c r="CM79" s="39"/>
      <c r="CN79" s="39"/>
      <c r="CO79" s="66"/>
      <c r="CP79" s="66"/>
      <c r="CQ79" s="37"/>
      <c r="CR79" s="40"/>
      <c r="CS79" s="38"/>
      <c r="CT79" s="39"/>
      <c r="CU79" s="39"/>
      <c r="CV79" s="37"/>
      <c r="CW79" s="40"/>
      <c r="CX79" s="38"/>
      <c r="CY79" s="39"/>
      <c r="CZ79" s="39"/>
      <c r="DA79" s="40"/>
      <c r="DB79" s="39"/>
      <c r="DC79" s="39"/>
      <c r="DD79" s="66"/>
      <c r="DE79" s="66"/>
      <c r="DF79" s="37"/>
      <c r="DG79" s="40"/>
      <c r="DH79" s="38"/>
      <c r="DI79" s="39"/>
      <c r="DJ79" s="39"/>
      <c r="DK79" s="37"/>
      <c r="DL79" s="40"/>
      <c r="DM79" s="38"/>
      <c r="DN79" s="39"/>
      <c r="DO79" s="39"/>
      <c r="DP79" s="40"/>
      <c r="DQ79" s="39"/>
      <c r="DR79" s="39"/>
      <c r="DS79" s="66"/>
      <c r="DT79" s="66"/>
      <c r="DU79" s="35"/>
      <c r="DV79" s="35"/>
      <c r="DW79" s="35"/>
      <c r="DX79" s="35"/>
      <c r="DY79" s="35"/>
      <c r="DZ79" s="35"/>
      <c r="EA79" s="35"/>
      <c r="EB79" s="28"/>
    </row>
    <row r="80" spans="1:132" ht="19.5">
      <c r="A80" s="4"/>
      <c r="B80" s="4"/>
      <c r="C80" s="4"/>
      <c r="D80" s="4"/>
      <c r="E80" s="37"/>
      <c r="F80" s="40"/>
      <c r="G80" s="38"/>
      <c r="H80" s="39"/>
      <c r="I80" s="39"/>
      <c r="J80" s="37"/>
      <c r="K80" s="40"/>
      <c r="L80" s="38"/>
      <c r="M80" s="39"/>
      <c r="N80" s="39"/>
      <c r="O80" s="40"/>
      <c r="P80" s="39"/>
      <c r="Q80" s="39"/>
      <c r="R80" s="66"/>
      <c r="S80" s="66"/>
      <c r="T80" s="37"/>
      <c r="U80" s="40"/>
      <c r="V80" s="38"/>
      <c r="W80" s="39"/>
      <c r="X80" s="39"/>
      <c r="Y80" s="37"/>
      <c r="Z80" s="40"/>
      <c r="AA80" s="38"/>
      <c r="AB80" s="39"/>
      <c r="AC80" s="39"/>
      <c r="AD80" s="40"/>
      <c r="AE80" s="39"/>
      <c r="AF80" s="39"/>
      <c r="AG80" s="66"/>
      <c r="AH80" s="66"/>
      <c r="AI80" s="37"/>
      <c r="AJ80" s="40"/>
      <c r="AK80" s="38"/>
      <c r="AL80" s="39"/>
      <c r="AM80" s="39"/>
      <c r="AN80" s="37"/>
      <c r="AO80" s="40"/>
      <c r="AP80" s="38"/>
      <c r="AQ80" s="39"/>
      <c r="AR80" s="39"/>
      <c r="AS80" s="40"/>
      <c r="AT80" s="39"/>
      <c r="AU80" s="39"/>
      <c r="AV80" s="66"/>
      <c r="AW80" s="66"/>
      <c r="AX80" s="37"/>
      <c r="AY80" s="40"/>
      <c r="AZ80" s="38"/>
      <c r="BA80" s="39"/>
      <c r="BB80" s="39"/>
      <c r="BC80" s="37"/>
      <c r="BD80" s="40"/>
      <c r="BE80" s="38"/>
      <c r="BF80" s="39"/>
      <c r="BG80" s="39"/>
      <c r="BH80" s="40"/>
      <c r="BI80" s="39"/>
      <c r="BJ80" s="39"/>
      <c r="BK80" s="66"/>
      <c r="BL80" s="66"/>
      <c r="BM80" s="37"/>
      <c r="BN80" s="40"/>
      <c r="BO80" s="38"/>
      <c r="BP80" s="39"/>
      <c r="BQ80" s="39"/>
      <c r="BR80" s="37"/>
      <c r="BS80" s="40"/>
      <c r="BT80" s="38"/>
      <c r="BU80" s="39"/>
      <c r="BV80" s="39"/>
      <c r="BW80" s="40"/>
      <c r="BX80" s="39"/>
      <c r="BY80" s="39"/>
      <c r="BZ80" s="66"/>
      <c r="CA80" s="66"/>
      <c r="CB80" s="37"/>
      <c r="CC80" s="40"/>
      <c r="CD80" s="38"/>
      <c r="CE80" s="39"/>
      <c r="CF80" s="39"/>
      <c r="CG80" s="37"/>
      <c r="CH80" s="40"/>
      <c r="CI80" s="38"/>
      <c r="CJ80" s="39"/>
      <c r="CK80" s="39"/>
      <c r="CL80" s="40"/>
      <c r="CM80" s="39"/>
      <c r="CN80" s="39"/>
      <c r="CO80" s="66"/>
      <c r="CP80" s="66"/>
      <c r="CQ80" s="37"/>
      <c r="CR80" s="40"/>
      <c r="CS80" s="38"/>
      <c r="CT80" s="39"/>
      <c r="CU80" s="39"/>
      <c r="CV80" s="37"/>
      <c r="CW80" s="40"/>
      <c r="CX80" s="38"/>
      <c r="CY80" s="39"/>
      <c r="CZ80" s="39"/>
      <c r="DA80" s="40"/>
      <c r="DB80" s="39"/>
      <c r="DC80" s="39"/>
      <c r="DD80" s="66"/>
      <c r="DE80" s="66"/>
      <c r="DF80" s="37"/>
      <c r="DG80" s="40"/>
      <c r="DH80" s="38"/>
      <c r="DI80" s="39"/>
      <c r="DJ80" s="39"/>
      <c r="DK80" s="37"/>
      <c r="DL80" s="40"/>
      <c r="DM80" s="38"/>
      <c r="DN80" s="39"/>
      <c r="DO80" s="39"/>
      <c r="DP80" s="40"/>
      <c r="DQ80" s="39"/>
      <c r="DR80" s="39"/>
      <c r="DS80" s="66"/>
      <c r="DT80" s="66"/>
      <c r="DU80" s="35"/>
      <c r="DV80" s="35"/>
      <c r="DW80" s="35"/>
      <c r="DX80" s="35"/>
      <c r="DY80" s="35"/>
      <c r="DZ80" s="35"/>
      <c r="EA80" s="35"/>
      <c r="EB80" s="28"/>
    </row>
    <row r="81" spans="1:132" ht="19.5">
      <c r="A81" s="4"/>
      <c r="B81" s="4"/>
      <c r="C81" s="4"/>
      <c r="D81" s="4"/>
      <c r="E81" s="37"/>
      <c r="F81" s="40"/>
      <c r="G81" s="38"/>
      <c r="H81" s="39"/>
      <c r="I81" s="39"/>
      <c r="J81" s="37"/>
      <c r="K81" s="40"/>
      <c r="L81" s="38"/>
      <c r="M81" s="39"/>
      <c r="N81" s="39"/>
      <c r="O81" s="40"/>
      <c r="P81" s="39"/>
      <c r="Q81" s="39"/>
      <c r="R81" s="66"/>
      <c r="S81" s="66"/>
      <c r="T81" s="37"/>
      <c r="U81" s="40"/>
      <c r="V81" s="38"/>
      <c r="W81" s="39"/>
      <c r="X81" s="39"/>
      <c r="Y81" s="37"/>
      <c r="Z81" s="40"/>
      <c r="AA81" s="38"/>
      <c r="AB81" s="39"/>
      <c r="AC81" s="39"/>
      <c r="AD81" s="40"/>
      <c r="AE81" s="39"/>
      <c r="AF81" s="39"/>
      <c r="AG81" s="66"/>
      <c r="AH81" s="66"/>
      <c r="AI81" s="37"/>
      <c r="AJ81" s="40"/>
      <c r="AK81" s="38"/>
      <c r="AL81" s="39"/>
      <c r="AM81" s="39"/>
      <c r="AN81" s="37"/>
      <c r="AO81" s="40"/>
      <c r="AP81" s="38"/>
      <c r="AQ81" s="39"/>
      <c r="AR81" s="39"/>
      <c r="AS81" s="40"/>
      <c r="AT81" s="39"/>
      <c r="AU81" s="39"/>
      <c r="AV81" s="66"/>
      <c r="AW81" s="66"/>
      <c r="AX81" s="37"/>
      <c r="AY81" s="40"/>
      <c r="AZ81" s="38"/>
      <c r="BA81" s="39"/>
      <c r="BB81" s="39"/>
      <c r="BC81" s="37"/>
      <c r="BD81" s="40"/>
      <c r="BE81" s="38"/>
      <c r="BF81" s="39"/>
      <c r="BG81" s="39"/>
      <c r="BH81" s="40"/>
      <c r="BI81" s="39"/>
      <c r="BJ81" s="39"/>
      <c r="BK81" s="66"/>
      <c r="BL81" s="66"/>
      <c r="BM81" s="37"/>
      <c r="BN81" s="40"/>
      <c r="BO81" s="38"/>
      <c r="BP81" s="39"/>
      <c r="BQ81" s="39"/>
      <c r="BR81" s="37"/>
      <c r="BS81" s="40"/>
      <c r="BT81" s="38"/>
      <c r="BU81" s="39"/>
      <c r="BV81" s="39"/>
      <c r="BW81" s="40"/>
      <c r="BX81" s="39"/>
      <c r="BY81" s="39"/>
      <c r="BZ81" s="66"/>
      <c r="CA81" s="66"/>
      <c r="CB81" s="37"/>
      <c r="CC81" s="40"/>
      <c r="CD81" s="38"/>
      <c r="CE81" s="39"/>
      <c r="CF81" s="39"/>
      <c r="CG81" s="37"/>
      <c r="CH81" s="40"/>
      <c r="CI81" s="38"/>
      <c r="CJ81" s="39"/>
      <c r="CK81" s="39"/>
      <c r="CL81" s="40"/>
      <c r="CM81" s="39"/>
      <c r="CN81" s="39"/>
      <c r="CO81" s="66"/>
      <c r="CP81" s="66"/>
      <c r="CQ81" s="37"/>
      <c r="CR81" s="40"/>
      <c r="CS81" s="38"/>
      <c r="CT81" s="39"/>
      <c r="CU81" s="39"/>
      <c r="CV81" s="37"/>
      <c r="CW81" s="40"/>
      <c r="CX81" s="38"/>
      <c r="CY81" s="39"/>
      <c r="CZ81" s="39"/>
      <c r="DA81" s="40"/>
      <c r="DB81" s="39"/>
      <c r="DC81" s="39"/>
      <c r="DD81" s="66"/>
      <c r="DE81" s="66"/>
      <c r="DF81" s="37"/>
      <c r="DG81" s="40"/>
      <c r="DH81" s="38"/>
      <c r="DI81" s="39"/>
      <c r="DJ81" s="39"/>
      <c r="DK81" s="37"/>
      <c r="DL81" s="40"/>
      <c r="DM81" s="38"/>
      <c r="DN81" s="39"/>
      <c r="DO81" s="39"/>
      <c r="DP81" s="40"/>
      <c r="DQ81" s="39"/>
      <c r="DR81" s="39"/>
      <c r="DS81" s="66"/>
      <c r="DT81" s="66"/>
      <c r="DU81" s="35"/>
      <c r="DV81" s="35"/>
      <c r="DW81" s="35"/>
      <c r="DX81" s="35"/>
      <c r="DY81" s="35"/>
      <c r="DZ81" s="35"/>
      <c r="EA81" s="35"/>
      <c r="EB81" s="28"/>
    </row>
    <row r="82" spans="1:132" ht="19.5">
      <c r="A82" s="4"/>
      <c r="B82" s="4"/>
      <c r="C82" s="4"/>
      <c r="D82" s="4"/>
      <c r="E82" s="37"/>
      <c r="F82" s="40"/>
      <c r="G82" s="38"/>
      <c r="H82" s="39"/>
      <c r="I82" s="39"/>
      <c r="J82" s="37"/>
      <c r="K82" s="40"/>
      <c r="L82" s="38"/>
      <c r="M82" s="39"/>
      <c r="N82" s="39"/>
      <c r="O82" s="40"/>
      <c r="P82" s="39"/>
      <c r="Q82" s="39"/>
      <c r="R82" s="66"/>
      <c r="S82" s="66"/>
      <c r="T82" s="37"/>
      <c r="U82" s="40"/>
      <c r="V82" s="38"/>
      <c r="W82" s="39"/>
      <c r="X82" s="39"/>
      <c r="Y82" s="37"/>
      <c r="Z82" s="40"/>
      <c r="AA82" s="38"/>
      <c r="AB82" s="39"/>
      <c r="AC82" s="39"/>
      <c r="AD82" s="40"/>
      <c r="AE82" s="39"/>
      <c r="AF82" s="39"/>
      <c r="AG82" s="66"/>
      <c r="AH82" s="66"/>
      <c r="AI82" s="37"/>
      <c r="AJ82" s="40"/>
      <c r="AK82" s="38"/>
      <c r="AL82" s="39"/>
      <c r="AM82" s="39"/>
      <c r="AN82" s="37"/>
      <c r="AO82" s="40"/>
      <c r="AP82" s="38"/>
      <c r="AQ82" s="39"/>
      <c r="AR82" s="39"/>
      <c r="AS82" s="40"/>
      <c r="AT82" s="39"/>
      <c r="AU82" s="39"/>
      <c r="AV82" s="66"/>
      <c r="AW82" s="66"/>
      <c r="AX82" s="37"/>
      <c r="AY82" s="40"/>
      <c r="AZ82" s="38"/>
      <c r="BA82" s="39"/>
      <c r="BB82" s="39"/>
      <c r="BC82" s="37"/>
      <c r="BD82" s="40"/>
      <c r="BE82" s="38"/>
      <c r="BF82" s="39"/>
      <c r="BG82" s="39"/>
      <c r="BH82" s="40"/>
      <c r="BI82" s="39"/>
      <c r="BJ82" s="39"/>
      <c r="BK82" s="66"/>
      <c r="BL82" s="66"/>
      <c r="BM82" s="37"/>
      <c r="BN82" s="40"/>
      <c r="BO82" s="38"/>
      <c r="BP82" s="39"/>
      <c r="BQ82" s="39"/>
      <c r="BR82" s="37"/>
      <c r="BS82" s="40"/>
      <c r="BT82" s="38"/>
      <c r="BU82" s="39"/>
      <c r="BV82" s="39"/>
      <c r="BW82" s="40"/>
      <c r="BX82" s="39"/>
      <c r="BY82" s="39"/>
      <c r="BZ82" s="66"/>
      <c r="CA82" s="66"/>
      <c r="CB82" s="37"/>
      <c r="CC82" s="40"/>
      <c r="CD82" s="38"/>
      <c r="CE82" s="39"/>
      <c r="CF82" s="39"/>
      <c r="CG82" s="37"/>
      <c r="CH82" s="40"/>
      <c r="CI82" s="38"/>
      <c r="CJ82" s="39"/>
      <c r="CK82" s="39"/>
      <c r="CL82" s="40"/>
      <c r="CM82" s="39"/>
      <c r="CN82" s="39"/>
      <c r="CO82" s="66"/>
      <c r="CP82" s="66"/>
      <c r="CQ82" s="37"/>
      <c r="CR82" s="40"/>
      <c r="CS82" s="38"/>
      <c r="CT82" s="39"/>
      <c r="CU82" s="39"/>
      <c r="CV82" s="37"/>
      <c r="CW82" s="40"/>
      <c r="CX82" s="38"/>
      <c r="CY82" s="39"/>
      <c r="CZ82" s="39"/>
      <c r="DA82" s="40"/>
      <c r="DB82" s="39"/>
      <c r="DC82" s="39"/>
      <c r="DD82" s="66"/>
      <c r="DE82" s="66"/>
      <c r="DF82" s="37"/>
      <c r="DG82" s="40"/>
      <c r="DH82" s="38"/>
      <c r="DI82" s="39"/>
      <c r="DJ82" s="39"/>
      <c r="DK82" s="37"/>
      <c r="DL82" s="40"/>
      <c r="DM82" s="38"/>
      <c r="DN82" s="39"/>
      <c r="DO82" s="39"/>
      <c r="DP82" s="40"/>
      <c r="DQ82" s="39"/>
      <c r="DR82" s="39"/>
      <c r="DS82" s="66"/>
      <c r="DT82" s="66"/>
      <c r="DU82" s="35"/>
      <c r="DV82" s="35"/>
      <c r="DW82" s="35"/>
      <c r="DX82" s="35"/>
      <c r="DY82" s="35"/>
      <c r="DZ82" s="35"/>
      <c r="EA82" s="35"/>
      <c r="EB82" s="28"/>
    </row>
    <row r="83" spans="1:132" ht="19.5">
      <c r="A83" s="4"/>
      <c r="B83" s="4"/>
      <c r="C83" s="4"/>
      <c r="D83" s="4"/>
      <c r="E83" s="37"/>
      <c r="F83" s="40"/>
      <c r="G83" s="38"/>
      <c r="H83" s="39"/>
      <c r="I83" s="39"/>
      <c r="J83" s="37"/>
      <c r="K83" s="40"/>
      <c r="L83" s="38"/>
      <c r="M83" s="39"/>
      <c r="N83" s="39"/>
      <c r="O83" s="40"/>
      <c r="P83" s="39"/>
      <c r="Q83" s="39"/>
      <c r="R83" s="66"/>
      <c r="S83" s="66"/>
      <c r="T83" s="37"/>
      <c r="U83" s="40"/>
      <c r="V83" s="38"/>
      <c r="W83" s="39"/>
      <c r="X83" s="39"/>
      <c r="Y83" s="37"/>
      <c r="Z83" s="40"/>
      <c r="AA83" s="38"/>
      <c r="AB83" s="39"/>
      <c r="AC83" s="39"/>
      <c r="AD83" s="40"/>
      <c r="AE83" s="39"/>
      <c r="AF83" s="39"/>
      <c r="AG83" s="66"/>
      <c r="AH83" s="66"/>
      <c r="AI83" s="37"/>
      <c r="AJ83" s="40"/>
      <c r="AK83" s="38"/>
      <c r="AL83" s="39"/>
      <c r="AM83" s="39"/>
      <c r="AN83" s="37"/>
      <c r="AO83" s="40"/>
      <c r="AP83" s="38"/>
      <c r="AQ83" s="39"/>
      <c r="AR83" s="39"/>
      <c r="AS83" s="40"/>
      <c r="AT83" s="39"/>
      <c r="AU83" s="39"/>
      <c r="AV83" s="66"/>
      <c r="AW83" s="66"/>
      <c r="AX83" s="37"/>
      <c r="AY83" s="40"/>
      <c r="AZ83" s="38"/>
      <c r="BA83" s="39"/>
      <c r="BB83" s="39"/>
      <c r="BC83" s="37"/>
      <c r="BD83" s="40"/>
      <c r="BE83" s="38"/>
      <c r="BF83" s="39"/>
      <c r="BG83" s="39"/>
      <c r="BH83" s="40"/>
      <c r="BI83" s="39"/>
      <c r="BJ83" s="39"/>
      <c r="BK83" s="66"/>
      <c r="BL83" s="66"/>
      <c r="BM83" s="37"/>
      <c r="BN83" s="40"/>
      <c r="BO83" s="38"/>
      <c r="BP83" s="39"/>
      <c r="BQ83" s="39"/>
      <c r="BR83" s="37"/>
      <c r="BS83" s="40"/>
      <c r="BT83" s="38"/>
      <c r="BU83" s="39"/>
      <c r="BV83" s="39"/>
      <c r="BW83" s="40"/>
      <c r="BX83" s="39"/>
      <c r="BY83" s="39"/>
      <c r="BZ83" s="66"/>
      <c r="CA83" s="66"/>
      <c r="CB83" s="37"/>
      <c r="CC83" s="40"/>
      <c r="CD83" s="38"/>
      <c r="CE83" s="39"/>
      <c r="CF83" s="39"/>
      <c r="CG83" s="37"/>
      <c r="CH83" s="40"/>
      <c r="CI83" s="38"/>
      <c r="CJ83" s="39"/>
      <c r="CK83" s="39"/>
      <c r="CL83" s="40"/>
      <c r="CM83" s="39"/>
      <c r="CN83" s="39"/>
      <c r="CO83" s="66"/>
      <c r="CP83" s="66"/>
      <c r="CQ83" s="37"/>
      <c r="CR83" s="40"/>
      <c r="CS83" s="38"/>
      <c r="CT83" s="39"/>
      <c r="CU83" s="39"/>
      <c r="CV83" s="37"/>
      <c r="CW83" s="40"/>
      <c r="CX83" s="38"/>
      <c r="CY83" s="39"/>
      <c r="CZ83" s="39"/>
      <c r="DA83" s="40"/>
      <c r="DB83" s="39"/>
      <c r="DC83" s="39"/>
      <c r="DD83" s="66"/>
      <c r="DE83" s="66"/>
      <c r="DF83" s="37"/>
      <c r="DG83" s="40"/>
      <c r="DH83" s="38"/>
      <c r="DI83" s="39"/>
      <c r="DJ83" s="39"/>
      <c r="DK83" s="37"/>
      <c r="DL83" s="40"/>
      <c r="DM83" s="38"/>
      <c r="DN83" s="39"/>
      <c r="DO83" s="39"/>
      <c r="DP83" s="40"/>
      <c r="DQ83" s="39"/>
      <c r="DR83" s="39"/>
      <c r="DS83" s="66"/>
      <c r="DT83" s="66"/>
      <c r="DU83" s="35"/>
      <c r="DV83" s="35"/>
      <c r="DW83" s="35"/>
      <c r="DX83" s="35"/>
      <c r="DY83" s="35"/>
      <c r="DZ83" s="35"/>
      <c r="EA83" s="35"/>
      <c r="EB83" s="28"/>
    </row>
    <row r="84" spans="1:132" ht="19.5">
      <c r="A84" s="4"/>
      <c r="B84" s="4"/>
      <c r="C84" s="4"/>
      <c r="D84" s="4"/>
      <c r="E84" s="37"/>
      <c r="F84" s="40"/>
      <c r="G84" s="38"/>
      <c r="H84" s="39"/>
      <c r="I84" s="39"/>
      <c r="J84" s="37"/>
      <c r="K84" s="40"/>
      <c r="L84" s="38"/>
      <c r="M84" s="39"/>
      <c r="N84" s="39"/>
      <c r="O84" s="40"/>
      <c r="P84" s="39"/>
      <c r="Q84" s="39"/>
      <c r="R84" s="66"/>
      <c r="S84" s="66"/>
      <c r="T84" s="37"/>
      <c r="U84" s="40"/>
      <c r="V84" s="38"/>
      <c r="W84" s="39"/>
      <c r="X84" s="39"/>
      <c r="Y84" s="37"/>
      <c r="Z84" s="40"/>
      <c r="AA84" s="38"/>
      <c r="AB84" s="39"/>
      <c r="AC84" s="39"/>
      <c r="AD84" s="40"/>
      <c r="AE84" s="39"/>
      <c r="AF84" s="39"/>
      <c r="AG84" s="66"/>
      <c r="AH84" s="66"/>
      <c r="AI84" s="37"/>
      <c r="AJ84" s="40"/>
      <c r="AK84" s="38"/>
      <c r="AL84" s="39"/>
      <c r="AM84" s="39"/>
      <c r="AN84" s="37"/>
      <c r="AO84" s="40"/>
      <c r="AP84" s="38"/>
      <c r="AQ84" s="39"/>
      <c r="AR84" s="39"/>
      <c r="AS84" s="40"/>
      <c r="AT84" s="39"/>
      <c r="AU84" s="39"/>
      <c r="AV84" s="66"/>
      <c r="AW84" s="66"/>
      <c r="AX84" s="37"/>
      <c r="AY84" s="40"/>
      <c r="AZ84" s="38"/>
      <c r="BA84" s="39"/>
      <c r="BB84" s="39"/>
      <c r="BC84" s="37"/>
      <c r="BD84" s="40"/>
      <c r="BE84" s="38"/>
      <c r="BF84" s="39"/>
      <c r="BG84" s="39"/>
      <c r="BH84" s="40"/>
      <c r="BI84" s="39"/>
      <c r="BJ84" s="39"/>
      <c r="BK84" s="66"/>
      <c r="BL84" s="66"/>
      <c r="BM84" s="37"/>
      <c r="BN84" s="40"/>
      <c r="BO84" s="38"/>
      <c r="BP84" s="39"/>
      <c r="BQ84" s="39"/>
      <c r="BR84" s="37"/>
      <c r="BS84" s="40"/>
      <c r="BT84" s="38"/>
      <c r="BU84" s="39"/>
      <c r="BV84" s="39"/>
      <c r="BW84" s="40"/>
      <c r="BX84" s="39"/>
      <c r="BY84" s="39"/>
      <c r="BZ84" s="66"/>
      <c r="CA84" s="66"/>
      <c r="CB84" s="37"/>
      <c r="CC84" s="40"/>
      <c r="CD84" s="38"/>
      <c r="CE84" s="39"/>
      <c r="CF84" s="39"/>
      <c r="CG84" s="37"/>
      <c r="CH84" s="40"/>
      <c r="CI84" s="38"/>
      <c r="CJ84" s="39"/>
      <c r="CK84" s="39"/>
      <c r="CL84" s="40"/>
      <c r="CM84" s="39"/>
      <c r="CN84" s="39"/>
      <c r="CO84" s="66"/>
      <c r="CP84" s="66"/>
      <c r="CQ84" s="37"/>
      <c r="CR84" s="40"/>
      <c r="CS84" s="38"/>
      <c r="CT84" s="39"/>
      <c r="CU84" s="39"/>
      <c r="CV84" s="37"/>
      <c r="CW84" s="40"/>
      <c r="CX84" s="38"/>
      <c r="CY84" s="39"/>
      <c r="CZ84" s="39"/>
      <c r="DA84" s="40"/>
      <c r="DB84" s="39"/>
      <c r="DC84" s="39"/>
      <c r="DD84" s="66"/>
      <c r="DE84" s="66"/>
      <c r="DF84" s="37"/>
      <c r="DG84" s="40"/>
      <c r="DH84" s="38"/>
      <c r="DI84" s="39"/>
      <c r="DJ84" s="39"/>
      <c r="DK84" s="37"/>
      <c r="DL84" s="40"/>
      <c r="DM84" s="38"/>
      <c r="DN84" s="39"/>
      <c r="DO84" s="39"/>
      <c r="DP84" s="40"/>
      <c r="DQ84" s="39"/>
      <c r="DR84" s="39"/>
      <c r="DS84" s="66"/>
      <c r="DT84" s="66"/>
      <c r="DU84" s="35"/>
      <c r="DV84" s="35"/>
      <c r="DW84" s="35"/>
      <c r="DX84" s="35"/>
      <c r="DY84" s="35"/>
      <c r="DZ84" s="35"/>
      <c r="EA84" s="35"/>
      <c r="EB84" s="28"/>
    </row>
    <row r="85" spans="1:132" ht="19.5">
      <c r="A85" s="4"/>
      <c r="B85" s="4"/>
      <c r="C85" s="4"/>
      <c r="D85" s="4"/>
      <c r="E85" s="37"/>
      <c r="F85" s="40"/>
      <c r="G85" s="38"/>
      <c r="H85" s="39"/>
      <c r="I85" s="39"/>
      <c r="J85" s="37"/>
      <c r="K85" s="40"/>
      <c r="L85" s="38"/>
      <c r="M85" s="39"/>
      <c r="N85" s="39"/>
      <c r="O85" s="40"/>
      <c r="P85" s="39"/>
      <c r="Q85" s="39"/>
      <c r="R85" s="66"/>
      <c r="S85" s="66"/>
      <c r="T85" s="37"/>
      <c r="U85" s="40"/>
      <c r="V85" s="38"/>
      <c r="W85" s="39"/>
      <c r="X85" s="39"/>
      <c r="Y85" s="37"/>
      <c r="Z85" s="40"/>
      <c r="AA85" s="38"/>
      <c r="AB85" s="39"/>
      <c r="AC85" s="39"/>
      <c r="AD85" s="40"/>
      <c r="AE85" s="39"/>
      <c r="AF85" s="39"/>
      <c r="AG85" s="66"/>
      <c r="AH85" s="66"/>
      <c r="AI85" s="37"/>
      <c r="AJ85" s="40"/>
      <c r="AK85" s="38"/>
      <c r="AL85" s="39"/>
      <c r="AM85" s="39"/>
      <c r="AN85" s="37"/>
      <c r="AO85" s="40"/>
      <c r="AP85" s="38"/>
      <c r="AQ85" s="39"/>
      <c r="AR85" s="39"/>
      <c r="AS85" s="40"/>
      <c r="AT85" s="39"/>
      <c r="AU85" s="39"/>
      <c r="AV85" s="66"/>
      <c r="AW85" s="66"/>
      <c r="AX85" s="37"/>
      <c r="AY85" s="40"/>
      <c r="AZ85" s="38"/>
      <c r="BA85" s="39"/>
      <c r="BB85" s="39"/>
      <c r="BC85" s="37"/>
      <c r="BD85" s="40"/>
      <c r="BE85" s="38"/>
      <c r="BF85" s="39"/>
      <c r="BG85" s="39"/>
      <c r="BH85" s="40"/>
      <c r="BI85" s="39"/>
      <c r="BJ85" s="39"/>
      <c r="BK85" s="66"/>
      <c r="BL85" s="66"/>
      <c r="BM85" s="37"/>
      <c r="BN85" s="40"/>
      <c r="BO85" s="38"/>
      <c r="BP85" s="39"/>
      <c r="BQ85" s="39"/>
      <c r="BR85" s="37"/>
      <c r="BS85" s="40"/>
      <c r="BT85" s="38"/>
      <c r="BU85" s="39"/>
      <c r="BV85" s="39"/>
      <c r="BW85" s="40"/>
      <c r="BX85" s="39"/>
      <c r="BY85" s="39"/>
      <c r="BZ85" s="66"/>
      <c r="CA85" s="66"/>
      <c r="CB85" s="37"/>
      <c r="CC85" s="40"/>
      <c r="CD85" s="38"/>
      <c r="CE85" s="39"/>
      <c r="CF85" s="39"/>
      <c r="CG85" s="37"/>
      <c r="CH85" s="40"/>
      <c r="CI85" s="38"/>
      <c r="CJ85" s="39"/>
      <c r="CK85" s="39"/>
      <c r="CL85" s="40"/>
      <c r="CM85" s="39"/>
      <c r="CN85" s="39"/>
      <c r="CO85" s="66"/>
      <c r="CP85" s="66"/>
      <c r="CQ85" s="37"/>
      <c r="CR85" s="40"/>
      <c r="CS85" s="38"/>
      <c r="CT85" s="39"/>
      <c r="CU85" s="39"/>
      <c r="CV85" s="37"/>
      <c r="CW85" s="40"/>
      <c r="CX85" s="38"/>
      <c r="CY85" s="39"/>
      <c r="CZ85" s="39"/>
      <c r="DA85" s="40"/>
      <c r="DB85" s="39"/>
      <c r="DC85" s="39"/>
      <c r="DD85" s="66"/>
      <c r="DE85" s="66"/>
      <c r="DF85" s="37"/>
      <c r="DG85" s="40"/>
      <c r="DH85" s="38"/>
      <c r="DI85" s="39"/>
      <c r="DJ85" s="39"/>
      <c r="DK85" s="37"/>
      <c r="DL85" s="40"/>
      <c r="DM85" s="38"/>
      <c r="DN85" s="39"/>
      <c r="DO85" s="39"/>
      <c r="DP85" s="40"/>
      <c r="DQ85" s="39"/>
      <c r="DR85" s="39"/>
      <c r="DS85" s="66"/>
      <c r="DT85" s="66"/>
      <c r="DU85" s="35"/>
      <c r="DV85" s="35"/>
      <c r="DW85" s="35"/>
      <c r="DX85" s="35"/>
      <c r="DY85" s="35"/>
      <c r="DZ85" s="35"/>
      <c r="EA85" s="35"/>
      <c r="EB85" s="28"/>
    </row>
    <row r="86" spans="1:132" ht="19.5">
      <c r="A86" s="4"/>
      <c r="B86" s="4"/>
      <c r="C86" s="4"/>
      <c r="D86" s="4"/>
      <c r="E86" s="37"/>
      <c r="F86" s="40"/>
      <c r="G86" s="38"/>
      <c r="H86" s="39"/>
      <c r="I86" s="39"/>
      <c r="J86" s="37"/>
      <c r="K86" s="40"/>
      <c r="L86" s="38"/>
      <c r="M86" s="39"/>
      <c r="N86" s="39"/>
      <c r="O86" s="40"/>
      <c r="P86" s="39"/>
      <c r="Q86" s="39"/>
      <c r="R86" s="66"/>
      <c r="S86" s="66"/>
      <c r="T86" s="37"/>
      <c r="U86" s="40"/>
      <c r="V86" s="38"/>
      <c r="W86" s="39"/>
      <c r="X86" s="39"/>
      <c r="Y86" s="37"/>
      <c r="Z86" s="40"/>
      <c r="AA86" s="38"/>
      <c r="AB86" s="39"/>
      <c r="AC86" s="39"/>
      <c r="AD86" s="40"/>
      <c r="AE86" s="39"/>
      <c r="AF86" s="39"/>
      <c r="AG86" s="66"/>
      <c r="AH86" s="66"/>
      <c r="AI86" s="37"/>
      <c r="AJ86" s="40"/>
      <c r="AK86" s="38"/>
      <c r="AL86" s="39"/>
      <c r="AM86" s="39"/>
      <c r="AN86" s="37"/>
      <c r="AO86" s="40"/>
      <c r="AP86" s="38"/>
      <c r="AQ86" s="39"/>
      <c r="AR86" s="39"/>
      <c r="AS86" s="40"/>
      <c r="AT86" s="39"/>
      <c r="AU86" s="39"/>
      <c r="AV86" s="66"/>
      <c r="AW86" s="66"/>
      <c r="AX86" s="37"/>
      <c r="AY86" s="40"/>
      <c r="AZ86" s="38"/>
      <c r="BA86" s="39"/>
      <c r="BB86" s="39"/>
      <c r="BC86" s="37"/>
      <c r="BD86" s="40"/>
      <c r="BE86" s="38"/>
      <c r="BF86" s="39"/>
      <c r="BG86" s="39"/>
      <c r="BH86" s="40"/>
      <c r="BI86" s="39"/>
      <c r="BJ86" s="39"/>
      <c r="BK86" s="66"/>
      <c r="BL86" s="66"/>
      <c r="BM86" s="37"/>
      <c r="BN86" s="40"/>
      <c r="BO86" s="38"/>
      <c r="BP86" s="39"/>
      <c r="BQ86" s="39"/>
      <c r="BR86" s="37"/>
      <c r="BS86" s="40"/>
      <c r="BT86" s="38"/>
      <c r="BU86" s="39"/>
      <c r="BV86" s="39"/>
      <c r="BW86" s="40"/>
      <c r="BX86" s="39"/>
      <c r="BY86" s="39"/>
      <c r="BZ86" s="66"/>
      <c r="CA86" s="66"/>
      <c r="CB86" s="37"/>
      <c r="CC86" s="40"/>
      <c r="CD86" s="38"/>
      <c r="CE86" s="39"/>
      <c r="CF86" s="39"/>
      <c r="CG86" s="37"/>
      <c r="CH86" s="40"/>
      <c r="CI86" s="38"/>
      <c r="CJ86" s="39"/>
      <c r="CK86" s="39"/>
      <c r="CL86" s="40"/>
      <c r="CM86" s="39"/>
      <c r="CN86" s="39"/>
      <c r="CO86" s="66"/>
      <c r="CP86" s="66"/>
      <c r="CQ86" s="37"/>
      <c r="CR86" s="40"/>
      <c r="CS86" s="38"/>
      <c r="CT86" s="39"/>
      <c r="CU86" s="39"/>
      <c r="CV86" s="37"/>
      <c r="CW86" s="40"/>
      <c r="CX86" s="38"/>
      <c r="CY86" s="39"/>
      <c r="CZ86" s="39"/>
      <c r="DA86" s="40"/>
      <c r="DB86" s="39"/>
      <c r="DC86" s="39"/>
      <c r="DD86" s="66"/>
      <c r="DE86" s="66"/>
      <c r="DF86" s="37"/>
      <c r="DG86" s="40"/>
      <c r="DH86" s="38"/>
      <c r="DI86" s="39"/>
      <c r="DJ86" s="39"/>
      <c r="DK86" s="37"/>
      <c r="DL86" s="40"/>
      <c r="DM86" s="38"/>
      <c r="DN86" s="39"/>
      <c r="DO86" s="39"/>
      <c r="DP86" s="40"/>
      <c r="DQ86" s="39"/>
      <c r="DR86" s="39"/>
      <c r="DS86" s="66"/>
      <c r="DT86" s="66"/>
      <c r="DU86" s="35"/>
      <c r="DV86" s="35"/>
      <c r="DW86" s="35"/>
      <c r="DX86" s="35"/>
      <c r="DY86" s="35"/>
      <c r="DZ86" s="35"/>
      <c r="EA86" s="35"/>
      <c r="EB86" s="28"/>
    </row>
    <row r="87" spans="1:132" ht="19.5">
      <c r="A87" s="4"/>
      <c r="B87" s="4"/>
      <c r="C87" s="4"/>
      <c r="D87" s="4"/>
      <c r="E87" s="37"/>
      <c r="F87" s="40"/>
      <c r="G87" s="38"/>
      <c r="H87" s="39"/>
      <c r="I87" s="39"/>
      <c r="J87" s="37"/>
      <c r="K87" s="40"/>
      <c r="L87" s="38"/>
      <c r="M87" s="39"/>
      <c r="N87" s="39"/>
      <c r="O87" s="40"/>
      <c r="P87" s="39"/>
      <c r="Q87" s="39"/>
      <c r="R87" s="66"/>
      <c r="S87" s="66"/>
      <c r="T87" s="37"/>
      <c r="U87" s="40"/>
      <c r="V87" s="38"/>
      <c r="W87" s="39"/>
      <c r="X87" s="39"/>
      <c r="Y87" s="37"/>
      <c r="Z87" s="40"/>
      <c r="AA87" s="38"/>
      <c r="AB87" s="39"/>
      <c r="AC87" s="39"/>
      <c r="AD87" s="40"/>
      <c r="AE87" s="39"/>
      <c r="AF87" s="39"/>
      <c r="AG87" s="66"/>
      <c r="AH87" s="66"/>
      <c r="AI87" s="37"/>
      <c r="AJ87" s="40"/>
      <c r="AK87" s="38"/>
      <c r="AL87" s="39"/>
      <c r="AM87" s="39"/>
      <c r="AN87" s="37"/>
      <c r="AO87" s="40"/>
      <c r="AP87" s="38"/>
      <c r="AQ87" s="39"/>
      <c r="AR87" s="39"/>
      <c r="AS87" s="40"/>
      <c r="AT87" s="39"/>
      <c r="AU87" s="39"/>
      <c r="AV87" s="66"/>
      <c r="AW87" s="66"/>
      <c r="AX87" s="37"/>
      <c r="AY87" s="40"/>
      <c r="AZ87" s="38"/>
      <c r="BA87" s="39"/>
      <c r="BB87" s="39"/>
      <c r="BC87" s="37"/>
      <c r="BD87" s="40"/>
      <c r="BE87" s="38"/>
      <c r="BF87" s="39"/>
      <c r="BG87" s="39"/>
      <c r="BH87" s="40"/>
      <c r="BI87" s="39"/>
      <c r="BJ87" s="39"/>
      <c r="BK87" s="66"/>
      <c r="BL87" s="66"/>
      <c r="BM87" s="37"/>
      <c r="BN87" s="40"/>
      <c r="BO87" s="38"/>
      <c r="BP87" s="39"/>
      <c r="BQ87" s="39"/>
      <c r="BR87" s="37"/>
      <c r="BS87" s="40"/>
      <c r="BT87" s="38"/>
      <c r="BU87" s="39"/>
      <c r="BV87" s="39"/>
      <c r="BW87" s="40"/>
      <c r="BX87" s="39"/>
      <c r="BY87" s="39"/>
      <c r="BZ87" s="66"/>
      <c r="CA87" s="66"/>
      <c r="CB87" s="37"/>
      <c r="CC87" s="40"/>
      <c r="CD87" s="38"/>
      <c r="CE87" s="39"/>
      <c r="CF87" s="39"/>
      <c r="CG87" s="37"/>
      <c r="CH87" s="40"/>
      <c r="CI87" s="38"/>
      <c r="CJ87" s="39"/>
      <c r="CK87" s="39"/>
      <c r="CL87" s="40"/>
      <c r="CM87" s="39"/>
      <c r="CN87" s="39"/>
      <c r="CO87" s="66"/>
      <c r="CP87" s="66"/>
      <c r="CQ87" s="37"/>
      <c r="CR87" s="40"/>
      <c r="CS87" s="38"/>
      <c r="CT87" s="39"/>
      <c r="CU87" s="39"/>
      <c r="CV87" s="37"/>
      <c r="CW87" s="40"/>
      <c r="CX87" s="38"/>
      <c r="CY87" s="39"/>
      <c r="CZ87" s="39"/>
      <c r="DA87" s="40"/>
      <c r="DB87" s="39"/>
      <c r="DC87" s="39"/>
      <c r="DD87" s="66"/>
      <c r="DE87" s="66"/>
      <c r="DF87" s="37"/>
      <c r="DG87" s="40"/>
      <c r="DH87" s="38"/>
      <c r="DI87" s="39"/>
      <c r="DJ87" s="39"/>
      <c r="DK87" s="37"/>
      <c r="DL87" s="40"/>
      <c r="DM87" s="38"/>
      <c r="DN87" s="39"/>
      <c r="DO87" s="39"/>
      <c r="DP87" s="40"/>
      <c r="DQ87" s="39"/>
      <c r="DR87" s="39"/>
      <c r="DS87" s="66"/>
      <c r="DT87" s="66"/>
      <c r="DU87" s="35"/>
      <c r="DV87" s="35"/>
      <c r="DW87" s="35"/>
      <c r="DX87" s="35"/>
      <c r="DY87" s="35"/>
      <c r="DZ87" s="35"/>
      <c r="EA87" s="35"/>
      <c r="EB87" s="28"/>
    </row>
    <row r="88" spans="1:132" ht="19.5">
      <c r="A88" s="4"/>
      <c r="B88" s="4"/>
      <c r="C88" s="4"/>
      <c r="D88" s="4"/>
      <c r="E88" s="37"/>
      <c r="F88" s="40"/>
      <c r="G88" s="38"/>
      <c r="H88" s="39"/>
      <c r="I88" s="39"/>
      <c r="J88" s="37"/>
      <c r="K88" s="40"/>
      <c r="L88" s="38"/>
      <c r="M88" s="39"/>
      <c r="N88" s="39"/>
      <c r="O88" s="40"/>
      <c r="P88" s="39"/>
      <c r="Q88" s="39"/>
      <c r="R88" s="66"/>
      <c r="S88" s="66"/>
      <c r="T88" s="37"/>
      <c r="U88" s="40"/>
      <c r="V88" s="38"/>
      <c r="W88" s="39"/>
      <c r="X88" s="39"/>
      <c r="Y88" s="37"/>
      <c r="Z88" s="40"/>
      <c r="AA88" s="38"/>
      <c r="AB88" s="39"/>
      <c r="AC88" s="39"/>
      <c r="AD88" s="40"/>
      <c r="AE88" s="39"/>
      <c r="AF88" s="39"/>
      <c r="AG88" s="66"/>
      <c r="AH88" s="66"/>
      <c r="AI88" s="37"/>
      <c r="AJ88" s="40"/>
      <c r="AK88" s="38"/>
      <c r="AL88" s="39"/>
      <c r="AM88" s="39"/>
      <c r="AN88" s="37"/>
      <c r="AO88" s="40"/>
      <c r="AP88" s="38"/>
      <c r="AQ88" s="39"/>
      <c r="AR88" s="39"/>
      <c r="AS88" s="40"/>
      <c r="AT88" s="39"/>
      <c r="AU88" s="39"/>
      <c r="AV88" s="66"/>
      <c r="AW88" s="66"/>
      <c r="AX88" s="37"/>
      <c r="AY88" s="40"/>
      <c r="AZ88" s="38"/>
      <c r="BA88" s="39"/>
      <c r="BB88" s="39"/>
      <c r="BC88" s="37"/>
      <c r="BD88" s="40"/>
      <c r="BE88" s="38"/>
      <c r="BF88" s="39"/>
      <c r="BG88" s="39"/>
      <c r="BH88" s="40"/>
      <c r="BI88" s="39"/>
      <c r="BJ88" s="39"/>
      <c r="BK88" s="66"/>
      <c r="BL88" s="66"/>
      <c r="BM88" s="37"/>
      <c r="BN88" s="40"/>
      <c r="BO88" s="38"/>
      <c r="BP88" s="39"/>
      <c r="BQ88" s="39"/>
      <c r="BR88" s="37"/>
      <c r="BS88" s="40"/>
      <c r="BT88" s="38"/>
      <c r="BU88" s="39"/>
      <c r="BV88" s="39"/>
      <c r="BW88" s="40"/>
      <c r="BX88" s="39"/>
      <c r="BY88" s="39"/>
      <c r="BZ88" s="66"/>
      <c r="CA88" s="66"/>
      <c r="CB88" s="37"/>
      <c r="CC88" s="40"/>
      <c r="CD88" s="38"/>
      <c r="CE88" s="39"/>
      <c r="CF88" s="39"/>
      <c r="CG88" s="37"/>
      <c r="CH88" s="40"/>
      <c r="CI88" s="38"/>
      <c r="CJ88" s="39"/>
      <c r="CK88" s="39"/>
      <c r="CL88" s="40"/>
      <c r="CM88" s="39"/>
      <c r="CN88" s="39"/>
      <c r="CO88" s="66"/>
      <c r="CP88" s="66"/>
      <c r="CQ88" s="37"/>
      <c r="CR88" s="40"/>
      <c r="CS88" s="38"/>
      <c r="CT88" s="39"/>
      <c r="CU88" s="39"/>
      <c r="CV88" s="37"/>
      <c r="CW88" s="40"/>
      <c r="CX88" s="38"/>
      <c r="CY88" s="39"/>
      <c r="CZ88" s="39"/>
      <c r="DA88" s="40"/>
      <c r="DB88" s="39"/>
      <c r="DC88" s="39"/>
      <c r="DD88" s="66"/>
      <c r="DE88" s="66"/>
      <c r="DF88" s="37"/>
      <c r="DG88" s="40"/>
      <c r="DH88" s="38"/>
      <c r="DI88" s="39"/>
      <c r="DJ88" s="39"/>
      <c r="DK88" s="37"/>
      <c r="DL88" s="40"/>
      <c r="DM88" s="38"/>
      <c r="DN88" s="39"/>
      <c r="DO88" s="39"/>
      <c r="DP88" s="40"/>
      <c r="DQ88" s="39"/>
      <c r="DR88" s="39"/>
      <c r="DS88" s="66"/>
      <c r="DT88" s="66"/>
      <c r="DU88" s="35"/>
      <c r="DV88" s="35"/>
      <c r="DW88" s="35"/>
      <c r="DX88" s="35"/>
      <c r="DY88" s="35"/>
      <c r="DZ88" s="35"/>
      <c r="EA88" s="35"/>
      <c r="EB88" s="28"/>
    </row>
    <row r="89" spans="1:132" ht="19.5">
      <c r="A89" s="4"/>
      <c r="B89" s="4"/>
      <c r="C89" s="4"/>
      <c r="D89" s="4"/>
      <c r="E89" s="37"/>
      <c r="F89" s="40"/>
      <c r="G89" s="38"/>
      <c r="H89" s="39"/>
      <c r="I89" s="39"/>
      <c r="J89" s="37"/>
      <c r="K89" s="40"/>
      <c r="L89" s="38"/>
      <c r="M89" s="39"/>
      <c r="N89" s="39"/>
      <c r="O89" s="40"/>
      <c r="P89" s="39"/>
      <c r="Q89" s="39"/>
      <c r="R89" s="66"/>
      <c r="S89" s="66"/>
      <c r="T89" s="37"/>
      <c r="U89" s="40"/>
      <c r="V89" s="38"/>
      <c r="W89" s="39"/>
      <c r="X89" s="39"/>
      <c r="Y89" s="37"/>
      <c r="Z89" s="40"/>
      <c r="AA89" s="38"/>
      <c r="AB89" s="39"/>
      <c r="AC89" s="39"/>
      <c r="AD89" s="40"/>
      <c r="AE89" s="39"/>
      <c r="AF89" s="39"/>
      <c r="AG89" s="66"/>
      <c r="AH89" s="66"/>
      <c r="AI89" s="37"/>
      <c r="AJ89" s="40"/>
      <c r="AK89" s="38"/>
      <c r="AL89" s="39"/>
      <c r="AM89" s="39"/>
      <c r="AN89" s="37"/>
      <c r="AO89" s="40"/>
      <c r="AP89" s="38"/>
      <c r="AQ89" s="39"/>
      <c r="AR89" s="39"/>
      <c r="AS89" s="40"/>
      <c r="AT89" s="39"/>
      <c r="AU89" s="39"/>
      <c r="AV89" s="66"/>
      <c r="AW89" s="66"/>
      <c r="AX89" s="37"/>
      <c r="AY89" s="40"/>
      <c r="AZ89" s="38"/>
      <c r="BA89" s="39"/>
      <c r="BB89" s="39"/>
      <c r="BC89" s="37"/>
      <c r="BD89" s="40"/>
      <c r="BE89" s="38"/>
      <c r="BF89" s="39"/>
      <c r="BG89" s="39"/>
      <c r="BH89" s="40"/>
      <c r="BI89" s="39"/>
      <c r="BJ89" s="39"/>
      <c r="BK89" s="66"/>
      <c r="BL89" s="66"/>
      <c r="BM89" s="37"/>
      <c r="BN89" s="40"/>
      <c r="BO89" s="38"/>
      <c r="BP89" s="39"/>
      <c r="BQ89" s="39"/>
      <c r="BR89" s="37"/>
      <c r="BS89" s="40"/>
      <c r="BT89" s="38"/>
      <c r="BU89" s="39"/>
      <c r="BV89" s="39"/>
      <c r="BW89" s="40"/>
      <c r="BX89" s="39"/>
      <c r="BY89" s="39"/>
      <c r="BZ89" s="66"/>
      <c r="CA89" s="66"/>
      <c r="CB89" s="37"/>
      <c r="CC89" s="40"/>
      <c r="CD89" s="38"/>
      <c r="CE89" s="39"/>
      <c r="CF89" s="39"/>
      <c r="CG89" s="37"/>
      <c r="CH89" s="40"/>
      <c r="CI89" s="38"/>
      <c r="CJ89" s="39"/>
      <c r="CK89" s="39"/>
      <c r="CL89" s="40"/>
      <c r="CM89" s="39"/>
      <c r="CN89" s="39"/>
      <c r="CO89" s="66"/>
      <c r="CP89" s="66"/>
      <c r="CQ89" s="37"/>
      <c r="CR89" s="40"/>
      <c r="CS89" s="38"/>
      <c r="CT89" s="39"/>
      <c r="CU89" s="39"/>
      <c r="CV89" s="37"/>
      <c r="CW89" s="40"/>
      <c r="CX89" s="38"/>
      <c r="CY89" s="39"/>
      <c r="CZ89" s="39"/>
      <c r="DA89" s="40"/>
      <c r="DB89" s="39"/>
      <c r="DC89" s="39"/>
      <c r="DD89" s="66"/>
      <c r="DE89" s="66"/>
      <c r="DF89" s="37"/>
      <c r="DG89" s="40"/>
      <c r="DH89" s="38"/>
      <c r="DI89" s="39"/>
      <c r="DJ89" s="39"/>
      <c r="DK89" s="37"/>
      <c r="DL89" s="40"/>
      <c r="DM89" s="38"/>
      <c r="DN89" s="39"/>
      <c r="DO89" s="39"/>
      <c r="DP89" s="40"/>
      <c r="DQ89" s="39"/>
      <c r="DR89" s="39"/>
      <c r="DS89" s="66"/>
      <c r="DT89" s="66"/>
      <c r="DU89" s="35"/>
      <c r="DV89" s="35"/>
      <c r="DW89" s="35"/>
      <c r="DX89" s="35"/>
      <c r="DY89" s="35"/>
      <c r="DZ89" s="35"/>
      <c r="EA89" s="35"/>
      <c r="EB89" s="28"/>
    </row>
    <row r="90" spans="1:132" ht="19.5">
      <c r="A90" s="4"/>
      <c r="B90" s="4"/>
      <c r="C90" s="4"/>
      <c r="D90" s="4"/>
      <c r="E90" s="37"/>
      <c r="F90" s="40"/>
      <c r="G90" s="38"/>
      <c r="H90" s="39"/>
      <c r="I90" s="39"/>
      <c r="J90" s="37"/>
      <c r="K90" s="40"/>
      <c r="L90" s="38"/>
      <c r="M90" s="39"/>
      <c r="N90" s="39"/>
      <c r="O90" s="40"/>
      <c r="P90" s="39"/>
      <c r="Q90" s="39"/>
      <c r="R90" s="39"/>
      <c r="S90" s="39"/>
      <c r="T90" s="37"/>
      <c r="U90" s="40"/>
      <c r="V90" s="38"/>
      <c r="W90" s="39"/>
      <c r="X90" s="39"/>
      <c r="Y90" s="37"/>
      <c r="Z90" s="40"/>
      <c r="AA90" s="38"/>
      <c r="AB90" s="39"/>
      <c r="AC90" s="39"/>
      <c r="AD90" s="40"/>
      <c r="AE90" s="39"/>
      <c r="AF90" s="39"/>
      <c r="AG90" s="39"/>
      <c r="AH90" s="39"/>
      <c r="AI90" s="37"/>
      <c r="AJ90" s="40"/>
      <c r="AK90" s="38"/>
      <c r="AL90" s="39"/>
      <c r="AM90" s="39"/>
      <c r="AN90" s="37"/>
      <c r="AO90" s="40"/>
      <c r="AP90" s="38"/>
      <c r="AQ90" s="39"/>
      <c r="AR90" s="39"/>
      <c r="AS90" s="40"/>
      <c r="AT90" s="39"/>
      <c r="AU90" s="39"/>
      <c r="AV90" s="39"/>
      <c r="AW90" s="39"/>
      <c r="AX90" s="37"/>
      <c r="AY90" s="40"/>
      <c r="AZ90" s="38"/>
      <c r="BA90" s="39"/>
      <c r="BB90" s="39"/>
      <c r="BC90" s="37"/>
      <c r="BD90" s="40"/>
      <c r="BE90" s="38"/>
      <c r="BF90" s="39"/>
      <c r="BG90" s="39"/>
      <c r="BH90" s="40"/>
      <c r="BI90" s="39"/>
      <c r="BJ90" s="39"/>
      <c r="BK90" s="39"/>
      <c r="BL90" s="39"/>
      <c r="BM90" s="37"/>
      <c r="BN90" s="40"/>
      <c r="BO90" s="38"/>
      <c r="BP90" s="39"/>
      <c r="BQ90" s="39"/>
      <c r="BR90" s="37"/>
      <c r="BS90" s="40"/>
      <c r="BT90" s="38"/>
      <c r="BU90" s="39"/>
      <c r="BV90" s="39"/>
      <c r="BW90" s="40"/>
      <c r="BX90" s="39"/>
      <c r="BY90" s="39"/>
      <c r="BZ90" s="39"/>
      <c r="CA90" s="39"/>
      <c r="CB90" s="37"/>
      <c r="CC90" s="40"/>
      <c r="CD90" s="38"/>
      <c r="CE90" s="39"/>
      <c r="CF90" s="39"/>
      <c r="CG90" s="37"/>
      <c r="CH90" s="40"/>
      <c r="CI90" s="38"/>
      <c r="CJ90" s="39"/>
      <c r="CK90" s="39"/>
      <c r="CL90" s="40"/>
      <c r="CM90" s="39"/>
      <c r="CN90" s="39"/>
      <c r="CO90" s="39"/>
      <c r="CP90" s="39"/>
      <c r="CQ90" s="37"/>
      <c r="CR90" s="40"/>
      <c r="CS90" s="38"/>
      <c r="CT90" s="39"/>
      <c r="CU90" s="39"/>
      <c r="CV90" s="37"/>
      <c r="CW90" s="40"/>
      <c r="CX90" s="38"/>
      <c r="CY90" s="39"/>
      <c r="CZ90" s="39"/>
      <c r="DA90" s="40"/>
      <c r="DB90" s="39"/>
      <c r="DC90" s="39"/>
      <c r="DD90" s="39"/>
      <c r="DE90" s="39"/>
      <c r="DF90" s="37"/>
      <c r="DG90" s="40"/>
      <c r="DH90" s="38"/>
      <c r="DI90" s="39"/>
      <c r="DJ90" s="39"/>
      <c r="DK90" s="37"/>
      <c r="DL90" s="40"/>
      <c r="DM90" s="38"/>
      <c r="DN90" s="39"/>
      <c r="DO90" s="39"/>
      <c r="DP90" s="40"/>
      <c r="DQ90" s="39"/>
      <c r="DR90" s="39"/>
      <c r="DS90" s="39"/>
      <c r="DT90" s="39"/>
      <c r="DU90" s="35"/>
      <c r="DV90" s="35"/>
      <c r="DW90" s="35"/>
      <c r="DX90" s="35"/>
      <c r="DY90" s="35"/>
      <c r="DZ90" s="35"/>
      <c r="EA90" s="35"/>
      <c r="EB90" s="28"/>
    </row>
    <row r="91" spans="1:132" ht="19.5">
      <c r="A91" s="4"/>
      <c r="B91" s="4"/>
      <c r="C91" s="4"/>
      <c r="D91" s="4"/>
      <c r="E91" s="37"/>
      <c r="F91" s="40"/>
      <c r="G91" s="38"/>
      <c r="H91" s="39"/>
      <c r="I91" s="39"/>
      <c r="J91" s="37"/>
      <c r="K91" s="40"/>
      <c r="L91" s="38"/>
      <c r="M91" s="39"/>
      <c r="N91" s="39"/>
      <c r="O91" s="40"/>
      <c r="P91" s="39"/>
      <c r="Q91" s="39"/>
      <c r="R91" s="39"/>
      <c r="S91" s="39"/>
      <c r="T91" s="37"/>
      <c r="U91" s="40"/>
      <c r="V91" s="38"/>
      <c r="W91" s="39"/>
      <c r="X91" s="39"/>
      <c r="Y91" s="37"/>
      <c r="Z91" s="40"/>
      <c r="AA91" s="38"/>
      <c r="AB91" s="39"/>
      <c r="AC91" s="39"/>
      <c r="AD91" s="40"/>
      <c r="AE91" s="39"/>
      <c r="AF91" s="39"/>
      <c r="AG91" s="39"/>
      <c r="AH91" s="39"/>
      <c r="AI91" s="37"/>
      <c r="AJ91" s="40"/>
      <c r="AK91" s="38"/>
      <c r="AL91" s="39"/>
      <c r="AM91" s="39"/>
      <c r="AN91" s="37"/>
      <c r="AO91" s="40"/>
      <c r="AP91" s="38"/>
      <c r="AQ91" s="39"/>
      <c r="AR91" s="39"/>
      <c r="AS91" s="40"/>
      <c r="AT91" s="39"/>
      <c r="AU91" s="39"/>
      <c r="AV91" s="39"/>
      <c r="AW91" s="39"/>
      <c r="AX91" s="37"/>
      <c r="AY91" s="40"/>
      <c r="AZ91" s="38"/>
      <c r="BA91" s="39"/>
      <c r="BB91" s="39"/>
      <c r="BC91" s="37"/>
      <c r="BD91" s="40"/>
      <c r="BE91" s="38"/>
      <c r="BF91" s="39"/>
      <c r="BG91" s="39"/>
      <c r="BH91" s="40"/>
      <c r="BI91" s="39"/>
      <c r="BJ91" s="39"/>
      <c r="BK91" s="39"/>
      <c r="BL91" s="39"/>
      <c r="BM91" s="37"/>
      <c r="BN91" s="40"/>
      <c r="BO91" s="38"/>
      <c r="BP91" s="39"/>
      <c r="BQ91" s="39"/>
      <c r="BR91" s="37"/>
      <c r="BS91" s="40"/>
      <c r="BT91" s="38"/>
      <c r="BU91" s="39"/>
      <c r="BV91" s="39"/>
      <c r="BW91" s="40"/>
      <c r="BX91" s="39"/>
      <c r="BY91" s="39"/>
      <c r="BZ91" s="39"/>
      <c r="CA91" s="39"/>
      <c r="CB91" s="37"/>
      <c r="CC91" s="40"/>
      <c r="CD91" s="38"/>
      <c r="CE91" s="39"/>
      <c r="CF91" s="39"/>
      <c r="CG91" s="37"/>
      <c r="CH91" s="40"/>
      <c r="CI91" s="38"/>
      <c r="CJ91" s="39"/>
      <c r="CK91" s="39"/>
      <c r="CL91" s="40"/>
      <c r="CM91" s="39"/>
      <c r="CN91" s="39"/>
      <c r="CO91" s="39"/>
      <c r="CP91" s="39"/>
      <c r="CQ91" s="37"/>
      <c r="CR91" s="40"/>
      <c r="CS91" s="38"/>
      <c r="CT91" s="39"/>
      <c r="CU91" s="39"/>
      <c r="CV91" s="37"/>
      <c r="CW91" s="40"/>
      <c r="CX91" s="38"/>
      <c r="CY91" s="39"/>
      <c r="CZ91" s="39"/>
      <c r="DA91" s="40"/>
      <c r="DB91" s="39"/>
      <c r="DC91" s="39"/>
      <c r="DD91" s="39"/>
      <c r="DE91" s="39"/>
      <c r="DF91" s="37"/>
      <c r="DG91" s="40"/>
      <c r="DH91" s="38"/>
      <c r="DI91" s="39"/>
      <c r="DJ91" s="39"/>
      <c r="DK91" s="37"/>
      <c r="DL91" s="40"/>
      <c r="DM91" s="38"/>
      <c r="DN91" s="39"/>
      <c r="DO91" s="39"/>
      <c r="DP91" s="40"/>
      <c r="DQ91" s="39"/>
      <c r="DR91" s="39"/>
      <c r="DS91" s="39"/>
      <c r="DT91" s="39"/>
      <c r="DU91" s="35"/>
      <c r="DV91" s="35"/>
      <c r="DW91" s="35"/>
      <c r="DX91" s="35"/>
      <c r="DY91" s="35"/>
      <c r="DZ91" s="35"/>
      <c r="EA91" s="35"/>
      <c r="EB91" s="28"/>
    </row>
  </sheetData>
  <mergeCells count="8">
    <mergeCell ref="EA5:EA9"/>
    <mergeCell ref="EB5:EB9"/>
    <mergeCell ref="DU5:DU9"/>
    <mergeCell ref="DV5:DV9"/>
    <mergeCell ref="DW5:DW9"/>
    <mergeCell ref="DX5:DX9"/>
    <mergeCell ref="DY5:DY9"/>
    <mergeCell ref="DZ5:DZ9"/>
  </mergeCells>
  <conditionalFormatting sqref="E90:DF477">
    <cfRule type="cellIs" dxfId="7" priority="7" operator="equal">
      <formula>"OG"</formula>
    </cfRule>
  </conditionalFormatting>
  <conditionalFormatting sqref="E10:DJ122">
    <cfRule type="cellIs" dxfId="6" priority="5" operator="equal">
      <formula>"NG"</formula>
    </cfRule>
  </conditionalFormatting>
  <conditionalFormatting sqref="E10:EA89">
    <cfRule type="cellIs" dxfId="5" priority="3" operator="equal">
      <formula>"OG"</formula>
    </cfRule>
  </conditionalFormatting>
  <conditionalFormatting sqref="DG90:EA406">
    <cfRule type="cellIs" dxfId="4" priority="6" operator="equal">
      <formula>"OG"</formula>
    </cfRule>
  </conditionalFormatting>
  <conditionalFormatting sqref="DQ10:DR65">
    <cfRule type="cellIs" dxfId="3" priority="2" operator="equal">
      <formula>"NG"</formula>
    </cfRule>
  </conditionalFormatting>
  <conditionalFormatting sqref="DQ10:DT89">
    <cfRule type="cellIs" dxfId="2" priority="4" operator="equal">
      <formula>"NG"</formula>
    </cfRule>
  </conditionalFormatting>
  <conditionalFormatting sqref="DS10:DT36">
    <cfRule type="cellIs" dxfId="1" priority="1" operator="equal">
      <formula>"NG"</formula>
    </cfRule>
  </conditionalFormatting>
  <pageMargins left="0.25" right="0.25" top="0.25" bottom="0.25" header="0" footer="0"/>
  <pageSetup paperSize="9" scale="75" pageOrder="overThenDown" orientation="landscape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Q92"/>
  <sheetViews>
    <sheetView topLeftCell="R10" workbookViewId="0">
      <selection activeCell="DQ10" sqref="DQ10:DR65"/>
    </sheetView>
  </sheetViews>
  <sheetFormatPr defaultRowHeight="14.5"/>
  <cols>
    <col min="1" max="2" width="5.54296875" customWidth="1"/>
    <col min="3" max="3" width="15.1796875" customWidth="1"/>
    <col min="4" max="4" width="19.26953125" bestFit="1" customWidth="1"/>
    <col min="5" max="5" width="8.453125" bestFit="1" customWidth="1"/>
    <col min="6" max="6" width="5.453125" bestFit="1" customWidth="1"/>
    <col min="7" max="7" width="8.453125" bestFit="1" customWidth="1"/>
    <col min="8" max="9" width="15.453125" customWidth="1"/>
    <col min="10" max="10" width="10.7265625" bestFit="1" customWidth="1"/>
    <col min="11" max="11" width="7" bestFit="1" customWidth="1"/>
    <col min="12" max="12" width="15" bestFit="1" customWidth="1"/>
    <col min="13" max="13" width="5.26953125" bestFit="1" customWidth="1"/>
    <col min="14" max="14" width="4.453125" bestFit="1" customWidth="1"/>
    <col min="15" max="15" width="5.26953125" bestFit="1" customWidth="1"/>
    <col min="16" max="17" width="5.54296875" bestFit="1" customWidth="1"/>
    <col min="18" max="18" width="4.54296875" bestFit="1" customWidth="1"/>
    <col min="19" max="19" width="4.453125" bestFit="1" customWidth="1"/>
    <col min="20" max="20" width="5" bestFit="1" customWidth="1"/>
    <col min="21" max="22" width="5.1796875" bestFit="1" customWidth="1"/>
    <col min="23" max="23" width="3" bestFit="1" customWidth="1"/>
    <col min="24" max="25" width="4.453125" bestFit="1" customWidth="1"/>
    <col min="26" max="26" width="8.453125" bestFit="1" customWidth="1"/>
    <col min="27" max="27" width="7" bestFit="1" customWidth="1"/>
    <col min="28" max="28" width="13.81640625" bestFit="1" customWidth="1"/>
    <col min="29" max="29" width="5.54296875" bestFit="1" customWidth="1"/>
    <col min="30" max="30" width="4.54296875" bestFit="1" customWidth="1"/>
    <col min="31" max="31" width="5.54296875" bestFit="1" customWidth="1"/>
    <col min="32" max="33" width="5.81640625" bestFit="1" customWidth="1"/>
    <col min="34" max="34" width="4.81640625" bestFit="1" customWidth="1"/>
    <col min="35" max="35" width="4.453125" bestFit="1" customWidth="1"/>
    <col min="36" max="36" width="5" bestFit="1" customWidth="1"/>
    <col min="37" max="38" width="5.453125" bestFit="1" customWidth="1"/>
    <col min="39" max="39" width="3.26953125" bestFit="1" customWidth="1"/>
    <col min="40" max="41" width="4.7265625" customWidth="1"/>
    <col min="42" max="42" width="4.453125" bestFit="1" customWidth="1"/>
    <col min="43" max="43" width="7" bestFit="1" customWidth="1"/>
    <col min="44" max="44" width="20.7265625" bestFit="1" customWidth="1"/>
    <col min="45" max="45" width="5.54296875" bestFit="1" customWidth="1"/>
    <col min="46" max="46" width="4.54296875" bestFit="1" customWidth="1"/>
    <col min="47" max="47" width="5.54296875" bestFit="1" customWidth="1"/>
    <col min="48" max="49" width="5.81640625" bestFit="1" customWidth="1"/>
    <col min="50" max="50" width="4.81640625" bestFit="1" customWidth="1"/>
    <col min="51" max="51" width="4.453125" bestFit="1" customWidth="1"/>
    <col min="52" max="52" width="5" bestFit="1" customWidth="1"/>
    <col min="53" max="54" width="5.453125" bestFit="1" customWidth="1"/>
    <col min="55" max="55" width="3.26953125" bestFit="1" customWidth="1"/>
    <col min="56" max="57" width="4.7265625" customWidth="1"/>
    <col min="58" max="58" width="4.453125" bestFit="1" customWidth="1"/>
    <col min="59" max="59" width="7" bestFit="1" customWidth="1"/>
    <col min="60" max="60" width="25.54296875" bestFit="1" customWidth="1"/>
    <col min="61" max="61" width="5.54296875" bestFit="1" customWidth="1"/>
    <col min="62" max="62" width="4.54296875" bestFit="1" customWidth="1"/>
    <col min="63" max="63" width="5.54296875" bestFit="1" customWidth="1"/>
    <col min="64" max="65" width="5.81640625" bestFit="1" customWidth="1"/>
    <col min="66" max="66" width="4.81640625" bestFit="1" customWidth="1"/>
    <col min="67" max="67" width="3.81640625" bestFit="1" customWidth="1"/>
    <col min="68" max="68" width="4.81640625" bestFit="1" customWidth="1"/>
    <col min="69" max="69" width="8.453125" bestFit="1" customWidth="1"/>
    <col min="70" max="70" width="5.453125" bestFit="1" customWidth="1"/>
    <col min="71" max="71" width="5" bestFit="1" customWidth="1"/>
    <col min="72" max="73" width="4.7265625" customWidth="1"/>
    <col min="74" max="74" width="5.81640625" bestFit="1" customWidth="1"/>
    <col min="75" max="75" width="7" bestFit="1" customWidth="1"/>
    <col min="76" max="76" width="15" bestFit="1" customWidth="1"/>
    <col min="77" max="77" width="8.453125" bestFit="1" customWidth="1"/>
    <col min="78" max="78" width="4.54296875" bestFit="1" customWidth="1"/>
    <col min="79" max="79" width="5.54296875" bestFit="1" customWidth="1"/>
    <col min="80" max="81" width="5.81640625" bestFit="1" customWidth="1"/>
    <col min="82" max="82" width="4.81640625" bestFit="1" customWidth="1"/>
    <col min="83" max="83" width="3.81640625" bestFit="1" customWidth="1"/>
    <col min="84" max="84" width="4.81640625" bestFit="1" customWidth="1"/>
    <col min="85" max="86" width="5.453125" bestFit="1" customWidth="1"/>
    <col min="87" max="87" width="4.453125" bestFit="1" customWidth="1"/>
    <col min="88" max="89" width="4.7265625" bestFit="1" customWidth="1"/>
    <col min="90" max="90" width="5.81640625" bestFit="1" customWidth="1"/>
    <col min="91" max="91" width="7" bestFit="1" customWidth="1"/>
    <col min="92" max="92" width="6.81640625" bestFit="1" customWidth="1"/>
    <col min="93" max="93" width="8.453125" bestFit="1" customWidth="1"/>
    <col min="94" max="94" width="4.54296875" bestFit="1" customWidth="1"/>
    <col min="95" max="95" width="5.54296875" bestFit="1" customWidth="1"/>
    <col min="96" max="97" width="5.81640625" bestFit="1" customWidth="1"/>
    <col min="98" max="98" width="4.81640625" bestFit="1" customWidth="1"/>
    <col min="99" max="99" width="3.81640625" bestFit="1" customWidth="1"/>
    <col min="100" max="100" width="4.81640625" bestFit="1" customWidth="1"/>
    <col min="101" max="102" width="5.453125" bestFit="1" customWidth="1"/>
    <col min="103" max="103" width="4.453125" bestFit="1" customWidth="1"/>
    <col min="104" max="105" width="4.7265625" bestFit="1" customWidth="1"/>
    <col min="106" max="106" width="5.81640625" bestFit="1" customWidth="1"/>
    <col min="107" max="107" width="7" bestFit="1" customWidth="1"/>
    <col min="108" max="108" width="6.81640625" bestFit="1" customWidth="1"/>
    <col min="109" max="109" width="8.453125" bestFit="1" customWidth="1"/>
    <col min="110" max="110" width="4.54296875" bestFit="1" customWidth="1"/>
    <col min="111" max="111" width="5.54296875" bestFit="1" customWidth="1"/>
    <col min="112" max="113" width="5.81640625" bestFit="1" customWidth="1"/>
    <col min="114" max="114" width="4.81640625" bestFit="1" customWidth="1"/>
    <col min="115" max="115" width="3.81640625" bestFit="1" customWidth="1"/>
    <col min="116" max="116" width="4.81640625" bestFit="1" customWidth="1"/>
    <col min="117" max="118" width="5.453125" bestFit="1" customWidth="1"/>
    <col min="119" max="119" width="4.453125" bestFit="1" customWidth="1"/>
    <col min="120" max="120" width="5" bestFit="1" customWidth="1"/>
    <col min="121" max="121" width="4.7265625" bestFit="1" customWidth="1"/>
    <col min="122" max="122" width="5.81640625" bestFit="1" customWidth="1"/>
    <col min="123" max="123" width="7" bestFit="1" customWidth="1"/>
    <col min="124" max="124" width="20.453125" bestFit="1" customWidth="1"/>
    <col min="125" max="125" width="5.54296875" bestFit="1" customWidth="1"/>
    <col min="126" max="126" width="4.54296875" bestFit="1" customWidth="1"/>
    <col min="127" max="127" width="5.54296875" bestFit="1" customWidth="1"/>
    <col min="128" max="129" width="5.81640625" bestFit="1" customWidth="1"/>
    <col min="130" max="130" width="4.81640625" bestFit="1" customWidth="1"/>
    <col min="131" max="131" width="3.81640625" bestFit="1" customWidth="1"/>
    <col min="132" max="132" width="4.81640625" bestFit="1" customWidth="1"/>
    <col min="133" max="134" width="5.453125" bestFit="1" customWidth="1"/>
    <col min="135" max="135" width="3.26953125" bestFit="1" customWidth="1"/>
    <col min="136" max="137" width="4.7265625" bestFit="1" customWidth="1"/>
    <col min="138" max="138" width="8.1796875" customWidth="1"/>
    <col min="139" max="140" width="6.54296875" bestFit="1" customWidth="1"/>
    <col min="141" max="141" width="5.453125" bestFit="1" customWidth="1"/>
    <col min="142" max="142" width="7.54296875" bestFit="1" customWidth="1"/>
    <col min="143" max="143" width="9.26953125" bestFit="1" customWidth="1"/>
    <col min="144" max="144" width="9.26953125" customWidth="1"/>
    <col min="146" max="146" width="21.81640625" customWidth="1"/>
  </cols>
  <sheetData>
    <row r="1" spans="1:147" ht="15.5">
      <c r="A1" t="s">
        <v>14</v>
      </c>
      <c r="C1" t="s">
        <v>15</v>
      </c>
      <c r="D1" t="s">
        <v>16</v>
      </c>
      <c r="E1" t="s">
        <v>91</v>
      </c>
      <c r="F1" t="s">
        <v>117</v>
      </c>
      <c r="G1" t="s">
        <v>96</v>
      </c>
      <c r="H1" t="s">
        <v>132</v>
      </c>
      <c r="I1" t="s">
        <v>133</v>
      </c>
      <c r="J1" t="s">
        <v>29</v>
      </c>
      <c r="K1" s="1" t="s">
        <v>49</v>
      </c>
      <c r="L1" s="1" t="s">
        <v>50</v>
      </c>
      <c r="M1" s="1" t="s">
        <v>134</v>
      </c>
      <c r="N1" s="1" t="s">
        <v>141</v>
      </c>
      <c r="O1" s="1" t="s">
        <v>136</v>
      </c>
      <c r="P1" s="25" t="s">
        <v>118</v>
      </c>
      <c r="Q1" s="1" t="s">
        <v>119</v>
      </c>
      <c r="R1" s="1" t="s">
        <v>135</v>
      </c>
      <c r="S1" s="36" t="s">
        <v>140</v>
      </c>
      <c r="T1" s="36" t="s">
        <v>137</v>
      </c>
      <c r="U1" s="36" t="s">
        <v>143</v>
      </c>
      <c r="V1" s="1" t="s">
        <v>144</v>
      </c>
      <c r="W1" s="1" t="s">
        <v>83</v>
      </c>
      <c r="X1" s="1" t="s">
        <v>51</v>
      </c>
      <c r="Y1" s="1" t="s">
        <v>52</v>
      </c>
      <c r="Z1" s="1" t="s">
        <v>17</v>
      </c>
      <c r="AA1" s="1" t="s">
        <v>53</v>
      </c>
      <c r="AB1" s="1" t="s">
        <v>54</v>
      </c>
      <c r="AC1" s="1" t="s">
        <v>251</v>
      </c>
      <c r="AD1" s="1" t="s">
        <v>252</v>
      </c>
      <c r="AE1" s="1" t="s">
        <v>253</v>
      </c>
      <c r="AF1" s="25" t="s">
        <v>254</v>
      </c>
      <c r="AG1" s="1" t="s">
        <v>255</v>
      </c>
      <c r="AH1" s="1" t="s">
        <v>256</v>
      </c>
      <c r="AI1" s="36" t="s">
        <v>257</v>
      </c>
      <c r="AJ1" s="36" t="s">
        <v>258</v>
      </c>
      <c r="AK1" s="36" t="s">
        <v>259</v>
      </c>
      <c r="AL1" s="1" t="s">
        <v>260</v>
      </c>
      <c r="AM1" s="1" t="s">
        <v>84</v>
      </c>
      <c r="AN1" s="1" t="s">
        <v>55</v>
      </c>
      <c r="AO1" s="1" t="s">
        <v>56</v>
      </c>
      <c r="AP1" s="1" t="s">
        <v>18</v>
      </c>
      <c r="AQ1" s="1" t="s">
        <v>57</v>
      </c>
      <c r="AR1" s="1" t="s">
        <v>58</v>
      </c>
      <c r="AS1" s="1" t="s">
        <v>261</v>
      </c>
      <c r="AT1" s="1" t="s">
        <v>262</v>
      </c>
      <c r="AU1" s="1" t="s">
        <v>263</v>
      </c>
      <c r="AV1" s="25" t="s">
        <v>264</v>
      </c>
      <c r="AW1" s="1" t="s">
        <v>265</v>
      </c>
      <c r="AX1" s="1" t="s">
        <v>266</v>
      </c>
      <c r="AY1" s="36" t="s">
        <v>267</v>
      </c>
      <c r="AZ1" s="36" t="s">
        <v>268</v>
      </c>
      <c r="BA1" s="36" t="s">
        <v>269</v>
      </c>
      <c r="BB1" s="1" t="s">
        <v>270</v>
      </c>
      <c r="BC1" s="1" t="s">
        <v>85</v>
      </c>
      <c r="BD1" s="1" t="s">
        <v>59</v>
      </c>
      <c r="BE1" s="1" t="s">
        <v>60</v>
      </c>
      <c r="BF1" s="1" t="s">
        <v>19</v>
      </c>
      <c r="BG1" s="1" t="s">
        <v>61</v>
      </c>
      <c r="BH1" s="1" t="s">
        <v>62</v>
      </c>
      <c r="BI1" s="1" t="s">
        <v>271</v>
      </c>
      <c r="BJ1" s="1" t="s">
        <v>272</v>
      </c>
      <c r="BK1" s="1" t="s">
        <v>273</v>
      </c>
      <c r="BL1" s="25" t="s">
        <v>274</v>
      </c>
      <c r="BM1" s="1" t="s">
        <v>275</v>
      </c>
      <c r="BN1" s="1" t="s">
        <v>276</v>
      </c>
      <c r="BO1" s="36" t="s">
        <v>277</v>
      </c>
      <c r="BP1" s="36" t="s">
        <v>278</v>
      </c>
      <c r="BQ1" s="36" t="s">
        <v>279</v>
      </c>
      <c r="BR1" s="1" t="s">
        <v>280</v>
      </c>
      <c r="BS1" s="1" t="s">
        <v>86</v>
      </c>
      <c r="BT1" s="1" t="s">
        <v>63</v>
      </c>
      <c r="BU1" s="1" t="s">
        <v>64</v>
      </c>
      <c r="BV1" s="1" t="s">
        <v>20</v>
      </c>
      <c r="BW1" s="1" t="s">
        <v>65</v>
      </c>
      <c r="BX1" s="1" t="s">
        <v>66</v>
      </c>
      <c r="BY1" s="1" t="s">
        <v>320</v>
      </c>
      <c r="BZ1" s="1" t="s">
        <v>319</v>
      </c>
      <c r="CA1" s="1" t="s">
        <v>318</v>
      </c>
      <c r="CB1" s="25" t="s">
        <v>317</v>
      </c>
      <c r="CC1" s="1" t="s">
        <v>316</v>
      </c>
      <c r="CD1" s="1" t="s">
        <v>315</v>
      </c>
      <c r="CE1" s="36" t="s">
        <v>314</v>
      </c>
      <c r="CF1" s="36" t="s">
        <v>313</v>
      </c>
      <c r="CG1" s="36" t="s">
        <v>312</v>
      </c>
      <c r="CH1" s="1" t="s">
        <v>311</v>
      </c>
      <c r="CI1" s="1" t="s">
        <v>87</v>
      </c>
      <c r="CJ1" s="1" t="s">
        <v>67</v>
      </c>
      <c r="CK1" s="1" t="s">
        <v>68</v>
      </c>
      <c r="CL1" s="1" t="s">
        <v>21</v>
      </c>
      <c r="CM1" s="1" t="s">
        <v>69</v>
      </c>
      <c r="CN1" s="1" t="s">
        <v>70</v>
      </c>
      <c r="CO1" s="1" t="s">
        <v>310</v>
      </c>
      <c r="CP1" s="1" t="s">
        <v>309</v>
      </c>
      <c r="CQ1" s="1" t="s">
        <v>308</v>
      </c>
      <c r="CR1" s="25" t="s">
        <v>307</v>
      </c>
      <c r="CS1" s="1" t="s">
        <v>306</v>
      </c>
      <c r="CT1" s="1" t="s">
        <v>305</v>
      </c>
      <c r="CU1" s="36" t="s">
        <v>304</v>
      </c>
      <c r="CV1" s="36" t="s">
        <v>303</v>
      </c>
      <c r="CW1" s="36" t="s">
        <v>302</v>
      </c>
      <c r="CX1" s="1" t="s">
        <v>301</v>
      </c>
      <c r="CY1" s="1" t="s">
        <v>88</v>
      </c>
      <c r="CZ1" s="1" t="s">
        <v>71</v>
      </c>
      <c r="DA1" s="1" t="s">
        <v>72</v>
      </c>
      <c r="DB1" s="1" t="s">
        <v>22</v>
      </c>
      <c r="DC1" s="1" t="s">
        <v>73</v>
      </c>
      <c r="DD1" s="1" t="s">
        <v>74</v>
      </c>
      <c r="DE1" s="1" t="s">
        <v>300</v>
      </c>
      <c r="DF1" s="1" t="s">
        <v>299</v>
      </c>
      <c r="DG1" s="1" t="s">
        <v>298</v>
      </c>
      <c r="DH1" s="25" t="s">
        <v>297</v>
      </c>
      <c r="DI1" s="1" t="s">
        <v>296</v>
      </c>
      <c r="DJ1" s="1" t="s">
        <v>295</v>
      </c>
      <c r="DK1" s="36" t="s">
        <v>294</v>
      </c>
      <c r="DL1" s="36" t="s">
        <v>293</v>
      </c>
      <c r="DM1" s="36" t="s">
        <v>292</v>
      </c>
      <c r="DN1" s="1" t="s">
        <v>291</v>
      </c>
      <c r="DO1" s="1" t="s">
        <v>89</v>
      </c>
      <c r="DP1" s="1" t="s">
        <v>75</v>
      </c>
      <c r="DQ1" s="1" t="s">
        <v>76</v>
      </c>
      <c r="DR1" s="1" t="s">
        <v>23</v>
      </c>
      <c r="DS1" s="1" t="s">
        <v>77</v>
      </c>
      <c r="DT1" s="1" t="s">
        <v>78</v>
      </c>
      <c r="DU1" s="1" t="s">
        <v>290</v>
      </c>
      <c r="DV1" s="1" t="s">
        <v>289</v>
      </c>
      <c r="DW1" s="1" t="s">
        <v>288</v>
      </c>
      <c r="DX1" s="25" t="s">
        <v>287</v>
      </c>
      <c r="DY1" s="1" t="s">
        <v>286</v>
      </c>
      <c r="DZ1" s="1" t="s">
        <v>285</v>
      </c>
      <c r="EA1" s="36" t="s">
        <v>284</v>
      </c>
      <c r="EB1" s="36" t="s">
        <v>283</v>
      </c>
      <c r="EC1" s="36" t="s">
        <v>282</v>
      </c>
      <c r="ED1" s="1" t="s">
        <v>281</v>
      </c>
      <c r="EE1" s="1" t="s">
        <v>90</v>
      </c>
      <c r="EF1" s="1" t="s">
        <v>79</v>
      </c>
      <c r="EG1" s="1" t="s">
        <v>80</v>
      </c>
      <c r="EH1" s="1" t="s">
        <v>24</v>
      </c>
      <c r="EI1" s="1" t="s">
        <v>11</v>
      </c>
      <c r="EJ1" s="1" t="s">
        <v>12</v>
      </c>
      <c r="EK1" s="1" t="s">
        <v>13</v>
      </c>
      <c r="EL1" s="1" t="s">
        <v>321</v>
      </c>
      <c r="EM1" s="1" t="s">
        <v>81</v>
      </c>
      <c r="EN1" s="25" t="s">
        <v>322</v>
      </c>
      <c r="EO1" s="25" t="s">
        <v>107</v>
      </c>
      <c r="EP1" s="25" t="s">
        <v>356</v>
      </c>
      <c r="EQ1" s="25" t="s">
        <v>368</v>
      </c>
    </row>
    <row r="2" spans="1:147">
      <c r="A2">
        <f>'1ST'!A11</f>
        <v>1</v>
      </c>
      <c r="B2" t="str">
        <f>'1ST'!B11</f>
        <v>ST0800323</v>
      </c>
      <c r="C2">
        <f>'1ST'!C11</f>
        <v>200201</v>
      </c>
      <c r="D2" t="str">
        <f>'1ST'!D11</f>
        <v>ANJEL CHAUHAN</v>
      </c>
      <c r="E2">
        <f>SUB!$B$4</f>
        <v>35</v>
      </c>
      <c r="F2" t="str">
        <f>SUB!$B$5</f>
        <v>KG</v>
      </c>
      <c r="G2" s="24" t="str">
        <f t="shared" ref="G2:G57" si="0">IF((_xlfn.XLOOKUP($C2,SYM,SEC,"ERROR",0,1))=0,"-",(_xlfn.XLOOKUP($C2,SYM,SEC,"ERROR",0,1)))</f>
        <v>ANNAPURNA</v>
      </c>
      <c r="H2" t="str">
        <f>SUB!$D$3</f>
        <v>SECOND TERMINAL EXAMINATION 2080</v>
      </c>
      <c r="I2" t="str">
        <f>STD!F2</f>
        <v>ENGLISH MEDIUM</v>
      </c>
      <c r="J2" s="7">
        <f>STD!R2</f>
        <v>60393</v>
      </c>
      <c r="K2">
        <f>_xlfn.XLOOKUP($C2,SYM, S1S,"ERROR",0,1)</f>
        <v>208101</v>
      </c>
      <c r="L2" t="str">
        <f>_xlfn.XLOOKUP(K2,SCODE,SUBNAME,"ERROR",0,1)</f>
        <v>COMP. ENGLISH</v>
      </c>
      <c r="M2">
        <f>IF('2NDGR'!E10=0,0,'2NDGR'!E10)</f>
        <v>10</v>
      </c>
      <c r="N2">
        <f>IF('2NDGR'!E10=0,"",'2NDGR'!F10)</f>
        <v>4</v>
      </c>
      <c r="O2">
        <f>IF('2NDGR'!E10=0,"",'2NDGR'!G10)</f>
        <v>2.5</v>
      </c>
      <c r="P2" t="str">
        <f>IF('2NDGR'!E10=0,"",'2NDGR'!H10)</f>
        <v>C</v>
      </c>
      <c r="Q2">
        <f>IF('2NDGR'!E10=0,"",'2NDGR'!I10)</f>
        <v>2</v>
      </c>
      <c r="R2">
        <f>IF('2NDGR'!J10=0,0,'2NDGR'!J10)</f>
        <v>40</v>
      </c>
      <c r="S2">
        <f>IF('2NDGR'!J10=0,"",'2NDGR'!K10)</f>
        <v>20</v>
      </c>
      <c r="T2">
        <f>IF('2NDGR'!J10=0,"",'2NDGR'!L10)</f>
        <v>2.5</v>
      </c>
      <c r="U2" t="str">
        <f>IF('2NDGR'!J10=0,"",'2NDGR'!M10)</f>
        <v>C+</v>
      </c>
      <c r="V2">
        <f>IF('2NDGR'!J10=0,"",'2NDGR'!N10)</f>
        <v>2.4</v>
      </c>
      <c r="W2">
        <f>IF('2NDGR'!O10=0,"",'2NDGR'!O10)</f>
        <v>24</v>
      </c>
      <c r="X2" t="str">
        <f>IF('2NDGR'!O10=0,"",'2NDGR'!R10)</f>
        <v>C</v>
      </c>
      <c r="Y2">
        <f>IF('2NDGR'!O10=0,"",'2NDGR'!S10)</f>
        <v>2</v>
      </c>
      <c r="Z2" t="str">
        <f>IF(_xlfn.XLOOKUP(K2,SCODE,CRNCR,"ERROR",0,1)="NC","NC","")&amp;" "&amp;IF(X2="-","-",IF(OR(W2=0,W2="",W2=" "),"ABS",IF(AND(M2&lt;&gt;0,R2&lt;&gt;0),IF(OR(N2&lt;M2*0.35,S2&lt;R2*0.35),"*",""),IF(OR(M2&lt;&gt;" ",M2&lt;&gt;"",M2&lt;&gt;0,R2=0),IF(N2&lt;M2*0.35,"*",""),IF(OR(M2=0,R2&lt;&gt;"",R2&lt;&gt;" ",R2&lt;&gt;0),IF(S2&lt;R2*0.35,"*",""),"")))))</f>
        <v/>
      </c>
      <c r="AA2">
        <f t="shared" ref="AA2:AA57" si="1">_xlfn.XLOOKUP($C2,SYM, S2S,"ERROR",0,1)</f>
        <v>208105</v>
      </c>
      <c r="AB2" t="str">
        <f t="shared" ref="AB2:AB57" si="2">_xlfn.XLOOKUP(AA2,SCODE,SUBNAME,"ERROR",0,1)</f>
        <v>COMP. NEPALI</v>
      </c>
      <c r="AC2">
        <f>IF('2NDGR'!T10=0,0,'2NDGR'!T10)</f>
        <v>10</v>
      </c>
      <c r="AD2">
        <f>IF('2NDGR'!T10=0,"",'2NDGR'!U10)</f>
        <v>4</v>
      </c>
      <c r="AE2">
        <f>IF('2NDGR'!T10=0,"",'2NDGR'!V10)</f>
        <v>2.5</v>
      </c>
      <c r="AF2" t="str">
        <f>IF('2NDGR'!T10=0,"",'2NDGR'!W10)</f>
        <v>C</v>
      </c>
      <c r="AG2">
        <f>IF('2NDGR'!T10=0,"",'2NDGR'!X10)</f>
        <v>2</v>
      </c>
      <c r="AH2">
        <f>IF('2NDGR'!Y10=0,0,'2NDGR'!Y10)</f>
        <v>40</v>
      </c>
      <c r="AI2">
        <f>IF('2NDGR'!Y10=0,"",'2NDGR'!Z10)</f>
        <v>23</v>
      </c>
      <c r="AJ2">
        <f>IF('2NDGR'!Y10=0,"",'2NDGR'!AA10)</f>
        <v>2.5</v>
      </c>
      <c r="AK2" t="str">
        <f>IF('2NDGR'!Y10=0,"",'2NDGR'!AB10)</f>
        <v>C+</v>
      </c>
      <c r="AL2">
        <f>IF('2NDGR'!Y10=0,"",'2NDGR'!AC10)</f>
        <v>2.4</v>
      </c>
      <c r="AM2">
        <f>IF('2NDGR'!AD10=0,"",'2NDGR'!AD10)</f>
        <v>27</v>
      </c>
      <c r="AN2" t="str">
        <f>IF('2NDGR'!AD10=0,"",'2NDGR'!AG10)</f>
        <v>C+</v>
      </c>
      <c r="AO2">
        <f>IF('2NDGR'!AD10=0,"",'2NDGR'!AH10)</f>
        <v>2.4</v>
      </c>
      <c r="AP2" t="str">
        <f t="shared" ref="AP2:AP42" si="3">IF(_xlfn.XLOOKUP(AA2,SCODE,CRNCR,"ERROR",0,1)="NC","NC","")&amp;" "&amp;IF(AN2="-","-",IF(OR(AM2=0,AM2="",AM2=" "),"ABS",IF(AND(AC2&lt;&gt;0,AH2&lt;&gt;0),IF(OR(AD2&lt;AC2*0.35,AI2&lt;AH2*0.35),"*",""),IF(OR(AC2&lt;&gt;" ",AC2&lt;&gt;"",AC2&lt;&gt;0,AH2=0),IF(AD2&lt;AC2*0.35,"*",""),IF(OR(AC2=0,AH2&lt;&gt;"",AH2&lt;&gt;" ",AH2&lt;&gt;0),IF(AI2&lt;AH2*0.35,"*",""),"")))))</f>
        <v/>
      </c>
      <c r="AQ2">
        <f t="shared" ref="AQ2:AQ57" si="4">_xlfn.XLOOKUP($C2,SYM, S3S,"ERROR",0,1)</f>
        <v>208110</v>
      </c>
      <c r="AR2" t="str">
        <f t="shared" ref="AR2:AR57" si="5">_xlfn.XLOOKUP(AQ2,SCODE,SUBNAME,"ERROR",0,1)</f>
        <v>COMP. MATHEMATICS</v>
      </c>
      <c r="AS2">
        <f>IF('2NDGR'!AI10=0,0,'2NDGR'!AI10)</f>
        <v>10</v>
      </c>
      <c r="AT2">
        <f>IF('2NDGR'!AI10=0,"",'2NDGR'!AJ10)</f>
        <v>5</v>
      </c>
      <c r="AU2">
        <f>IF('2NDGR'!AI10=0,"",'2NDGR'!AK10)</f>
        <v>2.5</v>
      </c>
      <c r="AV2" t="str">
        <f>IF('2NDGR'!AI10=0,"",'2NDGR'!AL10)</f>
        <v>C+</v>
      </c>
      <c r="AW2">
        <f>IF('2NDGR'!AI10=0,"",'2NDGR'!AM10)</f>
        <v>2.4</v>
      </c>
      <c r="AX2">
        <f>IF('2NDGR'!AN10=0,0,'2NDGR'!AN10)</f>
        <v>40</v>
      </c>
      <c r="AY2">
        <f>IF('2NDGR'!AN10=0,"",'2NDGR'!AO10)</f>
        <v>22</v>
      </c>
      <c r="AZ2">
        <f>IF('2NDGR'!AN10=0,"",'2NDGR'!AP10)</f>
        <v>2.5</v>
      </c>
      <c r="BA2" t="str">
        <f>IF('2NDGR'!AN10=0,"",'2NDGR'!AQ10)</f>
        <v>C+</v>
      </c>
      <c r="BB2">
        <f>IF('2NDGR'!AN10=0,"",'2NDGR'!AR10)</f>
        <v>2.4</v>
      </c>
      <c r="BC2">
        <f>IF('2NDGR'!AS10=0,"",'2NDGR'!AS10)</f>
        <v>27</v>
      </c>
      <c r="BD2" t="str">
        <f>IF('2NDGR'!AS10=0,"",'2NDGR'!AV10)</f>
        <v>C+</v>
      </c>
      <c r="BE2">
        <f>IF('2NDGR'!AS10=0,"",'2NDGR'!AW10)</f>
        <v>2.4</v>
      </c>
      <c r="BF2" t="str">
        <f t="shared" ref="BF2:BF42" si="6">IF(_xlfn.XLOOKUP(AQ2,SCODE,CRNCR,"ERROR",0,1)="NC","NC","")&amp;" "&amp;IF(BD2="-","-",IF(OR(BC2=0,BC2="",BC2=" "),"ABS",IF(AND(AS2&lt;&gt;0,AX2&lt;&gt;0),IF(OR(AT2&lt;AS2*0.35,AY2&lt;AX2*0.35),"*",""),IF(OR(AS2&lt;&gt;" ",AS2&lt;&gt;"",AS2&lt;&gt;0,AX2=0),IF(AT2&lt;AS2*0.35,"*",""),IF(OR(AS2=0,AX2&lt;&gt;"",AX2&lt;&gt;" ",AX2&lt;&gt;0),IF(AY2&lt;AX2*0.35,"*",""),"")))))</f>
        <v/>
      </c>
      <c r="BG2">
        <f t="shared" ref="BG2:BG57" si="7">_xlfn.XLOOKUP($C2,SYM, S4S,"ERROR",0,1)</f>
        <v>208115</v>
      </c>
      <c r="BH2" t="str">
        <f t="shared" ref="BH2:BH57" si="8">_xlfn.XLOOKUP(BG2,SCODE,SUBNAME,"ERROR",0,1)</f>
        <v>SCIENCE AND TECHNOLOGY</v>
      </c>
      <c r="BI2">
        <f>IF('2NDGR'!AX10=0,0,'2NDGR'!AX10)</f>
        <v>10</v>
      </c>
      <c r="BJ2">
        <f>IF('2NDGR'!AX10=0,"",'2NDGR'!AY10)</f>
        <v>4</v>
      </c>
      <c r="BK2">
        <f>IF('2NDGR'!AX10=0,"",'2NDGR'!AZ10)</f>
        <v>2.5</v>
      </c>
      <c r="BL2" t="str">
        <f>IF('2NDGR'!AX10=0,"",'2NDGR'!BA10)</f>
        <v>C</v>
      </c>
      <c r="BM2">
        <f>IF('2NDGR'!AX10=0,"",'2NDGR'!BB10)</f>
        <v>2</v>
      </c>
      <c r="BN2">
        <f>IF('2NDGR'!BC10=0,0,'2NDGR'!BC10)</f>
        <v>40</v>
      </c>
      <c r="BO2">
        <f>IF('2NDGR'!BC10=0,"",'2NDGR'!BD10)</f>
        <v>21</v>
      </c>
      <c r="BP2">
        <f>IF('2NDGR'!BC10=0,"",'2NDGR'!BE10)</f>
        <v>2.5</v>
      </c>
      <c r="BQ2" t="str">
        <f>IF('2NDGR'!BC10=0,"",'2NDGR'!BF10)</f>
        <v>C+</v>
      </c>
      <c r="BR2">
        <f>IF('2NDGR'!BC10=0,"",'2NDGR'!BG10)</f>
        <v>2.4</v>
      </c>
      <c r="BS2">
        <f>IF('2NDGR'!BH10=0,"",'2NDGR'!BH10)</f>
        <v>25</v>
      </c>
      <c r="BT2" t="str">
        <f>IF('2NDGR'!BH10=0,"",'2NDGR'!BK10)</f>
        <v>C+</v>
      </c>
      <c r="BU2">
        <f>IF('2NDGR'!BH10=0,"",'2NDGR'!BL10)</f>
        <v>2.4</v>
      </c>
      <c r="BV2" t="str">
        <f t="shared" ref="BV2:BV42" si="9">IF(_xlfn.XLOOKUP(BG2,SCODE,CRNCR,"ERROR",0,1)="NC","NC","")&amp;" "&amp;IF(BT2="-","-",IF(OR(BS2=0,BS2="",BS2=" "),"ABS",IF(AND(BI2&lt;&gt;0,BN2&lt;&gt;0),IF(OR(BJ2&lt;BI2*0.35,BO2&lt;BN2*0.35),"*",""),IF(OR(BI2&lt;&gt;" ",BI2&lt;&gt;"",BI2&lt;&gt;0,BN2=0),IF(BJ2&lt;BI2*0.35,"*",""),IF(OR(BI2=0,BN2&lt;&gt;"",BN2&lt;&gt;" ",BN2&lt;&gt;0),IF(BO2&lt;BN2*0.35,"*",""),"")))))</f>
        <v/>
      </c>
      <c r="BW2">
        <f t="shared" ref="BW2:BW57" si="10">_xlfn.XLOOKUP($C2,SYM, S5S,"ERROR",0,1)</f>
        <v>208120</v>
      </c>
      <c r="BX2" t="str">
        <f t="shared" ref="BX2:BX57" si="11">_xlfn.XLOOKUP(BW2,SCODE,SUBNAME,"ERROR",0,1)</f>
        <v>SOCIAL STUDIES</v>
      </c>
      <c r="BY2">
        <f>IF('2NDGR'!BM10=0,0,'2NDGR'!BM10)</f>
        <v>10</v>
      </c>
      <c r="BZ2">
        <f>IF('2NDGR'!BM10=0,"",'2NDGR'!BN10)</f>
        <v>4</v>
      </c>
      <c r="CA2">
        <f>IF('2NDGR'!BM10=0,"",'2NDGR'!BO10)</f>
        <v>2.5</v>
      </c>
      <c r="CB2" t="str">
        <f>IF('2NDGR'!BM10=0,"",'2NDGR'!BP10)</f>
        <v>C</v>
      </c>
      <c r="CC2">
        <f>IF('2NDGR'!BM10=0,"",'2NDGR'!BQ10)</f>
        <v>2</v>
      </c>
      <c r="CD2">
        <f>IF('2NDGR'!BR10=0,0,'2NDGR'!BR10)</f>
        <v>40</v>
      </c>
      <c r="CE2">
        <f>IF('2NDGR'!BR10=0,"",'2NDGR'!BS10)</f>
        <v>23</v>
      </c>
      <c r="CF2">
        <f>IF('2NDGR'!BR10=0,"",'2NDGR'!BT10)</f>
        <v>2.5</v>
      </c>
      <c r="CG2" t="str">
        <f>IF('2NDGR'!BR10=0,"",'2NDGR'!BU10)</f>
        <v>C+</v>
      </c>
      <c r="CH2">
        <f>IF('2NDGR'!BR10=0,"",'2NDGR'!BV10)</f>
        <v>2.4</v>
      </c>
      <c r="CI2">
        <f>IF('2NDGR'!BW10=0, "", '2NDGR'!BW10)</f>
        <v>27</v>
      </c>
      <c r="CJ2" t="str">
        <f>IF('2NDGR'!BW10=0, "", '2NDGR'!BZ10)</f>
        <v>C+</v>
      </c>
      <c r="CK2">
        <f>IF('2NDGR'!BW10=0, "", '2NDGR'!CA10)</f>
        <v>2.4</v>
      </c>
      <c r="CL2" t="str">
        <f t="shared" ref="CL2:CL42" si="12">IF(_xlfn.XLOOKUP(BW2,SCODE,CRNCR,"ERROR",0,1)="NC","NC","")&amp;" "&amp;IF(CJ2="-","-",IF(OR(CI2=0,CI2="",CI2=" "),"ABS",IF(AND(BY2&lt;&gt;0,CD2&lt;&gt;0),IF(OR(BZ2&lt;BY2*0.35,CE2&lt;CD2*0.35),"*",""),IF(OR(BY2&lt;&gt;" ",BY2&lt;&gt;"",BY2&lt;&gt;0,CD2=0),IF(BZ2&lt;BY2*0.35,"*",""),IF(OR(BY2=0,CD2&lt;&gt;"",CD2&lt;&gt;" ",CD2&lt;&gt;0),IF(CE2&lt;CD2*0.35,"*",""),"")))))</f>
        <v/>
      </c>
      <c r="CM2">
        <f t="shared" ref="CM2:CM57" si="13">_xlfn.XLOOKUP($C2,SYM, S6S,"ERROR",0,1)</f>
        <v>208125</v>
      </c>
      <c r="CN2" t="str">
        <f t="shared" ref="CN2:CN57" si="14">_xlfn.XLOOKUP(CM2,SCODE,SUBNAME,"ERROR",0,1)</f>
        <v>GK</v>
      </c>
      <c r="CO2">
        <f>IF('2NDGR'!CB10=0,0,'2NDGR'!CB10)</f>
        <v>5</v>
      </c>
      <c r="CP2">
        <f>IF('2NDGR'!CB10=0, "", '2NDGR'!CC10)</f>
        <v>3</v>
      </c>
      <c r="CQ2">
        <f>IF('2NDGR'!CB10=0, "", '2NDGR'!CD10)</f>
        <v>2</v>
      </c>
      <c r="CR2" t="str">
        <f>IF('2NDGR'!CB10=0, "", '2NDGR'!CE10)</f>
        <v>B</v>
      </c>
      <c r="CS2">
        <f>IF('2NDGR'!CB10=0, "", '2NDGR'!CF10)</f>
        <v>2.8</v>
      </c>
      <c r="CT2">
        <f>IF('2NDGR'!CG10=0, 0, '2NDGR'!CG10)</f>
        <v>20</v>
      </c>
      <c r="CU2">
        <f>IF('2NDGR'!CG10=0, "", '2NDGR'!CH10)</f>
        <v>12</v>
      </c>
      <c r="CV2">
        <f>IF('2NDGR'!CG10=0, "", '2NDGR'!CI10)</f>
        <v>2</v>
      </c>
      <c r="CW2" t="str">
        <f>IF('2NDGR'!CG10=0, "", '2NDGR'!CJ10)</f>
        <v>B</v>
      </c>
      <c r="CX2">
        <f>IF('2NDGR'!CG10=0, "", '2NDGR'!CK10)</f>
        <v>2.8</v>
      </c>
      <c r="CY2">
        <f>IF('2NDGR'!CL10=0, "", '2NDGR'!CL10)</f>
        <v>15</v>
      </c>
      <c r="CZ2" t="str">
        <f>IF('2NDGR'!CL10=0, "", '2NDGR'!CO10)</f>
        <v>B</v>
      </c>
      <c r="DA2">
        <f>IF('2NDGR'!CL10=0, "", '2NDGR'!CP10)</f>
        <v>2.8</v>
      </c>
      <c r="DB2" t="str">
        <f t="shared" ref="DB2:DB42" si="15">IF(_xlfn.XLOOKUP(CM2,SCODE,CRNCR,"ERROR",0,1)="NC","NC","")&amp;" "&amp;IF(CZ2="-","-",IF(OR(CY2=0,CY2="",CY2=" "),"ABS",IF(AND(CO2&lt;&gt;0,CT2&lt;&gt;0),IF(OR(CP2&lt;CO2*0.35,CU2&lt;CT2*0.35),"*",""),IF(OR(CO2&lt;&gt;" ",CO2&lt;&gt;"",CO2&lt;&gt;0,CT2=0),IF(CP2&lt;CO2*0.35,"*",""),IF(OR(CO2=0,CT2&lt;&gt;"",CT2&lt;&gt;" ",CT2&lt;&gt;0),IF(CU2&lt;CT2*0.35,"*",""),"")))))</f>
        <v/>
      </c>
      <c r="DC2">
        <f t="shared" ref="DC2:DC57" si="16">_xlfn.XLOOKUP($C2,SYM, S7S,"ERROR",0,1)</f>
        <v>208130</v>
      </c>
      <c r="DD2" t="str">
        <f t="shared" ref="DD2:DD57" si="17">_xlfn.XLOOKUP(DC2,SCODE,SUBNAME,"ERROR",0,1)</f>
        <v>ORAL</v>
      </c>
      <c r="DE2">
        <f>IF('2NDGR'!CQ10=0,0,'2NDGR'!CQ10)</f>
        <v>5</v>
      </c>
      <c r="DF2">
        <f>IF('2NDGR'!CQ10=0,"", '2NDGR'!CR10)</f>
        <v>3</v>
      </c>
      <c r="DG2">
        <f>IF('2NDGR'!CQ10=0,"", '2NDGR'!CS10)</f>
        <v>2</v>
      </c>
      <c r="DH2" t="str">
        <f>IF('2NDGR'!CQ10=0,"", '2NDGR'!CT10)</f>
        <v>B</v>
      </c>
      <c r="DI2">
        <f>IF('2NDGR'!CQ10=0,"", '2NDGR'!CU10)</f>
        <v>2.8</v>
      </c>
      <c r="DJ2">
        <f>IF('2NDGR'!CV10=0,0, '2NDGR'!CV10)</f>
        <v>20</v>
      </c>
      <c r="DK2">
        <f>IF('2NDGR'!CV10=0, "", '2NDGR'!CW10)</f>
        <v>18</v>
      </c>
      <c r="DL2">
        <f>IF('2NDGR'!CV10=0, "", '2NDGR'!CX10)</f>
        <v>2</v>
      </c>
      <c r="DM2" t="str">
        <f>IF('2NDGR'!CV10=0, "", '2NDGR'!CY10)</f>
        <v>A+</v>
      </c>
      <c r="DN2">
        <f>IF('2NDGR'!CV10=0, "", '2NDGR'!CZ10)</f>
        <v>4</v>
      </c>
      <c r="DO2">
        <f>IF('2NDGR'!DA10=0,"", '2NDGR'!DA10)</f>
        <v>21</v>
      </c>
      <c r="DP2" t="str">
        <f>IF('2NDGR'!DA10=0,"", '2NDGR'!DD10)</f>
        <v>A</v>
      </c>
      <c r="DQ2">
        <f>IF('2NDGR'!DA10=0,"", '2NDGR'!DE10)</f>
        <v>3.6</v>
      </c>
      <c r="DR2" t="str">
        <f t="shared" ref="DR2:DR42" si="18">IF(_xlfn.XLOOKUP(DC2,SCODE,CRNCR,"ERROR",0,1)="NC","NC","")&amp;" "&amp;IF(DP2="-","-",IF(OR(DO2=0,DO2="",DO2=" "),"ABS",IF(AND(DE2&lt;&gt;0,DJ2&lt;&gt;0),IF(OR(DF2&lt;DE2*0.35,DK2&lt;DJ2*0.35),"*",""),IF(OR(DE2&lt;&gt;" ",DE2&lt;&gt;"",DE2&lt;&gt;0,DJ2=0),IF(DF2&lt;DE2*0.35,"*",""),IF(OR(DE2=0,DJ2&lt;&gt;"",DJ2&lt;&gt;" ",DJ2&lt;&gt;0),IF(DK2&lt;DJ2*0.35,"*",""),"")))))</f>
        <v/>
      </c>
      <c r="DS2">
        <f t="shared" ref="DS2:DS57" si="19">_xlfn.XLOOKUP($C2,SYM, S8S,"ERROR",0,1)</f>
        <v>208135</v>
      </c>
      <c r="DT2" t="str">
        <f>_xlfn.XLOOKUP(DS2,SCODE,SUBNAME,"ERROR",0,1)</f>
        <v>WORKSHEET</v>
      </c>
      <c r="DU2">
        <f>IF('2NDGR'!DF10=0,0, '2NDGR'!DF10)</f>
        <v>5</v>
      </c>
      <c r="DV2">
        <f>IF('2NDGR'!DF10=0,"", '2NDGR'!DG10)</f>
        <v>4</v>
      </c>
      <c r="DW2">
        <f>IF('2NDGR'!DF10=0,"",'2NDGR'!DH10)</f>
        <v>2</v>
      </c>
      <c r="DX2" t="str">
        <f>IF('2NDGR'!DF10=0,"",'2NDGR'!DI10)</f>
        <v>A</v>
      </c>
      <c r="DY2">
        <f>IF('2NDGR'!DF10=0,"",'2NDGR'!DJ10)</f>
        <v>3.6</v>
      </c>
      <c r="DZ2">
        <f>IF('2NDGR'!DK10=0,0, '2NDGR'!DK10)</f>
        <v>20</v>
      </c>
      <c r="EA2">
        <f>IF('2NDGR'!DK10=0,"", '2NDGR'!DL10)</f>
        <v>12</v>
      </c>
      <c r="EB2">
        <f>IF('2NDGR'!DK10=0,"", '2NDGR'!DM10)</f>
        <v>2</v>
      </c>
      <c r="EC2" t="str">
        <f>IF('2NDGR'!DK10=0,"", '2NDGR'!DN10)</f>
        <v>B</v>
      </c>
      <c r="ED2">
        <f>IF('2NDGR'!DK10=0,"", '2NDGR'!DO10)</f>
        <v>2.8</v>
      </c>
      <c r="EE2">
        <f>IF('2NDGR'!DP10=0,"", '2NDGR'!DP10)</f>
        <v>16</v>
      </c>
      <c r="EF2" t="str">
        <f>IF('2NDGR'!DP10=0,"", '2NDGR'!DS10)</f>
        <v>B</v>
      </c>
      <c r="EG2">
        <f>IF('2NDGR'!DP10=0,"", '2NDGR'!DT10)</f>
        <v>2.8</v>
      </c>
      <c r="EH2" t="str">
        <f t="shared" ref="EH2:EH42" si="20">IF(_xlfn.XLOOKUP(DS2,SCODE,CRNCR,"ERROR",0,1)="NC","NC","")&amp;" "&amp;IF(EF2="-","-",IF(OR(EE2=0,EE2="",EE2=" "),"ABS",IF(AND(DU2&lt;&gt;0,DZ2&lt;&gt;0),IF(OR(DV2&lt;DU2*0.35,EA2&lt;DZ2*0.35),"*",""),IF(OR(DU2&lt;&gt;" ",DU2&lt;&gt;"",DU2&lt;&gt;0,DZ2=0),IF(DV2&lt;DU2*0.35,"*",""),IF(OR(DU2=0,DZ2&lt;&gt;"",DZ2&lt;&gt;" ",DZ2&lt;&gt;0),IF(EA2&lt;DZ2*0.35,"*",""),"")))))</f>
        <v/>
      </c>
      <c r="EI2" s="17">
        <f>'1STML'!AK10</f>
        <v>1026</v>
      </c>
      <c r="EJ2" s="17">
        <f>'1STML'!AL10</f>
        <v>157.85</v>
      </c>
      <c r="EK2" s="17" t="str">
        <f>'1STML'!AM10</f>
        <v>PASS</v>
      </c>
      <c r="EL2">
        <f>'1STML'!AN10</f>
        <v>27</v>
      </c>
      <c r="EM2" s="17">
        <f>'2NDGR'!DY10</f>
        <v>2.5299999999999998</v>
      </c>
      <c r="EN2">
        <f>'2NDGR'!EA10</f>
        <v>18</v>
      </c>
      <c r="EO2">
        <f>'2NDGR'!EB10</f>
        <v>55</v>
      </c>
      <c r="EP2" t="str">
        <f t="shared" ref="EP2:EP57" si="21">_xlfn.XLOOKUP(EM2,GPA,REM,"ERROR",-1,1)</f>
        <v>SATISFACTORY</v>
      </c>
      <c r="EQ2" t="str">
        <f t="shared" ref="EQ2:EQ57" si="22">_xlfn.XLOOKUP(EM2,GPA,PER,"ERROR",-1,1)</f>
        <v>50-59</v>
      </c>
    </row>
    <row r="3" spans="1:147">
      <c r="A3">
        <f>'1ST'!A12</f>
        <v>2</v>
      </c>
      <c r="B3" t="str">
        <f>'1ST'!B12</f>
        <v>ST0800298</v>
      </c>
      <c r="C3">
        <f>'1ST'!C12</f>
        <v>200202</v>
      </c>
      <c r="D3" t="str">
        <f>'1ST'!D12</f>
        <v>ANJEL SHAH  ROUNIYAR</v>
      </c>
      <c r="E3">
        <f>SUB!$B$4</f>
        <v>35</v>
      </c>
      <c r="F3" t="str">
        <f>SUB!$B$5</f>
        <v>KG</v>
      </c>
      <c r="G3" s="24" t="str">
        <f t="shared" si="0"/>
        <v>ANNAPURNA</v>
      </c>
      <c r="H3" t="str">
        <f>SUB!$D$3</f>
        <v>SECOND TERMINAL EXAMINATION 2080</v>
      </c>
      <c r="I3" t="str">
        <f>STD!F3</f>
        <v>ENGLISH MEDIUM</v>
      </c>
      <c r="J3" s="7">
        <f>STD!R3</f>
        <v>0</v>
      </c>
      <c r="K3">
        <f t="shared" ref="K3:K57" si="23">_xlfn.XLOOKUP($C3,SYM, S1S,"ERROR",0,1)</f>
        <v>208101</v>
      </c>
      <c r="L3" t="str">
        <f t="shared" ref="L3:L57" si="24">_xlfn.XLOOKUP(K3,SCODE,SUBNAME,"ERROR",0,1)</f>
        <v>COMP. ENGLISH</v>
      </c>
      <c r="M3">
        <f>IF('2NDGR'!E11=0,0,'2NDGR'!E11)</f>
        <v>10</v>
      </c>
      <c r="N3">
        <f>IF('2NDGR'!E11=0,"",'2NDGR'!F11)</f>
        <v>6</v>
      </c>
      <c r="O3">
        <f>IF('2NDGR'!E11=0,"",'2NDGR'!G11)</f>
        <v>2.5</v>
      </c>
      <c r="P3" t="str">
        <f>IF('2NDGR'!E11=0,"",'2NDGR'!H11)</f>
        <v>B</v>
      </c>
      <c r="Q3">
        <f>IF('2NDGR'!E11=0,"",'2NDGR'!I11)</f>
        <v>2.8</v>
      </c>
      <c r="R3">
        <f>IF('2NDGR'!J11=0,0,'2NDGR'!J11)</f>
        <v>40</v>
      </c>
      <c r="S3">
        <f>IF('2NDGR'!J11=0,"",'2NDGR'!K11)</f>
        <v>25</v>
      </c>
      <c r="T3">
        <f>IF('2NDGR'!J11=0,"",'2NDGR'!L11)</f>
        <v>2.5</v>
      </c>
      <c r="U3" t="str">
        <f>IF('2NDGR'!J11=0,"",'2NDGR'!M11)</f>
        <v>B</v>
      </c>
      <c r="V3">
        <f>IF('2NDGR'!J11=0,"",'2NDGR'!N11)</f>
        <v>2.8</v>
      </c>
      <c r="W3">
        <f>IF('2NDGR'!O11=0,"",'2NDGR'!O11)</f>
        <v>31</v>
      </c>
      <c r="X3" t="str">
        <f>IF('2NDGR'!O11=0,"",'2NDGR'!R11)</f>
        <v>B</v>
      </c>
      <c r="Y3">
        <f>IF('2NDGR'!O11=0,"",'2NDGR'!S11)</f>
        <v>2.8</v>
      </c>
      <c r="Z3" t="str">
        <f t="shared" ref="Z3:Z42" si="25">IF(_xlfn.XLOOKUP(K3,SCODE,CRNCR,"ERROR",0,1)="NC","NC","")&amp;" "&amp;IF(X3="-","-",IF(OR(W3=0,W3="",W3=" "),"ABS",IF(AND(M3&lt;&gt;0,R3&lt;&gt;0),IF(OR(N3&lt;M3*0.35,S3&lt;R3*0.35),"*",""),IF(OR(M3&lt;&gt;" ",M3&lt;&gt;"",M3&lt;&gt;0,R3=0),IF(N3&lt;M3*0.35,"*",""),IF(OR(M3=0,R3&lt;&gt;"",R3&lt;&gt;" ",R3&lt;&gt;0),IF(S3&lt;R3*0.35,"*",""),"")))))</f>
        <v/>
      </c>
      <c r="AA3">
        <f t="shared" si="1"/>
        <v>208105</v>
      </c>
      <c r="AB3" t="str">
        <f t="shared" si="2"/>
        <v>COMP. NEPALI</v>
      </c>
      <c r="AC3">
        <f>IF('2NDGR'!T11=0,0,'2NDGR'!T11)</f>
        <v>10</v>
      </c>
      <c r="AD3">
        <f>IF('2NDGR'!T11=0,"",'2NDGR'!U11)</f>
        <v>6</v>
      </c>
      <c r="AE3">
        <f>IF('2NDGR'!T11=0,"",'2NDGR'!V11)</f>
        <v>2.5</v>
      </c>
      <c r="AF3" t="str">
        <f>IF('2NDGR'!T11=0,"",'2NDGR'!W11)</f>
        <v>B</v>
      </c>
      <c r="AG3">
        <f>IF('2NDGR'!T11=0,"",'2NDGR'!X11)</f>
        <v>2.8</v>
      </c>
      <c r="AH3">
        <f>IF('2NDGR'!Y11=0,0,'2NDGR'!Y11)</f>
        <v>40</v>
      </c>
      <c r="AI3">
        <f>IF('2NDGR'!Y11=0,"",'2NDGR'!Z11)</f>
        <v>24</v>
      </c>
      <c r="AJ3">
        <f>IF('2NDGR'!Y11=0,"",'2NDGR'!AA11)</f>
        <v>2.5</v>
      </c>
      <c r="AK3" t="str">
        <f>IF('2NDGR'!Y11=0,"",'2NDGR'!AB11)</f>
        <v>B</v>
      </c>
      <c r="AL3">
        <f>IF('2NDGR'!Y11=0,"",'2NDGR'!AC11)</f>
        <v>2.8</v>
      </c>
      <c r="AM3">
        <f>IF('2NDGR'!AD11=0,"",'2NDGR'!AD11)</f>
        <v>30</v>
      </c>
      <c r="AN3" t="str">
        <f>IF('2NDGR'!AD11=0,"",'2NDGR'!AG11)</f>
        <v>B</v>
      </c>
      <c r="AO3">
        <f>IF('2NDGR'!AD11=0,"",'2NDGR'!AH11)</f>
        <v>2.8</v>
      </c>
      <c r="AP3" t="str">
        <f t="shared" si="3"/>
        <v/>
      </c>
      <c r="AQ3">
        <f t="shared" si="4"/>
        <v>208110</v>
      </c>
      <c r="AR3" t="str">
        <f t="shared" si="5"/>
        <v>COMP. MATHEMATICS</v>
      </c>
      <c r="AS3">
        <f>IF('2NDGR'!AI11=0,0,'2NDGR'!AI11)</f>
        <v>10</v>
      </c>
      <c r="AT3">
        <f>IF('2NDGR'!AI11=0,"",'2NDGR'!AJ11)</f>
        <v>6</v>
      </c>
      <c r="AU3">
        <f>IF('2NDGR'!AI11=0,"",'2NDGR'!AK11)</f>
        <v>2.5</v>
      </c>
      <c r="AV3" t="str">
        <f>IF('2NDGR'!AI11=0,"",'2NDGR'!AL11)</f>
        <v>B</v>
      </c>
      <c r="AW3">
        <f>IF('2NDGR'!AI11=0,"",'2NDGR'!AM11)</f>
        <v>2.8</v>
      </c>
      <c r="AX3">
        <f>IF('2NDGR'!AN11=0,0,'2NDGR'!AN11)</f>
        <v>40</v>
      </c>
      <c r="AY3">
        <f>IF('2NDGR'!AN11=0,"",'2NDGR'!AO11)</f>
        <v>23</v>
      </c>
      <c r="AZ3">
        <f>IF('2NDGR'!AN11=0,"",'2NDGR'!AP11)</f>
        <v>2.5</v>
      </c>
      <c r="BA3" t="str">
        <f>IF('2NDGR'!AN11=0,"",'2NDGR'!AQ11)</f>
        <v>C+</v>
      </c>
      <c r="BB3">
        <f>IF('2NDGR'!AN11=0,"",'2NDGR'!AR11)</f>
        <v>2.4</v>
      </c>
      <c r="BC3">
        <f>IF('2NDGR'!AS11=0,"",'2NDGR'!AS11)</f>
        <v>29</v>
      </c>
      <c r="BD3" t="str">
        <f>IF('2NDGR'!AS11=0,"",'2NDGR'!AV11)</f>
        <v>C+</v>
      </c>
      <c r="BE3">
        <f>IF('2NDGR'!AS11=0,"",'2NDGR'!AW11)</f>
        <v>2.4</v>
      </c>
      <c r="BF3" t="str">
        <f t="shared" si="6"/>
        <v/>
      </c>
      <c r="BG3">
        <f t="shared" si="7"/>
        <v>208115</v>
      </c>
      <c r="BH3" t="str">
        <f t="shared" si="8"/>
        <v>SCIENCE AND TECHNOLOGY</v>
      </c>
      <c r="BI3">
        <f>IF('2NDGR'!AX11=0,0,'2NDGR'!AX11)</f>
        <v>10</v>
      </c>
      <c r="BJ3">
        <f>IF('2NDGR'!AX11=0,"",'2NDGR'!AY11)</f>
        <v>6</v>
      </c>
      <c r="BK3">
        <f>IF('2NDGR'!AX11=0,"",'2NDGR'!AZ11)</f>
        <v>2.5</v>
      </c>
      <c r="BL3" t="str">
        <f>IF('2NDGR'!AX11=0,"",'2NDGR'!BA11)</f>
        <v>B</v>
      </c>
      <c r="BM3">
        <f>IF('2NDGR'!AX11=0,"",'2NDGR'!BB11)</f>
        <v>2.8</v>
      </c>
      <c r="BN3">
        <f>IF('2NDGR'!BC11=0,0,'2NDGR'!BC11)</f>
        <v>40</v>
      </c>
      <c r="BO3">
        <f>IF('2NDGR'!BC11=0,"",'2NDGR'!BD11)</f>
        <v>23</v>
      </c>
      <c r="BP3">
        <f>IF('2NDGR'!BC11=0,"",'2NDGR'!BE11)</f>
        <v>2.5</v>
      </c>
      <c r="BQ3" t="str">
        <f>IF('2NDGR'!BC11=0,"",'2NDGR'!BF11)</f>
        <v>C+</v>
      </c>
      <c r="BR3">
        <f>IF('2NDGR'!BC11=0,"",'2NDGR'!BG11)</f>
        <v>2.4</v>
      </c>
      <c r="BS3">
        <f>IF('2NDGR'!BH11=0,"",'2NDGR'!BH11)</f>
        <v>29</v>
      </c>
      <c r="BT3" t="str">
        <f>IF('2NDGR'!BH11=0,"",'2NDGR'!BK11)</f>
        <v>C+</v>
      </c>
      <c r="BU3">
        <f>IF('2NDGR'!BH11=0,"",'2NDGR'!BL11)</f>
        <v>2.4</v>
      </c>
      <c r="BV3" t="str">
        <f t="shared" si="9"/>
        <v/>
      </c>
      <c r="BW3">
        <f t="shared" si="10"/>
        <v>208120</v>
      </c>
      <c r="BX3" t="str">
        <f t="shared" si="11"/>
        <v>SOCIAL STUDIES</v>
      </c>
      <c r="BY3">
        <f>IF('2NDGR'!BM11=0,0,'2NDGR'!BM11)</f>
        <v>10</v>
      </c>
      <c r="BZ3">
        <f>IF('2NDGR'!BM11=0,"",'2NDGR'!BN11)</f>
        <v>6</v>
      </c>
      <c r="CA3">
        <f>IF('2NDGR'!BM11=0,"",'2NDGR'!BO11)</f>
        <v>2.5</v>
      </c>
      <c r="CB3" t="str">
        <f>IF('2NDGR'!BM11=0,"",'2NDGR'!BP11)</f>
        <v>B</v>
      </c>
      <c r="CC3">
        <f>IF('2NDGR'!BM11=0,"",'2NDGR'!BQ11)</f>
        <v>2.8</v>
      </c>
      <c r="CD3">
        <f>IF('2NDGR'!BR11=0,0,'2NDGR'!BR11)</f>
        <v>40</v>
      </c>
      <c r="CE3">
        <f>IF('2NDGR'!BR11=0,"",'2NDGR'!BS11)</f>
        <v>24</v>
      </c>
      <c r="CF3">
        <f>IF('2NDGR'!BR11=0,"",'2NDGR'!BT11)</f>
        <v>2.5</v>
      </c>
      <c r="CG3" t="str">
        <f>IF('2NDGR'!BR11=0,"",'2NDGR'!BU11)</f>
        <v>B</v>
      </c>
      <c r="CH3">
        <f>IF('2NDGR'!BR11=0,"",'2NDGR'!BV11)</f>
        <v>2.8</v>
      </c>
      <c r="CI3">
        <f>IF('2NDGR'!BW11=0, "", '2NDGR'!BW11)</f>
        <v>30</v>
      </c>
      <c r="CJ3" t="str">
        <f>IF('2NDGR'!BW11=0, "", '2NDGR'!BZ11)</f>
        <v>B</v>
      </c>
      <c r="CK3">
        <f>IF('2NDGR'!BW11=0, "", '2NDGR'!CA11)</f>
        <v>2.8</v>
      </c>
      <c r="CL3" t="str">
        <f t="shared" si="12"/>
        <v/>
      </c>
      <c r="CM3">
        <f t="shared" si="13"/>
        <v>208125</v>
      </c>
      <c r="CN3" t="str">
        <f t="shared" si="14"/>
        <v>GK</v>
      </c>
      <c r="CO3">
        <f>IF('2NDGR'!CB11=0,0,'2NDGR'!CB11)</f>
        <v>5</v>
      </c>
      <c r="CP3">
        <f>IF('2NDGR'!CB11=0, "", '2NDGR'!CC11)</f>
        <v>5</v>
      </c>
      <c r="CQ3">
        <f>IF('2NDGR'!CB11=0, "", '2NDGR'!CD11)</f>
        <v>2</v>
      </c>
      <c r="CR3" t="str">
        <f>IF('2NDGR'!CB11=0, "", '2NDGR'!CE11)</f>
        <v>A+</v>
      </c>
      <c r="CS3">
        <f>IF('2NDGR'!CB11=0, "", '2NDGR'!CF11)</f>
        <v>4</v>
      </c>
      <c r="CT3">
        <f>IF('2NDGR'!CG11=0, 0, '2NDGR'!CG11)</f>
        <v>20</v>
      </c>
      <c r="CU3">
        <f>IF('2NDGR'!CG11=0, "", '2NDGR'!CH11)</f>
        <v>18</v>
      </c>
      <c r="CV3">
        <f>IF('2NDGR'!CG11=0, "", '2NDGR'!CI11)</f>
        <v>2</v>
      </c>
      <c r="CW3" t="str">
        <f>IF('2NDGR'!CG11=0, "", '2NDGR'!CJ11)</f>
        <v>A+</v>
      </c>
      <c r="CX3">
        <f>IF('2NDGR'!CG11=0, "", '2NDGR'!CK11)</f>
        <v>4</v>
      </c>
      <c r="CY3">
        <f>IF('2NDGR'!CL11=0, "", '2NDGR'!CL11)</f>
        <v>23</v>
      </c>
      <c r="CZ3" t="str">
        <f>IF('2NDGR'!CL11=0, "", '2NDGR'!CO11)</f>
        <v>A+</v>
      </c>
      <c r="DA3">
        <f>IF('2NDGR'!CL11=0, "", '2NDGR'!CP11)</f>
        <v>4</v>
      </c>
      <c r="DB3" t="str">
        <f t="shared" si="15"/>
        <v/>
      </c>
      <c r="DC3">
        <f t="shared" si="16"/>
        <v>208130</v>
      </c>
      <c r="DD3" t="str">
        <f t="shared" si="17"/>
        <v>ORAL</v>
      </c>
      <c r="DE3">
        <f>IF('2NDGR'!CQ11=0,0,'2NDGR'!CQ11)</f>
        <v>5</v>
      </c>
      <c r="DF3">
        <f>IF('2NDGR'!CQ11=0,"", '2NDGR'!CR11)</f>
        <v>5</v>
      </c>
      <c r="DG3">
        <f>IF('2NDGR'!CQ11=0,"", '2NDGR'!CS11)</f>
        <v>2</v>
      </c>
      <c r="DH3" t="str">
        <f>IF('2NDGR'!CQ11=0,"", '2NDGR'!CT11)</f>
        <v>A+</v>
      </c>
      <c r="DI3">
        <f>IF('2NDGR'!CQ11=0,"", '2NDGR'!CU11)</f>
        <v>4</v>
      </c>
      <c r="DJ3">
        <f>IF('2NDGR'!CV11=0,0, '2NDGR'!CV11)</f>
        <v>20</v>
      </c>
      <c r="DK3">
        <f>IF('2NDGR'!CV11=0, "", '2NDGR'!CW11)</f>
        <v>18</v>
      </c>
      <c r="DL3">
        <f>IF('2NDGR'!CV11=0, "", '2NDGR'!CX11)</f>
        <v>2</v>
      </c>
      <c r="DM3" t="str">
        <f>IF('2NDGR'!CV11=0, "", '2NDGR'!CY11)</f>
        <v>A+</v>
      </c>
      <c r="DN3">
        <f>IF('2NDGR'!CV11=0, "", '2NDGR'!CZ11)</f>
        <v>4</v>
      </c>
      <c r="DO3">
        <f>IF('2NDGR'!DA11=0,"", '2NDGR'!DA11)</f>
        <v>23</v>
      </c>
      <c r="DP3" t="str">
        <f>IF('2NDGR'!DA11=0,"", '2NDGR'!DD11)</f>
        <v>A+</v>
      </c>
      <c r="DQ3">
        <f>IF('2NDGR'!DA11=0,"", '2NDGR'!DE11)</f>
        <v>4</v>
      </c>
      <c r="DR3" t="str">
        <f t="shared" si="18"/>
        <v/>
      </c>
      <c r="DS3">
        <f t="shared" si="19"/>
        <v>208135</v>
      </c>
      <c r="DT3" t="str">
        <f t="shared" ref="DT3:DT57" si="26">_xlfn.XLOOKUP(DS3,SCODE,SUBNAME,"ERROR",0,1)</f>
        <v>WORKSHEET</v>
      </c>
      <c r="DU3">
        <f>IF('2NDGR'!DF11=0,0, '2NDGR'!DF11)</f>
        <v>5</v>
      </c>
      <c r="DV3">
        <f>IF('2NDGR'!DF11=0,"", '2NDGR'!DG11)</f>
        <v>3</v>
      </c>
      <c r="DW3">
        <f>IF('2NDGR'!DF11=0,"",'2NDGR'!DH11)</f>
        <v>2</v>
      </c>
      <c r="DX3" t="str">
        <f>IF('2NDGR'!DF11=0,"",'2NDGR'!DI11)</f>
        <v>B</v>
      </c>
      <c r="DY3">
        <f>IF('2NDGR'!DF11=0,"",'2NDGR'!DJ11)</f>
        <v>2.8</v>
      </c>
      <c r="DZ3">
        <f>IF('2NDGR'!DK11=0,0, '2NDGR'!DK11)</f>
        <v>20</v>
      </c>
      <c r="EA3">
        <f>IF('2NDGR'!DK11=0,"", '2NDGR'!DL11)</f>
        <v>18</v>
      </c>
      <c r="EB3">
        <f>IF('2NDGR'!DK11=0,"", '2NDGR'!DM11)</f>
        <v>2</v>
      </c>
      <c r="EC3" t="str">
        <f>IF('2NDGR'!DK11=0,"", '2NDGR'!DN11)</f>
        <v>A+</v>
      </c>
      <c r="ED3">
        <f>IF('2NDGR'!DK11=0,"", '2NDGR'!DO11)</f>
        <v>4</v>
      </c>
      <c r="EE3">
        <f>IF('2NDGR'!DP11=0,"", '2NDGR'!DP11)</f>
        <v>21</v>
      </c>
      <c r="EF3" t="str">
        <f>IF('2NDGR'!DP11=0,"", '2NDGR'!DS11)</f>
        <v>A</v>
      </c>
      <c r="EG3">
        <f>IF('2NDGR'!DP11=0,"", '2NDGR'!DT11)</f>
        <v>3.6</v>
      </c>
      <c r="EH3" t="str">
        <f t="shared" si="20"/>
        <v/>
      </c>
      <c r="EI3" s="17">
        <f>'1STML'!AK11</f>
        <v>1252</v>
      </c>
      <c r="EJ3" s="17">
        <f>'1STML'!AL11</f>
        <v>192.62</v>
      </c>
      <c r="EK3" s="17" t="str">
        <f>'1STML'!AM11</f>
        <v>PASS</v>
      </c>
      <c r="EL3">
        <f>'1STML'!AN11</f>
        <v>23</v>
      </c>
      <c r="EM3" s="17">
        <f>'2NDGR'!DY11</f>
        <v>3.07</v>
      </c>
      <c r="EN3">
        <f>'2NDGR'!EA11</f>
        <v>12</v>
      </c>
      <c r="EO3">
        <f>'2NDGR'!EB11</f>
        <v>37</v>
      </c>
      <c r="EP3" t="str">
        <f t="shared" si="21"/>
        <v>GOOD</v>
      </c>
      <c r="EQ3" t="str">
        <f t="shared" si="22"/>
        <v>60-69</v>
      </c>
    </row>
    <row r="4" spans="1:147">
      <c r="A4">
        <f>'1ST'!A13</f>
        <v>3</v>
      </c>
      <c r="B4" t="str">
        <f>'1ST'!B13</f>
        <v>ST0800035</v>
      </c>
      <c r="C4">
        <f>'1ST'!C13</f>
        <v>200203</v>
      </c>
      <c r="D4" t="str">
        <f>'1ST'!D13</f>
        <v>ANJOLINA LIMBU</v>
      </c>
      <c r="E4">
        <f>SUB!$B$4</f>
        <v>35</v>
      </c>
      <c r="F4" t="str">
        <f>SUB!$B$5</f>
        <v>KG</v>
      </c>
      <c r="G4" s="24" t="str">
        <f t="shared" si="0"/>
        <v>ANNAPURNA</v>
      </c>
      <c r="H4" t="str">
        <f>SUB!$D$3</f>
        <v>SECOND TERMINAL EXAMINATION 2080</v>
      </c>
      <c r="I4" t="str">
        <f>STD!F4</f>
        <v>ENGLISH MEDIUM</v>
      </c>
      <c r="J4" s="7">
        <f>STD!R4</f>
        <v>0</v>
      </c>
      <c r="K4">
        <f t="shared" si="23"/>
        <v>208101</v>
      </c>
      <c r="L4" t="str">
        <f t="shared" si="24"/>
        <v>COMP. ENGLISH</v>
      </c>
      <c r="M4">
        <f>IF('2NDGR'!E12=0,0,'2NDGR'!E12)</f>
        <v>10</v>
      </c>
      <c r="N4">
        <f>IF('2NDGR'!E12=0,"",'2NDGR'!F12)</f>
        <v>8</v>
      </c>
      <c r="O4">
        <f>IF('2NDGR'!E12=0,"",'2NDGR'!G12)</f>
        <v>2.5</v>
      </c>
      <c r="P4" t="str">
        <f>IF('2NDGR'!E12=0,"",'2NDGR'!H12)</f>
        <v>A</v>
      </c>
      <c r="Q4">
        <f>IF('2NDGR'!E12=0,"",'2NDGR'!I12)</f>
        <v>3.6</v>
      </c>
      <c r="R4">
        <f>IF('2NDGR'!J12=0,0,'2NDGR'!J12)</f>
        <v>40</v>
      </c>
      <c r="S4">
        <f>IF('2NDGR'!J12=0,"",'2NDGR'!K12)</f>
        <v>25</v>
      </c>
      <c r="T4">
        <f>IF('2NDGR'!J12=0,"",'2NDGR'!L12)</f>
        <v>2.5</v>
      </c>
      <c r="U4" t="str">
        <f>IF('2NDGR'!J12=0,"",'2NDGR'!M12)</f>
        <v>B</v>
      </c>
      <c r="V4">
        <f>IF('2NDGR'!J12=0,"",'2NDGR'!N12)</f>
        <v>2.8</v>
      </c>
      <c r="W4">
        <f>IF('2NDGR'!O12=0,"",'2NDGR'!O12)</f>
        <v>33</v>
      </c>
      <c r="X4" t="str">
        <f>IF('2NDGR'!O12=0,"",'2NDGR'!R12)</f>
        <v>B</v>
      </c>
      <c r="Y4">
        <f>IF('2NDGR'!O12=0,"",'2NDGR'!S12)</f>
        <v>2.8</v>
      </c>
      <c r="Z4" t="str">
        <f t="shared" si="25"/>
        <v/>
      </c>
      <c r="AA4">
        <f t="shared" si="1"/>
        <v>208105</v>
      </c>
      <c r="AB4" t="str">
        <f t="shared" si="2"/>
        <v>COMP. NEPALI</v>
      </c>
      <c r="AC4">
        <f>IF('2NDGR'!T12=0,0,'2NDGR'!T12)</f>
        <v>10</v>
      </c>
      <c r="AD4">
        <f>IF('2NDGR'!T12=0,"",'2NDGR'!U12)</f>
        <v>8</v>
      </c>
      <c r="AE4">
        <f>IF('2NDGR'!T12=0,"",'2NDGR'!V12)</f>
        <v>2.5</v>
      </c>
      <c r="AF4" t="str">
        <f>IF('2NDGR'!T12=0,"",'2NDGR'!W12)</f>
        <v>A</v>
      </c>
      <c r="AG4">
        <f>IF('2NDGR'!T12=0,"",'2NDGR'!X12)</f>
        <v>3.6</v>
      </c>
      <c r="AH4">
        <f>IF('2NDGR'!Y12=0,0,'2NDGR'!Y12)</f>
        <v>40</v>
      </c>
      <c r="AI4">
        <f>IF('2NDGR'!Y12=0,"",'2NDGR'!Z12)</f>
        <v>25</v>
      </c>
      <c r="AJ4">
        <f>IF('2NDGR'!Y12=0,"",'2NDGR'!AA12)</f>
        <v>2.5</v>
      </c>
      <c r="AK4" t="str">
        <f>IF('2NDGR'!Y12=0,"",'2NDGR'!AB12)</f>
        <v>B</v>
      </c>
      <c r="AL4">
        <f>IF('2NDGR'!Y12=0,"",'2NDGR'!AC12)</f>
        <v>2.8</v>
      </c>
      <c r="AM4">
        <f>IF('2NDGR'!AD12=0,"",'2NDGR'!AD12)</f>
        <v>33</v>
      </c>
      <c r="AN4" t="str">
        <f>IF('2NDGR'!AD12=0,"",'2NDGR'!AG12)</f>
        <v>B</v>
      </c>
      <c r="AO4">
        <f>IF('2NDGR'!AD12=0,"",'2NDGR'!AH12)</f>
        <v>2.8</v>
      </c>
      <c r="AP4" t="str">
        <f t="shared" si="3"/>
        <v/>
      </c>
      <c r="AQ4">
        <f t="shared" si="4"/>
        <v>208110</v>
      </c>
      <c r="AR4" t="str">
        <f t="shared" si="5"/>
        <v>COMP. MATHEMATICS</v>
      </c>
      <c r="AS4">
        <f>IF('2NDGR'!AI12=0,0,'2NDGR'!AI12)</f>
        <v>10</v>
      </c>
      <c r="AT4">
        <f>IF('2NDGR'!AI12=0,"",'2NDGR'!AJ12)</f>
        <v>10</v>
      </c>
      <c r="AU4">
        <f>IF('2NDGR'!AI12=0,"",'2NDGR'!AK12)</f>
        <v>2.5</v>
      </c>
      <c r="AV4" t="str">
        <f>IF('2NDGR'!AI12=0,"",'2NDGR'!AL12)</f>
        <v>A+</v>
      </c>
      <c r="AW4">
        <f>IF('2NDGR'!AI12=0,"",'2NDGR'!AM12)</f>
        <v>4</v>
      </c>
      <c r="AX4">
        <f>IF('2NDGR'!AN12=0,0,'2NDGR'!AN12)</f>
        <v>40</v>
      </c>
      <c r="AY4">
        <f>IF('2NDGR'!AN12=0,"",'2NDGR'!AO12)</f>
        <v>24</v>
      </c>
      <c r="AZ4">
        <f>IF('2NDGR'!AN12=0,"",'2NDGR'!AP12)</f>
        <v>2.5</v>
      </c>
      <c r="BA4" t="str">
        <f>IF('2NDGR'!AN12=0,"",'2NDGR'!AQ12)</f>
        <v>B</v>
      </c>
      <c r="BB4">
        <f>IF('2NDGR'!AN12=0,"",'2NDGR'!AR12)</f>
        <v>2.8</v>
      </c>
      <c r="BC4">
        <f>IF('2NDGR'!AS12=0,"",'2NDGR'!AS12)</f>
        <v>34</v>
      </c>
      <c r="BD4" t="str">
        <f>IF('2NDGR'!AS12=0,"",'2NDGR'!AV12)</f>
        <v>B</v>
      </c>
      <c r="BE4">
        <f>IF('2NDGR'!AS12=0,"",'2NDGR'!AW12)</f>
        <v>2.8</v>
      </c>
      <c r="BF4" t="str">
        <f t="shared" si="6"/>
        <v/>
      </c>
      <c r="BG4">
        <f t="shared" si="7"/>
        <v>208115</v>
      </c>
      <c r="BH4" t="str">
        <f t="shared" si="8"/>
        <v>SCIENCE AND TECHNOLOGY</v>
      </c>
      <c r="BI4">
        <f>IF('2NDGR'!AX12=0,0,'2NDGR'!AX12)</f>
        <v>10</v>
      </c>
      <c r="BJ4">
        <f>IF('2NDGR'!AX12=0,"",'2NDGR'!AY12)</f>
        <v>8</v>
      </c>
      <c r="BK4">
        <f>IF('2NDGR'!AX12=0,"",'2NDGR'!AZ12)</f>
        <v>2.5</v>
      </c>
      <c r="BL4" t="str">
        <f>IF('2NDGR'!AX12=0,"",'2NDGR'!BA12)</f>
        <v>A</v>
      </c>
      <c r="BM4">
        <f>IF('2NDGR'!AX12=0,"",'2NDGR'!BB12)</f>
        <v>3.6</v>
      </c>
      <c r="BN4">
        <f>IF('2NDGR'!BC12=0,0,'2NDGR'!BC12)</f>
        <v>40</v>
      </c>
      <c r="BO4">
        <f>IF('2NDGR'!BC12=0,"",'2NDGR'!BD12)</f>
        <v>23</v>
      </c>
      <c r="BP4">
        <f>IF('2NDGR'!BC12=0,"",'2NDGR'!BE12)</f>
        <v>2.5</v>
      </c>
      <c r="BQ4" t="str">
        <f>IF('2NDGR'!BC12=0,"",'2NDGR'!BF12)</f>
        <v>C+</v>
      </c>
      <c r="BR4">
        <f>IF('2NDGR'!BC12=0,"",'2NDGR'!BG12)</f>
        <v>2.4</v>
      </c>
      <c r="BS4">
        <f>IF('2NDGR'!BH12=0,"",'2NDGR'!BH12)</f>
        <v>31</v>
      </c>
      <c r="BT4" t="str">
        <f>IF('2NDGR'!BH12=0,"",'2NDGR'!BK12)</f>
        <v>B</v>
      </c>
      <c r="BU4">
        <f>IF('2NDGR'!BH12=0,"",'2NDGR'!BL12)</f>
        <v>2.8</v>
      </c>
      <c r="BV4" t="str">
        <f t="shared" si="9"/>
        <v/>
      </c>
      <c r="BW4">
        <f t="shared" si="10"/>
        <v>208120</v>
      </c>
      <c r="BX4" t="str">
        <f t="shared" si="11"/>
        <v>SOCIAL STUDIES</v>
      </c>
      <c r="BY4">
        <f>IF('2NDGR'!BM12=0,0,'2NDGR'!BM12)</f>
        <v>10</v>
      </c>
      <c r="BZ4">
        <f>IF('2NDGR'!BM12=0,"",'2NDGR'!BN12)</f>
        <v>8</v>
      </c>
      <c r="CA4">
        <f>IF('2NDGR'!BM12=0,"",'2NDGR'!BO12)</f>
        <v>2.5</v>
      </c>
      <c r="CB4" t="str">
        <f>IF('2NDGR'!BM12=0,"",'2NDGR'!BP12)</f>
        <v>A</v>
      </c>
      <c r="CC4">
        <f>IF('2NDGR'!BM12=0,"",'2NDGR'!BQ12)</f>
        <v>3.6</v>
      </c>
      <c r="CD4">
        <f>IF('2NDGR'!BR12=0,0,'2NDGR'!BR12)</f>
        <v>40</v>
      </c>
      <c r="CE4">
        <f>IF('2NDGR'!BR12=0,"",'2NDGR'!BS12)</f>
        <v>25</v>
      </c>
      <c r="CF4">
        <f>IF('2NDGR'!BR12=0,"",'2NDGR'!BT12)</f>
        <v>2.5</v>
      </c>
      <c r="CG4" t="str">
        <f>IF('2NDGR'!BR12=0,"",'2NDGR'!BU12)</f>
        <v>B</v>
      </c>
      <c r="CH4">
        <f>IF('2NDGR'!BR12=0,"",'2NDGR'!BV12)</f>
        <v>2.8</v>
      </c>
      <c r="CI4">
        <f>IF('2NDGR'!BW12=0, "", '2NDGR'!BW12)</f>
        <v>33</v>
      </c>
      <c r="CJ4" t="str">
        <f>IF('2NDGR'!BW12=0, "", '2NDGR'!BZ12)</f>
        <v>B</v>
      </c>
      <c r="CK4">
        <f>IF('2NDGR'!BW12=0, "", '2NDGR'!CA12)</f>
        <v>2.8</v>
      </c>
      <c r="CL4" t="str">
        <f t="shared" si="12"/>
        <v/>
      </c>
      <c r="CM4">
        <f t="shared" si="13"/>
        <v>208125</v>
      </c>
      <c r="CN4" t="str">
        <f t="shared" si="14"/>
        <v>GK</v>
      </c>
      <c r="CO4">
        <f>IF('2NDGR'!CB12=0,0,'2NDGR'!CB12)</f>
        <v>5</v>
      </c>
      <c r="CP4">
        <f>IF('2NDGR'!CB12=0, "", '2NDGR'!CC12)</f>
        <v>5</v>
      </c>
      <c r="CQ4">
        <f>IF('2NDGR'!CB12=0, "", '2NDGR'!CD12)</f>
        <v>2</v>
      </c>
      <c r="CR4" t="str">
        <f>IF('2NDGR'!CB12=0, "", '2NDGR'!CE12)</f>
        <v>A+</v>
      </c>
      <c r="CS4">
        <f>IF('2NDGR'!CB12=0, "", '2NDGR'!CF12)</f>
        <v>4</v>
      </c>
      <c r="CT4">
        <f>IF('2NDGR'!CG12=0, 0, '2NDGR'!CG12)</f>
        <v>20</v>
      </c>
      <c r="CU4">
        <f>IF('2NDGR'!CG12=0, "", '2NDGR'!CH12)</f>
        <v>18</v>
      </c>
      <c r="CV4">
        <f>IF('2NDGR'!CG12=0, "", '2NDGR'!CI12)</f>
        <v>2</v>
      </c>
      <c r="CW4" t="str">
        <f>IF('2NDGR'!CG12=0, "", '2NDGR'!CJ12)</f>
        <v>A+</v>
      </c>
      <c r="CX4">
        <f>IF('2NDGR'!CG12=0, "", '2NDGR'!CK12)</f>
        <v>4</v>
      </c>
      <c r="CY4">
        <f>IF('2NDGR'!CL12=0, "", '2NDGR'!CL12)</f>
        <v>23</v>
      </c>
      <c r="CZ4" t="str">
        <f>IF('2NDGR'!CL12=0, "", '2NDGR'!CO12)</f>
        <v>A+</v>
      </c>
      <c r="DA4">
        <f>IF('2NDGR'!CL12=0, "", '2NDGR'!CP12)</f>
        <v>4</v>
      </c>
      <c r="DB4" t="str">
        <f t="shared" si="15"/>
        <v/>
      </c>
      <c r="DC4">
        <f t="shared" si="16"/>
        <v>208130</v>
      </c>
      <c r="DD4" t="str">
        <f t="shared" si="17"/>
        <v>ORAL</v>
      </c>
      <c r="DE4">
        <f>IF('2NDGR'!CQ12=0,0,'2NDGR'!CQ12)</f>
        <v>5</v>
      </c>
      <c r="DF4">
        <f>IF('2NDGR'!CQ12=0,"", '2NDGR'!CR12)</f>
        <v>5</v>
      </c>
      <c r="DG4">
        <f>IF('2NDGR'!CQ12=0,"", '2NDGR'!CS12)</f>
        <v>2</v>
      </c>
      <c r="DH4" t="str">
        <f>IF('2NDGR'!CQ12=0,"", '2NDGR'!CT12)</f>
        <v>A+</v>
      </c>
      <c r="DI4">
        <f>IF('2NDGR'!CQ12=0,"", '2NDGR'!CU12)</f>
        <v>4</v>
      </c>
      <c r="DJ4">
        <f>IF('2NDGR'!CV12=0,0, '2NDGR'!CV12)</f>
        <v>20</v>
      </c>
      <c r="DK4">
        <f>IF('2NDGR'!CV12=0, "", '2NDGR'!CW12)</f>
        <v>18</v>
      </c>
      <c r="DL4">
        <f>IF('2NDGR'!CV12=0, "", '2NDGR'!CX12)</f>
        <v>2</v>
      </c>
      <c r="DM4" t="str">
        <f>IF('2NDGR'!CV12=0, "", '2NDGR'!CY12)</f>
        <v>A+</v>
      </c>
      <c r="DN4">
        <f>IF('2NDGR'!CV12=0, "", '2NDGR'!CZ12)</f>
        <v>4</v>
      </c>
      <c r="DO4">
        <f>IF('2NDGR'!DA12=0,"", '2NDGR'!DA12)</f>
        <v>23</v>
      </c>
      <c r="DP4" t="str">
        <f>IF('2NDGR'!DA12=0,"", '2NDGR'!DD12)</f>
        <v>A+</v>
      </c>
      <c r="DQ4">
        <f>IF('2NDGR'!DA12=0,"", '2NDGR'!DE12)</f>
        <v>4</v>
      </c>
      <c r="DR4" t="str">
        <f t="shared" si="18"/>
        <v/>
      </c>
      <c r="DS4">
        <f t="shared" si="19"/>
        <v>208135</v>
      </c>
      <c r="DT4" t="str">
        <f t="shared" si="26"/>
        <v>WORKSHEET</v>
      </c>
      <c r="DU4">
        <f>IF('2NDGR'!DF12=0,0, '2NDGR'!DF12)</f>
        <v>5</v>
      </c>
      <c r="DV4">
        <f>IF('2NDGR'!DF12=0,"", '2NDGR'!DG12)</f>
        <v>3</v>
      </c>
      <c r="DW4">
        <f>IF('2NDGR'!DF12=0,"",'2NDGR'!DH12)</f>
        <v>2</v>
      </c>
      <c r="DX4" t="str">
        <f>IF('2NDGR'!DF12=0,"",'2NDGR'!DI12)</f>
        <v>B</v>
      </c>
      <c r="DY4">
        <f>IF('2NDGR'!DF12=0,"",'2NDGR'!DJ12)</f>
        <v>2.8</v>
      </c>
      <c r="DZ4">
        <f>IF('2NDGR'!DK12=0,0, '2NDGR'!DK12)</f>
        <v>20</v>
      </c>
      <c r="EA4">
        <f>IF('2NDGR'!DK12=0,"", '2NDGR'!DL12)</f>
        <v>18</v>
      </c>
      <c r="EB4">
        <f>IF('2NDGR'!DK12=0,"", '2NDGR'!DM12)</f>
        <v>2</v>
      </c>
      <c r="EC4" t="str">
        <f>IF('2NDGR'!DK12=0,"", '2NDGR'!DN12)</f>
        <v>A+</v>
      </c>
      <c r="ED4">
        <f>IF('2NDGR'!DK12=0,"", '2NDGR'!DO12)</f>
        <v>4</v>
      </c>
      <c r="EE4">
        <f>IF('2NDGR'!DP12=0,"", '2NDGR'!DP12)</f>
        <v>21</v>
      </c>
      <c r="EF4" t="str">
        <f>IF('2NDGR'!DP12=0,"", '2NDGR'!DS12)</f>
        <v>A</v>
      </c>
      <c r="EG4">
        <f>IF('2NDGR'!DP12=0,"", '2NDGR'!DT12)</f>
        <v>3.6</v>
      </c>
      <c r="EH4" t="str">
        <f t="shared" si="20"/>
        <v/>
      </c>
      <c r="EI4" s="17">
        <f>'1STML'!AK12</f>
        <v>1969</v>
      </c>
      <c r="EJ4" s="17">
        <f>'1STML'!AL12</f>
        <v>302.92</v>
      </c>
      <c r="EK4" s="17" t="str">
        <f>'1STML'!AM12</f>
        <v>PASS</v>
      </c>
      <c r="EL4">
        <f>'1STML'!AN12</f>
        <v>2</v>
      </c>
      <c r="EM4" s="17">
        <f>'2NDGR'!DY12</f>
        <v>3.39</v>
      </c>
      <c r="EN4">
        <f>'2NDGR'!EA12</f>
        <v>5</v>
      </c>
      <c r="EO4">
        <f>'2NDGR'!EB12</f>
        <v>56</v>
      </c>
      <c r="EP4" t="str">
        <f t="shared" si="21"/>
        <v>VERY GOOD</v>
      </c>
      <c r="EQ4" t="str">
        <f t="shared" si="22"/>
        <v>70-79</v>
      </c>
    </row>
    <row r="5" spans="1:147">
      <c r="A5">
        <f>'1ST'!A14</f>
        <v>4</v>
      </c>
      <c r="B5" t="str">
        <f>'1ST'!B14</f>
        <v>ST0790109</v>
      </c>
      <c r="C5">
        <f>'1ST'!C14</f>
        <v>200204</v>
      </c>
      <c r="D5" t="str">
        <f>'1ST'!D14</f>
        <v>ANNAMERY RAI</v>
      </c>
      <c r="E5">
        <f>SUB!$B$4</f>
        <v>35</v>
      </c>
      <c r="F5" t="str">
        <f>SUB!$B$5</f>
        <v>KG</v>
      </c>
      <c r="G5" s="24" t="str">
        <f t="shared" si="0"/>
        <v>ANNAPURNA</v>
      </c>
      <c r="H5" t="str">
        <f>SUB!$D$3</f>
        <v>SECOND TERMINAL EXAMINATION 2080</v>
      </c>
      <c r="I5" t="str">
        <f>STD!F5</f>
        <v>ENGLISH MEDIUM</v>
      </c>
      <c r="J5" s="7">
        <f>STD!R5</f>
        <v>0</v>
      </c>
      <c r="K5">
        <f t="shared" si="23"/>
        <v>208101</v>
      </c>
      <c r="L5" t="str">
        <f t="shared" si="24"/>
        <v>COMP. ENGLISH</v>
      </c>
      <c r="M5">
        <f>IF('2NDGR'!E13=0,0,'2NDGR'!E13)</f>
        <v>10</v>
      </c>
      <c r="N5">
        <f>IF('2NDGR'!E13=0,"",'2NDGR'!F13)</f>
        <v>7</v>
      </c>
      <c r="O5">
        <f>IF('2NDGR'!E13=0,"",'2NDGR'!G13)</f>
        <v>2.5</v>
      </c>
      <c r="P5" t="str">
        <f>IF('2NDGR'!E13=0,"",'2NDGR'!H13)</f>
        <v>B+</v>
      </c>
      <c r="Q5">
        <f>IF('2NDGR'!E13=0,"",'2NDGR'!I13)</f>
        <v>3.2</v>
      </c>
      <c r="R5">
        <f>IF('2NDGR'!J13=0,0,'2NDGR'!J13)</f>
        <v>40</v>
      </c>
      <c r="S5">
        <f>IF('2NDGR'!J13=0,"",'2NDGR'!K13)</f>
        <v>25</v>
      </c>
      <c r="T5">
        <f>IF('2NDGR'!J13=0,"",'2NDGR'!L13)</f>
        <v>2.5</v>
      </c>
      <c r="U5" t="str">
        <f>IF('2NDGR'!J13=0,"",'2NDGR'!M13)</f>
        <v>B</v>
      </c>
      <c r="V5">
        <f>IF('2NDGR'!J13=0,"",'2NDGR'!N13)</f>
        <v>2.8</v>
      </c>
      <c r="W5">
        <f>IF('2NDGR'!O13=0,"",'2NDGR'!O13)</f>
        <v>32</v>
      </c>
      <c r="X5" t="str">
        <f>IF('2NDGR'!O13=0,"",'2NDGR'!R13)</f>
        <v>B</v>
      </c>
      <c r="Y5">
        <f>IF('2NDGR'!O13=0,"",'2NDGR'!S13)</f>
        <v>2.8</v>
      </c>
      <c r="Z5" t="str">
        <f t="shared" si="25"/>
        <v/>
      </c>
      <c r="AA5">
        <f t="shared" si="1"/>
        <v>208105</v>
      </c>
      <c r="AB5" t="str">
        <f t="shared" si="2"/>
        <v>COMP. NEPALI</v>
      </c>
      <c r="AC5">
        <f>IF('2NDGR'!T13=0,0,'2NDGR'!T13)</f>
        <v>10</v>
      </c>
      <c r="AD5">
        <f>IF('2NDGR'!T13=0,"",'2NDGR'!U13)</f>
        <v>6</v>
      </c>
      <c r="AE5">
        <f>IF('2NDGR'!T13=0,"",'2NDGR'!V13)</f>
        <v>2.5</v>
      </c>
      <c r="AF5" t="str">
        <f>IF('2NDGR'!T13=0,"",'2NDGR'!W13)</f>
        <v>B</v>
      </c>
      <c r="AG5">
        <f>IF('2NDGR'!T13=0,"",'2NDGR'!X13)</f>
        <v>2.8</v>
      </c>
      <c r="AH5">
        <f>IF('2NDGR'!Y13=0,0,'2NDGR'!Y13)</f>
        <v>40</v>
      </c>
      <c r="AI5">
        <f>IF('2NDGR'!Y13=0,"",'2NDGR'!Z13)</f>
        <v>24</v>
      </c>
      <c r="AJ5">
        <f>IF('2NDGR'!Y13=0,"",'2NDGR'!AA13)</f>
        <v>2.5</v>
      </c>
      <c r="AK5" t="str">
        <f>IF('2NDGR'!Y13=0,"",'2NDGR'!AB13)</f>
        <v>B</v>
      </c>
      <c r="AL5">
        <f>IF('2NDGR'!Y13=0,"",'2NDGR'!AC13)</f>
        <v>2.8</v>
      </c>
      <c r="AM5">
        <f>IF('2NDGR'!AD13=0,"",'2NDGR'!AD13)</f>
        <v>30</v>
      </c>
      <c r="AN5" t="str">
        <f>IF('2NDGR'!AD13=0,"",'2NDGR'!AG13)</f>
        <v>B</v>
      </c>
      <c r="AO5">
        <f>IF('2NDGR'!AD13=0,"",'2NDGR'!AH13)</f>
        <v>2.8</v>
      </c>
      <c r="AP5" t="str">
        <f t="shared" si="3"/>
        <v/>
      </c>
      <c r="AQ5">
        <f t="shared" si="4"/>
        <v>208110</v>
      </c>
      <c r="AR5" t="str">
        <f t="shared" si="5"/>
        <v>COMP. MATHEMATICS</v>
      </c>
      <c r="AS5">
        <f>IF('2NDGR'!AI13=0,0,'2NDGR'!AI13)</f>
        <v>10</v>
      </c>
      <c r="AT5">
        <f>IF('2NDGR'!AI13=0,"",'2NDGR'!AJ13)</f>
        <v>9</v>
      </c>
      <c r="AU5">
        <f>IF('2NDGR'!AI13=0,"",'2NDGR'!AK13)</f>
        <v>2.5</v>
      </c>
      <c r="AV5" t="str">
        <f>IF('2NDGR'!AI13=0,"",'2NDGR'!AL13)</f>
        <v>A+</v>
      </c>
      <c r="AW5">
        <f>IF('2NDGR'!AI13=0,"",'2NDGR'!AM13)</f>
        <v>4</v>
      </c>
      <c r="AX5">
        <f>IF('2NDGR'!AN13=0,0,'2NDGR'!AN13)</f>
        <v>40</v>
      </c>
      <c r="AY5">
        <f>IF('2NDGR'!AN13=0,"",'2NDGR'!AO13)</f>
        <v>24</v>
      </c>
      <c r="AZ5">
        <f>IF('2NDGR'!AN13=0,"",'2NDGR'!AP13)</f>
        <v>2.5</v>
      </c>
      <c r="BA5" t="str">
        <f>IF('2NDGR'!AN13=0,"",'2NDGR'!AQ13)</f>
        <v>B</v>
      </c>
      <c r="BB5">
        <f>IF('2NDGR'!AN13=0,"",'2NDGR'!AR13)</f>
        <v>2.8</v>
      </c>
      <c r="BC5">
        <f>IF('2NDGR'!AS13=0,"",'2NDGR'!AS13)</f>
        <v>33</v>
      </c>
      <c r="BD5" t="str">
        <f>IF('2NDGR'!AS13=0,"",'2NDGR'!AV13)</f>
        <v>B</v>
      </c>
      <c r="BE5">
        <f>IF('2NDGR'!AS13=0,"",'2NDGR'!AW13)</f>
        <v>2.8</v>
      </c>
      <c r="BF5" t="str">
        <f t="shared" si="6"/>
        <v/>
      </c>
      <c r="BG5">
        <f t="shared" si="7"/>
        <v>208115</v>
      </c>
      <c r="BH5" t="str">
        <f t="shared" si="8"/>
        <v>SCIENCE AND TECHNOLOGY</v>
      </c>
      <c r="BI5">
        <f>IF('2NDGR'!AX13=0,0,'2NDGR'!AX13)</f>
        <v>10</v>
      </c>
      <c r="BJ5">
        <f>IF('2NDGR'!AX13=0,"",'2NDGR'!AY13)</f>
        <v>6</v>
      </c>
      <c r="BK5">
        <f>IF('2NDGR'!AX13=0,"",'2NDGR'!AZ13)</f>
        <v>2.5</v>
      </c>
      <c r="BL5" t="str">
        <f>IF('2NDGR'!AX13=0,"",'2NDGR'!BA13)</f>
        <v>B</v>
      </c>
      <c r="BM5">
        <f>IF('2NDGR'!AX13=0,"",'2NDGR'!BB13)</f>
        <v>2.8</v>
      </c>
      <c r="BN5">
        <f>IF('2NDGR'!BC13=0,0,'2NDGR'!BC13)</f>
        <v>40</v>
      </c>
      <c r="BO5">
        <f>IF('2NDGR'!BC13=0,"",'2NDGR'!BD13)</f>
        <v>23</v>
      </c>
      <c r="BP5">
        <f>IF('2NDGR'!BC13=0,"",'2NDGR'!BE13)</f>
        <v>2.5</v>
      </c>
      <c r="BQ5" t="str">
        <f>IF('2NDGR'!BC13=0,"",'2NDGR'!BF13)</f>
        <v>C+</v>
      </c>
      <c r="BR5">
        <f>IF('2NDGR'!BC13=0,"",'2NDGR'!BG13)</f>
        <v>2.4</v>
      </c>
      <c r="BS5">
        <f>IF('2NDGR'!BH13=0,"",'2NDGR'!BH13)</f>
        <v>29</v>
      </c>
      <c r="BT5" t="str">
        <f>IF('2NDGR'!BH13=0,"",'2NDGR'!BK13)</f>
        <v>C+</v>
      </c>
      <c r="BU5">
        <f>IF('2NDGR'!BH13=0,"",'2NDGR'!BL13)</f>
        <v>2.4</v>
      </c>
      <c r="BV5" t="str">
        <f t="shared" si="9"/>
        <v/>
      </c>
      <c r="BW5">
        <f t="shared" si="10"/>
        <v>208120</v>
      </c>
      <c r="BX5" t="str">
        <f t="shared" si="11"/>
        <v>SOCIAL STUDIES</v>
      </c>
      <c r="BY5">
        <f>IF('2NDGR'!BM13=0,0,'2NDGR'!BM13)</f>
        <v>10</v>
      </c>
      <c r="BZ5">
        <f>IF('2NDGR'!BM13=0,"",'2NDGR'!BN13)</f>
        <v>8</v>
      </c>
      <c r="CA5">
        <f>IF('2NDGR'!BM13=0,"",'2NDGR'!BO13)</f>
        <v>2.5</v>
      </c>
      <c r="CB5" t="str">
        <f>IF('2NDGR'!BM13=0,"",'2NDGR'!BP13)</f>
        <v>A</v>
      </c>
      <c r="CC5">
        <f>IF('2NDGR'!BM13=0,"",'2NDGR'!BQ13)</f>
        <v>3.6</v>
      </c>
      <c r="CD5">
        <f>IF('2NDGR'!BR13=0,0,'2NDGR'!BR13)</f>
        <v>40</v>
      </c>
      <c r="CE5">
        <f>IF('2NDGR'!BR13=0,"",'2NDGR'!BS13)</f>
        <v>24</v>
      </c>
      <c r="CF5">
        <f>IF('2NDGR'!BR13=0,"",'2NDGR'!BT13)</f>
        <v>2.5</v>
      </c>
      <c r="CG5" t="str">
        <f>IF('2NDGR'!BR13=0,"",'2NDGR'!BU13)</f>
        <v>B</v>
      </c>
      <c r="CH5">
        <f>IF('2NDGR'!BR13=0,"",'2NDGR'!BV13)</f>
        <v>2.8</v>
      </c>
      <c r="CI5">
        <f>IF('2NDGR'!BW13=0, "", '2NDGR'!BW13)</f>
        <v>32</v>
      </c>
      <c r="CJ5" t="str">
        <f>IF('2NDGR'!BW13=0, "", '2NDGR'!BZ13)</f>
        <v>B</v>
      </c>
      <c r="CK5">
        <f>IF('2NDGR'!BW13=0, "", '2NDGR'!CA13)</f>
        <v>2.8</v>
      </c>
      <c r="CL5" t="str">
        <f t="shared" si="12"/>
        <v/>
      </c>
      <c r="CM5">
        <f t="shared" si="13"/>
        <v>208125</v>
      </c>
      <c r="CN5" t="str">
        <f t="shared" si="14"/>
        <v>GK</v>
      </c>
      <c r="CO5">
        <f>IF('2NDGR'!CB13=0,0,'2NDGR'!CB13)</f>
        <v>5</v>
      </c>
      <c r="CP5">
        <f>IF('2NDGR'!CB13=0, "", '2NDGR'!CC13)</f>
        <v>4</v>
      </c>
      <c r="CQ5">
        <f>IF('2NDGR'!CB13=0, "", '2NDGR'!CD13)</f>
        <v>2</v>
      </c>
      <c r="CR5" t="str">
        <f>IF('2NDGR'!CB13=0, "", '2NDGR'!CE13)</f>
        <v>A</v>
      </c>
      <c r="CS5">
        <f>IF('2NDGR'!CB13=0, "", '2NDGR'!CF13)</f>
        <v>3.6</v>
      </c>
      <c r="CT5">
        <f>IF('2NDGR'!CG13=0, 0, '2NDGR'!CG13)</f>
        <v>20</v>
      </c>
      <c r="CU5">
        <f>IF('2NDGR'!CG13=0, "", '2NDGR'!CH13)</f>
        <v>20</v>
      </c>
      <c r="CV5">
        <f>IF('2NDGR'!CG13=0, "", '2NDGR'!CI13)</f>
        <v>2</v>
      </c>
      <c r="CW5" t="str">
        <f>IF('2NDGR'!CG13=0, "", '2NDGR'!CJ13)</f>
        <v>A+</v>
      </c>
      <c r="CX5">
        <f>IF('2NDGR'!CG13=0, "", '2NDGR'!CK13)</f>
        <v>4</v>
      </c>
      <c r="CY5">
        <f>IF('2NDGR'!CL13=0, "", '2NDGR'!CL13)</f>
        <v>24</v>
      </c>
      <c r="CZ5" t="str">
        <f>IF('2NDGR'!CL13=0, "", '2NDGR'!CO13)</f>
        <v>A+</v>
      </c>
      <c r="DA5">
        <f>IF('2NDGR'!CL13=0, "", '2NDGR'!CP13)</f>
        <v>4</v>
      </c>
      <c r="DB5" t="str">
        <f t="shared" si="15"/>
        <v/>
      </c>
      <c r="DC5">
        <f t="shared" si="16"/>
        <v>208130</v>
      </c>
      <c r="DD5" t="str">
        <f t="shared" si="17"/>
        <v>ORAL</v>
      </c>
      <c r="DE5">
        <f>IF('2NDGR'!CQ13=0,0,'2NDGR'!CQ13)</f>
        <v>5</v>
      </c>
      <c r="DF5">
        <f>IF('2NDGR'!CQ13=0,"", '2NDGR'!CR13)</f>
        <v>5</v>
      </c>
      <c r="DG5">
        <f>IF('2NDGR'!CQ13=0,"", '2NDGR'!CS13)</f>
        <v>2</v>
      </c>
      <c r="DH5" t="str">
        <f>IF('2NDGR'!CQ13=0,"", '2NDGR'!CT13)</f>
        <v>A+</v>
      </c>
      <c r="DI5">
        <f>IF('2NDGR'!CQ13=0,"", '2NDGR'!CU13)</f>
        <v>4</v>
      </c>
      <c r="DJ5">
        <f>IF('2NDGR'!CV13=0,0, '2NDGR'!CV13)</f>
        <v>20</v>
      </c>
      <c r="DK5">
        <f>IF('2NDGR'!CV13=0, "", '2NDGR'!CW13)</f>
        <v>20</v>
      </c>
      <c r="DL5">
        <f>IF('2NDGR'!CV13=0, "", '2NDGR'!CX13)</f>
        <v>2</v>
      </c>
      <c r="DM5" t="str">
        <f>IF('2NDGR'!CV13=0, "", '2NDGR'!CY13)</f>
        <v>A+</v>
      </c>
      <c r="DN5">
        <f>IF('2NDGR'!CV13=0, "", '2NDGR'!CZ13)</f>
        <v>4</v>
      </c>
      <c r="DO5">
        <f>IF('2NDGR'!DA13=0,"", '2NDGR'!DA13)</f>
        <v>25</v>
      </c>
      <c r="DP5" t="str">
        <f>IF('2NDGR'!DA13=0,"", '2NDGR'!DD13)</f>
        <v>A+</v>
      </c>
      <c r="DQ5">
        <f>IF('2NDGR'!DA13=0,"", '2NDGR'!DE13)</f>
        <v>4</v>
      </c>
      <c r="DR5" t="str">
        <f t="shared" si="18"/>
        <v/>
      </c>
      <c r="DS5">
        <f t="shared" si="19"/>
        <v>208135</v>
      </c>
      <c r="DT5" t="str">
        <f t="shared" si="26"/>
        <v>WORKSHEET</v>
      </c>
      <c r="DU5">
        <f>IF('2NDGR'!DF13=0,0, '2NDGR'!DF13)</f>
        <v>5</v>
      </c>
      <c r="DV5">
        <f>IF('2NDGR'!DF13=0,"", '2NDGR'!DG13)</f>
        <v>3</v>
      </c>
      <c r="DW5">
        <f>IF('2NDGR'!DF13=0,"",'2NDGR'!DH13)</f>
        <v>2</v>
      </c>
      <c r="DX5" t="str">
        <f>IF('2NDGR'!DF13=0,"",'2NDGR'!DI13)</f>
        <v>B</v>
      </c>
      <c r="DY5">
        <f>IF('2NDGR'!DF13=0,"",'2NDGR'!DJ13)</f>
        <v>2.8</v>
      </c>
      <c r="DZ5">
        <f>IF('2NDGR'!DK13=0,0, '2NDGR'!DK13)</f>
        <v>20</v>
      </c>
      <c r="EA5">
        <f>IF('2NDGR'!DK13=0,"", '2NDGR'!DL13)</f>
        <v>20</v>
      </c>
      <c r="EB5">
        <f>IF('2NDGR'!DK13=0,"", '2NDGR'!DM13)</f>
        <v>2</v>
      </c>
      <c r="EC5" t="str">
        <f>IF('2NDGR'!DK13=0,"", '2NDGR'!DN13)</f>
        <v>A+</v>
      </c>
      <c r="ED5">
        <f>IF('2NDGR'!DK13=0,"", '2NDGR'!DO13)</f>
        <v>4</v>
      </c>
      <c r="EE5">
        <f>IF('2NDGR'!DP13=0,"", '2NDGR'!DP13)</f>
        <v>23</v>
      </c>
      <c r="EF5" t="str">
        <f>IF('2NDGR'!DP13=0,"", '2NDGR'!DS13)</f>
        <v>A+</v>
      </c>
      <c r="EG5">
        <f>IF('2NDGR'!DP13=0,"", '2NDGR'!DT13)</f>
        <v>4</v>
      </c>
      <c r="EH5" t="str">
        <f t="shared" si="20"/>
        <v/>
      </c>
      <c r="EI5" s="17">
        <f>'1STML'!AK13</f>
        <v>1706</v>
      </c>
      <c r="EJ5" s="17">
        <f>'1STML'!AL13</f>
        <v>262.45999999999998</v>
      </c>
      <c r="EK5" s="17" t="str">
        <f>'1STML'!AM13</f>
        <v>PASS</v>
      </c>
      <c r="EL5">
        <f>'1STML'!AN13</f>
        <v>8</v>
      </c>
      <c r="EM5" s="17">
        <f>'2NDGR'!DY13</f>
        <v>3.24</v>
      </c>
      <c r="EN5">
        <f>'2NDGR'!EA13</f>
        <v>7</v>
      </c>
      <c r="EO5">
        <f>'2NDGR'!EB13</f>
        <v>56</v>
      </c>
      <c r="EP5" t="str">
        <f t="shared" si="21"/>
        <v>VERY GOOD</v>
      </c>
      <c r="EQ5" t="str">
        <f t="shared" si="22"/>
        <v>70-79</v>
      </c>
    </row>
    <row r="6" spans="1:147">
      <c r="A6">
        <f>'1ST'!A15</f>
        <v>5</v>
      </c>
      <c r="B6" t="str">
        <f>'1ST'!B15</f>
        <v>ST0790119</v>
      </c>
      <c r="C6">
        <f>'1ST'!C15</f>
        <v>200205</v>
      </c>
      <c r="D6" t="str">
        <f>'1ST'!D15</f>
        <v>BHUMIKA SHRESTHA</v>
      </c>
      <c r="E6">
        <f>SUB!$B$4</f>
        <v>35</v>
      </c>
      <c r="F6" t="str">
        <f>SUB!$B$5</f>
        <v>KG</v>
      </c>
      <c r="G6" s="24" t="str">
        <f t="shared" si="0"/>
        <v>ANNAPURNA</v>
      </c>
      <c r="H6" t="str">
        <f>SUB!$D$3</f>
        <v>SECOND TERMINAL EXAMINATION 2080</v>
      </c>
      <c r="I6" t="str">
        <f>STD!F6</f>
        <v>ENGLISH MEDIUM</v>
      </c>
      <c r="J6" s="7">
        <f>STD!R6</f>
        <v>0</v>
      </c>
      <c r="K6">
        <f t="shared" si="23"/>
        <v>208101</v>
      </c>
      <c r="L6" t="str">
        <f t="shared" si="24"/>
        <v>COMP. ENGLISH</v>
      </c>
      <c r="M6">
        <f>IF('2NDGR'!E14=0,0,'2NDGR'!E14)</f>
        <v>10</v>
      </c>
      <c r="N6">
        <f>IF('2NDGR'!E14=0,"",'2NDGR'!F14)</f>
        <v>9</v>
      </c>
      <c r="O6">
        <f>IF('2NDGR'!E14=0,"",'2NDGR'!G14)</f>
        <v>2.5</v>
      </c>
      <c r="P6" t="str">
        <f>IF('2NDGR'!E14=0,"",'2NDGR'!H14)</f>
        <v>A+</v>
      </c>
      <c r="Q6">
        <f>IF('2NDGR'!E14=0,"",'2NDGR'!I14)</f>
        <v>4</v>
      </c>
      <c r="R6">
        <f>IF('2NDGR'!J14=0,0,'2NDGR'!J14)</f>
        <v>40</v>
      </c>
      <c r="S6">
        <f>IF('2NDGR'!J14=0,"",'2NDGR'!K14)</f>
        <v>25</v>
      </c>
      <c r="T6">
        <f>IF('2NDGR'!J14=0,"",'2NDGR'!L14)</f>
        <v>2.5</v>
      </c>
      <c r="U6" t="str">
        <f>IF('2NDGR'!J14=0,"",'2NDGR'!M14)</f>
        <v>B</v>
      </c>
      <c r="V6">
        <f>IF('2NDGR'!J14=0,"",'2NDGR'!N14)</f>
        <v>2.8</v>
      </c>
      <c r="W6">
        <f>IF('2NDGR'!O14=0,"",'2NDGR'!O14)</f>
        <v>34</v>
      </c>
      <c r="X6" t="str">
        <f>IF('2NDGR'!O14=0,"",'2NDGR'!R14)</f>
        <v>B</v>
      </c>
      <c r="Y6">
        <f>IF('2NDGR'!O14=0,"",'2NDGR'!S14)</f>
        <v>2.8</v>
      </c>
      <c r="Z6" t="str">
        <f t="shared" si="25"/>
        <v/>
      </c>
      <c r="AA6">
        <f t="shared" si="1"/>
        <v>208105</v>
      </c>
      <c r="AB6" t="str">
        <f t="shared" si="2"/>
        <v>COMP. NEPALI</v>
      </c>
      <c r="AC6">
        <f>IF('2NDGR'!T14=0,0,'2NDGR'!T14)</f>
        <v>10</v>
      </c>
      <c r="AD6">
        <f>IF('2NDGR'!T14=0,"",'2NDGR'!U14)</f>
        <v>10</v>
      </c>
      <c r="AE6">
        <f>IF('2NDGR'!T14=0,"",'2NDGR'!V14)</f>
        <v>2.5</v>
      </c>
      <c r="AF6" t="str">
        <f>IF('2NDGR'!T14=0,"",'2NDGR'!W14)</f>
        <v>A+</v>
      </c>
      <c r="AG6">
        <f>IF('2NDGR'!T14=0,"",'2NDGR'!X14)</f>
        <v>4</v>
      </c>
      <c r="AH6">
        <f>IF('2NDGR'!Y14=0,0,'2NDGR'!Y14)</f>
        <v>40</v>
      </c>
      <c r="AI6">
        <f>IF('2NDGR'!Y14=0,"",'2NDGR'!Z14)</f>
        <v>25</v>
      </c>
      <c r="AJ6">
        <f>IF('2NDGR'!Y14=0,"",'2NDGR'!AA14)</f>
        <v>2.5</v>
      </c>
      <c r="AK6" t="str">
        <f>IF('2NDGR'!Y14=0,"",'2NDGR'!AB14)</f>
        <v>B</v>
      </c>
      <c r="AL6">
        <f>IF('2NDGR'!Y14=0,"",'2NDGR'!AC14)</f>
        <v>2.8</v>
      </c>
      <c r="AM6">
        <f>IF('2NDGR'!AD14=0,"",'2NDGR'!AD14)</f>
        <v>35</v>
      </c>
      <c r="AN6" t="str">
        <f>IF('2NDGR'!AD14=0,"",'2NDGR'!AG14)</f>
        <v>B+</v>
      </c>
      <c r="AO6">
        <f>IF('2NDGR'!AD14=0,"",'2NDGR'!AH14)</f>
        <v>3.2</v>
      </c>
      <c r="AP6" t="str">
        <f t="shared" si="3"/>
        <v/>
      </c>
      <c r="AQ6">
        <f t="shared" si="4"/>
        <v>208110</v>
      </c>
      <c r="AR6" t="str">
        <f t="shared" si="5"/>
        <v>COMP. MATHEMATICS</v>
      </c>
      <c r="AS6">
        <f>IF('2NDGR'!AI14=0,0,'2NDGR'!AI14)</f>
        <v>10</v>
      </c>
      <c r="AT6">
        <f>IF('2NDGR'!AI14=0,"",'2NDGR'!AJ14)</f>
        <v>10</v>
      </c>
      <c r="AU6">
        <f>IF('2NDGR'!AI14=0,"",'2NDGR'!AK14)</f>
        <v>2.5</v>
      </c>
      <c r="AV6" t="str">
        <f>IF('2NDGR'!AI14=0,"",'2NDGR'!AL14)</f>
        <v>A+</v>
      </c>
      <c r="AW6">
        <f>IF('2NDGR'!AI14=0,"",'2NDGR'!AM14)</f>
        <v>4</v>
      </c>
      <c r="AX6">
        <f>IF('2NDGR'!AN14=0,0,'2NDGR'!AN14)</f>
        <v>40</v>
      </c>
      <c r="AY6">
        <f>IF('2NDGR'!AN14=0,"",'2NDGR'!AO14)</f>
        <v>24</v>
      </c>
      <c r="AZ6">
        <f>IF('2NDGR'!AN14=0,"",'2NDGR'!AP14)</f>
        <v>2.5</v>
      </c>
      <c r="BA6" t="str">
        <f>IF('2NDGR'!AN14=0,"",'2NDGR'!AQ14)</f>
        <v>B</v>
      </c>
      <c r="BB6">
        <f>IF('2NDGR'!AN14=0,"",'2NDGR'!AR14)</f>
        <v>2.8</v>
      </c>
      <c r="BC6">
        <f>IF('2NDGR'!AS14=0,"",'2NDGR'!AS14)</f>
        <v>34</v>
      </c>
      <c r="BD6" t="str">
        <f>IF('2NDGR'!AS14=0,"",'2NDGR'!AV14)</f>
        <v>B</v>
      </c>
      <c r="BE6">
        <f>IF('2NDGR'!AS14=0,"",'2NDGR'!AW14)</f>
        <v>2.8</v>
      </c>
      <c r="BF6" t="str">
        <f t="shared" si="6"/>
        <v/>
      </c>
      <c r="BG6">
        <f t="shared" si="7"/>
        <v>208115</v>
      </c>
      <c r="BH6" t="str">
        <f t="shared" si="8"/>
        <v>SCIENCE AND TECHNOLOGY</v>
      </c>
      <c r="BI6">
        <f>IF('2NDGR'!AX14=0,0,'2NDGR'!AX14)</f>
        <v>10</v>
      </c>
      <c r="BJ6">
        <f>IF('2NDGR'!AX14=0,"",'2NDGR'!AY14)</f>
        <v>9</v>
      </c>
      <c r="BK6">
        <f>IF('2NDGR'!AX14=0,"",'2NDGR'!AZ14)</f>
        <v>2.5</v>
      </c>
      <c r="BL6" t="str">
        <f>IF('2NDGR'!AX14=0,"",'2NDGR'!BA14)</f>
        <v>A+</v>
      </c>
      <c r="BM6">
        <f>IF('2NDGR'!AX14=0,"",'2NDGR'!BB14)</f>
        <v>4</v>
      </c>
      <c r="BN6">
        <f>IF('2NDGR'!BC14=0,0,'2NDGR'!BC14)</f>
        <v>40</v>
      </c>
      <c r="BO6">
        <f>IF('2NDGR'!BC14=0,"",'2NDGR'!BD14)</f>
        <v>24</v>
      </c>
      <c r="BP6">
        <f>IF('2NDGR'!BC14=0,"",'2NDGR'!BE14)</f>
        <v>2.5</v>
      </c>
      <c r="BQ6" t="str">
        <f>IF('2NDGR'!BC14=0,"",'2NDGR'!BF14)</f>
        <v>B</v>
      </c>
      <c r="BR6">
        <f>IF('2NDGR'!BC14=0,"",'2NDGR'!BG14)</f>
        <v>2.8</v>
      </c>
      <c r="BS6">
        <f>IF('2NDGR'!BH14=0,"",'2NDGR'!BH14)</f>
        <v>33</v>
      </c>
      <c r="BT6" t="str">
        <f>IF('2NDGR'!BH14=0,"",'2NDGR'!BK14)</f>
        <v>B</v>
      </c>
      <c r="BU6">
        <f>IF('2NDGR'!BH14=0,"",'2NDGR'!BL14)</f>
        <v>2.8</v>
      </c>
      <c r="BV6" t="str">
        <f t="shared" si="9"/>
        <v/>
      </c>
      <c r="BW6">
        <f t="shared" si="10"/>
        <v>208120</v>
      </c>
      <c r="BX6" t="str">
        <f t="shared" si="11"/>
        <v>SOCIAL STUDIES</v>
      </c>
      <c r="BY6">
        <f>IF('2NDGR'!BM14=0,0,'2NDGR'!BM14)</f>
        <v>10</v>
      </c>
      <c r="BZ6">
        <f>IF('2NDGR'!BM14=0,"",'2NDGR'!BN14)</f>
        <v>9</v>
      </c>
      <c r="CA6">
        <f>IF('2NDGR'!BM14=0,"",'2NDGR'!BO14)</f>
        <v>2.5</v>
      </c>
      <c r="CB6" t="str">
        <f>IF('2NDGR'!BM14=0,"",'2NDGR'!BP14)</f>
        <v>A+</v>
      </c>
      <c r="CC6">
        <f>IF('2NDGR'!BM14=0,"",'2NDGR'!BQ14)</f>
        <v>4</v>
      </c>
      <c r="CD6">
        <f>IF('2NDGR'!BR14=0,0,'2NDGR'!BR14)</f>
        <v>40</v>
      </c>
      <c r="CE6">
        <f>IF('2NDGR'!BR14=0,"",'2NDGR'!BS14)</f>
        <v>25</v>
      </c>
      <c r="CF6">
        <f>IF('2NDGR'!BR14=0,"",'2NDGR'!BT14)</f>
        <v>2.5</v>
      </c>
      <c r="CG6" t="str">
        <f>IF('2NDGR'!BR14=0,"",'2NDGR'!BU14)</f>
        <v>B</v>
      </c>
      <c r="CH6">
        <f>IF('2NDGR'!BR14=0,"",'2NDGR'!BV14)</f>
        <v>2.8</v>
      </c>
      <c r="CI6">
        <f>IF('2NDGR'!BW14=0, "", '2NDGR'!BW14)</f>
        <v>34</v>
      </c>
      <c r="CJ6" t="str">
        <f>IF('2NDGR'!BW14=0, "", '2NDGR'!BZ14)</f>
        <v>B</v>
      </c>
      <c r="CK6">
        <f>IF('2NDGR'!BW14=0, "", '2NDGR'!CA14)</f>
        <v>2.8</v>
      </c>
      <c r="CL6" t="str">
        <f t="shared" si="12"/>
        <v/>
      </c>
      <c r="CM6">
        <f t="shared" si="13"/>
        <v>208125</v>
      </c>
      <c r="CN6" t="str">
        <f t="shared" si="14"/>
        <v>GK</v>
      </c>
      <c r="CO6">
        <f>IF('2NDGR'!CB14=0,0,'2NDGR'!CB14)</f>
        <v>5</v>
      </c>
      <c r="CP6">
        <f>IF('2NDGR'!CB14=0, "", '2NDGR'!CC14)</f>
        <v>5</v>
      </c>
      <c r="CQ6">
        <f>IF('2NDGR'!CB14=0, "", '2NDGR'!CD14)</f>
        <v>2</v>
      </c>
      <c r="CR6" t="str">
        <f>IF('2NDGR'!CB14=0, "", '2NDGR'!CE14)</f>
        <v>A+</v>
      </c>
      <c r="CS6">
        <f>IF('2NDGR'!CB14=0, "", '2NDGR'!CF14)</f>
        <v>4</v>
      </c>
      <c r="CT6">
        <f>IF('2NDGR'!CG14=0, 0, '2NDGR'!CG14)</f>
        <v>20</v>
      </c>
      <c r="CU6">
        <f>IF('2NDGR'!CG14=0, "", '2NDGR'!CH14)</f>
        <v>18</v>
      </c>
      <c r="CV6">
        <f>IF('2NDGR'!CG14=0, "", '2NDGR'!CI14)</f>
        <v>2</v>
      </c>
      <c r="CW6" t="str">
        <f>IF('2NDGR'!CG14=0, "", '2NDGR'!CJ14)</f>
        <v>A+</v>
      </c>
      <c r="CX6">
        <f>IF('2NDGR'!CG14=0, "", '2NDGR'!CK14)</f>
        <v>4</v>
      </c>
      <c r="CY6">
        <f>IF('2NDGR'!CL14=0, "", '2NDGR'!CL14)</f>
        <v>23</v>
      </c>
      <c r="CZ6" t="str">
        <f>IF('2NDGR'!CL14=0, "", '2NDGR'!CO14)</f>
        <v>A+</v>
      </c>
      <c r="DA6">
        <f>IF('2NDGR'!CL14=0, "", '2NDGR'!CP14)</f>
        <v>4</v>
      </c>
      <c r="DB6" t="str">
        <f t="shared" si="15"/>
        <v/>
      </c>
      <c r="DC6">
        <f t="shared" si="16"/>
        <v>208130</v>
      </c>
      <c r="DD6" t="str">
        <f t="shared" si="17"/>
        <v>ORAL</v>
      </c>
      <c r="DE6">
        <f>IF('2NDGR'!CQ14=0,0,'2NDGR'!CQ14)</f>
        <v>5</v>
      </c>
      <c r="DF6">
        <f>IF('2NDGR'!CQ14=0,"", '2NDGR'!CR14)</f>
        <v>5</v>
      </c>
      <c r="DG6">
        <f>IF('2NDGR'!CQ14=0,"", '2NDGR'!CS14)</f>
        <v>2</v>
      </c>
      <c r="DH6" t="str">
        <f>IF('2NDGR'!CQ14=0,"", '2NDGR'!CT14)</f>
        <v>A+</v>
      </c>
      <c r="DI6">
        <f>IF('2NDGR'!CQ14=0,"", '2NDGR'!CU14)</f>
        <v>4</v>
      </c>
      <c r="DJ6">
        <f>IF('2NDGR'!CV14=0,0, '2NDGR'!CV14)</f>
        <v>20</v>
      </c>
      <c r="DK6">
        <f>IF('2NDGR'!CV14=0, "", '2NDGR'!CW14)</f>
        <v>18</v>
      </c>
      <c r="DL6">
        <f>IF('2NDGR'!CV14=0, "", '2NDGR'!CX14)</f>
        <v>2</v>
      </c>
      <c r="DM6" t="str">
        <f>IF('2NDGR'!CV14=0, "", '2NDGR'!CY14)</f>
        <v>A+</v>
      </c>
      <c r="DN6">
        <f>IF('2NDGR'!CV14=0, "", '2NDGR'!CZ14)</f>
        <v>4</v>
      </c>
      <c r="DO6">
        <f>IF('2NDGR'!DA14=0,"", '2NDGR'!DA14)</f>
        <v>23</v>
      </c>
      <c r="DP6" t="str">
        <f>IF('2NDGR'!DA14=0,"", '2NDGR'!DD14)</f>
        <v>A+</v>
      </c>
      <c r="DQ6">
        <f>IF('2NDGR'!DA14=0,"", '2NDGR'!DE14)</f>
        <v>4</v>
      </c>
      <c r="DR6" t="str">
        <f t="shared" si="18"/>
        <v/>
      </c>
      <c r="DS6">
        <f t="shared" si="19"/>
        <v>208135</v>
      </c>
      <c r="DT6" t="str">
        <f t="shared" si="26"/>
        <v>WORKSHEET</v>
      </c>
      <c r="DU6">
        <f>IF('2NDGR'!DF14=0,0, '2NDGR'!DF14)</f>
        <v>5</v>
      </c>
      <c r="DV6">
        <f>IF('2NDGR'!DF14=0,"", '2NDGR'!DG14)</f>
        <v>5</v>
      </c>
      <c r="DW6">
        <f>IF('2NDGR'!DF14=0,"",'2NDGR'!DH14)</f>
        <v>2</v>
      </c>
      <c r="DX6" t="str">
        <f>IF('2NDGR'!DF14=0,"",'2NDGR'!DI14)</f>
        <v>A+</v>
      </c>
      <c r="DY6">
        <f>IF('2NDGR'!DF14=0,"",'2NDGR'!DJ14)</f>
        <v>4</v>
      </c>
      <c r="DZ6">
        <f>IF('2NDGR'!DK14=0,0, '2NDGR'!DK14)</f>
        <v>20</v>
      </c>
      <c r="EA6">
        <f>IF('2NDGR'!DK14=0,"", '2NDGR'!DL14)</f>
        <v>18</v>
      </c>
      <c r="EB6">
        <f>IF('2NDGR'!DK14=0,"", '2NDGR'!DM14)</f>
        <v>2</v>
      </c>
      <c r="EC6" t="str">
        <f>IF('2NDGR'!DK14=0,"", '2NDGR'!DN14)</f>
        <v>A+</v>
      </c>
      <c r="ED6">
        <f>IF('2NDGR'!DK14=0,"", '2NDGR'!DO14)</f>
        <v>4</v>
      </c>
      <c r="EE6">
        <f>IF('2NDGR'!DP14=0,"", '2NDGR'!DP14)</f>
        <v>23</v>
      </c>
      <c r="EF6" t="str">
        <f>IF('2NDGR'!DP14=0,"", '2NDGR'!DS14)</f>
        <v>A+</v>
      </c>
      <c r="EG6">
        <f>IF('2NDGR'!DP14=0,"", '2NDGR'!DT14)</f>
        <v>4</v>
      </c>
      <c r="EH6" t="str">
        <f t="shared" si="20"/>
        <v/>
      </c>
      <c r="EI6" s="17">
        <f>'1STML'!AK14</f>
        <v>1377</v>
      </c>
      <c r="EJ6" s="17">
        <f>'1STML'!AL14</f>
        <v>211.85</v>
      </c>
      <c r="EK6" s="17" t="str">
        <f>'1STML'!AM14</f>
        <v>PASS</v>
      </c>
      <c r="EL6">
        <f>'1STML'!AN14</f>
        <v>19</v>
      </c>
      <c r="EM6" s="17">
        <f>'2NDGR'!DY14</f>
        <v>3.59</v>
      </c>
      <c r="EN6">
        <f>'2NDGR'!EA14</f>
        <v>1</v>
      </c>
      <c r="EO6">
        <f>'2NDGR'!EB14</f>
        <v>54</v>
      </c>
      <c r="EP6" t="str">
        <f t="shared" si="21"/>
        <v>VERY GOOD</v>
      </c>
      <c r="EQ6" t="str">
        <f t="shared" si="22"/>
        <v>70-79</v>
      </c>
    </row>
    <row r="7" spans="1:147">
      <c r="A7">
        <f>'1ST'!A16</f>
        <v>6</v>
      </c>
      <c r="B7" t="str">
        <f>'1ST'!B16</f>
        <v>ST0790104</v>
      </c>
      <c r="C7">
        <f>'1ST'!C16</f>
        <v>200206</v>
      </c>
      <c r="D7" t="str">
        <f>'1ST'!D16</f>
        <v>BIHANI LIMBU</v>
      </c>
      <c r="E7">
        <f>SUB!$B$4</f>
        <v>35</v>
      </c>
      <c r="F7" t="str">
        <f>SUB!$B$5</f>
        <v>KG</v>
      </c>
      <c r="G7" s="24" t="str">
        <f t="shared" si="0"/>
        <v>ANNAPURNA</v>
      </c>
      <c r="H7" t="str">
        <f>SUB!$D$3</f>
        <v>SECOND TERMINAL EXAMINATION 2080</v>
      </c>
      <c r="I7" t="str">
        <f>STD!F7</f>
        <v>ENGLISH MEDIUM</v>
      </c>
      <c r="J7" s="7">
        <f>STD!R7</f>
        <v>0</v>
      </c>
      <c r="K7">
        <f t="shared" si="23"/>
        <v>208101</v>
      </c>
      <c r="L7" t="str">
        <f t="shared" si="24"/>
        <v>COMP. ENGLISH</v>
      </c>
      <c r="M7">
        <f>IF('2NDGR'!E15=0,0,'2NDGR'!E15)</f>
        <v>10</v>
      </c>
      <c r="N7">
        <f>IF('2NDGR'!E15=0,"",'2NDGR'!F15)</f>
        <v>8</v>
      </c>
      <c r="O7">
        <f>IF('2NDGR'!E15=0,"",'2NDGR'!G15)</f>
        <v>2.5</v>
      </c>
      <c r="P7" t="str">
        <f>IF('2NDGR'!E15=0,"",'2NDGR'!H15)</f>
        <v>A</v>
      </c>
      <c r="Q7">
        <f>IF('2NDGR'!E15=0,"",'2NDGR'!I15)</f>
        <v>3.6</v>
      </c>
      <c r="R7">
        <f>IF('2NDGR'!J15=0,0,'2NDGR'!J15)</f>
        <v>40</v>
      </c>
      <c r="S7">
        <f>IF('2NDGR'!J15=0,"",'2NDGR'!K15)</f>
        <v>25</v>
      </c>
      <c r="T7">
        <f>IF('2NDGR'!J15=0,"",'2NDGR'!L15)</f>
        <v>2.5</v>
      </c>
      <c r="U7" t="str">
        <f>IF('2NDGR'!J15=0,"",'2NDGR'!M15)</f>
        <v>B</v>
      </c>
      <c r="V7">
        <f>IF('2NDGR'!J15=0,"",'2NDGR'!N15)</f>
        <v>2.8</v>
      </c>
      <c r="W7">
        <f>IF('2NDGR'!O15=0,"",'2NDGR'!O15)</f>
        <v>33</v>
      </c>
      <c r="X7" t="str">
        <f>IF('2NDGR'!O15=0,"",'2NDGR'!R15)</f>
        <v>B</v>
      </c>
      <c r="Y7">
        <f>IF('2NDGR'!O15=0,"",'2NDGR'!S15)</f>
        <v>2.8</v>
      </c>
      <c r="Z7" t="str">
        <f t="shared" si="25"/>
        <v/>
      </c>
      <c r="AA7">
        <f t="shared" si="1"/>
        <v>208105</v>
      </c>
      <c r="AB7" t="str">
        <f t="shared" si="2"/>
        <v>COMP. NEPALI</v>
      </c>
      <c r="AC7">
        <f>IF('2NDGR'!T15=0,0,'2NDGR'!T15)</f>
        <v>10</v>
      </c>
      <c r="AD7">
        <f>IF('2NDGR'!T15=0,"",'2NDGR'!U15)</f>
        <v>9</v>
      </c>
      <c r="AE7">
        <f>IF('2NDGR'!T15=0,"",'2NDGR'!V15)</f>
        <v>2.5</v>
      </c>
      <c r="AF7" t="str">
        <f>IF('2NDGR'!T15=0,"",'2NDGR'!W15)</f>
        <v>A+</v>
      </c>
      <c r="AG7">
        <f>IF('2NDGR'!T15=0,"",'2NDGR'!X15)</f>
        <v>4</v>
      </c>
      <c r="AH7">
        <f>IF('2NDGR'!Y15=0,0,'2NDGR'!Y15)</f>
        <v>40</v>
      </c>
      <c r="AI7">
        <f>IF('2NDGR'!Y15=0,"",'2NDGR'!Z15)</f>
        <v>25</v>
      </c>
      <c r="AJ7">
        <f>IF('2NDGR'!Y15=0,"",'2NDGR'!AA15)</f>
        <v>2.5</v>
      </c>
      <c r="AK7" t="str">
        <f>IF('2NDGR'!Y15=0,"",'2NDGR'!AB15)</f>
        <v>B</v>
      </c>
      <c r="AL7">
        <f>IF('2NDGR'!Y15=0,"",'2NDGR'!AC15)</f>
        <v>2.8</v>
      </c>
      <c r="AM7">
        <f>IF('2NDGR'!AD15=0,"",'2NDGR'!AD15)</f>
        <v>34</v>
      </c>
      <c r="AN7" t="str">
        <f>IF('2NDGR'!AD15=0,"",'2NDGR'!AG15)</f>
        <v>B</v>
      </c>
      <c r="AO7">
        <f>IF('2NDGR'!AD15=0,"",'2NDGR'!AH15)</f>
        <v>2.8</v>
      </c>
      <c r="AP7" t="str">
        <f t="shared" si="3"/>
        <v/>
      </c>
      <c r="AQ7">
        <f t="shared" si="4"/>
        <v>208110</v>
      </c>
      <c r="AR7" t="str">
        <f t="shared" si="5"/>
        <v>COMP. MATHEMATICS</v>
      </c>
      <c r="AS7">
        <f>IF('2NDGR'!AI15=0,0,'2NDGR'!AI15)</f>
        <v>10</v>
      </c>
      <c r="AT7">
        <f>IF('2NDGR'!AI15=0,"",'2NDGR'!AJ15)</f>
        <v>7</v>
      </c>
      <c r="AU7">
        <f>IF('2NDGR'!AI15=0,"",'2NDGR'!AK15)</f>
        <v>2.5</v>
      </c>
      <c r="AV7" t="str">
        <f>IF('2NDGR'!AI15=0,"",'2NDGR'!AL15)</f>
        <v>B+</v>
      </c>
      <c r="AW7">
        <f>IF('2NDGR'!AI15=0,"",'2NDGR'!AM15)</f>
        <v>3.2</v>
      </c>
      <c r="AX7">
        <f>IF('2NDGR'!AN15=0,0,'2NDGR'!AN15)</f>
        <v>40</v>
      </c>
      <c r="AY7">
        <f>IF('2NDGR'!AN15=0,"",'2NDGR'!AO15)</f>
        <v>24</v>
      </c>
      <c r="AZ7">
        <f>IF('2NDGR'!AN15=0,"",'2NDGR'!AP15)</f>
        <v>2.5</v>
      </c>
      <c r="BA7" t="str">
        <f>IF('2NDGR'!AN15=0,"",'2NDGR'!AQ15)</f>
        <v>B</v>
      </c>
      <c r="BB7">
        <f>IF('2NDGR'!AN15=0,"",'2NDGR'!AR15)</f>
        <v>2.8</v>
      </c>
      <c r="BC7">
        <f>IF('2NDGR'!AS15=0,"",'2NDGR'!AS15)</f>
        <v>31</v>
      </c>
      <c r="BD7" t="str">
        <f>IF('2NDGR'!AS15=0,"",'2NDGR'!AV15)</f>
        <v>B</v>
      </c>
      <c r="BE7">
        <f>IF('2NDGR'!AS15=0,"",'2NDGR'!AW15)</f>
        <v>2.8</v>
      </c>
      <c r="BF7" t="str">
        <f t="shared" si="6"/>
        <v/>
      </c>
      <c r="BG7">
        <f t="shared" si="7"/>
        <v>208115</v>
      </c>
      <c r="BH7" t="str">
        <f t="shared" si="8"/>
        <v>SCIENCE AND TECHNOLOGY</v>
      </c>
      <c r="BI7">
        <f>IF('2NDGR'!AX15=0,0,'2NDGR'!AX15)</f>
        <v>10</v>
      </c>
      <c r="BJ7">
        <f>IF('2NDGR'!AX15=0,"",'2NDGR'!AY15)</f>
        <v>8</v>
      </c>
      <c r="BK7">
        <f>IF('2NDGR'!AX15=0,"",'2NDGR'!AZ15)</f>
        <v>2.5</v>
      </c>
      <c r="BL7" t="str">
        <f>IF('2NDGR'!AX15=0,"",'2NDGR'!BA15)</f>
        <v>A</v>
      </c>
      <c r="BM7">
        <f>IF('2NDGR'!AX15=0,"",'2NDGR'!BB15)</f>
        <v>3.6</v>
      </c>
      <c r="BN7">
        <f>IF('2NDGR'!BC15=0,0,'2NDGR'!BC15)</f>
        <v>40</v>
      </c>
      <c r="BO7">
        <f>IF('2NDGR'!BC15=0,"",'2NDGR'!BD15)</f>
        <v>24</v>
      </c>
      <c r="BP7">
        <f>IF('2NDGR'!BC15=0,"",'2NDGR'!BE15)</f>
        <v>2.5</v>
      </c>
      <c r="BQ7" t="str">
        <f>IF('2NDGR'!BC15=0,"",'2NDGR'!BF15)</f>
        <v>B</v>
      </c>
      <c r="BR7">
        <f>IF('2NDGR'!BC15=0,"",'2NDGR'!BG15)</f>
        <v>2.8</v>
      </c>
      <c r="BS7">
        <f>IF('2NDGR'!BH15=0,"",'2NDGR'!BH15)</f>
        <v>32</v>
      </c>
      <c r="BT7" t="str">
        <f>IF('2NDGR'!BH15=0,"",'2NDGR'!BK15)</f>
        <v>B</v>
      </c>
      <c r="BU7">
        <f>IF('2NDGR'!BH15=0,"",'2NDGR'!BL15)</f>
        <v>2.8</v>
      </c>
      <c r="BV7" t="str">
        <f t="shared" si="9"/>
        <v/>
      </c>
      <c r="BW7">
        <f t="shared" si="10"/>
        <v>208120</v>
      </c>
      <c r="BX7" t="str">
        <f t="shared" si="11"/>
        <v>SOCIAL STUDIES</v>
      </c>
      <c r="BY7">
        <f>IF('2NDGR'!BM15=0,0,'2NDGR'!BM15)</f>
        <v>10</v>
      </c>
      <c r="BZ7">
        <f>IF('2NDGR'!BM15=0,"",'2NDGR'!BN15)</f>
        <v>8</v>
      </c>
      <c r="CA7">
        <f>IF('2NDGR'!BM15=0,"",'2NDGR'!BO15)</f>
        <v>2.5</v>
      </c>
      <c r="CB7" t="str">
        <f>IF('2NDGR'!BM15=0,"",'2NDGR'!BP15)</f>
        <v>A</v>
      </c>
      <c r="CC7">
        <f>IF('2NDGR'!BM15=0,"",'2NDGR'!BQ15)</f>
        <v>3.6</v>
      </c>
      <c r="CD7">
        <f>IF('2NDGR'!BR15=0,0,'2NDGR'!BR15)</f>
        <v>40</v>
      </c>
      <c r="CE7">
        <f>IF('2NDGR'!BR15=0,"",'2NDGR'!BS15)</f>
        <v>25</v>
      </c>
      <c r="CF7">
        <f>IF('2NDGR'!BR15=0,"",'2NDGR'!BT15)</f>
        <v>2.5</v>
      </c>
      <c r="CG7" t="str">
        <f>IF('2NDGR'!BR15=0,"",'2NDGR'!BU15)</f>
        <v>B</v>
      </c>
      <c r="CH7">
        <f>IF('2NDGR'!BR15=0,"",'2NDGR'!BV15)</f>
        <v>2.8</v>
      </c>
      <c r="CI7">
        <f>IF('2NDGR'!BW15=0, "", '2NDGR'!BW15)</f>
        <v>33</v>
      </c>
      <c r="CJ7" t="str">
        <f>IF('2NDGR'!BW15=0, "", '2NDGR'!BZ15)</f>
        <v>B</v>
      </c>
      <c r="CK7">
        <f>IF('2NDGR'!BW15=0, "", '2NDGR'!CA15)</f>
        <v>2.8</v>
      </c>
      <c r="CL7" t="str">
        <f t="shared" si="12"/>
        <v/>
      </c>
      <c r="CM7">
        <f t="shared" si="13"/>
        <v>208125</v>
      </c>
      <c r="CN7" t="str">
        <f t="shared" si="14"/>
        <v>GK</v>
      </c>
      <c r="CO7">
        <f>IF('2NDGR'!CB15=0,0,'2NDGR'!CB15)</f>
        <v>5</v>
      </c>
      <c r="CP7">
        <f>IF('2NDGR'!CB15=0, "", '2NDGR'!CC15)</f>
        <v>5</v>
      </c>
      <c r="CQ7">
        <f>IF('2NDGR'!CB15=0, "", '2NDGR'!CD15)</f>
        <v>2</v>
      </c>
      <c r="CR7" t="str">
        <f>IF('2NDGR'!CB15=0, "", '2NDGR'!CE15)</f>
        <v>A+</v>
      </c>
      <c r="CS7">
        <f>IF('2NDGR'!CB15=0, "", '2NDGR'!CF15)</f>
        <v>4</v>
      </c>
      <c r="CT7">
        <f>IF('2NDGR'!CG15=0, 0, '2NDGR'!CG15)</f>
        <v>20</v>
      </c>
      <c r="CU7">
        <f>IF('2NDGR'!CG15=0, "", '2NDGR'!CH15)</f>
        <v>18</v>
      </c>
      <c r="CV7">
        <f>IF('2NDGR'!CG15=0, "", '2NDGR'!CI15)</f>
        <v>2</v>
      </c>
      <c r="CW7" t="str">
        <f>IF('2NDGR'!CG15=0, "", '2NDGR'!CJ15)</f>
        <v>A+</v>
      </c>
      <c r="CX7">
        <f>IF('2NDGR'!CG15=0, "", '2NDGR'!CK15)</f>
        <v>4</v>
      </c>
      <c r="CY7">
        <f>IF('2NDGR'!CL15=0, "", '2NDGR'!CL15)</f>
        <v>23</v>
      </c>
      <c r="CZ7" t="str">
        <f>IF('2NDGR'!CL15=0, "", '2NDGR'!CO15)</f>
        <v>A+</v>
      </c>
      <c r="DA7">
        <f>IF('2NDGR'!CL15=0, "", '2NDGR'!CP15)</f>
        <v>4</v>
      </c>
      <c r="DB7" t="str">
        <f t="shared" si="15"/>
        <v/>
      </c>
      <c r="DC7">
        <f t="shared" si="16"/>
        <v>208130</v>
      </c>
      <c r="DD7" t="str">
        <f t="shared" si="17"/>
        <v>ORAL</v>
      </c>
      <c r="DE7">
        <f>IF('2NDGR'!CQ15=0,0,'2NDGR'!CQ15)</f>
        <v>5</v>
      </c>
      <c r="DF7">
        <f>IF('2NDGR'!CQ15=0,"", '2NDGR'!CR15)</f>
        <v>5</v>
      </c>
      <c r="DG7">
        <f>IF('2NDGR'!CQ15=0,"", '2NDGR'!CS15)</f>
        <v>2</v>
      </c>
      <c r="DH7" t="str">
        <f>IF('2NDGR'!CQ15=0,"", '2NDGR'!CT15)</f>
        <v>A+</v>
      </c>
      <c r="DI7">
        <f>IF('2NDGR'!CQ15=0,"", '2NDGR'!CU15)</f>
        <v>4</v>
      </c>
      <c r="DJ7">
        <f>IF('2NDGR'!CV15=0,0, '2NDGR'!CV15)</f>
        <v>20</v>
      </c>
      <c r="DK7">
        <f>IF('2NDGR'!CV15=0, "", '2NDGR'!CW15)</f>
        <v>18</v>
      </c>
      <c r="DL7">
        <f>IF('2NDGR'!CV15=0, "", '2NDGR'!CX15)</f>
        <v>2</v>
      </c>
      <c r="DM7" t="str">
        <f>IF('2NDGR'!CV15=0, "", '2NDGR'!CY15)</f>
        <v>A+</v>
      </c>
      <c r="DN7">
        <f>IF('2NDGR'!CV15=0, "", '2NDGR'!CZ15)</f>
        <v>4</v>
      </c>
      <c r="DO7">
        <f>IF('2NDGR'!DA15=0,"", '2NDGR'!DA15)</f>
        <v>23</v>
      </c>
      <c r="DP7" t="str">
        <f>IF('2NDGR'!DA15=0,"", '2NDGR'!DD15)</f>
        <v>A+</v>
      </c>
      <c r="DQ7">
        <f>IF('2NDGR'!DA15=0,"", '2NDGR'!DE15)</f>
        <v>4</v>
      </c>
      <c r="DR7" t="str">
        <f t="shared" si="18"/>
        <v/>
      </c>
      <c r="DS7">
        <f t="shared" si="19"/>
        <v>208135</v>
      </c>
      <c r="DT7" t="str">
        <f t="shared" si="26"/>
        <v>WORKSHEET</v>
      </c>
      <c r="DU7">
        <f>IF('2NDGR'!DF15=0,0, '2NDGR'!DF15)</f>
        <v>5</v>
      </c>
      <c r="DV7">
        <f>IF('2NDGR'!DF15=0,"", '2NDGR'!DG15)</f>
        <v>5</v>
      </c>
      <c r="DW7">
        <f>IF('2NDGR'!DF15=0,"",'2NDGR'!DH15)</f>
        <v>2</v>
      </c>
      <c r="DX7" t="str">
        <f>IF('2NDGR'!DF15=0,"",'2NDGR'!DI15)</f>
        <v>A+</v>
      </c>
      <c r="DY7">
        <f>IF('2NDGR'!DF15=0,"",'2NDGR'!DJ15)</f>
        <v>4</v>
      </c>
      <c r="DZ7">
        <f>IF('2NDGR'!DK15=0,0, '2NDGR'!DK15)</f>
        <v>20</v>
      </c>
      <c r="EA7">
        <f>IF('2NDGR'!DK15=0,"", '2NDGR'!DL15)</f>
        <v>18</v>
      </c>
      <c r="EB7">
        <f>IF('2NDGR'!DK15=0,"", '2NDGR'!DM15)</f>
        <v>2</v>
      </c>
      <c r="EC7" t="str">
        <f>IF('2NDGR'!DK15=0,"", '2NDGR'!DN15)</f>
        <v>A+</v>
      </c>
      <c r="ED7">
        <f>IF('2NDGR'!DK15=0,"", '2NDGR'!DO15)</f>
        <v>4</v>
      </c>
      <c r="EE7">
        <f>IF('2NDGR'!DP15=0,"", '2NDGR'!DP15)</f>
        <v>23</v>
      </c>
      <c r="EF7" t="str">
        <f>IF('2NDGR'!DP15=0,"", '2NDGR'!DS15)</f>
        <v>A+</v>
      </c>
      <c r="EG7">
        <f>IF('2NDGR'!DP15=0,"", '2NDGR'!DT15)</f>
        <v>4</v>
      </c>
      <c r="EH7" t="str">
        <f t="shared" si="20"/>
        <v/>
      </c>
      <c r="EI7" s="17">
        <f>'1STML'!AK15</f>
        <v>1321</v>
      </c>
      <c r="EJ7" s="17">
        <f>'1STML'!AL15</f>
        <v>203.23</v>
      </c>
      <c r="EK7" s="17" t="str">
        <f>'1STML'!AM15</f>
        <v>PASS</v>
      </c>
      <c r="EL7">
        <f>'1STML'!AN15</f>
        <v>21</v>
      </c>
      <c r="EM7" s="17">
        <f>'2NDGR'!DY15</f>
        <v>3.46</v>
      </c>
      <c r="EN7">
        <f>'2NDGR'!EA15</f>
        <v>2</v>
      </c>
      <c r="EO7">
        <f>'2NDGR'!EB15</f>
        <v>56</v>
      </c>
      <c r="EP7" t="str">
        <f t="shared" si="21"/>
        <v>VERY GOOD</v>
      </c>
      <c r="EQ7" t="str">
        <f t="shared" si="22"/>
        <v>70-79</v>
      </c>
    </row>
    <row r="8" spans="1:147">
      <c r="A8">
        <f>'1ST'!A17</f>
        <v>7</v>
      </c>
      <c r="B8" t="str">
        <f>'1ST'!B17</f>
        <v>ST0800301</v>
      </c>
      <c r="C8">
        <f>'1ST'!C17</f>
        <v>200207</v>
      </c>
      <c r="D8" t="str">
        <f>'1ST'!D17</f>
        <v>DAINEL RAI</v>
      </c>
      <c r="E8">
        <f>SUB!$B$4</f>
        <v>35</v>
      </c>
      <c r="F8" t="str">
        <f>SUB!$B$5</f>
        <v>KG</v>
      </c>
      <c r="G8" s="24" t="str">
        <f t="shared" si="0"/>
        <v>ANNAPURNA</v>
      </c>
      <c r="H8" t="str">
        <f>SUB!$D$3</f>
        <v>SECOND TERMINAL EXAMINATION 2080</v>
      </c>
      <c r="I8" t="str">
        <f>STD!F8</f>
        <v>ENGLISH MEDIUM</v>
      </c>
      <c r="J8" s="7">
        <f>STD!R8</f>
        <v>0</v>
      </c>
      <c r="K8">
        <f t="shared" si="23"/>
        <v>208101</v>
      </c>
      <c r="L8" t="str">
        <f t="shared" si="24"/>
        <v>COMP. ENGLISH</v>
      </c>
      <c r="M8">
        <f>IF('2NDGR'!E16=0,0,'2NDGR'!E16)</f>
        <v>10</v>
      </c>
      <c r="N8">
        <f>IF('2NDGR'!E16=0,"",'2NDGR'!F16)</f>
        <v>5</v>
      </c>
      <c r="O8">
        <f>IF('2NDGR'!E16=0,"",'2NDGR'!G16)</f>
        <v>2.5</v>
      </c>
      <c r="P8" t="str">
        <f>IF('2NDGR'!E16=0,"",'2NDGR'!H16)</f>
        <v>C+</v>
      </c>
      <c r="Q8">
        <f>IF('2NDGR'!E16=0,"",'2NDGR'!I16)</f>
        <v>2.4</v>
      </c>
      <c r="R8">
        <f>IF('2NDGR'!J16=0,0,'2NDGR'!J16)</f>
        <v>40</v>
      </c>
      <c r="S8">
        <f>IF('2NDGR'!J16=0,"",'2NDGR'!K16)</f>
        <v>23</v>
      </c>
      <c r="T8">
        <f>IF('2NDGR'!J16=0,"",'2NDGR'!L16)</f>
        <v>2.5</v>
      </c>
      <c r="U8" t="str">
        <f>IF('2NDGR'!J16=0,"",'2NDGR'!M16)</f>
        <v>C+</v>
      </c>
      <c r="V8">
        <f>IF('2NDGR'!J16=0,"",'2NDGR'!N16)</f>
        <v>2.4</v>
      </c>
      <c r="W8">
        <f>IF('2NDGR'!O16=0,"",'2NDGR'!O16)</f>
        <v>28</v>
      </c>
      <c r="X8" t="str">
        <f>IF('2NDGR'!O16=0,"",'2NDGR'!R16)</f>
        <v>C+</v>
      </c>
      <c r="Y8">
        <f>IF('2NDGR'!O16=0,"",'2NDGR'!S16)</f>
        <v>2.4</v>
      </c>
      <c r="Z8" t="str">
        <f t="shared" si="25"/>
        <v/>
      </c>
      <c r="AA8">
        <f t="shared" si="1"/>
        <v>208105</v>
      </c>
      <c r="AB8" t="str">
        <f t="shared" si="2"/>
        <v>COMP. NEPALI</v>
      </c>
      <c r="AC8">
        <f>IF('2NDGR'!T16=0,0,'2NDGR'!T16)</f>
        <v>10</v>
      </c>
      <c r="AD8">
        <f>IF('2NDGR'!T16=0,"",'2NDGR'!U16)</f>
        <v>6</v>
      </c>
      <c r="AE8">
        <f>IF('2NDGR'!T16=0,"",'2NDGR'!V16)</f>
        <v>2.5</v>
      </c>
      <c r="AF8" t="str">
        <f>IF('2NDGR'!T16=0,"",'2NDGR'!W16)</f>
        <v>B</v>
      </c>
      <c r="AG8">
        <f>IF('2NDGR'!T16=0,"",'2NDGR'!X16)</f>
        <v>2.8</v>
      </c>
      <c r="AH8">
        <f>IF('2NDGR'!Y16=0,0,'2NDGR'!Y16)</f>
        <v>40</v>
      </c>
      <c r="AI8">
        <f>IF('2NDGR'!Y16=0,"",'2NDGR'!Z16)</f>
        <v>24</v>
      </c>
      <c r="AJ8">
        <f>IF('2NDGR'!Y16=0,"",'2NDGR'!AA16)</f>
        <v>2.5</v>
      </c>
      <c r="AK8" t="str">
        <f>IF('2NDGR'!Y16=0,"",'2NDGR'!AB16)</f>
        <v>B</v>
      </c>
      <c r="AL8">
        <f>IF('2NDGR'!Y16=0,"",'2NDGR'!AC16)</f>
        <v>2.8</v>
      </c>
      <c r="AM8">
        <f>IF('2NDGR'!AD16=0,"",'2NDGR'!AD16)</f>
        <v>30</v>
      </c>
      <c r="AN8" t="str">
        <f>IF('2NDGR'!AD16=0,"",'2NDGR'!AG16)</f>
        <v>B</v>
      </c>
      <c r="AO8">
        <f>IF('2NDGR'!AD16=0,"",'2NDGR'!AH16)</f>
        <v>2.8</v>
      </c>
      <c r="AP8" t="str">
        <f t="shared" si="3"/>
        <v/>
      </c>
      <c r="AQ8">
        <f t="shared" si="4"/>
        <v>208110</v>
      </c>
      <c r="AR8" t="str">
        <f t="shared" si="5"/>
        <v>COMP. MATHEMATICS</v>
      </c>
      <c r="AS8">
        <f>IF('2NDGR'!AI16=0,0,'2NDGR'!AI16)</f>
        <v>10</v>
      </c>
      <c r="AT8">
        <f>IF('2NDGR'!AI16=0,"",'2NDGR'!AJ16)</f>
        <v>1</v>
      </c>
      <c r="AU8">
        <f>IF('2NDGR'!AI16=0,"",'2NDGR'!AK16)</f>
        <v>2.5</v>
      </c>
      <c r="AV8" t="str">
        <f>IF('2NDGR'!AI16=0,"",'2NDGR'!AL16)</f>
        <v>NG</v>
      </c>
      <c r="AW8">
        <f>IF('2NDGR'!AI16=0,"",'2NDGR'!AM16)</f>
        <v>0</v>
      </c>
      <c r="AX8">
        <f>IF('2NDGR'!AN16=0,0,'2NDGR'!AN16)</f>
        <v>40</v>
      </c>
      <c r="AY8">
        <f>IF('2NDGR'!AN16=0,"",'2NDGR'!AO16)</f>
        <v>20</v>
      </c>
      <c r="AZ8">
        <f>IF('2NDGR'!AN16=0,"",'2NDGR'!AP16)</f>
        <v>2.5</v>
      </c>
      <c r="BA8" t="str">
        <f>IF('2NDGR'!AN16=0,"",'2NDGR'!AQ16)</f>
        <v>C+</v>
      </c>
      <c r="BB8">
        <f>IF('2NDGR'!AN16=0,"",'2NDGR'!AR16)</f>
        <v>2.4</v>
      </c>
      <c r="BC8">
        <f>IF('2NDGR'!AS16=0,"",'2NDGR'!AS16)</f>
        <v>21</v>
      </c>
      <c r="BD8" t="str">
        <f>IF('2NDGR'!AS16=0,"",'2NDGR'!AV16)</f>
        <v>C</v>
      </c>
      <c r="BE8">
        <f>IF('2NDGR'!AS16=0,"",'2NDGR'!AW16)</f>
        <v>2</v>
      </c>
      <c r="BF8" t="str">
        <f t="shared" si="6"/>
        <v xml:space="preserve"> *</v>
      </c>
      <c r="BG8">
        <f t="shared" si="7"/>
        <v>208115</v>
      </c>
      <c r="BH8" t="str">
        <f t="shared" si="8"/>
        <v>SCIENCE AND TECHNOLOGY</v>
      </c>
      <c r="BI8">
        <f>IF('2NDGR'!AX16=0,0,'2NDGR'!AX16)</f>
        <v>10</v>
      </c>
      <c r="BJ8">
        <f>IF('2NDGR'!AX16=0,"",'2NDGR'!AY16)</f>
        <v>3</v>
      </c>
      <c r="BK8">
        <f>IF('2NDGR'!AX16=0,"",'2NDGR'!AZ16)</f>
        <v>2.5</v>
      </c>
      <c r="BL8" t="str">
        <f>IF('2NDGR'!AX16=0,"",'2NDGR'!BA16)</f>
        <v>NG</v>
      </c>
      <c r="BM8">
        <f>IF('2NDGR'!AX16=0,"",'2NDGR'!BB16)</f>
        <v>0</v>
      </c>
      <c r="BN8">
        <f>IF('2NDGR'!BC16=0,0,'2NDGR'!BC16)</f>
        <v>40</v>
      </c>
      <c r="BO8">
        <f>IF('2NDGR'!BC16=0,"",'2NDGR'!BD16)</f>
        <v>20</v>
      </c>
      <c r="BP8">
        <f>IF('2NDGR'!BC16=0,"",'2NDGR'!BE16)</f>
        <v>2.5</v>
      </c>
      <c r="BQ8" t="str">
        <f>IF('2NDGR'!BC16=0,"",'2NDGR'!BF16)</f>
        <v>C+</v>
      </c>
      <c r="BR8">
        <f>IF('2NDGR'!BC16=0,"",'2NDGR'!BG16)</f>
        <v>2.4</v>
      </c>
      <c r="BS8">
        <f>IF('2NDGR'!BH16=0,"",'2NDGR'!BH16)</f>
        <v>23</v>
      </c>
      <c r="BT8" t="str">
        <f>IF('2NDGR'!BH16=0,"",'2NDGR'!BK16)</f>
        <v>C</v>
      </c>
      <c r="BU8">
        <f>IF('2NDGR'!BH16=0,"",'2NDGR'!BL16)</f>
        <v>2</v>
      </c>
      <c r="BV8" t="str">
        <f t="shared" si="9"/>
        <v xml:space="preserve"> *</v>
      </c>
      <c r="BW8">
        <f t="shared" si="10"/>
        <v>208120</v>
      </c>
      <c r="BX8" t="str">
        <f t="shared" si="11"/>
        <v>SOCIAL STUDIES</v>
      </c>
      <c r="BY8">
        <f>IF('2NDGR'!BM16=0,0,'2NDGR'!BM16)</f>
        <v>10</v>
      </c>
      <c r="BZ8">
        <f>IF('2NDGR'!BM16=0,"",'2NDGR'!BN16)</f>
        <v>1</v>
      </c>
      <c r="CA8">
        <f>IF('2NDGR'!BM16=0,"",'2NDGR'!BO16)</f>
        <v>2.5</v>
      </c>
      <c r="CB8" t="str">
        <f>IF('2NDGR'!BM16=0,"",'2NDGR'!BP16)</f>
        <v>NG</v>
      </c>
      <c r="CC8">
        <f>IF('2NDGR'!BM16=0,"",'2NDGR'!BQ16)</f>
        <v>0</v>
      </c>
      <c r="CD8">
        <f>IF('2NDGR'!BR16=0,0,'2NDGR'!BR16)</f>
        <v>40</v>
      </c>
      <c r="CE8">
        <f>IF('2NDGR'!BR16=0,"",'2NDGR'!BS16)</f>
        <v>24</v>
      </c>
      <c r="CF8">
        <f>IF('2NDGR'!BR16=0,"",'2NDGR'!BT16)</f>
        <v>2.5</v>
      </c>
      <c r="CG8" t="str">
        <f>IF('2NDGR'!BR16=0,"",'2NDGR'!BU16)</f>
        <v>B</v>
      </c>
      <c r="CH8">
        <f>IF('2NDGR'!BR16=0,"",'2NDGR'!BV16)</f>
        <v>2.8</v>
      </c>
      <c r="CI8">
        <f>IF('2NDGR'!BW16=0, "", '2NDGR'!BW16)</f>
        <v>25</v>
      </c>
      <c r="CJ8" t="str">
        <f>IF('2NDGR'!BW16=0, "", '2NDGR'!BZ16)</f>
        <v>C+</v>
      </c>
      <c r="CK8">
        <f>IF('2NDGR'!BW16=0, "", '2NDGR'!CA16)</f>
        <v>2.4</v>
      </c>
      <c r="CL8" t="str">
        <f t="shared" si="12"/>
        <v xml:space="preserve"> *</v>
      </c>
      <c r="CM8">
        <f t="shared" si="13"/>
        <v>208125</v>
      </c>
      <c r="CN8" t="str">
        <f t="shared" si="14"/>
        <v>GK</v>
      </c>
      <c r="CO8">
        <f>IF('2NDGR'!CB16=0,0,'2NDGR'!CB16)</f>
        <v>5</v>
      </c>
      <c r="CP8">
        <f>IF('2NDGR'!CB16=0, "", '2NDGR'!CC16)</f>
        <v>4</v>
      </c>
      <c r="CQ8">
        <f>IF('2NDGR'!CB16=0, "", '2NDGR'!CD16)</f>
        <v>2</v>
      </c>
      <c r="CR8" t="str">
        <f>IF('2NDGR'!CB16=0, "", '2NDGR'!CE16)</f>
        <v>A</v>
      </c>
      <c r="CS8">
        <f>IF('2NDGR'!CB16=0, "", '2NDGR'!CF16)</f>
        <v>3.6</v>
      </c>
      <c r="CT8">
        <f>IF('2NDGR'!CG16=0, 0, '2NDGR'!CG16)</f>
        <v>20</v>
      </c>
      <c r="CU8">
        <f>IF('2NDGR'!CG16=0, "", '2NDGR'!CH16)</f>
        <v>16</v>
      </c>
      <c r="CV8">
        <f>IF('2NDGR'!CG16=0, "", '2NDGR'!CI16)</f>
        <v>2</v>
      </c>
      <c r="CW8" t="str">
        <f>IF('2NDGR'!CG16=0, "", '2NDGR'!CJ16)</f>
        <v>A</v>
      </c>
      <c r="CX8">
        <f>IF('2NDGR'!CG16=0, "", '2NDGR'!CK16)</f>
        <v>3.6</v>
      </c>
      <c r="CY8">
        <f>IF('2NDGR'!CL16=0, "", '2NDGR'!CL16)</f>
        <v>20</v>
      </c>
      <c r="CZ8" t="str">
        <f>IF('2NDGR'!CL16=0, "", '2NDGR'!CO16)</f>
        <v>A</v>
      </c>
      <c r="DA8">
        <f>IF('2NDGR'!CL16=0, "", '2NDGR'!CP16)</f>
        <v>3.6</v>
      </c>
      <c r="DB8" t="str">
        <f t="shared" si="15"/>
        <v/>
      </c>
      <c r="DC8">
        <f t="shared" si="16"/>
        <v>208130</v>
      </c>
      <c r="DD8" t="str">
        <f t="shared" si="17"/>
        <v>ORAL</v>
      </c>
      <c r="DE8">
        <f>IF('2NDGR'!CQ16=0,0,'2NDGR'!CQ16)</f>
        <v>5</v>
      </c>
      <c r="DF8">
        <f>IF('2NDGR'!CQ16=0,"", '2NDGR'!CR16)</f>
        <v>3</v>
      </c>
      <c r="DG8">
        <f>IF('2NDGR'!CQ16=0,"", '2NDGR'!CS16)</f>
        <v>2</v>
      </c>
      <c r="DH8" t="str">
        <f>IF('2NDGR'!CQ16=0,"", '2NDGR'!CT16)</f>
        <v>B</v>
      </c>
      <c r="DI8">
        <f>IF('2NDGR'!CQ16=0,"", '2NDGR'!CU16)</f>
        <v>2.8</v>
      </c>
      <c r="DJ8">
        <f>IF('2NDGR'!CV16=0,0, '2NDGR'!CV16)</f>
        <v>20</v>
      </c>
      <c r="DK8">
        <f>IF('2NDGR'!CV16=0, "", '2NDGR'!CW16)</f>
        <v>16</v>
      </c>
      <c r="DL8">
        <f>IF('2NDGR'!CV16=0, "", '2NDGR'!CX16)</f>
        <v>2</v>
      </c>
      <c r="DM8" t="str">
        <f>IF('2NDGR'!CV16=0, "", '2NDGR'!CY16)</f>
        <v>A</v>
      </c>
      <c r="DN8">
        <f>IF('2NDGR'!CV16=0, "", '2NDGR'!CZ16)</f>
        <v>3.6</v>
      </c>
      <c r="DO8">
        <f>IF('2NDGR'!DA16=0,"", '2NDGR'!DA16)</f>
        <v>19</v>
      </c>
      <c r="DP8" t="str">
        <f>IF('2NDGR'!DA16=0,"", '2NDGR'!DD16)</f>
        <v>B+</v>
      </c>
      <c r="DQ8">
        <f>IF('2NDGR'!DA16=0,"", '2NDGR'!DE16)</f>
        <v>3.2</v>
      </c>
      <c r="DR8" t="str">
        <f t="shared" si="18"/>
        <v/>
      </c>
      <c r="DS8">
        <f t="shared" si="19"/>
        <v>208135</v>
      </c>
      <c r="DT8" t="str">
        <f t="shared" si="26"/>
        <v>WORKSHEET</v>
      </c>
      <c r="DU8">
        <f>IF('2NDGR'!DF16=0,0, '2NDGR'!DF16)</f>
        <v>5</v>
      </c>
      <c r="DV8">
        <f>IF('2NDGR'!DF16=0,"", '2NDGR'!DG16)</f>
        <v>2</v>
      </c>
      <c r="DW8">
        <f>IF('2NDGR'!DF16=0,"",'2NDGR'!DH16)</f>
        <v>2</v>
      </c>
      <c r="DX8" t="str">
        <f>IF('2NDGR'!DF16=0,"",'2NDGR'!DI16)</f>
        <v>C</v>
      </c>
      <c r="DY8">
        <f>IF('2NDGR'!DF16=0,"",'2NDGR'!DJ16)</f>
        <v>2</v>
      </c>
      <c r="DZ8">
        <f>IF('2NDGR'!DK16=0,0, '2NDGR'!DK16)</f>
        <v>20</v>
      </c>
      <c r="EA8">
        <f>IF('2NDGR'!DK16=0,"", '2NDGR'!DL16)</f>
        <v>16</v>
      </c>
      <c r="EB8">
        <f>IF('2NDGR'!DK16=0,"", '2NDGR'!DM16)</f>
        <v>2</v>
      </c>
      <c r="EC8" t="str">
        <f>IF('2NDGR'!DK16=0,"", '2NDGR'!DN16)</f>
        <v>A</v>
      </c>
      <c r="ED8">
        <f>IF('2NDGR'!DK16=0,"", '2NDGR'!DO16)</f>
        <v>3.6</v>
      </c>
      <c r="EE8">
        <f>IF('2NDGR'!DP16=0,"", '2NDGR'!DP16)</f>
        <v>18</v>
      </c>
      <c r="EF8" t="str">
        <f>IF('2NDGR'!DP16=0,"", '2NDGR'!DS16)</f>
        <v>B+</v>
      </c>
      <c r="EG8">
        <f>IF('2NDGR'!DP16=0,"", '2NDGR'!DT16)</f>
        <v>3.2</v>
      </c>
      <c r="EH8" t="str">
        <f t="shared" si="20"/>
        <v/>
      </c>
      <c r="EI8" s="17">
        <f>'1STML'!AK16</f>
        <v>1274</v>
      </c>
      <c r="EJ8" s="17">
        <f>'1STML'!AL16</f>
        <v>196</v>
      </c>
      <c r="EK8" s="17" t="str">
        <f>'1STML'!AM16</f>
        <v>PASS</v>
      </c>
      <c r="EL8">
        <f>'1STML'!AN16</f>
        <v>22</v>
      </c>
      <c r="EM8" s="17">
        <f>'2NDGR'!DY16</f>
        <v>0</v>
      </c>
      <c r="EN8">
        <f>'2NDGR'!EA16</f>
        <v>19</v>
      </c>
      <c r="EO8">
        <f>'2NDGR'!EB16</f>
        <v>35</v>
      </c>
      <c r="EP8" t="str">
        <f t="shared" si="21"/>
        <v>NOT GRADED</v>
      </c>
      <c r="EQ8" t="str">
        <f t="shared" si="22"/>
        <v>0-35</v>
      </c>
    </row>
    <row r="9" spans="1:147">
      <c r="A9">
        <f>'1ST'!A18</f>
        <v>8</v>
      </c>
      <c r="B9" t="str">
        <f>'1ST'!B18</f>
        <v>ST0790202</v>
      </c>
      <c r="C9">
        <f>'1ST'!C18</f>
        <v>200208</v>
      </c>
      <c r="D9" t="str">
        <f>'1ST'!D18</f>
        <v>ENJU LIMBU</v>
      </c>
      <c r="E9">
        <f>SUB!$B$4</f>
        <v>35</v>
      </c>
      <c r="F9" t="str">
        <f>SUB!$B$5</f>
        <v>KG</v>
      </c>
      <c r="G9" s="24" t="str">
        <f t="shared" si="0"/>
        <v>ANNAPURNA</v>
      </c>
      <c r="H9" t="str">
        <f>SUB!$D$3</f>
        <v>SECOND TERMINAL EXAMINATION 2080</v>
      </c>
      <c r="I9" t="str">
        <f>STD!F9</f>
        <v>ENGLISH MEDIUM</v>
      </c>
      <c r="J9" s="7">
        <f>STD!R9</f>
        <v>0</v>
      </c>
      <c r="K9">
        <f t="shared" si="23"/>
        <v>208101</v>
      </c>
      <c r="L9" t="str">
        <f t="shared" si="24"/>
        <v>COMP. ENGLISH</v>
      </c>
      <c r="M9">
        <f>IF('2NDGR'!E17=0,0,'2NDGR'!E17)</f>
        <v>10</v>
      </c>
      <c r="N9">
        <f>IF('2NDGR'!E17=0,"",'2NDGR'!F17)</f>
        <v>7</v>
      </c>
      <c r="O9">
        <f>IF('2NDGR'!E17=0,"",'2NDGR'!G17)</f>
        <v>2.5</v>
      </c>
      <c r="P9" t="str">
        <f>IF('2NDGR'!E17=0,"",'2NDGR'!H17)</f>
        <v>B+</v>
      </c>
      <c r="Q9">
        <f>IF('2NDGR'!E17=0,"",'2NDGR'!I17)</f>
        <v>3.2</v>
      </c>
      <c r="R9">
        <f>IF('2NDGR'!J17=0,0,'2NDGR'!J17)</f>
        <v>40</v>
      </c>
      <c r="S9">
        <f>IF('2NDGR'!J17=0,"",'2NDGR'!K17)</f>
        <v>25</v>
      </c>
      <c r="T9">
        <f>IF('2NDGR'!J17=0,"",'2NDGR'!L17)</f>
        <v>2.5</v>
      </c>
      <c r="U9" t="str">
        <f>IF('2NDGR'!J17=0,"",'2NDGR'!M17)</f>
        <v>B</v>
      </c>
      <c r="V9">
        <f>IF('2NDGR'!J17=0,"",'2NDGR'!N17)</f>
        <v>2.8</v>
      </c>
      <c r="W9">
        <f>IF('2NDGR'!O17=0,"",'2NDGR'!O17)</f>
        <v>32</v>
      </c>
      <c r="X9" t="str">
        <f>IF('2NDGR'!O17=0,"",'2NDGR'!R17)</f>
        <v>B</v>
      </c>
      <c r="Y9">
        <f>IF('2NDGR'!O17=0,"",'2NDGR'!S17)</f>
        <v>2.8</v>
      </c>
      <c r="Z9" t="str">
        <f t="shared" si="25"/>
        <v/>
      </c>
      <c r="AA9">
        <f t="shared" si="1"/>
        <v>208105</v>
      </c>
      <c r="AB9" t="str">
        <f t="shared" si="2"/>
        <v>COMP. NEPALI</v>
      </c>
      <c r="AC9">
        <f>IF('2NDGR'!T17=0,0,'2NDGR'!T17)</f>
        <v>10</v>
      </c>
      <c r="AD9">
        <f>IF('2NDGR'!T17=0,"",'2NDGR'!U17)</f>
        <v>8</v>
      </c>
      <c r="AE9">
        <f>IF('2NDGR'!T17=0,"",'2NDGR'!V17)</f>
        <v>2.5</v>
      </c>
      <c r="AF9" t="str">
        <f>IF('2NDGR'!T17=0,"",'2NDGR'!W17)</f>
        <v>A</v>
      </c>
      <c r="AG9">
        <f>IF('2NDGR'!T17=0,"",'2NDGR'!X17)</f>
        <v>3.6</v>
      </c>
      <c r="AH9">
        <f>IF('2NDGR'!Y17=0,0,'2NDGR'!Y17)</f>
        <v>40</v>
      </c>
      <c r="AI9">
        <f>IF('2NDGR'!Y17=0,"",'2NDGR'!Z17)</f>
        <v>25</v>
      </c>
      <c r="AJ9">
        <f>IF('2NDGR'!Y17=0,"",'2NDGR'!AA17)</f>
        <v>2.5</v>
      </c>
      <c r="AK9" t="str">
        <f>IF('2NDGR'!Y17=0,"",'2NDGR'!AB17)</f>
        <v>B</v>
      </c>
      <c r="AL9">
        <f>IF('2NDGR'!Y17=0,"",'2NDGR'!AC17)</f>
        <v>2.8</v>
      </c>
      <c r="AM9">
        <f>IF('2NDGR'!AD17=0,"",'2NDGR'!AD17)</f>
        <v>33</v>
      </c>
      <c r="AN9" t="str">
        <f>IF('2NDGR'!AD17=0,"",'2NDGR'!AG17)</f>
        <v>B</v>
      </c>
      <c r="AO9">
        <f>IF('2NDGR'!AD17=0,"",'2NDGR'!AH17)</f>
        <v>2.8</v>
      </c>
      <c r="AP9" t="str">
        <f t="shared" si="3"/>
        <v/>
      </c>
      <c r="AQ9">
        <f t="shared" si="4"/>
        <v>208110</v>
      </c>
      <c r="AR9" t="str">
        <f t="shared" si="5"/>
        <v>COMP. MATHEMATICS</v>
      </c>
      <c r="AS9">
        <f>IF('2NDGR'!AI17=0,0,'2NDGR'!AI17)</f>
        <v>10</v>
      </c>
      <c r="AT9">
        <f>IF('2NDGR'!AI17=0,"",'2NDGR'!AJ17)</f>
        <v>6</v>
      </c>
      <c r="AU9">
        <f>IF('2NDGR'!AI17=0,"",'2NDGR'!AK17)</f>
        <v>2.5</v>
      </c>
      <c r="AV9" t="str">
        <f>IF('2NDGR'!AI17=0,"",'2NDGR'!AL17)</f>
        <v>B</v>
      </c>
      <c r="AW9">
        <f>IF('2NDGR'!AI17=0,"",'2NDGR'!AM17)</f>
        <v>2.8</v>
      </c>
      <c r="AX9">
        <f>IF('2NDGR'!AN17=0,0,'2NDGR'!AN17)</f>
        <v>40</v>
      </c>
      <c r="AY9">
        <f>IF('2NDGR'!AN17=0,"",'2NDGR'!AO17)</f>
        <v>23</v>
      </c>
      <c r="AZ9">
        <f>IF('2NDGR'!AN17=0,"",'2NDGR'!AP17)</f>
        <v>2.5</v>
      </c>
      <c r="BA9" t="str">
        <f>IF('2NDGR'!AN17=0,"",'2NDGR'!AQ17)</f>
        <v>C+</v>
      </c>
      <c r="BB9">
        <f>IF('2NDGR'!AN17=0,"",'2NDGR'!AR17)</f>
        <v>2.4</v>
      </c>
      <c r="BC9">
        <f>IF('2NDGR'!AS17=0,"",'2NDGR'!AS17)</f>
        <v>29</v>
      </c>
      <c r="BD9" t="str">
        <f>IF('2NDGR'!AS17=0,"",'2NDGR'!AV17)</f>
        <v>C+</v>
      </c>
      <c r="BE9">
        <f>IF('2NDGR'!AS17=0,"",'2NDGR'!AW17)</f>
        <v>2.4</v>
      </c>
      <c r="BF9" t="str">
        <f t="shared" si="6"/>
        <v/>
      </c>
      <c r="BG9">
        <f t="shared" si="7"/>
        <v>208115</v>
      </c>
      <c r="BH9" t="str">
        <f t="shared" si="8"/>
        <v>SCIENCE AND TECHNOLOGY</v>
      </c>
      <c r="BI9">
        <f>IF('2NDGR'!AX17=0,0,'2NDGR'!AX17)</f>
        <v>10</v>
      </c>
      <c r="BJ9">
        <f>IF('2NDGR'!AX17=0,"",'2NDGR'!AY17)</f>
        <v>7</v>
      </c>
      <c r="BK9">
        <f>IF('2NDGR'!AX17=0,"",'2NDGR'!AZ17)</f>
        <v>2.5</v>
      </c>
      <c r="BL9" t="str">
        <f>IF('2NDGR'!AX17=0,"",'2NDGR'!BA17)</f>
        <v>B+</v>
      </c>
      <c r="BM9">
        <f>IF('2NDGR'!AX17=0,"",'2NDGR'!BB17)</f>
        <v>3.2</v>
      </c>
      <c r="BN9">
        <f>IF('2NDGR'!BC17=0,0,'2NDGR'!BC17)</f>
        <v>40</v>
      </c>
      <c r="BO9">
        <f>IF('2NDGR'!BC17=0,"",'2NDGR'!BD17)</f>
        <v>23</v>
      </c>
      <c r="BP9">
        <f>IF('2NDGR'!BC17=0,"",'2NDGR'!BE17)</f>
        <v>2.5</v>
      </c>
      <c r="BQ9" t="str">
        <f>IF('2NDGR'!BC17=0,"",'2NDGR'!BF17)</f>
        <v>C+</v>
      </c>
      <c r="BR9">
        <f>IF('2NDGR'!BC17=0,"",'2NDGR'!BG17)</f>
        <v>2.4</v>
      </c>
      <c r="BS9">
        <f>IF('2NDGR'!BH17=0,"",'2NDGR'!BH17)</f>
        <v>30</v>
      </c>
      <c r="BT9" t="str">
        <f>IF('2NDGR'!BH17=0,"",'2NDGR'!BK17)</f>
        <v>B</v>
      </c>
      <c r="BU9">
        <f>IF('2NDGR'!BH17=0,"",'2NDGR'!BL17)</f>
        <v>2.8</v>
      </c>
      <c r="BV9" t="str">
        <f t="shared" si="9"/>
        <v/>
      </c>
      <c r="BW9">
        <f t="shared" si="10"/>
        <v>208120</v>
      </c>
      <c r="BX9" t="str">
        <f t="shared" si="11"/>
        <v>SOCIAL STUDIES</v>
      </c>
      <c r="BY9">
        <f>IF('2NDGR'!BM17=0,0,'2NDGR'!BM17)</f>
        <v>10</v>
      </c>
      <c r="BZ9">
        <f>IF('2NDGR'!BM17=0,"",'2NDGR'!BN17)</f>
        <v>8</v>
      </c>
      <c r="CA9">
        <f>IF('2NDGR'!BM17=0,"",'2NDGR'!BO17)</f>
        <v>2.5</v>
      </c>
      <c r="CB9" t="str">
        <f>IF('2NDGR'!BM17=0,"",'2NDGR'!BP17)</f>
        <v>A</v>
      </c>
      <c r="CC9">
        <f>IF('2NDGR'!BM17=0,"",'2NDGR'!BQ17)</f>
        <v>3.6</v>
      </c>
      <c r="CD9">
        <f>IF('2NDGR'!BR17=0,0,'2NDGR'!BR17)</f>
        <v>40</v>
      </c>
      <c r="CE9">
        <f>IF('2NDGR'!BR17=0,"",'2NDGR'!BS17)</f>
        <v>25</v>
      </c>
      <c r="CF9">
        <f>IF('2NDGR'!BR17=0,"",'2NDGR'!BT17)</f>
        <v>2.5</v>
      </c>
      <c r="CG9" t="str">
        <f>IF('2NDGR'!BR17=0,"",'2NDGR'!BU17)</f>
        <v>B</v>
      </c>
      <c r="CH9">
        <f>IF('2NDGR'!BR17=0,"",'2NDGR'!BV17)</f>
        <v>2.8</v>
      </c>
      <c r="CI9">
        <f>IF('2NDGR'!BW17=0, "", '2NDGR'!BW17)</f>
        <v>33</v>
      </c>
      <c r="CJ9" t="str">
        <f>IF('2NDGR'!BW17=0, "", '2NDGR'!BZ17)</f>
        <v>B</v>
      </c>
      <c r="CK9">
        <f>IF('2NDGR'!BW17=0, "", '2NDGR'!CA17)</f>
        <v>2.8</v>
      </c>
      <c r="CL9" t="str">
        <f t="shared" si="12"/>
        <v/>
      </c>
      <c r="CM9">
        <f t="shared" si="13"/>
        <v>208125</v>
      </c>
      <c r="CN9" t="str">
        <f t="shared" si="14"/>
        <v>GK</v>
      </c>
      <c r="CO9">
        <f>IF('2NDGR'!CB17=0,0,'2NDGR'!CB17)</f>
        <v>5</v>
      </c>
      <c r="CP9">
        <f>IF('2NDGR'!CB17=0, "", '2NDGR'!CC17)</f>
        <v>4</v>
      </c>
      <c r="CQ9">
        <f>IF('2NDGR'!CB17=0, "", '2NDGR'!CD17)</f>
        <v>2</v>
      </c>
      <c r="CR9" t="str">
        <f>IF('2NDGR'!CB17=0, "", '2NDGR'!CE17)</f>
        <v>A</v>
      </c>
      <c r="CS9">
        <f>IF('2NDGR'!CB17=0, "", '2NDGR'!CF17)</f>
        <v>3.6</v>
      </c>
      <c r="CT9">
        <f>IF('2NDGR'!CG17=0, 0, '2NDGR'!CG17)</f>
        <v>20</v>
      </c>
      <c r="CU9">
        <f>IF('2NDGR'!CG17=0, "", '2NDGR'!CH17)</f>
        <v>19</v>
      </c>
      <c r="CV9">
        <f>IF('2NDGR'!CG17=0, "", '2NDGR'!CI17)</f>
        <v>2</v>
      </c>
      <c r="CW9" t="str">
        <f>IF('2NDGR'!CG17=0, "", '2NDGR'!CJ17)</f>
        <v>A+</v>
      </c>
      <c r="CX9">
        <f>IF('2NDGR'!CG17=0, "", '2NDGR'!CK17)</f>
        <v>4</v>
      </c>
      <c r="CY9">
        <f>IF('2NDGR'!CL17=0, "", '2NDGR'!CL17)</f>
        <v>23</v>
      </c>
      <c r="CZ9" t="str">
        <f>IF('2NDGR'!CL17=0, "", '2NDGR'!CO17)</f>
        <v>A+</v>
      </c>
      <c r="DA9">
        <f>IF('2NDGR'!CL17=0, "", '2NDGR'!CP17)</f>
        <v>4</v>
      </c>
      <c r="DB9" t="str">
        <f t="shared" si="15"/>
        <v/>
      </c>
      <c r="DC9">
        <f t="shared" si="16"/>
        <v>208130</v>
      </c>
      <c r="DD9" t="str">
        <f t="shared" si="17"/>
        <v>ORAL</v>
      </c>
      <c r="DE9">
        <f>IF('2NDGR'!CQ17=0,0,'2NDGR'!CQ17)</f>
        <v>5</v>
      </c>
      <c r="DF9">
        <f>IF('2NDGR'!CQ17=0,"", '2NDGR'!CR17)</f>
        <v>4</v>
      </c>
      <c r="DG9">
        <f>IF('2NDGR'!CQ17=0,"", '2NDGR'!CS17)</f>
        <v>2</v>
      </c>
      <c r="DH9" t="str">
        <f>IF('2NDGR'!CQ17=0,"", '2NDGR'!CT17)</f>
        <v>A</v>
      </c>
      <c r="DI9">
        <f>IF('2NDGR'!CQ17=0,"", '2NDGR'!CU17)</f>
        <v>3.6</v>
      </c>
      <c r="DJ9">
        <f>IF('2NDGR'!CV17=0,0, '2NDGR'!CV17)</f>
        <v>20</v>
      </c>
      <c r="DK9">
        <f>IF('2NDGR'!CV17=0, "", '2NDGR'!CW17)</f>
        <v>19</v>
      </c>
      <c r="DL9">
        <f>IF('2NDGR'!CV17=0, "", '2NDGR'!CX17)</f>
        <v>2</v>
      </c>
      <c r="DM9" t="str">
        <f>IF('2NDGR'!CV17=0, "", '2NDGR'!CY17)</f>
        <v>A+</v>
      </c>
      <c r="DN9">
        <f>IF('2NDGR'!CV17=0, "", '2NDGR'!CZ17)</f>
        <v>4</v>
      </c>
      <c r="DO9">
        <f>IF('2NDGR'!DA17=0,"", '2NDGR'!DA17)</f>
        <v>23</v>
      </c>
      <c r="DP9" t="str">
        <f>IF('2NDGR'!DA17=0,"", '2NDGR'!DD17)</f>
        <v>A+</v>
      </c>
      <c r="DQ9">
        <f>IF('2NDGR'!DA17=0,"", '2NDGR'!DE17)</f>
        <v>4</v>
      </c>
      <c r="DR9" t="str">
        <f t="shared" si="18"/>
        <v/>
      </c>
      <c r="DS9">
        <f t="shared" si="19"/>
        <v>208135</v>
      </c>
      <c r="DT9" t="str">
        <f t="shared" si="26"/>
        <v>WORKSHEET</v>
      </c>
      <c r="DU9">
        <f>IF('2NDGR'!DF17=0,0, '2NDGR'!DF17)</f>
        <v>5</v>
      </c>
      <c r="DV9">
        <f>IF('2NDGR'!DF17=0,"", '2NDGR'!DG17)</f>
        <v>3</v>
      </c>
      <c r="DW9">
        <f>IF('2NDGR'!DF17=0,"",'2NDGR'!DH17)</f>
        <v>2</v>
      </c>
      <c r="DX9" t="str">
        <f>IF('2NDGR'!DF17=0,"",'2NDGR'!DI17)</f>
        <v>B</v>
      </c>
      <c r="DY9">
        <f>IF('2NDGR'!DF17=0,"",'2NDGR'!DJ17)</f>
        <v>2.8</v>
      </c>
      <c r="DZ9">
        <f>IF('2NDGR'!DK17=0,0, '2NDGR'!DK17)</f>
        <v>20</v>
      </c>
      <c r="EA9">
        <f>IF('2NDGR'!DK17=0,"", '2NDGR'!DL17)</f>
        <v>19</v>
      </c>
      <c r="EB9">
        <f>IF('2NDGR'!DK17=0,"", '2NDGR'!DM17)</f>
        <v>2</v>
      </c>
      <c r="EC9" t="str">
        <f>IF('2NDGR'!DK17=0,"", '2NDGR'!DN17)</f>
        <v>A+</v>
      </c>
      <c r="ED9">
        <f>IF('2NDGR'!DK17=0,"", '2NDGR'!DO17)</f>
        <v>4</v>
      </c>
      <c r="EE9">
        <f>IF('2NDGR'!DP17=0,"", '2NDGR'!DP17)</f>
        <v>22</v>
      </c>
      <c r="EF9" t="str">
        <f>IF('2NDGR'!DP17=0,"", '2NDGR'!DS17)</f>
        <v>A</v>
      </c>
      <c r="EG9">
        <f>IF('2NDGR'!DP17=0,"", '2NDGR'!DT17)</f>
        <v>3.6</v>
      </c>
      <c r="EH9" t="str">
        <f t="shared" si="20"/>
        <v/>
      </c>
      <c r="EI9" s="17">
        <f>'1STML'!AK17</f>
        <v>1189</v>
      </c>
      <c r="EJ9" s="17">
        <f>'1STML'!AL17</f>
        <v>182.92</v>
      </c>
      <c r="EK9" s="17" t="str">
        <f>'1STML'!AM17</f>
        <v>PASS</v>
      </c>
      <c r="EL9">
        <f>'1STML'!AN17</f>
        <v>24</v>
      </c>
      <c r="EM9" s="17">
        <f>'2NDGR'!DY17</f>
        <v>3.19</v>
      </c>
      <c r="EN9">
        <f>'2NDGR'!EA17</f>
        <v>8</v>
      </c>
      <c r="EO9">
        <f>'2NDGR'!EB17</f>
        <v>55</v>
      </c>
      <c r="EP9" t="str">
        <f t="shared" si="21"/>
        <v>GOOD</v>
      </c>
      <c r="EQ9" t="str">
        <f t="shared" si="22"/>
        <v>60-69</v>
      </c>
    </row>
    <row r="10" spans="1:147">
      <c r="A10">
        <f>'1ST'!A19</f>
        <v>9</v>
      </c>
      <c r="B10" t="str">
        <f>'1ST'!B19</f>
        <v>ST0790097</v>
      </c>
      <c r="C10">
        <f>'1ST'!C19</f>
        <v>200209</v>
      </c>
      <c r="D10" t="str">
        <f>'1ST'!D19</f>
        <v>KRITAN KARKI</v>
      </c>
      <c r="E10">
        <f>SUB!$B$4</f>
        <v>35</v>
      </c>
      <c r="F10" t="str">
        <f>SUB!$B$5</f>
        <v>KG</v>
      </c>
      <c r="G10" s="24" t="str">
        <f t="shared" si="0"/>
        <v>ANNAPURNA</v>
      </c>
      <c r="H10" t="str">
        <f>SUB!$D$3</f>
        <v>SECOND TERMINAL EXAMINATION 2080</v>
      </c>
      <c r="I10" t="str">
        <f>STD!F10</f>
        <v>ENGLISH MEDIUM</v>
      </c>
      <c r="J10" s="7">
        <f>STD!R10</f>
        <v>0</v>
      </c>
      <c r="K10">
        <f t="shared" si="23"/>
        <v>208101</v>
      </c>
      <c r="L10" t="str">
        <f t="shared" si="24"/>
        <v>COMP. ENGLISH</v>
      </c>
      <c r="M10">
        <f>IF('2NDGR'!E18=0,0,'2NDGR'!E18)</f>
        <v>10</v>
      </c>
      <c r="N10">
        <f>IF('2NDGR'!E18=0,"",'2NDGR'!F18)</f>
        <v>8</v>
      </c>
      <c r="O10">
        <f>IF('2NDGR'!E18=0,"",'2NDGR'!G18)</f>
        <v>2.5</v>
      </c>
      <c r="P10" t="str">
        <f>IF('2NDGR'!E18=0,"",'2NDGR'!H18)</f>
        <v>A</v>
      </c>
      <c r="Q10">
        <f>IF('2NDGR'!E18=0,"",'2NDGR'!I18)</f>
        <v>3.6</v>
      </c>
      <c r="R10">
        <f>IF('2NDGR'!J18=0,0,'2NDGR'!J18)</f>
        <v>40</v>
      </c>
      <c r="S10">
        <f>IF('2NDGR'!J18=0,"",'2NDGR'!K18)</f>
        <v>23</v>
      </c>
      <c r="T10">
        <f>IF('2NDGR'!J18=0,"",'2NDGR'!L18)</f>
        <v>2.5</v>
      </c>
      <c r="U10" t="str">
        <f>IF('2NDGR'!J18=0,"",'2NDGR'!M18)</f>
        <v>C+</v>
      </c>
      <c r="V10">
        <f>IF('2NDGR'!J18=0,"",'2NDGR'!N18)</f>
        <v>2.4</v>
      </c>
      <c r="W10">
        <f>IF('2NDGR'!O18=0,"",'2NDGR'!O18)</f>
        <v>31</v>
      </c>
      <c r="X10" t="str">
        <f>IF('2NDGR'!O18=0,"",'2NDGR'!R18)</f>
        <v>B</v>
      </c>
      <c r="Y10">
        <f>IF('2NDGR'!O18=0,"",'2NDGR'!S18)</f>
        <v>2.8</v>
      </c>
      <c r="Z10" t="str">
        <f t="shared" si="25"/>
        <v/>
      </c>
      <c r="AA10">
        <f t="shared" si="1"/>
        <v>208105</v>
      </c>
      <c r="AB10" t="str">
        <f t="shared" si="2"/>
        <v>COMP. NEPALI</v>
      </c>
      <c r="AC10">
        <f>IF('2NDGR'!T18=0,0,'2NDGR'!T18)</f>
        <v>10</v>
      </c>
      <c r="AD10">
        <f>IF('2NDGR'!T18=0,"",'2NDGR'!U18)</f>
        <v>8</v>
      </c>
      <c r="AE10">
        <f>IF('2NDGR'!T18=0,"",'2NDGR'!V18)</f>
        <v>2.5</v>
      </c>
      <c r="AF10" t="str">
        <f>IF('2NDGR'!T18=0,"",'2NDGR'!W18)</f>
        <v>A</v>
      </c>
      <c r="AG10">
        <f>IF('2NDGR'!T18=0,"",'2NDGR'!X18)</f>
        <v>3.6</v>
      </c>
      <c r="AH10">
        <f>IF('2NDGR'!Y18=0,0,'2NDGR'!Y18)</f>
        <v>40</v>
      </c>
      <c r="AI10">
        <f>IF('2NDGR'!Y18=0,"",'2NDGR'!Z18)</f>
        <v>25</v>
      </c>
      <c r="AJ10">
        <f>IF('2NDGR'!Y18=0,"",'2NDGR'!AA18)</f>
        <v>2.5</v>
      </c>
      <c r="AK10" t="str">
        <f>IF('2NDGR'!Y18=0,"",'2NDGR'!AB18)</f>
        <v>B</v>
      </c>
      <c r="AL10">
        <f>IF('2NDGR'!Y18=0,"",'2NDGR'!AC18)</f>
        <v>2.8</v>
      </c>
      <c r="AM10">
        <f>IF('2NDGR'!AD18=0,"",'2NDGR'!AD18)</f>
        <v>33</v>
      </c>
      <c r="AN10" t="str">
        <f>IF('2NDGR'!AD18=0,"",'2NDGR'!AG18)</f>
        <v>B</v>
      </c>
      <c r="AO10">
        <f>IF('2NDGR'!AD18=0,"",'2NDGR'!AH18)</f>
        <v>2.8</v>
      </c>
      <c r="AP10" t="str">
        <f t="shared" si="3"/>
        <v/>
      </c>
      <c r="AQ10">
        <f t="shared" si="4"/>
        <v>208110</v>
      </c>
      <c r="AR10" t="str">
        <f t="shared" si="5"/>
        <v>COMP. MATHEMATICS</v>
      </c>
      <c r="AS10">
        <f>IF('2NDGR'!AI18=0,0,'2NDGR'!AI18)</f>
        <v>10</v>
      </c>
      <c r="AT10">
        <f>IF('2NDGR'!AI18=0,"",'2NDGR'!AJ18)</f>
        <v>9</v>
      </c>
      <c r="AU10">
        <f>IF('2NDGR'!AI18=0,"",'2NDGR'!AK18)</f>
        <v>2.5</v>
      </c>
      <c r="AV10" t="str">
        <f>IF('2NDGR'!AI18=0,"",'2NDGR'!AL18)</f>
        <v>A+</v>
      </c>
      <c r="AW10">
        <f>IF('2NDGR'!AI18=0,"",'2NDGR'!AM18)</f>
        <v>4</v>
      </c>
      <c r="AX10">
        <f>IF('2NDGR'!AN18=0,0,'2NDGR'!AN18)</f>
        <v>40</v>
      </c>
      <c r="AY10">
        <f>IF('2NDGR'!AN18=0,"",'2NDGR'!AO18)</f>
        <v>24</v>
      </c>
      <c r="AZ10">
        <f>IF('2NDGR'!AN18=0,"",'2NDGR'!AP18)</f>
        <v>2.5</v>
      </c>
      <c r="BA10" t="str">
        <f>IF('2NDGR'!AN18=0,"",'2NDGR'!AQ18)</f>
        <v>B</v>
      </c>
      <c r="BB10">
        <f>IF('2NDGR'!AN18=0,"",'2NDGR'!AR18)</f>
        <v>2.8</v>
      </c>
      <c r="BC10">
        <f>IF('2NDGR'!AS18=0,"",'2NDGR'!AS18)</f>
        <v>33</v>
      </c>
      <c r="BD10" t="str">
        <f>IF('2NDGR'!AS18=0,"",'2NDGR'!AV18)</f>
        <v>B</v>
      </c>
      <c r="BE10">
        <f>IF('2NDGR'!AS18=0,"",'2NDGR'!AW18)</f>
        <v>2.8</v>
      </c>
      <c r="BF10" t="str">
        <f t="shared" si="6"/>
        <v/>
      </c>
      <c r="BG10">
        <f t="shared" si="7"/>
        <v>208115</v>
      </c>
      <c r="BH10" t="str">
        <f t="shared" si="8"/>
        <v>SCIENCE AND TECHNOLOGY</v>
      </c>
      <c r="BI10">
        <f>IF('2NDGR'!AX18=0,0,'2NDGR'!AX18)</f>
        <v>10</v>
      </c>
      <c r="BJ10">
        <f>IF('2NDGR'!AX18=0,"",'2NDGR'!AY18)</f>
        <v>9</v>
      </c>
      <c r="BK10">
        <f>IF('2NDGR'!AX18=0,"",'2NDGR'!AZ18)</f>
        <v>2.5</v>
      </c>
      <c r="BL10" t="str">
        <f>IF('2NDGR'!AX18=0,"",'2NDGR'!BA18)</f>
        <v>A+</v>
      </c>
      <c r="BM10">
        <f>IF('2NDGR'!AX18=0,"",'2NDGR'!BB18)</f>
        <v>4</v>
      </c>
      <c r="BN10">
        <f>IF('2NDGR'!BC18=0,0,'2NDGR'!BC18)</f>
        <v>40</v>
      </c>
      <c r="BO10">
        <f>IF('2NDGR'!BC18=0,"",'2NDGR'!BD18)</f>
        <v>24</v>
      </c>
      <c r="BP10">
        <f>IF('2NDGR'!BC18=0,"",'2NDGR'!BE18)</f>
        <v>2.5</v>
      </c>
      <c r="BQ10" t="str">
        <f>IF('2NDGR'!BC18=0,"",'2NDGR'!BF18)</f>
        <v>B</v>
      </c>
      <c r="BR10">
        <f>IF('2NDGR'!BC18=0,"",'2NDGR'!BG18)</f>
        <v>2.8</v>
      </c>
      <c r="BS10">
        <f>IF('2NDGR'!BH18=0,"",'2NDGR'!BH18)</f>
        <v>33</v>
      </c>
      <c r="BT10" t="str">
        <f>IF('2NDGR'!BH18=0,"",'2NDGR'!BK18)</f>
        <v>B</v>
      </c>
      <c r="BU10">
        <f>IF('2NDGR'!BH18=0,"",'2NDGR'!BL18)</f>
        <v>2.8</v>
      </c>
      <c r="BV10" t="str">
        <f t="shared" si="9"/>
        <v/>
      </c>
      <c r="BW10">
        <f t="shared" si="10"/>
        <v>208120</v>
      </c>
      <c r="BX10" t="str">
        <f t="shared" si="11"/>
        <v>SOCIAL STUDIES</v>
      </c>
      <c r="BY10">
        <f>IF('2NDGR'!BM18=0,0,'2NDGR'!BM18)</f>
        <v>10</v>
      </c>
      <c r="BZ10">
        <f>IF('2NDGR'!BM18=0,"",'2NDGR'!BN18)</f>
        <v>9</v>
      </c>
      <c r="CA10">
        <f>IF('2NDGR'!BM18=0,"",'2NDGR'!BO18)</f>
        <v>2.5</v>
      </c>
      <c r="CB10" t="str">
        <f>IF('2NDGR'!BM18=0,"",'2NDGR'!BP18)</f>
        <v>A+</v>
      </c>
      <c r="CC10">
        <f>IF('2NDGR'!BM18=0,"",'2NDGR'!BQ18)</f>
        <v>4</v>
      </c>
      <c r="CD10">
        <f>IF('2NDGR'!BR18=0,0,'2NDGR'!BR18)</f>
        <v>40</v>
      </c>
      <c r="CE10">
        <f>IF('2NDGR'!BR18=0,"",'2NDGR'!BS18)</f>
        <v>25</v>
      </c>
      <c r="CF10">
        <f>IF('2NDGR'!BR18=0,"",'2NDGR'!BT18)</f>
        <v>2.5</v>
      </c>
      <c r="CG10" t="str">
        <f>IF('2NDGR'!BR18=0,"",'2NDGR'!BU18)</f>
        <v>B</v>
      </c>
      <c r="CH10">
        <f>IF('2NDGR'!BR18=0,"",'2NDGR'!BV18)</f>
        <v>2.8</v>
      </c>
      <c r="CI10">
        <f>IF('2NDGR'!BW18=0, "", '2NDGR'!BW18)</f>
        <v>34</v>
      </c>
      <c r="CJ10" t="str">
        <f>IF('2NDGR'!BW18=0, "", '2NDGR'!BZ18)</f>
        <v>B</v>
      </c>
      <c r="CK10">
        <f>IF('2NDGR'!BW18=0, "", '2NDGR'!CA18)</f>
        <v>2.8</v>
      </c>
      <c r="CL10" t="str">
        <f t="shared" si="12"/>
        <v/>
      </c>
      <c r="CM10">
        <f t="shared" si="13"/>
        <v>208125</v>
      </c>
      <c r="CN10" t="str">
        <f t="shared" si="14"/>
        <v>GK</v>
      </c>
      <c r="CO10">
        <f>IF('2NDGR'!CB18=0,0,'2NDGR'!CB18)</f>
        <v>5</v>
      </c>
      <c r="CP10">
        <f>IF('2NDGR'!CB18=0, "", '2NDGR'!CC18)</f>
        <v>4</v>
      </c>
      <c r="CQ10">
        <f>IF('2NDGR'!CB18=0, "", '2NDGR'!CD18)</f>
        <v>2</v>
      </c>
      <c r="CR10" t="str">
        <f>IF('2NDGR'!CB18=0, "", '2NDGR'!CE18)</f>
        <v>A</v>
      </c>
      <c r="CS10">
        <f>IF('2NDGR'!CB18=0, "", '2NDGR'!CF18)</f>
        <v>3.6</v>
      </c>
      <c r="CT10">
        <f>IF('2NDGR'!CG18=0, 0, '2NDGR'!CG18)</f>
        <v>20</v>
      </c>
      <c r="CU10">
        <f>IF('2NDGR'!CG18=0, "", '2NDGR'!CH18)</f>
        <v>20</v>
      </c>
      <c r="CV10">
        <f>IF('2NDGR'!CG18=0, "", '2NDGR'!CI18)</f>
        <v>2</v>
      </c>
      <c r="CW10" t="str">
        <f>IF('2NDGR'!CG18=0, "", '2NDGR'!CJ18)</f>
        <v>A+</v>
      </c>
      <c r="CX10">
        <f>IF('2NDGR'!CG18=0, "", '2NDGR'!CK18)</f>
        <v>4</v>
      </c>
      <c r="CY10">
        <f>IF('2NDGR'!CL18=0, "", '2NDGR'!CL18)</f>
        <v>24</v>
      </c>
      <c r="CZ10" t="str">
        <f>IF('2NDGR'!CL18=0, "", '2NDGR'!CO18)</f>
        <v>A+</v>
      </c>
      <c r="DA10">
        <f>IF('2NDGR'!CL18=0, "", '2NDGR'!CP18)</f>
        <v>4</v>
      </c>
      <c r="DB10" t="str">
        <f t="shared" si="15"/>
        <v/>
      </c>
      <c r="DC10">
        <f t="shared" si="16"/>
        <v>208130</v>
      </c>
      <c r="DD10" t="str">
        <f t="shared" si="17"/>
        <v>ORAL</v>
      </c>
      <c r="DE10">
        <f>IF('2NDGR'!CQ18=0,0,'2NDGR'!CQ18)</f>
        <v>5</v>
      </c>
      <c r="DF10">
        <f>IF('2NDGR'!CQ18=0,"", '2NDGR'!CR18)</f>
        <v>5</v>
      </c>
      <c r="DG10">
        <f>IF('2NDGR'!CQ18=0,"", '2NDGR'!CS18)</f>
        <v>2</v>
      </c>
      <c r="DH10" t="str">
        <f>IF('2NDGR'!CQ18=0,"", '2NDGR'!CT18)</f>
        <v>A+</v>
      </c>
      <c r="DI10">
        <f>IF('2NDGR'!CQ18=0,"", '2NDGR'!CU18)</f>
        <v>4</v>
      </c>
      <c r="DJ10">
        <f>IF('2NDGR'!CV18=0,0, '2NDGR'!CV18)</f>
        <v>20</v>
      </c>
      <c r="DK10">
        <f>IF('2NDGR'!CV18=0, "", '2NDGR'!CW18)</f>
        <v>20</v>
      </c>
      <c r="DL10">
        <f>IF('2NDGR'!CV18=0, "", '2NDGR'!CX18)</f>
        <v>2</v>
      </c>
      <c r="DM10" t="str">
        <f>IF('2NDGR'!CV18=0, "", '2NDGR'!CY18)</f>
        <v>A+</v>
      </c>
      <c r="DN10">
        <f>IF('2NDGR'!CV18=0, "", '2NDGR'!CZ18)</f>
        <v>4</v>
      </c>
      <c r="DO10">
        <f>IF('2NDGR'!DA18=0,"", '2NDGR'!DA18)</f>
        <v>25</v>
      </c>
      <c r="DP10" t="str">
        <f>IF('2NDGR'!DA18=0,"", '2NDGR'!DD18)</f>
        <v>A+</v>
      </c>
      <c r="DQ10">
        <f>IF('2NDGR'!DA18=0,"", '2NDGR'!DE18)</f>
        <v>4</v>
      </c>
      <c r="DR10" t="str">
        <f t="shared" si="18"/>
        <v/>
      </c>
      <c r="DS10">
        <f t="shared" si="19"/>
        <v>208135</v>
      </c>
      <c r="DT10" t="str">
        <f t="shared" si="26"/>
        <v>WORKSHEET</v>
      </c>
      <c r="DU10">
        <f>IF('2NDGR'!DF18=0,0, '2NDGR'!DF18)</f>
        <v>5</v>
      </c>
      <c r="DV10">
        <f>IF('2NDGR'!DF18=0,"", '2NDGR'!DG18)</f>
        <v>3</v>
      </c>
      <c r="DW10">
        <f>IF('2NDGR'!DF18=0,"",'2NDGR'!DH18)</f>
        <v>2</v>
      </c>
      <c r="DX10" t="str">
        <f>IF('2NDGR'!DF18=0,"",'2NDGR'!DI18)</f>
        <v>B</v>
      </c>
      <c r="DY10">
        <f>IF('2NDGR'!DF18=0,"",'2NDGR'!DJ18)</f>
        <v>2.8</v>
      </c>
      <c r="DZ10">
        <f>IF('2NDGR'!DK18=0,0, '2NDGR'!DK18)</f>
        <v>20</v>
      </c>
      <c r="EA10">
        <f>IF('2NDGR'!DK18=0,"", '2NDGR'!DL18)</f>
        <v>20</v>
      </c>
      <c r="EB10">
        <f>IF('2NDGR'!DK18=0,"", '2NDGR'!DM18)</f>
        <v>2</v>
      </c>
      <c r="EC10" t="str">
        <f>IF('2NDGR'!DK18=0,"", '2NDGR'!DN18)</f>
        <v>A+</v>
      </c>
      <c r="ED10">
        <f>IF('2NDGR'!DK18=0,"", '2NDGR'!DO18)</f>
        <v>4</v>
      </c>
      <c r="EE10">
        <f>IF('2NDGR'!DP18=0,"", '2NDGR'!DP18)</f>
        <v>23</v>
      </c>
      <c r="EF10" t="str">
        <f>IF('2NDGR'!DP18=0,"", '2NDGR'!DS18)</f>
        <v>A+</v>
      </c>
      <c r="EG10">
        <f>IF('2NDGR'!DP18=0,"", '2NDGR'!DT18)</f>
        <v>4</v>
      </c>
      <c r="EH10" t="str">
        <f t="shared" si="20"/>
        <v/>
      </c>
      <c r="EI10" s="17">
        <f>'1STML'!AK18</f>
        <v>1086</v>
      </c>
      <c r="EJ10" s="17">
        <f>'1STML'!AL18</f>
        <v>167.08</v>
      </c>
      <c r="EK10" s="17" t="str">
        <f>'1STML'!AM18</f>
        <v>PASS</v>
      </c>
      <c r="EL10">
        <f>'1STML'!AN18</f>
        <v>26</v>
      </c>
      <c r="EM10" s="17">
        <f>'2NDGR'!DY18</f>
        <v>3.43</v>
      </c>
      <c r="EN10">
        <f>'2NDGR'!EA18</f>
        <v>3</v>
      </c>
      <c r="EO10">
        <f>'2NDGR'!EB18</f>
        <v>55</v>
      </c>
      <c r="EP10" t="str">
        <f t="shared" si="21"/>
        <v>VERY GOOD</v>
      </c>
      <c r="EQ10" t="str">
        <f t="shared" si="22"/>
        <v>70-79</v>
      </c>
    </row>
    <row r="11" spans="1:147">
      <c r="A11">
        <f>'1ST'!A20</f>
        <v>10</v>
      </c>
      <c r="B11" t="str">
        <f>'1ST'!B20</f>
        <v>ST0790100</v>
      </c>
      <c r="C11">
        <f>'1ST'!C20</f>
        <v>200210</v>
      </c>
      <c r="D11" t="str">
        <f>'1ST'!D20</f>
        <v>LIJA SHAH</v>
      </c>
      <c r="E11">
        <f>SUB!$B$4</f>
        <v>35</v>
      </c>
      <c r="F11" t="str">
        <f>SUB!$B$5</f>
        <v>KG</v>
      </c>
      <c r="G11" s="24" t="str">
        <f t="shared" si="0"/>
        <v>ANNAPURNA</v>
      </c>
      <c r="H11" t="str">
        <f>SUB!$D$3</f>
        <v>SECOND TERMINAL EXAMINATION 2080</v>
      </c>
      <c r="I11" t="str">
        <f>STD!F11</f>
        <v>ENGLISH MEDIUM</v>
      </c>
      <c r="J11" s="7">
        <f>STD!R11</f>
        <v>0</v>
      </c>
      <c r="K11">
        <f t="shared" si="23"/>
        <v>208101</v>
      </c>
      <c r="L11" t="str">
        <f t="shared" si="24"/>
        <v>COMP. ENGLISH</v>
      </c>
      <c r="M11">
        <f>IF('2NDGR'!E19=0,0,'2NDGR'!E19)</f>
        <v>10</v>
      </c>
      <c r="N11">
        <f>IF('2NDGR'!E19=0,"",'2NDGR'!F19)</f>
        <v>7</v>
      </c>
      <c r="O11">
        <f>IF('2NDGR'!E19=0,"",'2NDGR'!G19)</f>
        <v>2.5</v>
      </c>
      <c r="P11" t="str">
        <f>IF('2NDGR'!E19=0,"",'2NDGR'!H19)</f>
        <v>B+</v>
      </c>
      <c r="Q11">
        <f>IF('2NDGR'!E19=0,"",'2NDGR'!I19)</f>
        <v>3.2</v>
      </c>
      <c r="R11">
        <f>IF('2NDGR'!J19=0,0,'2NDGR'!J19)</f>
        <v>40</v>
      </c>
      <c r="S11">
        <f>IF('2NDGR'!J19=0,"",'2NDGR'!K19)</f>
        <v>25</v>
      </c>
      <c r="T11">
        <f>IF('2NDGR'!J19=0,"",'2NDGR'!L19)</f>
        <v>2.5</v>
      </c>
      <c r="U11" t="str">
        <f>IF('2NDGR'!J19=0,"",'2NDGR'!M19)</f>
        <v>B</v>
      </c>
      <c r="V11">
        <f>IF('2NDGR'!J19=0,"",'2NDGR'!N19)</f>
        <v>2.8</v>
      </c>
      <c r="W11">
        <f>IF('2NDGR'!O19=0,"",'2NDGR'!O19)</f>
        <v>32</v>
      </c>
      <c r="X11" t="str">
        <f>IF('2NDGR'!O19=0,"",'2NDGR'!R19)</f>
        <v>B</v>
      </c>
      <c r="Y11">
        <f>IF('2NDGR'!O19=0,"",'2NDGR'!S19)</f>
        <v>2.8</v>
      </c>
      <c r="Z11" t="str">
        <f t="shared" si="25"/>
        <v/>
      </c>
      <c r="AA11">
        <f t="shared" si="1"/>
        <v>208105</v>
      </c>
      <c r="AB11" t="str">
        <f t="shared" si="2"/>
        <v>COMP. NEPALI</v>
      </c>
      <c r="AC11">
        <f>IF('2NDGR'!T19=0,0,'2NDGR'!T19)</f>
        <v>10</v>
      </c>
      <c r="AD11">
        <f>IF('2NDGR'!T19=0,"",'2NDGR'!U19)</f>
        <v>7</v>
      </c>
      <c r="AE11">
        <f>IF('2NDGR'!T19=0,"",'2NDGR'!V19)</f>
        <v>2.5</v>
      </c>
      <c r="AF11" t="str">
        <f>IF('2NDGR'!T19=0,"",'2NDGR'!W19)</f>
        <v>B+</v>
      </c>
      <c r="AG11">
        <f>IF('2NDGR'!T19=0,"",'2NDGR'!X19)</f>
        <v>3.2</v>
      </c>
      <c r="AH11">
        <f>IF('2NDGR'!Y19=0,0,'2NDGR'!Y19)</f>
        <v>40</v>
      </c>
      <c r="AI11">
        <f>IF('2NDGR'!Y19=0,"",'2NDGR'!Z19)</f>
        <v>25</v>
      </c>
      <c r="AJ11">
        <f>IF('2NDGR'!Y19=0,"",'2NDGR'!AA19)</f>
        <v>2.5</v>
      </c>
      <c r="AK11" t="str">
        <f>IF('2NDGR'!Y19=0,"",'2NDGR'!AB19)</f>
        <v>B</v>
      </c>
      <c r="AL11">
        <f>IF('2NDGR'!Y19=0,"",'2NDGR'!AC19)</f>
        <v>2.8</v>
      </c>
      <c r="AM11">
        <f>IF('2NDGR'!AD19=0,"",'2NDGR'!AD19)</f>
        <v>32</v>
      </c>
      <c r="AN11" t="str">
        <f>IF('2NDGR'!AD19=0,"",'2NDGR'!AG19)</f>
        <v>B</v>
      </c>
      <c r="AO11">
        <f>IF('2NDGR'!AD19=0,"",'2NDGR'!AH19)</f>
        <v>2.8</v>
      </c>
      <c r="AP11" t="str">
        <f t="shared" si="3"/>
        <v/>
      </c>
      <c r="AQ11">
        <f t="shared" si="4"/>
        <v>208110</v>
      </c>
      <c r="AR11" t="str">
        <f t="shared" si="5"/>
        <v>COMP. MATHEMATICS</v>
      </c>
      <c r="AS11">
        <f>IF('2NDGR'!AI19=0,0,'2NDGR'!AI19)</f>
        <v>10</v>
      </c>
      <c r="AT11">
        <f>IF('2NDGR'!AI19=0,"",'2NDGR'!AJ19)</f>
        <v>4</v>
      </c>
      <c r="AU11">
        <f>IF('2NDGR'!AI19=0,"",'2NDGR'!AK19)</f>
        <v>2.5</v>
      </c>
      <c r="AV11" t="str">
        <f>IF('2NDGR'!AI19=0,"",'2NDGR'!AL19)</f>
        <v>C</v>
      </c>
      <c r="AW11">
        <f>IF('2NDGR'!AI19=0,"",'2NDGR'!AM19)</f>
        <v>2</v>
      </c>
      <c r="AX11">
        <f>IF('2NDGR'!AN19=0,0,'2NDGR'!AN19)</f>
        <v>40</v>
      </c>
      <c r="AY11">
        <f>IF('2NDGR'!AN19=0,"",'2NDGR'!AO19)</f>
        <v>23</v>
      </c>
      <c r="AZ11">
        <f>IF('2NDGR'!AN19=0,"",'2NDGR'!AP19)</f>
        <v>2.5</v>
      </c>
      <c r="BA11" t="str">
        <f>IF('2NDGR'!AN19=0,"",'2NDGR'!AQ19)</f>
        <v>C+</v>
      </c>
      <c r="BB11">
        <f>IF('2NDGR'!AN19=0,"",'2NDGR'!AR19)</f>
        <v>2.4</v>
      </c>
      <c r="BC11">
        <f>IF('2NDGR'!AS19=0,"",'2NDGR'!AS19)</f>
        <v>27</v>
      </c>
      <c r="BD11" t="str">
        <f>IF('2NDGR'!AS19=0,"",'2NDGR'!AV19)</f>
        <v>C+</v>
      </c>
      <c r="BE11">
        <f>IF('2NDGR'!AS19=0,"",'2NDGR'!AW19)</f>
        <v>2.4</v>
      </c>
      <c r="BF11" t="str">
        <f t="shared" si="6"/>
        <v/>
      </c>
      <c r="BG11">
        <f t="shared" si="7"/>
        <v>208115</v>
      </c>
      <c r="BH11" t="str">
        <f t="shared" si="8"/>
        <v>SCIENCE AND TECHNOLOGY</v>
      </c>
      <c r="BI11">
        <f>IF('2NDGR'!AX19=0,0,'2NDGR'!AX19)</f>
        <v>10</v>
      </c>
      <c r="BJ11">
        <f>IF('2NDGR'!AX19=0,"",'2NDGR'!AY19)</f>
        <v>3</v>
      </c>
      <c r="BK11">
        <f>IF('2NDGR'!AX19=0,"",'2NDGR'!AZ19)</f>
        <v>2.5</v>
      </c>
      <c r="BL11" t="str">
        <f>IF('2NDGR'!AX19=0,"",'2NDGR'!BA19)</f>
        <v>NG</v>
      </c>
      <c r="BM11">
        <f>IF('2NDGR'!AX19=0,"",'2NDGR'!BB19)</f>
        <v>0</v>
      </c>
      <c r="BN11">
        <f>IF('2NDGR'!BC19=0,0,'2NDGR'!BC19)</f>
        <v>40</v>
      </c>
      <c r="BO11">
        <f>IF('2NDGR'!BC19=0,"",'2NDGR'!BD19)</f>
        <v>21</v>
      </c>
      <c r="BP11">
        <f>IF('2NDGR'!BC19=0,"",'2NDGR'!BE19)</f>
        <v>2.5</v>
      </c>
      <c r="BQ11" t="str">
        <f>IF('2NDGR'!BC19=0,"",'2NDGR'!BF19)</f>
        <v>C+</v>
      </c>
      <c r="BR11">
        <f>IF('2NDGR'!BC19=0,"",'2NDGR'!BG19)</f>
        <v>2.4</v>
      </c>
      <c r="BS11">
        <f>IF('2NDGR'!BH19=0,"",'2NDGR'!BH19)</f>
        <v>24</v>
      </c>
      <c r="BT11" t="str">
        <f>IF('2NDGR'!BH19=0,"",'2NDGR'!BK19)</f>
        <v>C</v>
      </c>
      <c r="BU11">
        <f>IF('2NDGR'!BH19=0,"",'2NDGR'!BL19)</f>
        <v>2</v>
      </c>
      <c r="BV11" t="str">
        <f t="shared" si="9"/>
        <v xml:space="preserve"> *</v>
      </c>
      <c r="BW11">
        <f t="shared" si="10"/>
        <v>208120</v>
      </c>
      <c r="BX11" t="str">
        <f t="shared" si="11"/>
        <v>SOCIAL STUDIES</v>
      </c>
      <c r="BY11">
        <f>IF('2NDGR'!BM19=0,0,'2NDGR'!BM19)</f>
        <v>10</v>
      </c>
      <c r="BZ11">
        <f>IF('2NDGR'!BM19=0,"",'2NDGR'!BN19)</f>
        <v>4</v>
      </c>
      <c r="CA11">
        <f>IF('2NDGR'!BM19=0,"",'2NDGR'!BO19)</f>
        <v>2.5</v>
      </c>
      <c r="CB11" t="str">
        <f>IF('2NDGR'!BM19=0,"",'2NDGR'!BP19)</f>
        <v>C</v>
      </c>
      <c r="CC11">
        <f>IF('2NDGR'!BM19=0,"",'2NDGR'!BQ19)</f>
        <v>2</v>
      </c>
      <c r="CD11">
        <f>IF('2NDGR'!BR19=0,0,'2NDGR'!BR19)</f>
        <v>40</v>
      </c>
      <c r="CE11">
        <f>IF('2NDGR'!BR19=0,"",'2NDGR'!BS19)</f>
        <v>25</v>
      </c>
      <c r="CF11">
        <f>IF('2NDGR'!BR19=0,"",'2NDGR'!BT19)</f>
        <v>2.5</v>
      </c>
      <c r="CG11" t="str">
        <f>IF('2NDGR'!BR19=0,"",'2NDGR'!BU19)</f>
        <v>B</v>
      </c>
      <c r="CH11">
        <f>IF('2NDGR'!BR19=0,"",'2NDGR'!BV19)</f>
        <v>2.8</v>
      </c>
      <c r="CI11">
        <f>IF('2NDGR'!BW19=0, "", '2NDGR'!BW19)</f>
        <v>29</v>
      </c>
      <c r="CJ11" t="str">
        <f>IF('2NDGR'!BW19=0, "", '2NDGR'!BZ19)</f>
        <v>C+</v>
      </c>
      <c r="CK11">
        <f>IF('2NDGR'!BW19=0, "", '2NDGR'!CA19)</f>
        <v>2.4</v>
      </c>
      <c r="CL11" t="str">
        <f t="shared" si="12"/>
        <v/>
      </c>
      <c r="CM11">
        <f t="shared" si="13"/>
        <v>208125</v>
      </c>
      <c r="CN11" t="str">
        <f t="shared" si="14"/>
        <v>GK</v>
      </c>
      <c r="CO11">
        <f>IF('2NDGR'!CB19=0,0,'2NDGR'!CB19)</f>
        <v>5</v>
      </c>
      <c r="CP11">
        <f>IF('2NDGR'!CB19=0, "", '2NDGR'!CC19)</f>
        <v>4</v>
      </c>
      <c r="CQ11">
        <f>IF('2NDGR'!CB19=0, "", '2NDGR'!CD19)</f>
        <v>2</v>
      </c>
      <c r="CR11" t="str">
        <f>IF('2NDGR'!CB19=0, "", '2NDGR'!CE19)</f>
        <v>A</v>
      </c>
      <c r="CS11">
        <f>IF('2NDGR'!CB19=0, "", '2NDGR'!CF19)</f>
        <v>3.6</v>
      </c>
      <c r="CT11">
        <f>IF('2NDGR'!CG19=0, 0, '2NDGR'!CG19)</f>
        <v>20</v>
      </c>
      <c r="CU11">
        <f>IF('2NDGR'!CG19=0, "", '2NDGR'!CH19)</f>
        <v>16</v>
      </c>
      <c r="CV11">
        <f>IF('2NDGR'!CG19=0, "", '2NDGR'!CI19)</f>
        <v>2</v>
      </c>
      <c r="CW11" t="str">
        <f>IF('2NDGR'!CG19=0, "", '2NDGR'!CJ19)</f>
        <v>A</v>
      </c>
      <c r="CX11">
        <f>IF('2NDGR'!CG19=0, "", '2NDGR'!CK19)</f>
        <v>3.6</v>
      </c>
      <c r="CY11">
        <f>IF('2NDGR'!CL19=0, "", '2NDGR'!CL19)</f>
        <v>20</v>
      </c>
      <c r="CZ11" t="str">
        <f>IF('2NDGR'!CL19=0, "", '2NDGR'!CO19)</f>
        <v>A</v>
      </c>
      <c r="DA11">
        <f>IF('2NDGR'!CL19=0, "", '2NDGR'!CP19)</f>
        <v>3.6</v>
      </c>
      <c r="DB11" t="str">
        <f t="shared" si="15"/>
        <v/>
      </c>
      <c r="DC11">
        <f t="shared" si="16"/>
        <v>208130</v>
      </c>
      <c r="DD11" t="str">
        <f t="shared" si="17"/>
        <v>ORAL</v>
      </c>
      <c r="DE11">
        <f>IF('2NDGR'!CQ19=0,0,'2NDGR'!CQ19)</f>
        <v>5</v>
      </c>
      <c r="DF11">
        <f>IF('2NDGR'!CQ19=0,"", '2NDGR'!CR19)</f>
        <v>3</v>
      </c>
      <c r="DG11">
        <f>IF('2NDGR'!CQ19=0,"", '2NDGR'!CS19)</f>
        <v>2</v>
      </c>
      <c r="DH11" t="str">
        <f>IF('2NDGR'!CQ19=0,"", '2NDGR'!CT19)</f>
        <v>B</v>
      </c>
      <c r="DI11">
        <f>IF('2NDGR'!CQ19=0,"", '2NDGR'!CU19)</f>
        <v>2.8</v>
      </c>
      <c r="DJ11">
        <f>IF('2NDGR'!CV19=0,0, '2NDGR'!CV19)</f>
        <v>20</v>
      </c>
      <c r="DK11">
        <f>IF('2NDGR'!CV19=0, "", '2NDGR'!CW19)</f>
        <v>16</v>
      </c>
      <c r="DL11">
        <f>IF('2NDGR'!CV19=0, "", '2NDGR'!CX19)</f>
        <v>2</v>
      </c>
      <c r="DM11" t="str">
        <f>IF('2NDGR'!CV19=0, "", '2NDGR'!CY19)</f>
        <v>A</v>
      </c>
      <c r="DN11">
        <f>IF('2NDGR'!CV19=0, "", '2NDGR'!CZ19)</f>
        <v>3.6</v>
      </c>
      <c r="DO11">
        <f>IF('2NDGR'!DA19=0,"", '2NDGR'!DA19)</f>
        <v>19</v>
      </c>
      <c r="DP11" t="str">
        <f>IF('2NDGR'!DA19=0,"", '2NDGR'!DD19)</f>
        <v>B+</v>
      </c>
      <c r="DQ11">
        <f>IF('2NDGR'!DA19=0,"", '2NDGR'!DE19)</f>
        <v>3.2</v>
      </c>
      <c r="DR11" t="str">
        <f t="shared" si="18"/>
        <v/>
      </c>
      <c r="DS11">
        <f t="shared" si="19"/>
        <v>208135</v>
      </c>
      <c r="DT11" t="str">
        <f t="shared" si="26"/>
        <v>WORKSHEET</v>
      </c>
      <c r="DU11">
        <f>IF('2NDGR'!DF19=0,0, '2NDGR'!DF19)</f>
        <v>5</v>
      </c>
      <c r="DV11">
        <f>IF('2NDGR'!DF19=0,"", '2NDGR'!DG19)</f>
        <v>2</v>
      </c>
      <c r="DW11">
        <f>IF('2NDGR'!DF19=0,"",'2NDGR'!DH19)</f>
        <v>2</v>
      </c>
      <c r="DX11" t="str">
        <f>IF('2NDGR'!DF19=0,"",'2NDGR'!DI19)</f>
        <v>C</v>
      </c>
      <c r="DY11">
        <f>IF('2NDGR'!DF19=0,"",'2NDGR'!DJ19)</f>
        <v>2</v>
      </c>
      <c r="DZ11">
        <f>IF('2NDGR'!DK19=0,0, '2NDGR'!DK19)</f>
        <v>20</v>
      </c>
      <c r="EA11">
        <f>IF('2NDGR'!DK19=0,"", '2NDGR'!DL19)</f>
        <v>16</v>
      </c>
      <c r="EB11">
        <f>IF('2NDGR'!DK19=0,"", '2NDGR'!DM19)</f>
        <v>2</v>
      </c>
      <c r="EC11" t="str">
        <f>IF('2NDGR'!DK19=0,"", '2NDGR'!DN19)</f>
        <v>A</v>
      </c>
      <c r="ED11">
        <f>IF('2NDGR'!DK19=0,"", '2NDGR'!DO19)</f>
        <v>3.6</v>
      </c>
      <c r="EE11">
        <f>IF('2NDGR'!DP19=0,"", '2NDGR'!DP19)</f>
        <v>18</v>
      </c>
      <c r="EF11" t="str">
        <f>IF('2NDGR'!DP19=0,"", '2NDGR'!DS19)</f>
        <v>B+</v>
      </c>
      <c r="EG11">
        <f>IF('2NDGR'!DP19=0,"", '2NDGR'!DT19)</f>
        <v>3.2</v>
      </c>
      <c r="EH11" t="str">
        <f t="shared" si="20"/>
        <v/>
      </c>
      <c r="EI11" s="17">
        <f>'1STML'!AK19</f>
        <v>1726</v>
      </c>
      <c r="EJ11" s="17">
        <f>'1STML'!AL19</f>
        <v>265.54000000000002</v>
      </c>
      <c r="EK11" s="17" t="str">
        <f>'1STML'!AM19</f>
        <v>PASS</v>
      </c>
      <c r="EL11">
        <f>'1STML'!AN19</f>
        <v>7</v>
      </c>
      <c r="EM11" s="17">
        <f>'2NDGR'!DY19</f>
        <v>0</v>
      </c>
      <c r="EN11">
        <f>'2NDGR'!EA19</f>
        <v>19</v>
      </c>
      <c r="EO11">
        <f>'2NDGR'!EB19</f>
        <v>55</v>
      </c>
      <c r="EP11" t="str">
        <f t="shared" si="21"/>
        <v>NOT GRADED</v>
      </c>
      <c r="EQ11" t="str">
        <f t="shared" si="22"/>
        <v>0-35</v>
      </c>
    </row>
    <row r="12" spans="1:147">
      <c r="A12">
        <f>'1ST'!A21</f>
        <v>11</v>
      </c>
      <c r="B12" t="str">
        <f>'1ST'!B21</f>
        <v>ST0790302</v>
      </c>
      <c r="C12">
        <f>'1ST'!C21</f>
        <v>200211</v>
      </c>
      <c r="D12" t="str">
        <f>'1ST'!D21</f>
        <v>LINA BASNET</v>
      </c>
      <c r="E12">
        <f>SUB!$B$4</f>
        <v>35</v>
      </c>
      <c r="F12" t="str">
        <f>SUB!$B$5</f>
        <v>KG</v>
      </c>
      <c r="G12" s="24" t="str">
        <f t="shared" si="0"/>
        <v>ANNAPURNA</v>
      </c>
      <c r="H12" t="str">
        <f>SUB!$D$3</f>
        <v>SECOND TERMINAL EXAMINATION 2080</v>
      </c>
      <c r="I12" t="str">
        <f>STD!F12</f>
        <v>ENGLISH MEDIUM</v>
      </c>
      <c r="J12" s="7">
        <f>STD!R12</f>
        <v>0</v>
      </c>
      <c r="K12">
        <f t="shared" si="23"/>
        <v>208101</v>
      </c>
      <c r="L12" t="str">
        <f t="shared" si="24"/>
        <v>COMP. ENGLISH</v>
      </c>
      <c r="M12">
        <f>IF('2NDGR'!E20=0,0,'2NDGR'!E20)</f>
        <v>10</v>
      </c>
      <c r="N12">
        <f>IF('2NDGR'!E20=0,"",'2NDGR'!F20)</f>
        <v>4</v>
      </c>
      <c r="O12">
        <f>IF('2NDGR'!E20=0,"",'2NDGR'!G20)</f>
        <v>2.5</v>
      </c>
      <c r="P12" t="str">
        <f>IF('2NDGR'!E20=0,"",'2NDGR'!H20)</f>
        <v>C</v>
      </c>
      <c r="Q12">
        <f>IF('2NDGR'!E20=0,"",'2NDGR'!I20)</f>
        <v>2</v>
      </c>
      <c r="R12">
        <f>IF('2NDGR'!J20=0,0,'2NDGR'!J20)</f>
        <v>40</v>
      </c>
      <c r="S12">
        <f>IF('2NDGR'!J20=0,"",'2NDGR'!K20)</f>
        <v>25</v>
      </c>
      <c r="T12">
        <f>IF('2NDGR'!J20=0,"",'2NDGR'!L20)</f>
        <v>2.5</v>
      </c>
      <c r="U12" t="str">
        <f>IF('2NDGR'!J20=0,"",'2NDGR'!M20)</f>
        <v>B</v>
      </c>
      <c r="V12">
        <f>IF('2NDGR'!J20=0,"",'2NDGR'!N20)</f>
        <v>2.8</v>
      </c>
      <c r="W12">
        <f>IF('2NDGR'!O20=0,"",'2NDGR'!O20)</f>
        <v>29</v>
      </c>
      <c r="X12" t="str">
        <f>IF('2NDGR'!O20=0,"",'2NDGR'!R20)</f>
        <v>C+</v>
      </c>
      <c r="Y12">
        <f>IF('2NDGR'!O20=0,"",'2NDGR'!S20)</f>
        <v>2.4</v>
      </c>
      <c r="Z12" t="str">
        <f t="shared" si="25"/>
        <v/>
      </c>
      <c r="AA12">
        <f t="shared" si="1"/>
        <v>208105</v>
      </c>
      <c r="AB12" t="str">
        <f t="shared" si="2"/>
        <v>COMP. NEPALI</v>
      </c>
      <c r="AC12">
        <f>IF('2NDGR'!T20=0,0,'2NDGR'!T20)</f>
        <v>10</v>
      </c>
      <c r="AD12">
        <f>IF('2NDGR'!T20=0,"",'2NDGR'!U20)</f>
        <v>6</v>
      </c>
      <c r="AE12">
        <f>IF('2NDGR'!T20=0,"",'2NDGR'!V20)</f>
        <v>2.5</v>
      </c>
      <c r="AF12" t="str">
        <f>IF('2NDGR'!T20=0,"",'2NDGR'!W20)</f>
        <v>B</v>
      </c>
      <c r="AG12">
        <f>IF('2NDGR'!T20=0,"",'2NDGR'!X20)</f>
        <v>2.8</v>
      </c>
      <c r="AH12">
        <f>IF('2NDGR'!Y20=0,0,'2NDGR'!Y20)</f>
        <v>40</v>
      </c>
      <c r="AI12">
        <f>IF('2NDGR'!Y20=0,"",'2NDGR'!Z20)</f>
        <v>24</v>
      </c>
      <c r="AJ12">
        <f>IF('2NDGR'!Y20=0,"",'2NDGR'!AA20)</f>
        <v>2.5</v>
      </c>
      <c r="AK12" t="str">
        <f>IF('2NDGR'!Y20=0,"",'2NDGR'!AB20)</f>
        <v>B</v>
      </c>
      <c r="AL12">
        <f>IF('2NDGR'!Y20=0,"",'2NDGR'!AC20)</f>
        <v>2.8</v>
      </c>
      <c r="AM12">
        <f>IF('2NDGR'!AD20=0,"",'2NDGR'!AD20)</f>
        <v>30</v>
      </c>
      <c r="AN12" t="str">
        <f>IF('2NDGR'!AD20=0,"",'2NDGR'!AG20)</f>
        <v>B</v>
      </c>
      <c r="AO12">
        <f>IF('2NDGR'!AD20=0,"",'2NDGR'!AH20)</f>
        <v>2.8</v>
      </c>
      <c r="AP12" t="str">
        <f t="shared" si="3"/>
        <v/>
      </c>
      <c r="AQ12">
        <f t="shared" si="4"/>
        <v>208110</v>
      </c>
      <c r="AR12" t="str">
        <f t="shared" si="5"/>
        <v>COMP. MATHEMATICS</v>
      </c>
      <c r="AS12">
        <f>IF('2NDGR'!AI20=0,0,'2NDGR'!AI20)</f>
        <v>10</v>
      </c>
      <c r="AT12">
        <f>IF('2NDGR'!AI20=0,"",'2NDGR'!AJ20)</f>
        <v>4</v>
      </c>
      <c r="AU12">
        <f>IF('2NDGR'!AI20=0,"",'2NDGR'!AK20)</f>
        <v>2.5</v>
      </c>
      <c r="AV12" t="str">
        <f>IF('2NDGR'!AI20=0,"",'2NDGR'!AL20)</f>
        <v>C</v>
      </c>
      <c r="AW12">
        <f>IF('2NDGR'!AI20=0,"",'2NDGR'!AM20)</f>
        <v>2</v>
      </c>
      <c r="AX12">
        <f>IF('2NDGR'!AN20=0,0,'2NDGR'!AN20)</f>
        <v>40</v>
      </c>
      <c r="AY12">
        <f>IF('2NDGR'!AN20=0,"",'2NDGR'!AO20)</f>
        <v>20</v>
      </c>
      <c r="AZ12">
        <f>IF('2NDGR'!AN20=0,"",'2NDGR'!AP20)</f>
        <v>2.5</v>
      </c>
      <c r="BA12" t="str">
        <f>IF('2NDGR'!AN20=0,"",'2NDGR'!AQ20)</f>
        <v>C+</v>
      </c>
      <c r="BB12">
        <f>IF('2NDGR'!AN20=0,"",'2NDGR'!AR20)</f>
        <v>2.4</v>
      </c>
      <c r="BC12">
        <f>IF('2NDGR'!AS20=0,"",'2NDGR'!AS20)</f>
        <v>24</v>
      </c>
      <c r="BD12" t="str">
        <f>IF('2NDGR'!AS20=0,"",'2NDGR'!AV20)</f>
        <v>C</v>
      </c>
      <c r="BE12">
        <f>IF('2NDGR'!AS20=0,"",'2NDGR'!AW20)</f>
        <v>2</v>
      </c>
      <c r="BF12" t="str">
        <f t="shared" si="6"/>
        <v/>
      </c>
      <c r="BG12">
        <f t="shared" si="7"/>
        <v>208115</v>
      </c>
      <c r="BH12" t="str">
        <f t="shared" si="8"/>
        <v>SCIENCE AND TECHNOLOGY</v>
      </c>
      <c r="BI12">
        <f>IF('2NDGR'!AX20=0,0,'2NDGR'!AX20)</f>
        <v>10</v>
      </c>
      <c r="BJ12">
        <f>IF('2NDGR'!AX20=0,"",'2NDGR'!AY20)</f>
        <v>4</v>
      </c>
      <c r="BK12">
        <f>IF('2NDGR'!AX20=0,"",'2NDGR'!AZ20)</f>
        <v>2.5</v>
      </c>
      <c r="BL12" t="str">
        <f>IF('2NDGR'!AX20=0,"",'2NDGR'!BA20)</f>
        <v>C</v>
      </c>
      <c r="BM12">
        <f>IF('2NDGR'!AX20=0,"",'2NDGR'!BB20)</f>
        <v>2</v>
      </c>
      <c r="BN12">
        <f>IF('2NDGR'!BC20=0,0,'2NDGR'!BC20)</f>
        <v>40</v>
      </c>
      <c r="BO12">
        <f>IF('2NDGR'!BC20=0,"",'2NDGR'!BD20)</f>
        <v>20</v>
      </c>
      <c r="BP12">
        <f>IF('2NDGR'!BC20=0,"",'2NDGR'!BE20)</f>
        <v>2.5</v>
      </c>
      <c r="BQ12" t="str">
        <f>IF('2NDGR'!BC20=0,"",'2NDGR'!BF20)</f>
        <v>C+</v>
      </c>
      <c r="BR12">
        <f>IF('2NDGR'!BC20=0,"",'2NDGR'!BG20)</f>
        <v>2.4</v>
      </c>
      <c r="BS12">
        <f>IF('2NDGR'!BH20=0,"",'2NDGR'!BH20)</f>
        <v>24</v>
      </c>
      <c r="BT12" t="str">
        <f>IF('2NDGR'!BH20=0,"",'2NDGR'!BK20)</f>
        <v>C</v>
      </c>
      <c r="BU12">
        <f>IF('2NDGR'!BH20=0,"",'2NDGR'!BL20)</f>
        <v>2</v>
      </c>
      <c r="BV12" t="str">
        <f t="shared" si="9"/>
        <v/>
      </c>
      <c r="BW12">
        <f t="shared" si="10"/>
        <v>208120</v>
      </c>
      <c r="BX12" t="str">
        <f t="shared" si="11"/>
        <v>SOCIAL STUDIES</v>
      </c>
      <c r="BY12">
        <f>IF('2NDGR'!BM20=0,0,'2NDGR'!BM20)</f>
        <v>10</v>
      </c>
      <c r="BZ12">
        <f>IF('2NDGR'!BM20=0,"",'2NDGR'!BN20)</f>
        <v>7</v>
      </c>
      <c r="CA12">
        <f>IF('2NDGR'!BM20=0,"",'2NDGR'!BO20)</f>
        <v>2.5</v>
      </c>
      <c r="CB12" t="str">
        <f>IF('2NDGR'!BM20=0,"",'2NDGR'!BP20)</f>
        <v>B+</v>
      </c>
      <c r="CC12">
        <f>IF('2NDGR'!BM20=0,"",'2NDGR'!BQ20)</f>
        <v>3.2</v>
      </c>
      <c r="CD12">
        <f>IF('2NDGR'!BR20=0,0,'2NDGR'!BR20)</f>
        <v>40</v>
      </c>
      <c r="CE12">
        <f>IF('2NDGR'!BR20=0,"",'2NDGR'!BS20)</f>
        <v>24</v>
      </c>
      <c r="CF12">
        <f>IF('2NDGR'!BR20=0,"",'2NDGR'!BT20)</f>
        <v>2.5</v>
      </c>
      <c r="CG12" t="str">
        <f>IF('2NDGR'!BR20=0,"",'2NDGR'!BU20)</f>
        <v>B</v>
      </c>
      <c r="CH12">
        <f>IF('2NDGR'!BR20=0,"",'2NDGR'!BV20)</f>
        <v>2.8</v>
      </c>
      <c r="CI12">
        <f>IF('2NDGR'!BW20=0, "", '2NDGR'!BW20)</f>
        <v>31</v>
      </c>
      <c r="CJ12" t="str">
        <f>IF('2NDGR'!BW20=0, "", '2NDGR'!BZ20)</f>
        <v>B</v>
      </c>
      <c r="CK12">
        <f>IF('2NDGR'!BW20=0, "", '2NDGR'!CA20)</f>
        <v>2.8</v>
      </c>
      <c r="CL12" t="str">
        <f t="shared" si="12"/>
        <v/>
      </c>
      <c r="CM12">
        <f t="shared" si="13"/>
        <v>208125</v>
      </c>
      <c r="CN12" t="str">
        <f t="shared" si="14"/>
        <v>GK</v>
      </c>
      <c r="CO12">
        <f>IF('2NDGR'!CB20=0,0,'2NDGR'!CB20)</f>
        <v>5</v>
      </c>
      <c r="CP12">
        <f>IF('2NDGR'!CB20=0, "", '2NDGR'!CC20)</f>
        <v>4</v>
      </c>
      <c r="CQ12">
        <f>IF('2NDGR'!CB20=0, "", '2NDGR'!CD20)</f>
        <v>2</v>
      </c>
      <c r="CR12" t="str">
        <f>IF('2NDGR'!CB20=0, "", '2NDGR'!CE20)</f>
        <v>A</v>
      </c>
      <c r="CS12">
        <f>IF('2NDGR'!CB20=0, "", '2NDGR'!CF20)</f>
        <v>3.6</v>
      </c>
      <c r="CT12">
        <f>IF('2NDGR'!CG20=0, 0, '2NDGR'!CG20)</f>
        <v>20</v>
      </c>
      <c r="CU12">
        <f>IF('2NDGR'!CG20=0, "", '2NDGR'!CH20)</f>
        <v>19</v>
      </c>
      <c r="CV12">
        <f>IF('2NDGR'!CG20=0, "", '2NDGR'!CI20)</f>
        <v>2</v>
      </c>
      <c r="CW12" t="str">
        <f>IF('2NDGR'!CG20=0, "", '2NDGR'!CJ20)</f>
        <v>A+</v>
      </c>
      <c r="CX12">
        <f>IF('2NDGR'!CG20=0, "", '2NDGR'!CK20)</f>
        <v>4</v>
      </c>
      <c r="CY12">
        <f>IF('2NDGR'!CL20=0, "", '2NDGR'!CL20)</f>
        <v>23</v>
      </c>
      <c r="CZ12" t="str">
        <f>IF('2NDGR'!CL20=0, "", '2NDGR'!CO20)</f>
        <v>A+</v>
      </c>
      <c r="DA12">
        <f>IF('2NDGR'!CL20=0, "", '2NDGR'!CP20)</f>
        <v>4</v>
      </c>
      <c r="DB12" t="str">
        <f t="shared" si="15"/>
        <v/>
      </c>
      <c r="DC12">
        <f t="shared" si="16"/>
        <v>208130</v>
      </c>
      <c r="DD12" t="str">
        <f t="shared" si="17"/>
        <v>ORAL</v>
      </c>
      <c r="DE12">
        <f>IF('2NDGR'!CQ20=0,0,'2NDGR'!CQ20)</f>
        <v>5</v>
      </c>
      <c r="DF12">
        <f>IF('2NDGR'!CQ20=0,"", '2NDGR'!CR20)</f>
        <v>3</v>
      </c>
      <c r="DG12">
        <f>IF('2NDGR'!CQ20=0,"", '2NDGR'!CS20)</f>
        <v>2</v>
      </c>
      <c r="DH12" t="str">
        <f>IF('2NDGR'!CQ20=0,"", '2NDGR'!CT20)</f>
        <v>B</v>
      </c>
      <c r="DI12">
        <f>IF('2NDGR'!CQ20=0,"", '2NDGR'!CU20)</f>
        <v>2.8</v>
      </c>
      <c r="DJ12">
        <f>IF('2NDGR'!CV20=0,0, '2NDGR'!CV20)</f>
        <v>20</v>
      </c>
      <c r="DK12">
        <f>IF('2NDGR'!CV20=0, "", '2NDGR'!CW20)</f>
        <v>19</v>
      </c>
      <c r="DL12">
        <f>IF('2NDGR'!CV20=0, "", '2NDGR'!CX20)</f>
        <v>2</v>
      </c>
      <c r="DM12" t="str">
        <f>IF('2NDGR'!CV20=0, "", '2NDGR'!CY20)</f>
        <v>A+</v>
      </c>
      <c r="DN12">
        <f>IF('2NDGR'!CV20=0, "", '2NDGR'!CZ20)</f>
        <v>4</v>
      </c>
      <c r="DO12">
        <f>IF('2NDGR'!DA20=0,"", '2NDGR'!DA20)</f>
        <v>22</v>
      </c>
      <c r="DP12" t="str">
        <f>IF('2NDGR'!DA20=0,"", '2NDGR'!DD20)</f>
        <v>A</v>
      </c>
      <c r="DQ12">
        <f>IF('2NDGR'!DA20=0,"", '2NDGR'!DE20)</f>
        <v>3.6</v>
      </c>
      <c r="DR12" t="str">
        <f t="shared" si="18"/>
        <v/>
      </c>
      <c r="DS12">
        <f t="shared" si="19"/>
        <v>208135</v>
      </c>
      <c r="DT12" t="str">
        <f t="shared" si="26"/>
        <v>WORKSHEET</v>
      </c>
      <c r="DU12">
        <f>IF('2NDGR'!DF20=0,0, '2NDGR'!DF20)</f>
        <v>5</v>
      </c>
      <c r="DV12">
        <f>IF('2NDGR'!DF20=0,"", '2NDGR'!DG20)</f>
        <v>2</v>
      </c>
      <c r="DW12">
        <f>IF('2NDGR'!DF20=0,"",'2NDGR'!DH20)</f>
        <v>2</v>
      </c>
      <c r="DX12" t="str">
        <f>IF('2NDGR'!DF20=0,"",'2NDGR'!DI20)</f>
        <v>C</v>
      </c>
      <c r="DY12">
        <f>IF('2NDGR'!DF20=0,"",'2NDGR'!DJ20)</f>
        <v>2</v>
      </c>
      <c r="DZ12">
        <f>IF('2NDGR'!DK20=0,0, '2NDGR'!DK20)</f>
        <v>20</v>
      </c>
      <c r="EA12">
        <f>IF('2NDGR'!DK20=0,"", '2NDGR'!DL20)</f>
        <v>19</v>
      </c>
      <c r="EB12">
        <f>IF('2NDGR'!DK20=0,"", '2NDGR'!DM20)</f>
        <v>2</v>
      </c>
      <c r="EC12" t="str">
        <f>IF('2NDGR'!DK20=0,"", '2NDGR'!DN20)</f>
        <v>A+</v>
      </c>
      <c r="ED12">
        <f>IF('2NDGR'!DK20=0,"", '2NDGR'!DO20)</f>
        <v>4</v>
      </c>
      <c r="EE12">
        <f>IF('2NDGR'!DP20=0,"", '2NDGR'!DP20)</f>
        <v>21</v>
      </c>
      <c r="EF12" t="str">
        <f>IF('2NDGR'!DP20=0,"", '2NDGR'!DS20)</f>
        <v>A</v>
      </c>
      <c r="EG12">
        <f>IF('2NDGR'!DP20=0,"", '2NDGR'!DT20)</f>
        <v>3.6</v>
      </c>
      <c r="EH12" t="str">
        <f t="shared" si="20"/>
        <v/>
      </c>
      <c r="EI12" s="17">
        <f>'1STML'!AK20</f>
        <v>1899</v>
      </c>
      <c r="EJ12" s="17">
        <f>'1STML'!AL20</f>
        <v>292.14999999999998</v>
      </c>
      <c r="EK12" s="17" t="str">
        <f>'1STML'!AM20</f>
        <v>PASS</v>
      </c>
      <c r="EL12">
        <f>'1STML'!AN20</f>
        <v>3</v>
      </c>
      <c r="EM12" s="17">
        <f>'2NDGR'!DY20</f>
        <v>2.81</v>
      </c>
      <c r="EN12">
        <f>'2NDGR'!EA20</f>
        <v>17</v>
      </c>
      <c r="EO12">
        <f>'2NDGR'!EB20</f>
        <v>52</v>
      </c>
      <c r="EP12" t="str">
        <f t="shared" si="21"/>
        <v>GOOD</v>
      </c>
      <c r="EQ12" t="str">
        <f t="shared" si="22"/>
        <v>60-69</v>
      </c>
    </row>
    <row r="13" spans="1:147">
      <c r="A13">
        <f>'1ST'!A22</f>
        <v>12</v>
      </c>
      <c r="B13" t="str">
        <f>'1ST'!B22</f>
        <v>ST0790115</v>
      </c>
      <c r="C13">
        <f>'1ST'!C22</f>
        <v>200212</v>
      </c>
      <c r="D13" t="str">
        <f>'1ST'!D22</f>
        <v>NISUM LAWATI</v>
      </c>
      <c r="E13">
        <f>SUB!$B$4</f>
        <v>35</v>
      </c>
      <c r="F13" t="str">
        <f>SUB!$B$5</f>
        <v>KG</v>
      </c>
      <c r="G13" s="24" t="str">
        <f t="shared" si="0"/>
        <v>ANNAPURNA</v>
      </c>
      <c r="H13" t="str">
        <f>SUB!$D$3</f>
        <v>SECOND TERMINAL EXAMINATION 2080</v>
      </c>
      <c r="I13" t="str">
        <f>STD!F13</f>
        <v>ENGLISH MEDIUM</v>
      </c>
      <c r="J13" s="7">
        <f>STD!R13</f>
        <v>0</v>
      </c>
      <c r="K13">
        <f t="shared" si="23"/>
        <v>208101</v>
      </c>
      <c r="L13" t="str">
        <f t="shared" si="24"/>
        <v>COMP. ENGLISH</v>
      </c>
      <c r="M13">
        <f>IF('2NDGR'!E21=0,0,'2NDGR'!E21)</f>
        <v>10</v>
      </c>
      <c r="N13">
        <f>IF('2NDGR'!E21=0,"",'2NDGR'!F21)</f>
        <v>6</v>
      </c>
      <c r="O13">
        <f>IF('2NDGR'!E21=0,"",'2NDGR'!G21)</f>
        <v>2.5</v>
      </c>
      <c r="P13" t="str">
        <f>IF('2NDGR'!E21=0,"",'2NDGR'!H21)</f>
        <v>B</v>
      </c>
      <c r="Q13">
        <f>IF('2NDGR'!E21=0,"",'2NDGR'!I21)</f>
        <v>2.8</v>
      </c>
      <c r="R13">
        <f>IF('2NDGR'!J21=0,0,'2NDGR'!J21)</f>
        <v>40</v>
      </c>
      <c r="S13">
        <f>IF('2NDGR'!J21=0,"",'2NDGR'!K21)</f>
        <v>20</v>
      </c>
      <c r="T13">
        <f>IF('2NDGR'!J21=0,"",'2NDGR'!L21)</f>
        <v>2.5</v>
      </c>
      <c r="U13" t="str">
        <f>IF('2NDGR'!J21=0,"",'2NDGR'!M21)</f>
        <v>C+</v>
      </c>
      <c r="V13">
        <f>IF('2NDGR'!J21=0,"",'2NDGR'!N21)</f>
        <v>2.4</v>
      </c>
      <c r="W13">
        <f>IF('2NDGR'!O21=0,"",'2NDGR'!O21)</f>
        <v>26</v>
      </c>
      <c r="X13" t="str">
        <f>IF('2NDGR'!O21=0,"",'2NDGR'!R21)</f>
        <v>C+</v>
      </c>
      <c r="Y13">
        <f>IF('2NDGR'!O21=0,"",'2NDGR'!S21)</f>
        <v>2.4</v>
      </c>
      <c r="Z13" t="str">
        <f t="shared" si="25"/>
        <v/>
      </c>
      <c r="AA13">
        <f t="shared" si="1"/>
        <v>208105</v>
      </c>
      <c r="AB13" t="str">
        <f t="shared" si="2"/>
        <v>COMP. NEPALI</v>
      </c>
      <c r="AC13">
        <f>IF('2NDGR'!T21=0,0,'2NDGR'!T21)</f>
        <v>10</v>
      </c>
      <c r="AD13">
        <f>IF('2NDGR'!T21=0,"",'2NDGR'!U21)</f>
        <v>7</v>
      </c>
      <c r="AE13">
        <f>IF('2NDGR'!T21=0,"",'2NDGR'!V21)</f>
        <v>2.5</v>
      </c>
      <c r="AF13" t="str">
        <f>IF('2NDGR'!T21=0,"",'2NDGR'!W21)</f>
        <v>B+</v>
      </c>
      <c r="AG13">
        <f>IF('2NDGR'!T21=0,"",'2NDGR'!X21)</f>
        <v>3.2</v>
      </c>
      <c r="AH13">
        <f>IF('2NDGR'!Y21=0,0,'2NDGR'!Y21)</f>
        <v>40</v>
      </c>
      <c r="AI13">
        <f>IF('2NDGR'!Y21=0,"",'2NDGR'!Z21)</f>
        <v>25</v>
      </c>
      <c r="AJ13">
        <f>IF('2NDGR'!Y21=0,"",'2NDGR'!AA21)</f>
        <v>2.5</v>
      </c>
      <c r="AK13" t="str">
        <f>IF('2NDGR'!Y21=0,"",'2NDGR'!AB21)</f>
        <v>B</v>
      </c>
      <c r="AL13">
        <f>IF('2NDGR'!Y21=0,"",'2NDGR'!AC21)</f>
        <v>2.8</v>
      </c>
      <c r="AM13">
        <f>IF('2NDGR'!AD21=0,"",'2NDGR'!AD21)</f>
        <v>32</v>
      </c>
      <c r="AN13" t="str">
        <f>IF('2NDGR'!AD21=0,"",'2NDGR'!AG21)</f>
        <v>B</v>
      </c>
      <c r="AO13">
        <f>IF('2NDGR'!AD21=0,"",'2NDGR'!AH21)</f>
        <v>2.8</v>
      </c>
      <c r="AP13" t="str">
        <f t="shared" si="3"/>
        <v/>
      </c>
      <c r="AQ13">
        <f t="shared" si="4"/>
        <v>208110</v>
      </c>
      <c r="AR13" t="str">
        <f t="shared" si="5"/>
        <v>COMP. MATHEMATICS</v>
      </c>
      <c r="AS13">
        <f>IF('2NDGR'!AI21=0,0,'2NDGR'!AI21)</f>
        <v>10</v>
      </c>
      <c r="AT13">
        <f>IF('2NDGR'!AI21=0,"",'2NDGR'!AJ21)</f>
        <v>4</v>
      </c>
      <c r="AU13">
        <f>IF('2NDGR'!AI21=0,"",'2NDGR'!AK21)</f>
        <v>2.5</v>
      </c>
      <c r="AV13" t="str">
        <f>IF('2NDGR'!AI21=0,"",'2NDGR'!AL21)</f>
        <v>C</v>
      </c>
      <c r="AW13">
        <f>IF('2NDGR'!AI21=0,"",'2NDGR'!AM21)</f>
        <v>2</v>
      </c>
      <c r="AX13">
        <f>IF('2NDGR'!AN21=0,0,'2NDGR'!AN21)</f>
        <v>40</v>
      </c>
      <c r="AY13">
        <f>IF('2NDGR'!AN21=0,"",'2NDGR'!AO21)</f>
        <v>23</v>
      </c>
      <c r="AZ13">
        <f>IF('2NDGR'!AN21=0,"",'2NDGR'!AP21)</f>
        <v>2.5</v>
      </c>
      <c r="BA13" t="str">
        <f>IF('2NDGR'!AN21=0,"",'2NDGR'!AQ21)</f>
        <v>C+</v>
      </c>
      <c r="BB13">
        <f>IF('2NDGR'!AN21=0,"",'2NDGR'!AR21)</f>
        <v>2.4</v>
      </c>
      <c r="BC13">
        <f>IF('2NDGR'!AS21=0,"",'2NDGR'!AS21)</f>
        <v>27</v>
      </c>
      <c r="BD13" t="str">
        <f>IF('2NDGR'!AS21=0,"",'2NDGR'!AV21)</f>
        <v>C+</v>
      </c>
      <c r="BE13">
        <f>IF('2NDGR'!AS21=0,"",'2NDGR'!AW21)</f>
        <v>2.4</v>
      </c>
      <c r="BF13" t="str">
        <f t="shared" si="6"/>
        <v/>
      </c>
      <c r="BG13">
        <f t="shared" si="7"/>
        <v>208115</v>
      </c>
      <c r="BH13" t="str">
        <f t="shared" si="8"/>
        <v>SCIENCE AND TECHNOLOGY</v>
      </c>
      <c r="BI13">
        <f>IF('2NDGR'!AX21=0,0,'2NDGR'!AX21)</f>
        <v>10</v>
      </c>
      <c r="BJ13">
        <f>IF('2NDGR'!AX21=0,"",'2NDGR'!AY21)</f>
        <v>4</v>
      </c>
      <c r="BK13">
        <f>IF('2NDGR'!AX21=0,"",'2NDGR'!AZ21)</f>
        <v>2.5</v>
      </c>
      <c r="BL13" t="str">
        <f>IF('2NDGR'!AX21=0,"",'2NDGR'!BA21)</f>
        <v>C</v>
      </c>
      <c r="BM13">
        <f>IF('2NDGR'!AX21=0,"",'2NDGR'!BB21)</f>
        <v>2</v>
      </c>
      <c r="BN13">
        <f>IF('2NDGR'!BC21=0,0,'2NDGR'!BC21)</f>
        <v>40</v>
      </c>
      <c r="BO13">
        <f>IF('2NDGR'!BC21=0,"",'2NDGR'!BD21)</f>
        <v>21</v>
      </c>
      <c r="BP13">
        <f>IF('2NDGR'!BC21=0,"",'2NDGR'!BE21)</f>
        <v>2.5</v>
      </c>
      <c r="BQ13" t="str">
        <f>IF('2NDGR'!BC21=0,"",'2NDGR'!BF21)</f>
        <v>C+</v>
      </c>
      <c r="BR13">
        <f>IF('2NDGR'!BC21=0,"",'2NDGR'!BG21)</f>
        <v>2.4</v>
      </c>
      <c r="BS13">
        <f>IF('2NDGR'!BH21=0,"",'2NDGR'!BH21)</f>
        <v>25</v>
      </c>
      <c r="BT13" t="str">
        <f>IF('2NDGR'!BH21=0,"",'2NDGR'!BK21)</f>
        <v>C+</v>
      </c>
      <c r="BU13">
        <f>IF('2NDGR'!BH21=0,"",'2NDGR'!BL21)</f>
        <v>2.4</v>
      </c>
      <c r="BV13" t="str">
        <f t="shared" si="9"/>
        <v/>
      </c>
      <c r="BW13">
        <f t="shared" si="10"/>
        <v>208120</v>
      </c>
      <c r="BX13" t="str">
        <f t="shared" si="11"/>
        <v>SOCIAL STUDIES</v>
      </c>
      <c r="BY13">
        <f>IF('2NDGR'!BM21=0,0,'2NDGR'!BM21)</f>
        <v>10</v>
      </c>
      <c r="BZ13">
        <f>IF('2NDGR'!BM21=0,"",'2NDGR'!BN21)</f>
        <v>5</v>
      </c>
      <c r="CA13">
        <f>IF('2NDGR'!BM21=0,"",'2NDGR'!BO21)</f>
        <v>2.5</v>
      </c>
      <c r="CB13" t="str">
        <f>IF('2NDGR'!BM21=0,"",'2NDGR'!BP21)</f>
        <v>C+</v>
      </c>
      <c r="CC13">
        <f>IF('2NDGR'!BM21=0,"",'2NDGR'!BQ21)</f>
        <v>2.4</v>
      </c>
      <c r="CD13">
        <f>IF('2NDGR'!BR21=0,0,'2NDGR'!BR21)</f>
        <v>40</v>
      </c>
      <c r="CE13">
        <f>IF('2NDGR'!BR21=0,"",'2NDGR'!BS21)</f>
        <v>25</v>
      </c>
      <c r="CF13">
        <f>IF('2NDGR'!BR21=0,"",'2NDGR'!BT21)</f>
        <v>2.5</v>
      </c>
      <c r="CG13" t="str">
        <f>IF('2NDGR'!BR21=0,"",'2NDGR'!BU21)</f>
        <v>B</v>
      </c>
      <c r="CH13">
        <f>IF('2NDGR'!BR21=0,"",'2NDGR'!BV21)</f>
        <v>2.8</v>
      </c>
      <c r="CI13">
        <f>IF('2NDGR'!BW21=0, "", '2NDGR'!BW21)</f>
        <v>30</v>
      </c>
      <c r="CJ13" t="str">
        <f>IF('2NDGR'!BW21=0, "", '2NDGR'!BZ21)</f>
        <v>B</v>
      </c>
      <c r="CK13">
        <f>IF('2NDGR'!BW21=0, "", '2NDGR'!CA21)</f>
        <v>2.8</v>
      </c>
      <c r="CL13" t="str">
        <f t="shared" si="12"/>
        <v/>
      </c>
      <c r="CM13">
        <f t="shared" si="13"/>
        <v>208125</v>
      </c>
      <c r="CN13" t="str">
        <f t="shared" si="14"/>
        <v>GK</v>
      </c>
      <c r="CO13">
        <f>IF('2NDGR'!CB21=0,0,'2NDGR'!CB21)</f>
        <v>5</v>
      </c>
      <c r="CP13">
        <f>IF('2NDGR'!CB21=0, "", '2NDGR'!CC21)</f>
        <v>4</v>
      </c>
      <c r="CQ13">
        <f>IF('2NDGR'!CB21=0, "", '2NDGR'!CD21)</f>
        <v>2</v>
      </c>
      <c r="CR13" t="str">
        <f>IF('2NDGR'!CB21=0, "", '2NDGR'!CE21)</f>
        <v>A</v>
      </c>
      <c r="CS13">
        <f>IF('2NDGR'!CB21=0, "", '2NDGR'!CF21)</f>
        <v>3.6</v>
      </c>
      <c r="CT13">
        <f>IF('2NDGR'!CG21=0, 0, '2NDGR'!CG21)</f>
        <v>20</v>
      </c>
      <c r="CU13">
        <f>IF('2NDGR'!CG21=0, "", '2NDGR'!CH21)</f>
        <v>19</v>
      </c>
      <c r="CV13">
        <f>IF('2NDGR'!CG21=0, "", '2NDGR'!CI21)</f>
        <v>2</v>
      </c>
      <c r="CW13" t="str">
        <f>IF('2NDGR'!CG21=0, "", '2NDGR'!CJ21)</f>
        <v>A+</v>
      </c>
      <c r="CX13">
        <f>IF('2NDGR'!CG21=0, "", '2NDGR'!CK21)</f>
        <v>4</v>
      </c>
      <c r="CY13">
        <f>IF('2NDGR'!CL21=0, "", '2NDGR'!CL21)</f>
        <v>23</v>
      </c>
      <c r="CZ13" t="str">
        <f>IF('2NDGR'!CL21=0, "", '2NDGR'!CO21)</f>
        <v>A+</v>
      </c>
      <c r="DA13">
        <f>IF('2NDGR'!CL21=0, "", '2NDGR'!CP21)</f>
        <v>4</v>
      </c>
      <c r="DB13" t="str">
        <f t="shared" si="15"/>
        <v/>
      </c>
      <c r="DC13">
        <f t="shared" si="16"/>
        <v>208130</v>
      </c>
      <c r="DD13" t="str">
        <f t="shared" si="17"/>
        <v>ORAL</v>
      </c>
      <c r="DE13">
        <f>IF('2NDGR'!CQ21=0,0,'2NDGR'!CQ21)</f>
        <v>5</v>
      </c>
      <c r="DF13">
        <f>IF('2NDGR'!CQ21=0,"", '2NDGR'!CR21)</f>
        <v>4</v>
      </c>
      <c r="DG13">
        <f>IF('2NDGR'!CQ21=0,"", '2NDGR'!CS21)</f>
        <v>2</v>
      </c>
      <c r="DH13" t="str">
        <f>IF('2NDGR'!CQ21=0,"", '2NDGR'!CT21)</f>
        <v>A</v>
      </c>
      <c r="DI13">
        <f>IF('2NDGR'!CQ21=0,"", '2NDGR'!CU21)</f>
        <v>3.6</v>
      </c>
      <c r="DJ13">
        <f>IF('2NDGR'!CV21=0,0, '2NDGR'!CV21)</f>
        <v>20</v>
      </c>
      <c r="DK13">
        <f>IF('2NDGR'!CV21=0, "", '2NDGR'!CW21)</f>
        <v>19</v>
      </c>
      <c r="DL13">
        <f>IF('2NDGR'!CV21=0, "", '2NDGR'!CX21)</f>
        <v>2</v>
      </c>
      <c r="DM13" t="str">
        <f>IF('2NDGR'!CV21=0, "", '2NDGR'!CY21)</f>
        <v>A+</v>
      </c>
      <c r="DN13">
        <f>IF('2NDGR'!CV21=0, "", '2NDGR'!CZ21)</f>
        <v>4</v>
      </c>
      <c r="DO13">
        <f>IF('2NDGR'!DA21=0,"", '2NDGR'!DA21)</f>
        <v>23</v>
      </c>
      <c r="DP13" t="str">
        <f>IF('2NDGR'!DA21=0,"", '2NDGR'!DD21)</f>
        <v>A+</v>
      </c>
      <c r="DQ13">
        <f>IF('2NDGR'!DA21=0,"", '2NDGR'!DE21)</f>
        <v>4</v>
      </c>
      <c r="DR13" t="str">
        <f t="shared" si="18"/>
        <v/>
      </c>
      <c r="DS13">
        <f t="shared" si="19"/>
        <v>208135</v>
      </c>
      <c r="DT13" t="str">
        <f t="shared" si="26"/>
        <v>WORKSHEET</v>
      </c>
      <c r="DU13">
        <f>IF('2NDGR'!DF21=0,0, '2NDGR'!DF21)</f>
        <v>5</v>
      </c>
      <c r="DV13">
        <f>IF('2NDGR'!DF21=0,"", '2NDGR'!DG21)</f>
        <v>3</v>
      </c>
      <c r="DW13">
        <f>IF('2NDGR'!DF21=0,"",'2NDGR'!DH21)</f>
        <v>2</v>
      </c>
      <c r="DX13" t="str">
        <f>IF('2NDGR'!DF21=0,"",'2NDGR'!DI21)</f>
        <v>B</v>
      </c>
      <c r="DY13">
        <f>IF('2NDGR'!DF21=0,"",'2NDGR'!DJ21)</f>
        <v>2.8</v>
      </c>
      <c r="DZ13">
        <f>IF('2NDGR'!DK21=0,0, '2NDGR'!DK21)</f>
        <v>20</v>
      </c>
      <c r="EA13">
        <f>IF('2NDGR'!DK21=0,"", '2NDGR'!DL21)</f>
        <v>19</v>
      </c>
      <c r="EB13">
        <f>IF('2NDGR'!DK21=0,"", '2NDGR'!DM21)</f>
        <v>2</v>
      </c>
      <c r="EC13" t="str">
        <f>IF('2NDGR'!DK21=0,"", '2NDGR'!DN21)</f>
        <v>A+</v>
      </c>
      <c r="ED13">
        <f>IF('2NDGR'!DK21=0,"", '2NDGR'!DO21)</f>
        <v>4</v>
      </c>
      <c r="EE13">
        <f>IF('2NDGR'!DP21=0,"", '2NDGR'!DP21)</f>
        <v>22</v>
      </c>
      <c r="EF13" t="str">
        <f>IF('2NDGR'!DP21=0,"", '2NDGR'!DS21)</f>
        <v>A</v>
      </c>
      <c r="EG13">
        <f>IF('2NDGR'!DP21=0,"", '2NDGR'!DT21)</f>
        <v>3.6</v>
      </c>
      <c r="EH13" t="str">
        <f t="shared" si="20"/>
        <v/>
      </c>
      <c r="EI13" s="17">
        <f>'1STML'!AK21</f>
        <v>1565</v>
      </c>
      <c r="EJ13" s="17">
        <f>'1STML'!AL21</f>
        <v>240.77</v>
      </c>
      <c r="EK13" s="17" t="str">
        <f>'1STML'!AM21</f>
        <v>PASS</v>
      </c>
      <c r="EL13">
        <f>'1STML'!AN21</f>
        <v>13</v>
      </c>
      <c r="EM13" s="17">
        <f>'2NDGR'!DY21</f>
        <v>2.89</v>
      </c>
      <c r="EN13">
        <f>'2NDGR'!EA21</f>
        <v>14</v>
      </c>
      <c r="EO13">
        <f>'2NDGR'!EB21</f>
        <v>56</v>
      </c>
      <c r="EP13" t="str">
        <f t="shared" si="21"/>
        <v>GOOD</v>
      </c>
      <c r="EQ13" t="str">
        <f t="shared" si="22"/>
        <v>60-69</v>
      </c>
    </row>
    <row r="14" spans="1:147">
      <c r="A14">
        <f>'1ST'!A23</f>
        <v>13</v>
      </c>
      <c r="B14" t="str">
        <f>'1ST'!B23</f>
        <v>ST0790186</v>
      </c>
      <c r="C14">
        <f>'1ST'!C23</f>
        <v>200213</v>
      </c>
      <c r="D14" t="str">
        <f>'1ST'!D23</f>
        <v>PARISA NAKARMI</v>
      </c>
      <c r="E14">
        <f>SUB!$B$4</f>
        <v>35</v>
      </c>
      <c r="F14" t="str">
        <f>SUB!$B$5</f>
        <v>KG</v>
      </c>
      <c r="G14" s="24" t="str">
        <f t="shared" si="0"/>
        <v>ANNAPURNA</v>
      </c>
      <c r="H14" t="str">
        <f>SUB!$D$3</f>
        <v>SECOND TERMINAL EXAMINATION 2080</v>
      </c>
      <c r="I14" t="str">
        <f>STD!F14</f>
        <v>ENGLISH MEDIUM</v>
      </c>
      <c r="J14" s="7">
        <f>STD!R14</f>
        <v>0</v>
      </c>
      <c r="K14">
        <f t="shared" si="23"/>
        <v>208101</v>
      </c>
      <c r="L14" t="str">
        <f t="shared" si="24"/>
        <v>COMP. ENGLISH</v>
      </c>
      <c r="M14">
        <f>IF('2NDGR'!E22=0,0,'2NDGR'!E22)</f>
        <v>10</v>
      </c>
      <c r="N14">
        <f>IF('2NDGR'!E22=0,"",'2NDGR'!F22)</f>
        <v>7</v>
      </c>
      <c r="O14">
        <f>IF('2NDGR'!E22=0,"",'2NDGR'!G22)</f>
        <v>2.5</v>
      </c>
      <c r="P14" t="str">
        <f>IF('2NDGR'!E22=0,"",'2NDGR'!H22)</f>
        <v>B+</v>
      </c>
      <c r="Q14">
        <f>IF('2NDGR'!E22=0,"",'2NDGR'!I22)</f>
        <v>3.2</v>
      </c>
      <c r="R14">
        <f>IF('2NDGR'!J22=0,0,'2NDGR'!J22)</f>
        <v>40</v>
      </c>
      <c r="S14">
        <f>IF('2NDGR'!J22=0,"",'2NDGR'!K22)</f>
        <v>23</v>
      </c>
      <c r="T14">
        <f>IF('2NDGR'!J22=0,"",'2NDGR'!L22)</f>
        <v>2.5</v>
      </c>
      <c r="U14" t="str">
        <f>IF('2NDGR'!J22=0,"",'2NDGR'!M22)</f>
        <v>C+</v>
      </c>
      <c r="V14">
        <f>IF('2NDGR'!J22=0,"",'2NDGR'!N22)</f>
        <v>2.4</v>
      </c>
      <c r="W14">
        <f>IF('2NDGR'!O22=0,"",'2NDGR'!O22)</f>
        <v>30</v>
      </c>
      <c r="X14" t="str">
        <f>IF('2NDGR'!O22=0,"",'2NDGR'!R22)</f>
        <v>B</v>
      </c>
      <c r="Y14">
        <f>IF('2NDGR'!O22=0,"",'2NDGR'!S22)</f>
        <v>2.8</v>
      </c>
      <c r="Z14" t="str">
        <f t="shared" si="25"/>
        <v/>
      </c>
      <c r="AA14">
        <f t="shared" si="1"/>
        <v>208105</v>
      </c>
      <c r="AB14" t="str">
        <f t="shared" si="2"/>
        <v>COMP. NEPALI</v>
      </c>
      <c r="AC14">
        <f>IF('2NDGR'!T22=0,0,'2NDGR'!T22)</f>
        <v>10</v>
      </c>
      <c r="AD14">
        <f>IF('2NDGR'!T22=0,"",'2NDGR'!U22)</f>
        <v>7</v>
      </c>
      <c r="AE14">
        <f>IF('2NDGR'!T22=0,"",'2NDGR'!V22)</f>
        <v>2.5</v>
      </c>
      <c r="AF14" t="str">
        <f>IF('2NDGR'!T22=0,"",'2NDGR'!W22)</f>
        <v>B+</v>
      </c>
      <c r="AG14">
        <f>IF('2NDGR'!T22=0,"",'2NDGR'!X22)</f>
        <v>3.2</v>
      </c>
      <c r="AH14">
        <f>IF('2NDGR'!Y22=0,0,'2NDGR'!Y22)</f>
        <v>40</v>
      </c>
      <c r="AI14">
        <f>IF('2NDGR'!Y22=0,"",'2NDGR'!Z22)</f>
        <v>25</v>
      </c>
      <c r="AJ14">
        <f>IF('2NDGR'!Y22=0,"",'2NDGR'!AA22)</f>
        <v>2.5</v>
      </c>
      <c r="AK14" t="str">
        <f>IF('2NDGR'!Y22=0,"",'2NDGR'!AB22)</f>
        <v>B</v>
      </c>
      <c r="AL14">
        <f>IF('2NDGR'!Y22=0,"",'2NDGR'!AC22)</f>
        <v>2.8</v>
      </c>
      <c r="AM14">
        <f>IF('2NDGR'!AD22=0,"",'2NDGR'!AD22)</f>
        <v>32</v>
      </c>
      <c r="AN14" t="str">
        <f>IF('2NDGR'!AD22=0,"",'2NDGR'!AG22)</f>
        <v>B</v>
      </c>
      <c r="AO14">
        <f>IF('2NDGR'!AD22=0,"",'2NDGR'!AH22)</f>
        <v>2.8</v>
      </c>
      <c r="AP14" t="str">
        <f t="shared" si="3"/>
        <v/>
      </c>
      <c r="AQ14">
        <f t="shared" si="4"/>
        <v>208110</v>
      </c>
      <c r="AR14" t="str">
        <f t="shared" si="5"/>
        <v>COMP. MATHEMATICS</v>
      </c>
      <c r="AS14">
        <f>IF('2NDGR'!AI22=0,0,'2NDGR'!AI22)</f>
        <v>10</v>
      </c>
      <c r="AT14">
        <f>IF('2NDGR'!AI22=0,"",'2NDGR'!AJ22)</f>
        <v>7</v>
      </c>
      <c r="AU14">
        <f>IF('2NDGR'!AI22=0,"",'2NDGR'!AK22)</f>
        <v>2.5</v>
      </c>
      <c r="AV14" t="str">
        <f>IF('2NDGR'!AI22=0,"",'2NDGR'!AL22)</f>
        <v>B+</v>
      </c>
      <c r="AW14">
        <f>IF('2NDGR'!AI22=0,"",'2NDGR'!AM22)</f>
        <v>3.2</v>
      </c>
      <c r="AX14">
        <f>IF('2NDGR'!AN22=0,0,'2NDGR'!AN22)</f>
        <v>40</v>
      </c>
      <c r="AY14">
        <f>IF('2NDGR'!AN22=0,"",'2NDGR'!AO22)</f>
        <v>24</v>
      </c>
      <c r="AZ14">
        <f>IF('2NDGR'!AN22=0,"",'2NDGR'!AP22)</f>
        <v>2.5</v>
      </c>
      <c r="BA14" t="str">
        <f>IF('2NDGR'!AN22=0,"",'2NDGR'!AQ22)</f>
        <v>B</v>
      </c>
      <c r="BB14">
        <f>IF('2NDGR'!AN22=0,"",'2NDGR'!AR22)</f>
        <v>2.8</v>
      </c>
      <c r="BC14">
        <f>IF('2NDGR'!AS22=0,"",'2NDGR'!AS22)</f>
        <v>31</v>
      </c>
      <c r="BD14" t="str">
        <f>IF('2NDGR'!AS22=0,"",'2NDGR'!AV22)</f>
        <v>B</v>
      </c>
      <c r="BE14">
        <f>IF('2NDGR'!AS22=0,"",'2NDGR'!AW22)</f>
        <v>2.8</v>
      </c>
      <c r="BF14" t="str">
        <f t="shared" si="6"/>
        <v/>
      </c>
      <c r="BG14">
        <f t="shared" si="7"/>
        <v>208115</v>
      </c>
      <c r="BH14" t="str">
        <f t="shared" si="8"/>
        <v>SCIENCE AND TECHNOLOGY</v>
      </c>
      <c r="BI14">
        <f>IF('2NDGR'!AX22=0,0,'2NDGR'!AX22)</f>
        <v>10</v>
      </c>
      <c r="BJ14">
        <f>IF('2NDGR'!AX22=0,"",'2NDGR'!AY22)</f>
        <v>7</v>
      </c>
      <c r="BK14">
        <f>IF('2NDGR'!AX22=0,"",'2NDGR'!AZ22)</f>
        <v>2.5</v>
      </c>
      <c r="BL14" t="str">
        <f>IF('2NDGR'!AX22=0,"",'2NDGR'!BA22)</f>
        <v>B+</v>
      </c>
      <c r="BM14">
        <f>IF('2NDGR'!AX22=0,"",'2NDGR'!BB22)</f>
        <v>3.2</v>
      </c>
      <c r="BN14">
        <f>IF('2NDGR'!BC22=0,0,'2NDGR'!BC22)</f>
        <v>40</v>
      </c>
      <c r="BO14">
        <f>IF('2NDGR'!BC22=0,"",'2NDGR'!BD22)</f>
        <v>21</v>
      </c>
      <c r="BP14">
        <f>IF('2NDGR'!BC22=0,"",'2NDGR'!BE22)</f>
        <v>2.5</v>
      </c>
      <c r="BQ14" t="str">
        <f>IF('2NDGR'!BC22=0,"",'2NDGR'!BF22)</f>
        <v>C+</v>
      </c>
      <c r="BR14">
        <f>IF('2NDGR'!BC22=0,"",'2NDGR'!BG22)</f>
        <v>2.4</v>
      </c>
      <c r="BS14">
        <f>IF('2NDGR'!BH22=0,"",'2NDGR'!BH22)</f>
        <v>28</v>
      </c>
      <c r="BT14" t="str">
        <f>IF('2NDGR'!BH22=0,"",'2NDGR'!BK22)</f>
        <v>C+</v>
      </c>
      <c r="BU14">
        <f>IF('2NDGR'!BH22=0,"",'2NDGR'!BL22)</f>
        <v>2.4</v>
      </c>
      <c r="BV14" t="str">
        <f t="shared" si="9"/>
        <v/>
      </c>
      <c r="BW14">
        <f t="shared" si="10"/>
        <v>208120</v>
      </c>
      <c r="BX14" t="str">
        <f t="shared" si="11"/>
        <v>SOCIAL STUDIES</v>
      </c>
      <c r="BY14">
        <f>IF('2NDGR'!BM22=0,0,'2NDGR'!BM22)</f>
        <v>10</v>
      </c>
      <c r="BZ14">
        <f>IF('2NDGR'!BM22=0,"",'2NDGR'!BN22)</f>
        <v>7</v>
      </c>
      <c r="CA14">
        <f>IF('2NDGR'!BM22=0,"",'2NDGR'!BO22)</f>
        <v>2.5</v>
      </c>
      <c r="CB14" t="str">
        <f>IF('2NDGR'!BM22=0,"",'2NDGR'!BP22)</f>
        <v>B+</v>
      </c>
      <c r="CC14">
        <f>IF('2NDGR'!BM22=0,"",'2NDGR'!BQ22)</f>
        <v>3.2</v>
      </c>
      <c r="CD14">
        <f>IF('2NDGR'!BR22=0,0,'2NDGR'!BR22)</f>
        <v>40</v>
      </c>
      <c r="CE14">
        <f>IF('2NDGR'!BR22=0,"",'2NDGR'!BS22)</f>
        <v>25</v>
      </c>
      <c r="CF14">
        <f>IF('2NDGR'!BR22=0,"",'2NDGR'!BT22)</f>
        <v>2.5</v>
      </c>
      <c r="CG14" t="str">
        <f>IF('2NDGR'!BR22=0,"",'2NDGR'!BU22)</f>
        <v>B</v>
      </c>
      <c r="CH14">
        <f>IF('2NDGR'!BR22=0,"",'2NDGR'!BV22)</f>
        <v>2.8</v>
      </c>
      <c r="CI14">
        <f>IF('2NDGR'!BW22=0, "", '2NDGR'!BW22)</f>
        <v>32</v>
      </c>
      <c r="CJ14" t="str">
        <f>IF('2NDGR'!BW22=0, "", '2NDGR'!BZ22)</f>
        <v>B</v>
      </c>
      <c r="CK14">
        <f>IF('2NDGR'!BW22=0, "", '2NDGR'!CA22)</f>
        <v>2.8</v>
      </c>
      <c r="CL14" t="str">
        <f t="shared" si="12"/>
        <v/>
      </c>
      <c r="CM14">
        <f t="shared" si="13"/>
        <v>208125</v>
      </c>
      <c r="CN14" t="str">
        <f t="shared" si="14"/>
        <v>GK</v>
      </c>
      <c r="CO14">
        <f>IF('2NDGR'!CB22=0,0,'2NDGR'!CB22)</f>
        <v>5</v>
      </c>
      <c r="CP14">
        <f>IF('2NDGR'!CB22=0, "", '2NDGR'!CC22)</f>
        <v>4</v>
      </c>
      <c r="CQ14">
        <f>IF('2NDGR'!CB22=0, "", '2NDGR'!CD22)</f>
        <v>2</v>
      </c>
      <c r="CR14" t="str">
        <f>IF('2NDGR'!CB22=0, "", '2NDGR'!CE22)</f>
        <v>A</v>
      </c>
      <c r="CS14">
        <f>IF('2NDGR'!CB22=0, "", '2NDGR'!CF22)</f>
        <v>3.6</v>
      </c>
      <c r="CT14">
        <f>IF('2NDGR'!CG22=0, 0, '2NDGR'!CG22)</f>
        <v>20</v>
      </c>
      <c r="CU14">
        <f>IF('2NDGR'!CG22=0, "", '2NDGR'!CH22)</f>
        <v>20</v>
      </c>
      <c r="CV14">
        <f>IF('2NDGR'!CG22=0, "", '2NDGR'!CI22)</f>
        <v>2</v>
      </c>
      <c r="CW14" t="str">
        <f>IF('2NDGR'!CG22=0, "", '2NDGR'!CJ22)</f>
        <v>A+</v>
      </c>
      <c r="CX14">
        <f>IF('2NDGR'!CG22=0, "", '2NDGR'!CK22)</f>
        <v>4</v>
      </c>
      <c r="CY14">
        <f>IF('2NDGR'!CL22=0, "", '2NDGR'!CL22)</f>
        <v>24</v>
      </c>
      <c r="CZ14" t="str">
        <f>IF('2NDGR'!CL22=0, "", '2NDGR'!CO22)</f>
        <v>A+</v>
      </c>
      <c r="DA14">
        <f>IF('2NDGR'!CL22=0, "", '2NDGR'!CP22)</f>
        <v>4</v>
      </c>
      <c r="DB14" t="str">
        <f t="shared" si="15"/>
        <v/>
      </c>
      <c r="DC14">
        <f t="shared" si="16"/>
        <v>208130</v>
      </c>
      <c r="DD14" t="str">
        <f t="shared" si="17"/>
        <v>ORAL</v>
      </c>
      <c r="DE14">
        <f>IF('2NDGR'!CQ22=0,0,'2NDGR'!CQ22)</f>
        <v>5</v>
      </c>
      <c r="DF14">
        <f>IF('2NDGR'!CQ22=0,"", '2NDGR'!CR22)</f>
        <v>5</v>
      </c>
      <c r="DG14">
        <f>IF('2NDGR'!CQ22=0,"", '2NDGR'!CS22)</f>
        <v>2</v>
      </c>
      <c r="DH14" t="str">
        <f>IF('2NDGR'!CQ22=0,"", '2NDGR'!CT22)</f>
        <v>A+</v>
      </c>
      <c r="DI14">
        <f>IF('2NDGR'!CQ22=0,"", '2NDGR'!CU22)</f>
        <v>4</v>
      </c>
      <c r="DJ14">
        <f>IF('2NDGR'!CV22=0,0, '2NDGR'!CV22)</f>
        <v>20</v>
      </c>
      <c r="DK14">
        <f>IF('2NDGR'!CV22=0, "", '2NDGR'!CW22)</f>
        <v>20</v>
      </c>
      <c r="DL14">
        <f>IF('2NDGR'!CV22=0, "", '2NDGR'!CX22)</f>
        <v>2</v>
      </c>
      <c r="DM14" t="str">
        <f>IF('2NDGR'!CV22=0, "", '2NDGR'!CY22)</f>
        <v>A+</v>
      </c>
      <c r="DN14">
        <f>IF('2NDGR'!CV22=0, "", '2NDGR'!CZ22)</f>
        <v>4</v>
      </c>
      <c r="DO14">
        <f>IF('2NDGR'!DA22=0,"", '2NDGR'!DA22)</f>
        <v>25</v>
      </c>
      <c r="DP14" t="str">
        <f>IF('2NDGR'!DA22=0,"", '2NDGR'!DD22)</f>
        <v>A+</v>
      </c>
      <c r="DQ14">
        <f>IF('2NDGR'!DA22=0,"", '2NDGR'!DE22)</f>
        <v>4</v>
      </c>
      <c r="DR14" t="str">
        <f t="shared" si="18"/>
        <v/>
      </c>
      <c r="DS14">
        <f t="shared" si="19"/>
        <v>208135</v>
      </c>
      <c r="DT14" t="str">
        <f t="shared" si="26"/>
        <v>WORKSHEET</v>
      </c>
      <c r="DU14">
        <f>IF('2NDGR'!DF22=0,0, '2NDGR'!DF22)</f>
        <v>5</v>
      </c>
      <c r="DV14">
        <f>IF('2NDGR'!DF22=0,"", '2NDGR'!DG22)</f>
        <v>2</v>
      </c>
      <c r="DW14">
        <f>IF('2NDGR'!DF22=0,"",'2NDGR'!DH22)</f>
        <v>2</v>
      </c>
      <c r="DX14" t="str">
        <f>IF('2NDGR'!DF22=0,"",'2NDGR'!DI22)</f>
        <v>C</v>
      </c>
      <c r="DY14">
        <f>IF('2NDGR'!DF22=0,"",'2NDGR'!DJ22)</f>
        <v>2</v>
      </c>
      <c r="DZ14">
        <f>IF('2NDGR'!DK22=0,0, '2NDGR'!DK22)</f>
        <v>20</v>
      </c>
      <c r="EA14">
        <f>IF('2NDGR'!DK22=0,"", '2NDGR'!DL22)</f>
        <v>20</v>
      </c>
      <c r="EB14">
        <f>IF('2NDGR'!DK22=0,"", '2NDGR'!DM22)</f>
        <v>2</v>
      </c>
      <c r="EC14" t="str">
        <f>IF('2NDGR'!DK22=0,"", '2NDGR'!DN22)</f>
        <v>A+</v>
      </c>
      <c r="ED14">
        <f>IF('2NDGR'!DK22=0,"", '2NDGR'!DO22)</f>
        <v>4</v>
      </c>
      <c r="EE14">
        <f>IF('2NDGR'!DP22=0,"", '2NDGR'!DP22)</f>
        <v>22</v>
      </c>
      <c r="EF14" t="str">
        <f>IF('2NDGR'!DP22=0,"", '2NDGR'!DS22)</f>
        <v>A</v>
      </c>
      <c r="EG14">
        <f>IF('2NDGR'!DP22=0,"", '2NDGR'!DT22)</f>
        <v>3.6</v>
      </c>
      <c r="EH14" t="str">
        <f t="shared" si="20"/>
        <v/>
      </c>
      <c r="EI14" s="17">
        <f>'1STML'!AK22</f>
        <v>1844</v>
      </c>
      <c r="EJ14" s="17">
        <f>'1STML'!AL22</f>
        <v>283.69</v>
      </c>
      <c r="EK14" s="17" t="str">
        <f>'1STML'!AM22</f>
        <v>PASS</v>
      </c>
      <c r="EL14">
        <f>'1STML'!AN22</f>
        <v>5</v>
      </c>
      <c r="EM14" s="17">
        <f>'2NDGR'!DY22</f>
        <v>3.14</v>
      </c>
      <c r="EN14">
        <f>'2NDGR'!EA22</f>
        <v>9</v>
      </c>
      <c r="EO14">
        <f>'2NDGR'!EB22</f>
        <v>54</v>
      </c>
      <c r="EP14" t="str">
        <f t="shared" si="21"/>
        <v>GOOD</v>
      </c>
      <c r="EQ14" t="str">
        <f t="shared" si="22"/>
        <v>60-69</v>
      </c>
    </row>
    <row r="15" spans="1:147">
      <c r="A15">
        <f>'1ST'!A24</f>
        <v>14</v>
      </c>
      <c r="B15" t="str">
        <f>'1ST'!B24</f>
        <v>ST0800463</v>
      </c>
      <c r="C15">
        <f>'1ST'!C24</f>
        <v>200214</v>
      </c>
      <c r="D15" t="str">
        <f>'1ST'!D24</f>
        <v>PRAJWAL TAMANG</v>
      </c>
      <c r="E15">
        <f>SUB!$B$4</f>
        <v>35</v>
      </c>
      <c r="F15" t="str">
        <f>SUB!$B$5</f>
        <v>KG</v>
      </c>
      <c r="G15" s="24" t="str">
        <f t="shared" si="0"/>
        <v>ANNAPURNA</v>
      </c>
      <c r="H15" t="str">
        <f>SUB!$D$3</f>
        <v>SECOND TERMINAL EXAMINATION 2080</v>
      </c>
      <c r="I15" t="str">
        <f>STD!F15</f>
        <v>ENGLISH MEDIUM</v>
      </c>
      <c r="J15" s="7">
        <f>STD!R15</f>
        <v>0</v>
      </c>
      <c r="K15">
        <f t="shared" si="23"/>
        <v>208101</v>
      </c>
      <c r="L15" t="str">
        <f t="shared" si="24"/>
        <v>COMP. ENGLISH</v>
      </c>
      <c r="M15">
        <f>IF('2NDGR'!E23=0,0,'2NDGR'!E23)</f>
        <v>10</v>
      </c>
      <c r="N15">
        <f>IF('2NDGR'!E23=0,"",'2NDGR'!F23)</f>
        <v>5</v>
      </c>
      <c r="O15">
        <f>IF('2NDGR'!E23=0,"",'2NDGR'!G23)</f>
        <v>2.5</v>
      </c>
      <c r="P15" t="str">
        <f>IF('2NDGR'!E23=0,"",'2NDGR'!H23)</f>
        <v>C+</v>
      </c>
      <c r="Q15">
        <f>IF('2NDGR'!E23=0,"",'2NDGR'!I23)</f>
        <v>2.4</v>
      </c>
      <c r="R15">
        <f>IF('2NDGR'!J23=0,0,'2NDGR'!J23)</f>
        <v>40</v>
      </c>
      <c r="S15">
        <f>IF('2NDGR'!J23=0,"",'2NDGR'!K23)</f>
        <v>22</v>
      </c>
      <c r="T15">
        <f>IF('2NDGR'!J23=0,"",'2NDGR'!L23)</f>
        <v>2.5</v>
      </c>
      <c r="U15" t="str">
        <f>IF('2NDGR'!J23=0,"",'2NDGR'!M23)</f>
        <v>C+</v>
      </c>
      <c r="V15">
        <f>IF('2NDGR'!J23=0,"",'2NDGR'!N23)</f>
        <v>2.4</v>
      </c>
      <c r="W15">
        <f>IF('2NDGR'!O23=0,"",'2NDGR'!O23)</f>
        <v>27</v>
      </c>
      <c r="X15" t="str">
        <f>IF('2NDGR'!O23=0,"",'2NDGR'!R23)</f>
        <v>C+</v>
      </c>
      <c r="Y15">
        <f>IF('2NDGR'!O23=0,"",'2NDGR'!S23)</f>
        <v>2.4</v>
      </c>
      <c r="Z15" t="str">
        <f t="shared" si="25"/>
        <v/>
      </c>
      <c r="AA15">
        <f t="shared" si="1"/>
        <v>208105</v>
      </c>
      <c r="AB15" t="str">
        <f t="shared" si="2"/>
        <v>COMP. NEPALI</v>
      </c>
      <c r="AC15">
        <f>IF('2NDGR'!T23=0,0,'2NDGR'!T23)</f>
        <v>10</v>
      </c>
      <c r="AD15">
        <f>IF('2NDGR'!T23=0,"",'2NDGR'!U23)</f>
        <v>5</v>
      </c>
      <c r="AE15">
        <f>IF('2NDGR'!T23=0,"",'2NDGR'!V23)</f>
        <v>2.5</v>
      </c>
      <c r="AF15" t="str">
        <f>IF('2NDGR'!T23=0,"",'2NDGR'!W23)</f>
        <v>C+</v>
      </c>
      <c r="AG15">
        <f>IF('2NDGR'!T23=0,"",'2NDGR'!X23)</f>
        <v>2.4</v>
      </c>
      <c r="AH15">
        <f>IF('2NDGR'!Y23=0,0,'2NDGR'!Y23)</f>
        <v>40</v>
      </c>
      <c r="AI15">
        <f>IF('2NDGR'!Y23=0,"",'2NDGR'!Z23)</f>
        <v>23</v>
      </c>
      <c r="AJ15">
        <f>IF('2NDGR'!Y23=0,"",'2NDGR'!AA23)</f>
        <v>2.5</v>
      </c>
      <c r="AK15" t="str">
        <f>IF('2NDGR'!Y23=0,"",'2NDGR'!AB23)</f>
        <v>C+</v>
      </c>
      <c r="AL15">
        <f>IF('2NDGR'!Y23=0,"",'2NDGR'!AC23)</f>
        <v>2.4</v>
      </c>
      <c r="AM15">
        <f>IF('2NDGR'!AD23=0,"",'2NDGR'!AD23)</f>
        <v>28</v>
      </c>
      <c r="AN15" t="str">
        <f>IF('2NDGR'!AD23=0,"",'2NDGR'!AG23)</f>
        <v>C+</v>
      </c>
      <c r="AO15">
        <f>IF('2NDGR'!AD23=0,"",'2NDGR'!AH23)</f>
        <v>2.4</v>
      </c>
      <c r="AP15" t="str">
        <f t="shared" si="3"/>
        <v/>
      </c>
      <c r="AQ15">
        <f t="shared" si="4"/>
        <v>208110</v>
      </c>
      <c r="AR15" t="str">
        <f t="shared" si="5"/>
        <v>COMP. MATHEMATICS</v>
      </c>
      <c r="AS15">
        <f>IF('2NDGR'!AI23=0,0,'2NDGR'!AI23)</f>
        <v>10</v>
      </c>
      <c r="AT15">
        <f>IF('2NDGR'!AI23=0,"",'2NDGR'!AJ23)</f>
        <v>4</v>
      </c>
      <c r="AU15">
        <f>IF('2NDGR'!AI23=0,"",'2NDGR'!AK23)</f>
        <v>2.5</v>
      </c>
      <c r="AV15" t="str">
        <f>IF('2NDGR'!AI23=0,"",'2NDGR'!AL23)</f>
        <v>C</v>
      </c>
      <c r="AW15">
        <f>IF('2NDGR'!AI23=0,"",'2NDGR'!AM23)</f>
        <v>2</v>
      </c>
      <c r="AX15">
        <f>IF('2NDGR'!AN23=0,0,'2NDGR'!AN23)</f>
        <v>40</v>
      </c>
      <c r="AY15">
        <f>IF('2NDGR'!AN23=0,"",'2NDGR'!AO23)</f>
        <v>22</v>
      </c>
      <c r="AZ15">
        <f>IF('2NDGR'!AN23=0,"",'2NDGR'!AP23)</f>
        <v>2.5</v>
      </c>
      <c r="BA15" t="str">
        <f>IF('2NDGR'!AN23=0,"",'2NDGR'!AQ23)</f>
        <v>C+</v>
      </c>
      <c r="BB15">
        <f>IF('2NDGR'!AN23=0,"",'2NDGR'!AR23)</f>
        <v>2.4</v>
      </c>
      <c r="BC15">
        <f>IF('2NDGR'!AS23=0,"",'2NDGR'!AS23)</f>
        <v>26</v>
      </c>
      <c r="BD15" t="str">
        <f>IF('2NDGR'!AS23=0,"",'2NDGR'!AV23)</f>
        <v>C+</v>
      </c>
      <c r="BE15">
        <f>IF('2NDGR'!AS23=0,"",'2NDGR'!AW23)</f>
        <v>2.4</v>
      </c>
      <c r="BF15" t="str">
        <f t="shared" si="6"/>
        <v/>
      </c>
      <c r="BG15">
        <f t="shared" si="7"/>
        <v>208115</v>
      </c>
      <c r="BH15" t="str">
        <f t="shared" si="8"/>
        <v>SCIENCE AND TECHNOLOGY</v>
      </c>
      <c r="BI15">
        <f>IF('2NDGR'!AX23=0,0,'2NDGR'!AX23)</f>
        <v>10</v>
      </c>
      <c r="BJ15">
        <f>IF('2NDGR'!AX23=0,"",'2NDGR'!AY23)</f>
        <v>3</v>
      </c>
      <c r="BK15">
        <f>IF('2NDGR'!AX23=0,"",'2NDGR'!AZ23)</f>
        <v>2.5</v>
      </c>
      <c r="BL15" t="str">
        <f>IF('2NDGR'!AX23=0,"",'2NDGR'!BA23)</f>
        <v>NG</v>
      </c>
      <c r="BM15">
        <f>IF('2NDGR'!AX23=0,"",'2NDGR'!BB23)</f>
        <v>0</v>
      </c>
      <c r="BN15">
        <f>IF('2NDGR'!BC23=0,0,'2NDGR'!BC23)</f>
        <v>40</v>
      </c>
      <c r="BO15">
        <f>IF('2NDGR'!BC23=0,"",'2NDGR'!BD23)</f>
        <v>20</v>
      </c>
      <c r="BP15">
        <f>IF('2NDGR'!BC23=0,"",'2NDGR'!BE23)</f>
        <v>2.5</v>
      </c>
      <c r="BQ15" t="str">
        <f>IF('2NDGR'!BC23=0,"",'2NDGR'!BF23)</f>
        <v>C+</v>
      </c>
      <c r="BR15">
        <f>IF('2NDGR'!BC23=0,"",'2NDGR'!BG23)</f>
        <v>2.4</v>
      </c>
      <c r="BS15">
        <f>IF('2NDGR'!BH23=0,"",'2NDGR'!BH23)</f>
        <v>23</v>
      </c>
      <c r="BT15" t="str">
        <f>IF('2NDGR'!BH23=0,"",'2NDGR'!BK23)</f>
        <v>C</v>
      </c>
      <c r="BU15">
        <f>IF('2NDGR'!BH23=0,"",'2NDGR'!BL23)</f>
        <v>2</v>
      </c>
      <c r="BV15" t="str">
        <f t="shared" si="9"/>
        <v xml:space="preserve"> *</v>
      </c>
      <c r="BW15">
        <f t="shared" si="10"/>
        <v>208120</v>
      </c>
      <c r="BX15" t="str">
        <f t="shared" si="11"/>
        <v>SOCIAL STUDIES</v>
      </c>
      <c r="BY15">
        <f>IF('2NDGR'!BM23=0,0,'2NDGR'!BM23)</f>
        <v>10</v>
      </c>
      <c r="BZ15">
        <f>IF('2NDGR'!BM23=0,"",'2NDGR'!BN23)</f>
        <v>3</v>
      </c>
      <c r="CA15">
        <f>IF('2NDGR'!BM23=0,"",'2NDGR'!BO23)</f>
        <v>2.5</v>
      </c>
      <c r="CB15" t="str">
        <f>IF('2NDGR'!BM23=0,"",'2NDGR'!BP23)</f>
        <v>NG</v>
      </c>
      <c r="CC15">
        <f>IF('2NDGR'!BM23=0,"",'2NDGR'!BQ23)</f>
        <v>0</v>
      </c>
      <c r="CD15">
        <f>IF('2NDGR'!BR23=0,0,'2NDGR'!BR23)</f>
        <v>40</v>
      </c>
      <c r="CE15">
        <f>IF('2NDGR'!BR23=0,"",'2NDGR'!BS23)</f>
        <v>23</v>
      </c>
      <c r="CF15">
        <f>IF('2NDGR'!BR23=0,"",'2NDGR'!BT23)</f>
        <v>2.5</v>
      </c>
      <c r="CG15" t="str">
        <f>IF('2NDGR'!BR23=0,"",'2NDGR'!BU23)</f>
        <v>C+</v>
      </c>
      <c r="CH15">
        <f>IF('2NDGR'!BR23=0,"",'2NDGR'!BV23)</f>
        <v>2.4</v>
      </c>
      <c r="CI15">
        <f>IF('2NDGR'!BW23=0, "", '2NDGR'!BW23)</f>
        <v>26</v>
      </c>
      <c r="CJ15" t="str">
        <f>IF('2NDGR'!BW23=0, "", '2NDGR'!BZ23)</f>
        <v>C+</v>
      </c>
      <c r="CK15">
        <f>IF('2NDGR'!BW23=0, "", '2NDGR'!CA23)</f>
        <v>2.4</v>
      </c>
      <c r="CL15" t="str">
        <f t="shared" si="12"/>
        <v xml:space="preserve"> *</v>
      </c>
      <c r="CM15">
        <f t="shared" si="13"/>
        <v>208125</v>
      </c>
      <c r="CN15" t="str">
        <f t="shared" si="14"/>
        <v>GK</v>
      </c>
      <c r="CO15">
        <f>IF('2NDGR'!CB23=0,0,'2NDGR'!CB23)</f>
        <v>5</v>
      </c>
      <c r="CP15">
        <f>IF('2NDGR'!CB23=0, "", '2NDGR'!CC23)</f>
        <v>3</v>
      </c>
      <c r="CQ15">
        <f>IF('2NDGR'!CB23=0, "", '2NDGR'!CD23)</f>
        <v>2</v>
      </c>
      <c r="CR15" t="str">
        <f>IF('2NDGR'!CB23=0, "", '2NDGR'!CE23)</f>
        <v>B</v>
      </c>
      <c r="CS15">
        <f>IF('2NDGR'!CB23=0, "", '2NDGR'!CF23)</f>
        <v>2.8</v>
      </c>
      <c r="CT15">
        <f>IF('2NDGR'!CG23=0, 0, '2NDGR'!CG23)</f>
        <v>20</v>
      </c>
      <c r="CU15">
        <f>IF('2NDGR'!CG23=0, "", '2NDGR'!CH23)</f>
        <v>12</v>
      </c>
      <c r="CV15">
        <f>IF('2NDGR'!CG23=0, "", '2NDGR'!CI23)</f>
        <v>2</v>
      </c>
      <c r="CW15" t="str">
        <f>IF('2NDGR'!CG23=0, "", '2NDGR'!CJ23)</f>
        <v>B</v>
      </c>
      <c r="CX15">
        <f>IF('2NDGR'!CG23=0, "", '2NDGR'!CK23)</f>
        <v>2.8</v>
      </c>
      <c r="CY15">
        <f>IF('2NDGR'!CL23=0, "", '2NDGR'!CL23)</f>
        <v>15</v>
      </c>
      <c r="CZ15" t="str">
        <f>IF('2NDGR'!CL23=0, "", '2NDGR'!CO23)</f>
        <v>B</v>
      </c>
      <c r="DA15">
        <f>IF('2NDGR'!CL23=0, "", '2NDGR'!CP23)</f>
        <v>2.8</v>
      </c>
      <c r="DB15" t="str">
        <f t="shared" si="15"/>
        <v/>
      </c>
      <c r="DC15">
        <f t="shared" si="16"/>
        <v>208130</v>
      </c>
      <c r="DD15" t="str">
        <f t="shared" si="17"/>
        <v>ORAL</v>
      </c>
      <c r="DE15">
        <f>IF('2NDGR'!CQ23=0,0,'2NDGR'!CQ23)</f>
        <v>5</v>
      </c>
      <c r="DF15">
        <f>IF('2NDGR'!CQ23=0,"", '2NDGR'!CR23)</f>
        <v>4</v>
      </c>
      <c r="DG15">
        <f>IF('2NDGR'!CQ23=0,"", '2NDGR'!CS23)</f>
        <v>2</v>
      </c>
      <c r="DH15" t="str">
        <f>IF('2NDGR'!CQ23=0,"", '2NDGR'!CT23)</f>
        <v>A</v>
      </c>
      <c r="DI15">
        <f>IF('2NDGR'!CQ23=0,"", '2NDGR'!CU23)</f>
        <v>3.6</v>
      </c>
      <c r="DJ15">
        <f>IF('2NDGR'!CV23=0,0, '2NDGR'!CV23)</f>
        <v>20</v>
      </c>
      <c r="DK15">
        <f>IF('2NDGR'!CV23=0, "", '2NDGR'!CW23)</f>
        <v>12</v>
      </c>
      <c r="DL15">
        <f>IF('2NDGR'!CV23=0, "", '2NDGR'!CX23)</f>
        <v>2</v>
      </c>
      <c r="DM15" t="str">
        <f>IF('2NDGR'!CV23=0, "", '2NDGR'!CY23)</f>
        <v>B</v>
      </c>
      <c r="DN15">
        <f>IF('2NDGR'!CV23=0, "", '2NDGR'!CZ23)</f>
        <v>2.8</v>
      </c>
      <c r="DO15">
        <f>IF('2NDGR'!DA23=0,"", '2NDGR'!DA23)</f>
        <v>16</v>
      </c>
      <c r="DP15" t="str">
        <f>IF('2NDGR'!DA23=0,"", '2NDGR'!DD23)</f>
        <v>B</v>
      </c>
      <c r="DQ15">
        <f>IF('2NDGR'!DA23=0,"", '2NDGR'!DE23)</f>
        <v>2.8</v>
      </c>
      <c r="DR15" t="str">
        <f t="shared" si="18"/>
        <v/>
      </c>
      <c r="DS15">
        <f t="shared" si="19"/>
        <v>208135</v>
      </c>
      <c r="DT15" t="str">
        <f t="shared" si="26"/>
        <v>WORKSHEET</v>
      </c>
      <c r="DU15">
        <f>IF('2NDGR'!DF23=0,0, '2NDGR'!DF23)</f>
        <v>5</v>
      </c>
      <c r="DV15">
        <f>IF('2NDGR'!DF23=0,"", '2NDGR'!DG23)</f>
        <v>2</v>
      </c>
      <c r="DW15">
        <f>IF('2NDGR'!DF23=0,"",'2NDGR'!DH23)</f>
        <v>2</v>
      </c>
      <c r="DX15" t="str">
        <f>IF('2NDGR'!DF23=0,"",'2NDGR'!DI23)</f>
        <v>C</v>
      </c>
      <c r="DY15">
        <f>IF('2NDGR'!DF23=0,"",'2NDGR'!DJ23)</f>
        <v>2</v>
      </c>
      <c r="DZ15">
        <f>IF('2NDGR'!DK23=0,0, '2NDGR'!DK23)</f>
        <v>20</v>
      </c>
      <c r="EA15">
        <f>IF('2NDGR'!DK23=0,"", '2NDGR'!DL23)</f>
        <v>12</v>
      </c>
      <c r="EB15">
        <f>IF('2NDGR'!DK23=0,"", '2NDGR'!DM23)</f>
        <v>2</v>
      </c>
      <c r="EC15" t="str">
        <f>IF('2NDGR'!DK23=0,"", '2NDGR'!DN23)</f>
        <v>B</v>
      </c>
      <c r="ED15">
        <f>IF('2NDGR'!DK23=0,"", '2NDGR'!DO23)</f>
        <v>2.8</v>
      </c>
      <c r="EE15">
        <f>IF('2NDGR'!DP23=0,"", '2NDGR'!DP23)</f>
        <v>14</v>
      </c>
      <c r="EF15" t="str">
        <f>IF('2NDGR'!DP23=0,"", '2NDGR'!DS23)</f>
        <v>C+</v>
      </c>
      <c r="EG15">
        <f>IF('2NDGR'!DP23=0,"", '2NDGR'!DT23)</f>
        <v>2.4</v>
      </c>
      <c r="EH15" t="str">
        <f t="shared" si="20"/>
        <v/>
      </c>
      <c r="EI15" s="17">
        <f>'1STML'!AK23</f>
        <v>1387</v>
      </c>
      <c r="EJ15" s="17">
        <f>'1STML'!AL23</f>
        <v>213.38</v>
      </c>
      <c r="EK15" s="17" t="str">
        <f>'1STML'!AM23</f>
        <v>PASS</v>
      </c>
      <c r="EL15">
        <f>'1STML'!AN23</f>
        <v>17</v>
      </c>
      <c r="EM15" s="17">
        <f>'2NDGR'!DY23</f>
        <v>0</v>
      </c>
      <c r="EN15">
        <f>'2NDGR'!EA23</f>
        <v>19</v>
      </c>
      <c r="EO15">
        <f>'2NDGR'!EB23</f>
        <v>46</v>
      </c>
      <c r="EP15" t="str">
        <f t="shared" si="21"/>
        <v>NOT GRADED</v>
      </c>
      <c r="EQ15" t="str">
        <f t="shared" si="22"/>
        <v>0-35</v>
      </c>
    </row>
    <row r="16" spans="1:147">
      <c r="A16">
        <f>'1ST'!A25</f>
        <v>15</v>
      </c>
      <c r="B16" t="str">
        <f>'1ST'!B25</f>
        <v>ST0790101</v>
      </c>
      <c r="C16">
        <f>'1ST'!C25</f>
        <v>200215</v>
      </c>
      <c r="D16" t="str">
        <f>'1ST'!D25</f>
        <v>PRAYUM JUNG GADTAULA</v>
      </c>
      <c r="E16">
        <f>SUB!$B$4</f>
        <v>35</v>
      </c>
      <c r="F16" t="str">
        <f>SUB!$B$5</f>
        <v>KG</v>
      </c>
      <c r="G16" s="24" t="str">
        <f t="shared" si="0"/>
        <v>ANNAPURNA</v>
      </c>
      <c r="H16" t="str">
        <f>SUB!$D$3</f>
        <v>SECOND TERMINAL EXAMINATION 2080</v>
      </c>
      <c r="I16" t="str">
        <f>STD!F16</f>
        <v>ENGLISH MEDIUM</v>
      </c>
      <c r="J16" s="7">
        <f>STD!R16</f>
        <v>0</v>
      </c>
      <c r="K16">
        <f t="shared" si="23"/>
        <v>208101</v>
      </c>
      <c r="L16" t="str">
        <f t="shared" si="24"/>
        <v>COMP. ENGLISH</v>
      </c>
      <c r="M16">
        <f>IF('2NDGR'!E24=0,0,'2NDGR'!E24)</f>
        <v>10</v>
      </c>
      <c r="N16">
        <f>IF('2NDGR'!E24=0,"",'2NDGR'!F24)</f>
        <v>8</v>
      </c>
      <c r="O16">
        <f>IF('2NDGR'!E24=0,"",'2NDGR'!G24)</f>
        <v>2.5</v>
      </c>
      <c r="P16" t="str">
        <f>IF('2NDGR'!E24=0,"",'2NDGR'!H24)</f>
        <v>A</v>
      </c>
      <c r="Q16">
        <f>IF('2NDGR'!E24=0,"",'2NDGR'!I24)</f>
        <v>3.6</v>
      </c>
      <c r="R16">
        <f>IF('2NDGR'!J24=0,0,'2NDGR'!J24)</f>
        <v>40</v>
      </c>
      <c r="S16">
        <f>IF('2NDGR'!J24=0,"",'2NDGR'!K24)</f>
        <v>25</v>
      </c>
      <c r="T16">
        <f>IF('2NDGR'!J24=0,"",'2NDGR'!L24)</f>
        <v>2.5</v>
      </c>
      <c r="U16" t="str">
        <f>IF('2NDGR'!J24=0,"",'2NDGR'!M24)</f>
        <v>B</v>
      </c>
      <c r="V16">
        <f>IF('2NDGR'!J24=0,"",'2NDGR'!N24)</f>
        <v>2.8</v>
      </c>
      <c r="W16">
        <f>IF('2NDGR'!O24=0,"",'2NDGR'!O24)</f>
        <v>33</v>
      </c>
      <c r="X16" t="str">
        <f>IF('2NDGR'!O24=0,"",'2NDGR'!R24)</f>
        <v>B</v>
      </c>
      <c r="Y16">
        <f>IF('2NDGR'!O24=0,"",'2NDGR'!S24)</f>
        <v>2.8</v>
      </c>
      <c r="Z16" t="str">
        <f t="shared" si="25"/>
        <v/>
      </c>
      <c r="AA16">
        <f t="shared" si="1"/>
        <v>208105</v>
      </c>
      <c r="AB16" t="str">
        <f t="shared" si="2"/>
        <v>COMP. NEPALI</v>
      </c>
      <c r="AC16">
        <f>IF('2NDGR'!T24=0,0,'2NDGR'!T24)</f>
        <v>10</v>
      </c>
      <c r="AD16">
        <f>IF('2NDGR'!T24=0,"",'2NDGR'!U24)</f>
        <v>8</v>
      </c>
      <c r="AE16">
        <f>IF('2NDGR'!T24=0,"",'2NDGR'!V24)</f>
        <v>2.5</v>
      </c>
      <c r="AF16" t="str">
        <f>IF('2NDGR'!T24=0,"",'2NDGR'!W24)</f>
        <v>A</v>
      </c>
      <c r="AG16">
        <f>IF('2NDGR'!T24=0,"",'2NDGR'!X24)</f>
        <v>3.6</v>
      </c>
      <c r="AH16">
        <f>IF('2NDGR'!Y24=0,0,'2NDGR'!Y24)</f>
        <v>40</v>
      </c>
      <c r="AI16">
        <f>IF('2NDGR'!Y24=0,"",'2NDGR'!Z24)</f>
        <v>25</v>
      </c>
      <c r="AJ16">
        <f>IF('2NDGR'!Y24=0,"",'2NDGR'!AA24)</f>
        <v>2.5</v>
      </c>
      <c r="AK16" t="str">
        <f>IF('2NDGR'!Y24=0,"",'2NDGR'!AB24)</f>
        <v>B</v>
      </c>
      <c r="AL16">
        <f>IF('2NDGR'!Y24=0,"",'2NDGR'!AC24)</f>
        <v>2.8</v>
      </c>
      <c r="AM16">
        <f>IF('2NDGR'!AD24=0,"",'2NDGR'!AD24)</f>
        <v>33</v>
      </c>
      <c r="AN16" t="str">
        <f>IF('2NDGR'!AD24=0,"",'2NDGR'!AG24)</f>
        <v>B</v>
      </c>
      <c r="AO16">
        <f>IF('2NDGR'!AD24=0,"",'2NDGR'!AH24)</f>
        <v>2.8</v>
      </c>
      <c r="AP16" t="str">
        <f t="shared" si="3"/>
        <v/>
      </c>
      <c r="AQ16">
        <f t="shared" si="4"/>
        <v>208110</v>
      </c>
      <c r="AR16" t="str">
        <f t="shared" si="5"/>
        <v>COMP. MATHEMATICS</v>
      </c>
      <c r="AS16">
        <f>IF('2NDGR'!AI24=0,0,'2NDGR'!AI24)</f>
        <v>10</v>
      </c>
      <c r="AT16">
        <f>IF('2NDGR'!AI24=0,"",'2NDGR'!AJ24)</f>
        <v>9</v>
      </c>
      <c r="AU16">
        <f>IF('2NDGR'!AI24=0,"",'2NDGR'!AK24)</f>
        <v>2.5</v>
      </c>
      <c r="AV16" t="str">
        <f>IF('2NDGR'!AI24=0,"",'2NDGR'!AL24)</f>
        <v>A+</v>
      </c>
      <c r="AW16">
        <f>IF('2NDGR'!AI24=0,"",'2NDGR'!AM24)</f>
        <v>4</v>
      </c>
      <c r="AX16">
        <f>IF('2NDGR'!AN24=0,0,'2NDGR'!AN24)</f>
        <v>40</v>
      </c>
      <c r="AY16">
        <f>IF('2NDGR'!AN24=0,"",'2NDGR'!AO24)</f>
        <v>24</v>
      </c>
      <c r="AZ16">
        <f>IF('2NDGR'!AN24=0,"",'2NDGR'!AP24)</f>
        <v>2.5</v>
      </c>
      <c r="BA16" t="str">
        <f>IF('2NDGR'!AN24=0,"",'2NDGR'!AQ24)</f>
        <v>B</v>
      </c>
      <c r="BB16">
        <f>IF('2NDGR'!AN24=0,"",'2NDGR'!AR24)</f>
        <v>2.8</v>
      </c>
      <c r="BC16">
        <f>IF('2NDGR'!AS24=0,"",'2NDGR'!AS24)</f>
        <v>33</v>
      </c>
      <c r="BD16" t="str">
        <f>IF('2NDGR'!AS24=0,"",'2NDGR'!AV24)</f>
        <v>B</v>
      </c>
      <c r="BE16">
        <f>IF('2NDGR'!AS24=0,"",'2NDGR'!AW24)</f>
        <v>2.8</v>
      </c>
      <c r="BF16" t="str">
        <f t="shared" si="6"/>
        <v/>
      </c>
      <c r="BG16">
        <f t="shared" si="7"/>
        <v>208115</v>
      </c>
      <c r="BH16" t="str">
        <f t="shared" si="8"/>
        <v>SCIENCE AND TECHNOLOGY</v>
      </c>
      <c r="BI16">
        <f>IF('2NDGR'!AX24=0,0,'2NDGR'!AX24)</f>
        <v>10</v>
      </c>
      <c r="BJ16">
        <f>IF('2NDGR'!AX24=0,"",'2NDGR'!AY24)</f>
        <v>7</v>
      </c>
      <c r="BK16">
        <f>IF('2NDGR'!AX24=0,"",'2NDGR'!AZ24)</f>
        <v>2.5</v>
      </c>
      <c r="BL16" t="str">
        <f>IF('2NDGR'!AX24=0,"",'2NDGR'!BA24)</f>
        <v>B+</v>
      </c>
      <c r="BM16">
        <f>IF('2NDGR'!AX24=0,"",'2NDGR'!BB24)</f>
        <v>3.2</v>
      </c>
      <c r="BN16">
        <f>IF('2NDGR'!BC24=0,0,'2NDGR'!BC24)</f>
        <v>40</v>
      </c>
      <c r="BO16">
        <f>IF('2NDGR'!BC24=0,"",'2NDGR'!BD24)</f>
        <v>24</v>
      </c>
      <c r="BP16">
        <f>IF('2NDGR'!BC24=0,"",'2NDGR'!BE24)</f>
        <v>2.5</v>
      </c>
      <c r="BQ16" t="str">
        <f>IF('2NDGR'!BC24=0,"",'2NDGR'!BF24)</f>
        <v>B</v>
      </c>
      <c r="BR16">
        <f>IF('2NDGR'!BC24=0,"",'2NDGR'!BG24)</f>
        <v>2.8</v>
      </c>
      <c r="BS16">
        <f>IF('2NDGR'!BH24=0,"",'2NDGR'!BH24)</f>
        <v>31</v>
      </c>
      <c r="BT16" t="str">
        <f>IF('2NDGR'!BH24=0,"",'2NDGR'!BK24)</f>
        <v>B</v>
      </c>
      <c r="BU16">
        <f>IF('2NDGR'!BH24=0,"",'2NDGR'!BL24)</f>
        <v>2.8</v>
      </c>
      <c r="BV16" t="str">
        <f t="shared" si="9"/>
        <v/>
      </c>
      <c r="BW16">
        <f t="shared" si="10"/>
        <v>208120</v>
      </c>
      <c r="BX16" t="str">
        <f t="shared" si="11"/>
        <v>SOCIAL STUDIES</v>
      </c>
      <c r="BY16">
        <f>IF('2NDGR'!BM24=0,0,'2NDGR'!BM24)</f>
        <v>10</v>
      </c>
      <c r="BZ16">
        <f>IF('2NDGR'!BM24=0,"",'2NDGR'!BN24)</f>
        <v>8</v>
      </c>
      <c r="CA16">
        <f>IF('2NDGR'!BM24=0,"",'2NDGR'!BO24)</f>
        <v>2.5</v>
      </c>
      <c r="CB16" t="str">
        <f>IF('2NDGR'!BM24=0,"",'2NDGR'!BP24)</f>
        <v>A</v>
      </c>
      <c r="CC16">
        <f>IF('2NDGR'!BM24=0,"",'2NDGR'!BQ24)</f>
        <v>3.6</v>
      </c>
      <c r="CD16">
        <f>IF('2NDGR'!BR24=0,0,'2NDGR'!BR24)</f>
        <v>40</v>
      </c>
      <c r="CE16">
        <f>IF('2NDGR'!BR24=0,"",'2NDGR'!BS24)</f>
        <v>25</v>
      </c>
      <c r="CF16">
        <f>IF('2NDGR'!BR24=0,"",'2NDGR'!BT24)</f>
        <v>2.5</v>
      </c>
      <c r="CG16" t="str">
        <f>IF('2NDGR'!BR24=0,"",'2NDGR'!BU24)</f>
        <v>B</v>
      </c>
      <c r="CH16">
        <f>IF('2NDGR'!BR24=0,"",'2NDGR'!BV24)</f>
        <v>2.8</v>
      </c>
      <c r="CI16">
        <f>IF('2NDGR'!BW24=0, "", '2NDGR'!BW24)</f>
        <v>33</v>
      </c>
      <c r="CJ16" t="str">
        <f>IF('2NDGR'!BW24=0, "", '2NDGR'!BZ24)</f>
        <v>B</v>
      </c>
      <c r="CK16">
        <f>IF('2NDGR'!BW24=0, "", '2NDGR'!CA24)</f>
        <v>2.8</v>
      </c>
      <c r="CL16" t="str">
        <f t="shared" si="12"/>
        <v/>
      </c>
      <c r="CM16">
        <f t="shared" si="13"/>
        <v>208125</v>
      </c>
      <c r="CN16" t="str">
        <f t="shared" si="14"/>
        <v>GK</v>
      </c>
      <c r="CO16">
        <f>IF('2NDGR'!CB24=0,0,'2NDGR'!CB24)</f>
        <v>5</v>
      </c>
      <c r="CP16">
        <f>IF('2NDGR'!CB24=0, "", '2NDGR'!CC24)</f>
        <v>4</v>
      </c>
      <c r="CQ16">
        <f>IF('2NDGR'!CB24=0, "", '2NDGR'!CD24)</f>
        <v>2</v>
      </c>
      <c r="CR16" t="str">
        <f>IF('2NDGR'!CB24=0, "", '2NDGR'!CE24)</f>
        <v>A</v>
      </c>
      <c r="CS16">
        <f>IF('2NDGR'!CB24=0, "", '2NDGR'!CF24)</f>
        <v>3.6</v>
      </c>
      <c r="CT16">
        <f>IF('2NDGR'!CG24=0, 0, '2NDGR'!CG24)</f>
        <v>20</v>
      </c>
      <c r="CU16">
        <f>IF('2NDGR'!CG24=0, "", '2NDGR'!CH24)</f>
        <v>18</v>
      </c>
      <c r="CV16">
        <f>IF('2NDGR'!CG24=0, "", '2NDGR'!CI24)</f>
        <v>2</v>
      </c>
      <c r="CW16" t="str">
        <f>IF('2NDGR'!CG24=0, "", '2NDGR'!CJ24)</f>
        <v>A+</v>
      </c>
      <c r="CX16">
        <f>IF('2NDGR'!CG24=0, "", '2NDGR'!CK24)</f>
        <v>4</v>
      </c>
      <c r="CY16">
        <f>IF('2NDGR'!CL24=0, "", '2NDGR'!CL24)</f>
        <v>22</v>
      </c>
      <c r="CZ16" t="str">
        <f>IF('2NDGR'!CL24=0, "", '2NDGR'!CO24)</f>
        <v>A</v>
      </c>
      <c r="DA16">
        <f>IF('2NDGR'!CL24=0, "", '2NDGR'!CP24)</f>
        <v>3.6</v>
      </c>
      <c r="DB16" t="str">
        <f t="shared" si="15"/>
        <v/>
      </c>
      <c r="DC16">
        <f t="shared" si="16"/>
        <v>208130</v>
      </c>
      <c r="DD16" t="str">
        <f t="shared" si="17"/>
        <v>ORAL</v>
      </c>
      <c r="DE16">
        <f>IF('2NDGR'!CQ24=0,0,'2NDGR'!CQ24)</f>
        <v>5</v>
      </c>
      <c r="DF16">
        <f>IF('2NDGR'!CQ24=0,"", '2NDGR'!CR24)</f>
        <v>5</v>
      </c>
      <c r="DG16">
        <f>IF('2NDGR'!CQ24=0,"", '2NDGR'!CS24)</f>
        <v>2</v>
      </c>
      <c r="DH16" t="str">
        <f>IF('2NDGR'!CQ24=0,"", '2NDGR'!CT24)</f>
        <v>A+</v>
      </c>
      <c r="DI16">
        <f>IF('2NDGR'!CQ24=0,"", '2NDGR'!CU24)</f>
        <v>4</v>
      </c>
      <c r="DJ16">
        <f>IF('2NDGR'!CV24=0,0, '2NDGR'!CV24)</f>
        <v>20</v>
      </c>
      <c r="DK16">
        <f>IF('2NDGR'!CV24=0, "", '2NDGR'!CW24)</f>
        <v>18</v>
      </c>
      <c r="DL16">
        <f>IF('2NDGR'!CV24=0, "", '2NDGR'!CX24)</f>
        <v>2</v>
      </c>
      <c r="DM16" t="str">
        <f>IF('2NDGR'!CV24=0, "", '2NDGR'!CY24)</f>
        <v>A+</v>
      </c>
      <c r="DN16">
        <f>IF('2NDGR'!CV24=0, "", '2NDGR'!CZ24)</f>
        <v>4</v>
      </c>
      <c r="DO16">
        <f>IF('2NDGR'!DA24=0,"", '2NDGR'!DA24)</f>
        <v>23</v>
      </c>
      <c r="DP16" t="str">
        <f>IF('2NDGR'!DA24=0,"", '2NDGR'!DD24)</f>
        <v>A+</v>
      </c>
      <c r="DQ16">
        <f>IF('2NDGR'!DA24=0,"", '2NDGR'!DE24)</f>
        <v>4</v>
      </c>
      <c r="DR16" t="str">
        <f t="shared" si="18"/>
        <v/>
      </c>
      <c r="DS16">
        <f t="shared" si="19"/>
        <v>208135</v>
      </c>
      <c r="DT16" t="str">
        <f t="shared" si="26"/>
        <v>WORKSHEET</v>
      </c>
      <c r="DU16">
        <f>IF('2NDGR'!DF24=0,0, '2NDGR'!DF24)</f>
        <v>5</v>
      </c>
      <c r="DV16">
        <f>IF('2NDGR'!DF24=0,"", '2NDGR'!DG24)</f>
        <v>3</v>
      </c>
      <c r="DW16">
        <f>IF('2NDGR'!DF24=0,"",'2NDGR'!DH24)</f>
        <v>2</v>
      </c>
      <c r="DX16" t="str">
        <f>IF('2NDGR'!DF24=0,"",'2NDGR'!DI24)</f>
        <v>B</v>
      </c>
      <c r="DY16">
        <f>IF('2NDGR'!DF24=0,"",'2NDGR'!DJ24)</f>
        <v>2.8</v>
      </c>
      <c r="DZ16">
        <f>IF('2NDGR'!DK24=0,0, '2NDGR'!DK24)</f>
        <v>20</v>
      </c>
      <c r="EA16">
        <f>IF('2NDGR'!DK24=0,"", '2NDGR'!DL24)</f>
        <v>18</v>
      </c>
      <c r="EB16">
        <f>IF('2NDGR'!DK24=0,"", '2NDGR'!DM24)</f>
        <v>2</v>
      </c>
      <c r="EC16" t="str">
        <f>IF('2NDGR'!DK24=0,"", '2NDGR'!DN24)</f>
        <v>A+</v>
      </c>
      <c r="ED16">
        <f>IF('2NDGR'!DK24=0,"", '2NDGR'!DO24)</f>
        <v>4</v>
      </c>
      <c r="EE16">
        <f>IF('2NDGR'!DP24=0,"", '2NDGR'!DP24)</f>
        <v>21</v>
      </c>
      <c r="EF16" t="str">
        <f>IF('2NDGR'!DP24=0,"", '2NDGR'!DS24)</f>
        <v>A</v>
      </c>
      <c r="EG16">
        <f>IF('2NDGR'!DP24=0,"", '2NDGR'!DT24)</f>
        <v>3.6</v>
      </c>
      <c r="EH16" t="str">
        <f t="shared" si="20"/>
        <v/>
      </c>
      <c r="EI16" s="17">
        <f>'1STML'!AK24</f>
        <v>2001</v>
      </c>
      <c r="EJ16" s="17">
        <f>'1STML'!AL24</f>
        <v>307.85000000000002</v>
      </c>
      <c r="EK16" s="17" t="str">
        <f>'1STML'!AM24</f>
        <v>PASS</v>
      </c>
      <c r="EL16">
        <f>'1STML'!AN24</f>
        <v>1</v>
      </c>
      <c r="EM16" s="17">
        <f>'2NDGR'!DY24</f>
        <v>3.37</v>
      </c>
      <c r="EN16">
        <f>'2NDGR'!EA24</f>
        <v>6</v>
      </c>
      <c r="EO16">
        <f>'2NDGR'!EB24</f>
        <v>55</v>
      </c>
      <c r="EP16" t="str">
        <f t="shared" si="21"/>
        <v>VERY GOOD</v>
      </c>
      <c r="EQ16" t="str">
        <f t="shared" si="22"/>
        <v>70-79</v>
      </c>
    </row>
    <row r="17" spans="1:147">
      <c r="A17">
        <f>'1ST'!A26</f>
        <v>16</v>
      </c>
      <c r="B17" t="str">
        <f>'1ST'!B26</f>
        <v>ST0790114</v>
      </c>
      <c r="C17">
        <f>'1ST'!C26</f>
        <v>200216</v>
      </c>
      <c r="D17" t="str">
        <f>'1ST'!D26</f>
        <v>PRINSEK LIMBU</v>
      </c>
      <c r="E17">
        <f>SUB!$B$4</f>
        <v>35</v>
      </c>
      <c r="F17" t="str">
        <f>SUB!$B$5</f>
        <v>KG</v>
      </c>
      <c r="G17" s="24" t="str">
        <f t="shared" si="0"/>
        <v>ANNAPURNA</v>
      </c>
      <c r="H17" t="str">
        <f>SUB!$D$3</f>
        <v>SECOND TERMINAL EXAMINATION 2080</v>
      </c>
      <c r="I17" t="str">
        <f>STD!F17</f>
        <v>ENGLISH MEDIUM</v>
      </c>
      <c r="J17" s="7">
        <f>STD!R17</f>
        <v>0</v>
      </c>
      <c r="K17">
        <f t="shared" si="23"/>
        <v>208101</v>
      </c>
      <c r="L17" t="str">
        <f t="shared" si="24"/>
        <v>COMP. ENGLISH</v>
      </c>
      <c r="M17">
        <f>IF('2NDGR'!E25=0,0,'2NDGR'!E25)</f>
        <v>10</v>
      </c>
      <c r="N17">
        <f>IF('2NDGR'!E25=0,"",'2NDGR'!F25)</f>
        <v>4</v>
      </c>
      <c r="O17">
        <f>IF('2NDGR'!E25=0,"",'2NDGR'!G25)</f>
        <v>2.5</v>
      </c>
      <c r="P17" t="str">
        <f>IF('2NDGR'!E25=0,"",'2NDGR'!H25)</f>
        <v>C</v>
      </c>
      <c r="Q17">
        <f>IF('2NDGR'!E25=0,"",'2NDGR'!I25)</f>
        <v>2</v>
      </c>
      <c r="R17">
        <f>IF('2NDGR'!J25=0,0,'2NDGR'!J25)</f>
        <v>40</v>
      </c>
      <c r="S17">
        <f>IF('2NDGR'!J25=0,"",'2NDGR'!K25)</f>
        <v>25</v>
      </c>
      <c r="T17">
        <f>IF('2NDGR'!J25=0,"",'2NDGR'!L25)</f>
        <v>2.5</v>
      </c>
      <c r="U17" t="str">
        <f>IF('2NDGR'!J25=0,"",'2NDGR'!M25)</f>
        <v>B</v>
      </c>
      <c r="V17">
        <f>IF('2NDGR'!J25=0,"",'2NDGR'!N25)</f>
        <v>2.8</v>
      </c>
      <c r="W17">
        <f>IF('2NDGR'!O25=0,"",'2NDGR'!O25)</f>
        <v>29</v>
      </c>
      <c r="X17" t="str">
        <f>IF('2NDGR'!O25=0,"",'2NDGR'!R25)</f>
        <v>C+</v>
      </c>
      <c r="Y17">
        <f>IF('2NDGR'!O25=0,"",'2NDGR'!S25)</f>
        <v>2.4</v>
      </c>
      <c r="Z17" t="str">
        <f t="shared" si="25"/>
        <v/>
      </c>
      <c r="AA17">
        <f t="shared" si="1"/>
        <v>208105</v>
      </c>
      <c r="AB17" t="str">
        <f t="shared" si="2"/>
        <v>COMP. NEPALI</v>
      </c>
      <c r="AC17">
        <f>IF('2NDGR'!T25=0,0,'2NDGR'!T25)</f>
        <v>10</v>
      </c>
      <c r="AD17">
        <f>IF('2NDGR'!T25=0,"",'2NDGR'!U25)</f>
        <v>3</v>
      </c>
      <c r="AE17">
        <f>IF('2NDGR'!T25=0,"",'2NDGR'!V25)</f>
        <v>2.5</v>
      </c>
      <c r="AF17" t="str">
        <f>IF('2NDGR'!T25=0,"",'2NDGR'!W25)</f>
        <v>NG</v>
      </c>
      <c r="AG17">
        <f>IF('2NDGR'!T25=0,"",'2NDGR'!X25)</f>
        <v>0</v>
      </c>
      <c r="AH17">
        <f>IF('2NDGR'!Y25=0,0,'2NDGR'!Y25)</f>
        <v>40</v>
      </c>
      <c r="AI17">
        <f>IF('2NDGR'!Y25=0,"",'2NDGR'!Z25)</f>
        <v>23</v>
      </c>
      <c r="AJ17">
        <f>IF('2NDGR'!Y25=0,"",'2NDGR'!AA25)</f>
        <v>2.5</v>
      </c>
      <c r="AK17" t="str">
        <f>IF('2NDGR'!Y25=0,"",'2NDGR'!AB25)</f>
        <v>C+</v>
      </c>
      <c r="AL17">
        <f>IF('2NDGR'!Y25=0,"",'2NDGR'!AC25)</f>
        <v>2.4</v>
      </c>
      <c r="AM17">
        <f>IF('2NDGR'!AD25=0,"",'2NDGR'!AD25)</f>
        <v>26</v>
      </c>
      <c r="AN17" t="str">
        <f>IF('2NDGR'!AD25=0,"",'2NDGR'!AG25)</f>
        <v>C+</v>
      </c>
      <c r="AO17">
        <f>IF('2NDGR'!AD25=0,"",'2NDGR'!AH25)</f>
        <v>2.4</v>
      </c>
      <c r="AP17" t="str">
        <f t="shared" si="3"/>
        <v xml:space="preserve"> *</v>
      </c>
      <c r="AQ17">
        <f t="shared" si="4"/>
        <v>208110</v>
      </c>
      <c r="AR17" t="str">
        <f t="shared" si="5"/>
        <v>COMP. MATHEMATICS</v>
      </c>
      <c r="AS17">
        <f>IF('2NDGR'!AI25=0,0,'2NDGR'!AI25)</f>
        <v>10</v>
      </c>
      <c r="AT17">
        <f>IF('2NDGR'!AI25=0,"",'2NDGR'!AJ25)</f>
        <v>4</v>
      </c>
      <c r="AU17">
        <f>IF('2NDGR'!AI25=0,"",'2NDGR'!AK25)</f>
        <v>2.5</v>
      </c>
      <c r="AV17" t="str">
        <f>IF('2NDGR'!AI25=0,"",'2NDGR'!AL25)</f>
        <v>C</v>
      </c>
      <c r="AW17">
        <f>IF('2NDGR'!AI25=0,"",'2NDGR'!AM25)</f>
        <v>2</v>
      </c>
      <c r="AX17">
        <f>IF('2NDGR'!AN25=0,0,'2NDGR'!AN25)</f>
        <v>40</v>
      </c>
      <c r="AY17">
        <f>IF('2NDGR'!AN25=0,"",'2NDGR'!AO25)</f>
        <v>20</v>
      </c>
      <c r="AZ17">
        <f>IF('2NDGR'!AN25=0,"",'2NDGR'!AP25)</f>
        <v>2.5</v>
      </c>
      <c r="BA17" t="str">
        <f>IF('2NDGR'!AN25=0,"",'2NDGR'!AQ25)</f>
        <v>C+</v>
      </c>
      <c r="BB17">
        <f>IF('2NDGR'!AN25=0,"",'2NDGR'!AR25)</f>
        <v>2.4</v>
      </c>
      <c r="BC17">
        <f>IF('2NDGR'!AS25=0,"",'2NDGR'!AS25)</f>
        <v>24</v>
      </c>
      <c r="BD17" t="str">
        <f>IF('2NDGR'!AS25=0,"",'2NDGR'!AV25)</f>
        <v>C</v>
      </c>
      <c r="BE17">
        <f>IF('2NDGR'!AS25=0,"",'2NDGR'!AW25)</f>
        <v>2</v>
      </c>
      <c r="BF17" t="str">
        <f t="shared" si="6"/>
        <v/>
      </c>
      <c r="BG17">
        <f t="shared" si="7"/>
        <v>208115</v>
      </c>
      <c r="BH17" t="str">
        <f t="shared" si="8"/>
        <v>SCIENCE AND TECHNOLOGY</v>
      </c>
      <c r="BI17">
        <f>IF('2NDGR'!AX25=0,0,'2NDGR'!AX25)</f>
        <v>10</v>
      </c>
      <c r="BJ17">
        <f>IF('2NDGR'!AX25=0,"",'2NDGR'!AY25)</f>
        <v>3</v>
      </c>
      <c r="BK17">
        <f>IF('2NDGR'!AX25=0,"",'2NDGR'!AZ25)</f>
        <v>2.5</v>
      </c>
      <c r="BL17" t="str">
        <f>IF('2NDGR'!AX25=0,"",'2NDGR'!BA25)</f>
        <v>NG</v>
      </c>
      <c r="BM17">
        <f>IF('2NDGR'!AX25=0,"",'2NDGR'!BB25)</f>
        <v>0</v>
      </c>
      <c r="BN17">
        <f>IF('2NDGR'!BC25=0,0,'2NDGR'!BC25)</f>
        <v>40</v>
      </c>
      <c r="BO17">
        <f>IF('2NDGR'!BC25=0,"",'2NDGR'!BD25)</f>
        <v>20</v>
      </c>
      <c r="BP17">
        <f>IF('2NDGR'!BC25=0,"",'2NDGR'!BE25)</f>
        <v>2.5</v>
      </c>
      <c r="BQ17" t="str">
        <f>IF('2NDGR'!BC25=0,"",'2NDGR'!BF25)</f>
        <v>C+</v>
      </c>
      <c r="BR17">
        <f>IF('2NDGR'!BC25=0,"",'2NDGR'!BG25)</f>
        <v>2.4</v>
      </c>
      <c r="BS17">
        <f>IF('2NDGR'!BH25=0,"",'2NDGR'!BH25)</f>
        <v>23</v>
      </c>
      <c r="BT17" t="str">
        <f>IF('2NDGR'!BH25=0,"",'2NDGR'!BK25)</f>
        <v>C</v>
      </c>
      <c r="BU17">
        <f>IF('2NDGR'!BH25=0,"",'2NDGR'!BL25)</f>
        <v>2</v>
      </c>
      <c r="BV17" t="str">
        <f t="shared" si="9"/>
        <v xml:space="preserve"> *</v>
      </c>
      <c r="BW17">
        <f t="shared" si="10"/>
        <v>208120</v>
      </c>
      <c r="BX17" t="str">
        <f t="shared" si="11"/>
        <v>SOCIAL STUDIES</v>
      </c>
      <c r="BY17">
        <f>IF('2NDGR'!BM25=0,0,'2NDGR'!BM25)</f>
        <v>10</v>
      </c>
      <c r="BZ17">
        <f>IF('2NDGR'!BM25=0,"",'2NDGR'!BN25)</f>
        <v>4</v>
      </c>
      <c r="CA17">
        <f>IF('2NDGR'!BM25=0,"",'2NDGR'!BO25)</f>
        <v>2.5</v>
      </c>
      <c r="CB17" t="str">
        <f>IF('2NDGR'!BM25=0,"",'2NDGR'!BP25)</f>
        <v>C</v>
      </c>
      <c r="CC17">
        <f>IF('2NDGR'!BM25=0,"",'2NDGR'!BQ25)</f>
        <v>2</v>
      </c>
      <c r="CD17">
        <f>IF('2NDGR'!BR25=0,0,'2NDGR'!BR25)</f>
        <v>40</v>
      </c>
      <c r="CE17">
        <f>IF('2NDGR'!BR25=0,"",'2NDGR'!BS25)</f>
        <v>23</v>
      </c>
      <c r="CF17">
        <f>IF('2NDGR'!BR25=0,"",'2NDGR'!BT25)</f>
        <v>2.5</v>
      </c>
      <c r="CG17" t="str">
        <f>IF('2NDGR'!BR25=0,"",'2NDGR'!BU25)</f>
        <v>C+</v>
      </c>
      <c r="CH17">
        <f>IF('2NDGR'!BR25=0,"",'2NDGR'!BV25)</f>
        <v>2.4</v>
      </c>
      <c r="CI17">
        <f>IF('2NDGR'!BW25=0, "", '2NDGR'!BW25)</f>
        <v>27</v>
      </c>
      <c r="CJ17" t="str">
        <f>IF('2NDGR'!BW25=0, "", '2NDGR'!BZ25)</f>
        <v>C+</v>
      </c>
      <c r="CK17">
        <f>IF('2NDGR'!BW25=0, "", '2NDGR'!CA25)</f>
        <v>2.4</v>
      </c>
      <c r="CL17" t="str">
        <f t="shared" si="12"/>
        <v/>
      </c>
      <c r="CM17">
        <f t="shared" si="13"/>
        <v>208125</v>
      </c>
      <c r="CN17" t="str">
        <f t="shared" si="14"/>
        <v>GK</v>
      </c>
      <c r="CO17">
        <f>IF('2NDGR'!CB25=0,0,'2NDGR'!CB25)</f>
        <v>5</v>
      </c>
      <c r="CP17">
        <f>IF('2NDGR'!CB25=0, "", '2NDGR'!CC25)</f>
        <v>2</v>
      </c>
      <c r="CQ17">
        <f>IF('2NDGR'!CB25=0, "", '2NDGR'!CD25)</f>
        <v>2</v>
      </c>
      <c r="CR17" t="str">
        <f>IF('2NDGR'!CB25=0, "", '2NDGR'!CE25)</f>
        <v>C</v>
      </c>
      <c r="CS17">
        <f>IF('2NDGR'!CB25=0, "", '2NDGR'!CF25)</f>
        <v>2</v>
      </c>
      <c r="CT17">
        <f>IF('2NDGR'!CG25=0, 0, '2NDGR'!CG25)</f>
        <v>20</v>
      </c>
      <c r="CU17">
        <f>IF('2NDGR'!CG25=0, "", '2NDGR'!CH25)</f>
        <v>8</v>
      </c>
      <c r="CV17">
        <f>IF('2NDGR'!CG25=0, "", '2NDGR'!CI25)</f>
        <v>2</v>
      </c>
      <c r="CW17" t="str">
        <f>IF('2NDGR'!CG25=0, "", '2NDGR'!CJ25)</f>
        <v>C</v>
      </c>
      <c r="CX17">
        <f>IF('2NDGR'!CG25=0, "", '2NDGR'!CK25)</f>
        <v>2</v>
      </c>
      <c r="CY17">
        <f>IF('2NDGR'!CL25=0, "", '2NDGR'!CL25)</f>
        <v>10</v>
      </c>
      <c r="CZ17" t="str">
        <f>IF('2NDGR'!CL25=0, "", '2NDGR'!CO25)</f>
        <v>C</v>
      </c>
      <c r="DA17">
        <f>IF('2NDGR'!CL25=0, "", '2NDGR'!CP25)</f>
        <v>2</v>
      </c>
      <c r="DB17" t="str">
        <f t="shared" si="15"/>
        <v/>
      </c>
      <c r="DC17">
        <f t="shared" si="16"/>
        <v>208130</v>
      </c>
      <c r="DD17" t="str">
        <f t="shared" si="17"/>
        <v>ORAL</v>
      </c>
      <c r="DE17">
        <f>IF('2NDGR'!CQ25=0,0,'2NDGR'!CQ25)</f>
        <v>5</v>
      </c>
      <c r="DF17">
        <f>IF('2NDGR'!CQ25=0,"", '2NDGR'!CR25)</f>
        <v>3</v>
      </c>
      <c r="DG17">
        <f>IF('2NDGR'!CQ25=0,"", '2NDGR'!CS25)</f>
        <v>2</v>
      </c>
      <c r="DH17" t="str">
        <f>IF('2NDGR'!CQ25=0,"", '2NDGR'!CT25)</f>
        <v>B</v>
      </c>
      <c r="DI17">
        <f>IF('2NDGR'!CQ25=0,"", '2NDGR'!CU25)</f>
        <v>2.8</v>
      </c>
      <c r="DJ17">
        <f>IF('2NDGR'!CV25=0,0, '2NDGR'!CV25)</f>
        <v>20</v>
      </c>
      <c r="DK17">
        <f>IF('2NDGR'!CV25=0, "", '2NDGR'!CW25)</f>
        <v>8</v>
      </c>
      <c r="DL17">
        <f>IF('2NDGR'!CV25=0, "", '2NDGR'!CX25)</f>
        <v>2</v>
      </c>
      <c r="DM17" t="str">
        <f>IF('2NDGR'!CV25=0, "", '2NDGR'!CY25)</f>
        <v>C</v>
      </c>
      <c r="DN17">
        <f>IF('2NDGR'!CV25=0, "", '2NDGR'!CZ25)</f>
        <v>2</v>
      </c>
      <c r="DO17">
        <f>IF('2NDGR'!DA25=0,"", '2NDGR'!DA25)</f>
        <v>11</v>
      </c>
      <c r="DP17" t="str">
        <f>IF('2NDGR'!DA25=0,"", '2NDGR'!DD25)</f>
        <v>C</v>
      </c>
      <c r="DQ17">
        <f>IF('2NDGR'!DA25=0,"", '2NDGR'!DE25)</f>
        <v>2</v>
      </c>
      <c r="DR17" t="str">
        <f t="shared" si="18"/>
        <v/>
      </c>
      <c r="DS17">
        <f t="shared" si="19"/>
        <v>208135</v>
      </c>
      <c r="DT17" t="str">
        <f t="shared" si="26"/>
        <v>WORKSHEET</v>
      </c>
      <c r="DU17">
        <f>IF('2NDGR'!DF25=0,0, '2NDGR'!DF25)</f>
        <v>5</v>
      </c>
      <c r="DV17">
        <f>IF('2NDGR'!DF25=0,"", '2NDGR'!DG25)</f>
        <v>1</v>
      </c>
      <c r="DW17">
        <f>IF('2NDGR'!DF25=0,"",'2NDGR'!DH25)</f>
        <v>2</v>
      </c>
      <c r="DX17" t="str">
        <f>IF('2NDGR'!DF25=0,"",'2NDGR'!DI25)</f>
        <v>NG</v>
      </c>
      <c r="DY17">
        <f>IF('2NDGR'!DF25=0,"",'2NDGR'!DJ25)</f>
        <v>0</v>
      </c>
      <c r="DZ17">
        <f>IF('2NDGR'!DK25=0,0, '2NDGR'!DK25)</f>
        <v>20</v>
      </c>
      <c r="EA17">
        <f>IF('2NDGR'!DK25=0,"", '2NDGR'!DL25)</f>
        <v>8</v>
      </c>
      <c r="EB17">
        <f>IF('2NDGR'!DK25=0,"", '2NDGR'!DM25)</f>
        <v>2</v>
      </c>
      <c r="EC17" t="str">
        <f>IF('2NDGR'!DK25=0,"", '2NDGR'!DN25)</f>
        <v>C</v>
      </c>
      <c r="ED17">
        <f>IF('2NDGR'!DK25=0,"", '2NDGR'!DO25)</f>
        <v>2</v>
      </c>
      <c r="EE17">
        <f>IF('2NDGR'!DP25=0,"", '2NDGR'!DP25)</f>
        <v>9</v>
      </c>
      <c r="EF17" t="str">
        <f>IF('2NDGR'!DP25=0,"", '2NDGR'!DS25)</f>
        <v>D</v>
      </c>
      <c r="EG17">
        <f>IF('2NDGR'!DP25=0,"", '2NDGR'!DT25)</f>
        <v>1.6</v>
      </c>
      <c r="EH17" t="str">
        <f t="shared" si="20"/>
        <v xml:space="preserve"> *</v>
      </c>
      <c r="EI17" s="17">
        <f>'1STML'!AK25</f>
        <v>1731</v>
      </c>
      <c r="EJ17" s="17">
        <f>'1STML'!AL25</f>
        <v>266.31</v>
      </c>
      <c r="EK17" s="17" t="str">
        <f>'1STML'!AM25</f>
        <v>PASS</v>
      </c>
      <c r="EL17">
        <f>'1STML'!AN25</f>
        <v>6</v>
      </c>
      <c r="EM17" s="17">
        <f>'2NDGR'!DY25</f>
        <v>0</v>
      </c>
      <c r="EN17">
        <f>'2NDGR'!EA25</f>
        <v>19</v>
      </c>
      <c r="EO17">
        <f>'2NDGR'!EB25</f>
        <v>34</v>
      </c>
      <c r="EP17" t="str">
        <f t="shared" si="21"/>
        <v>NOT GRADED</v>
      </c>
      <c r="EQ17" t="str">
        <f t="shared" si="22"/>
        <v>0-35</v>
      </c>
    </row>
    <row r="18" spans="1:147">
      <c r="A18">
        <f>'1ST'!A27</f>
        <v>17</v>
      </c>
      <c r="B18" t="str">
        <f>'1ST'!B27</f>
        <v>ST0800219</v>
      </c>
      <c r="C18">
        <f>'1ST'!C27</f>
        <v>200217</v>
      </c>
      <c r="D18" t="str">
        <f>'1ST'!D27</f>
        <v>PRITISAN RAI</v>
      </c>
      <c r="E18">
        <f>SUB!$B$4</f>
        <v>35</v>
      </c>
      <c r="F18" t="str">
        <f>SUB!$B$5</f>
        <v>KG</v>
      </c>
      <c r="G18" s="24" t="str">
        <f t="shared" si="0"/>
        <v>ANNAPURNA</v>
      </c>
      <c r="H18" t="str">
        <f>SUB!$D$3</f>
        <v>SECOND TERMINAL EXAMINATION 2080</v>
      </c>
      <c r="I18" t="str">
        <f>STD!F18</f>
        <v>ENGLISH MEDIUM</v>
      </c>
      <c r="J18" s="7">
        <f>STD!R18</f>
        <v>0</v>
      </c>
      <c r="K18">
        <f t="shared" si="23"/>
        <v>208101</v>
      </c>
      <c r="L18" t="str">
        <f t="shared" si="24"/>
        <v>COMP. ENGLISH</v>
      </c>
      <c r="M18">
        <f>IF('2NDGR'!E26=0,0,'2NDGR'!E26)</f>
        <v>10</v>
      </c>
      <c r="N18">
        <f>IF('2NDGR'!E26=0,"",'2NDGR'!F26)</f>
        <v>3</v>
      </c>
      <c r="O18">
        <f>IF('2NDGR'!E26=0,"",'2NDGR'!G26)</f>
        <v>2.5</v>
      </c>
      <c r="P18" t="str">
        <f>IF('2NDGR'!E26=0,"",'2NDGR'!H26)</f>
        <v>NG</v>
      </c>
      <c r="Q18">
        <f>IF('2NDGR'!E26=0,"",'2NDGR'!I26)</f>
        <v>0</v>
      </c>
      <c r="R18">
        <f>IF('2NDGR'!J26=0,0,'2NDGR'!J26)</f>
        <v>40</v>
      </c>
      <c r="S18">
        <f>IF('2NDGR'!J26=0,"",'2NDGR'!K26)</f>
        <v>23</v>
      </c>
      <c r="T18">
        <f>IF('2NDGR'!J26=0,"",'2NDGR'!L26)</f>
        <v>2.5</v>
      </c>
      <c r="U18" t="str">
        <f>IF('2NDGR'!J26=0,"",'2NDGR'!M26)</f>
        <v>C+</v>
      </c>
      <c r="V18">
        <f>IF('2NDGR'!J26=0,"",'2NDGR'!N26)</f>
        <v>2.4</v>
      </c>
      <c r="W18">
        <f>IF('2NDGR'!O26=0,"",'2NDGR'!O26)</f>
        <v>26</v>
      </c>
      <c r="X18" t="str">
        <f>IF('2NDGR'!O26=0,"",'2NDGR'!R26)</f>
        <v>C+</v>
      </c>
      <c r="Y18">
        <f>IF('2NDGR'!O26=0,"",'2NDGR'!S26)</f>
        <v>2.4</v>
      </c>
      <c r="Z18" t="str">
        <f t="shared" si="25"/>
        <v xml:space="preserve"> *</v>
      </c>
      <c r="AA18">
        <f t="shared" si="1"/>
        <v>208105</v>
      </c>
      <c r="AB18" t="str">
        <f t="shared" si="2"/>
        <v>COMP. NEPALI</v>
      </c>
      <c r="AC18">
        <f>IF('2NDGR'!T26=0,0,'2NDGR'!T26)</f>
        <v>10</v>
      </c>
      <c r="AD18">
        <f>IF('2NDGR'!T26=0,"",'2NDGR'!U26)</f>
        <v>5</v>
      </c>
      <c r="AE18">
        <f>IF('2NDGR'!T26=0,"",'2NDGR'!V26)</f>
        <v>2.5</v>
      </c>
      <c r="AF18" t="str">
        <f>IF('2NDGR'!T26=0,"",'2NDGR'!W26)</f>
        <v>C+</v>
      </c>
      <c r="AG18">
        <f>IF('2NDGR'!T26=0,"",'2NDGR'!X26)</f>
        <v>2.4</v>
      </c>
      <c r="AH18">
        <f>IF('2NDGR'!Y26=0,0,'2NDGR'!Y26)</f>
        <v>40</v>
      </c>
      <c r="AI18">
        <f>IF('2NDGR'!Y26=0,"",'2NDGR'!Z26)</f>
        <v>24</v>
      </c>
      <c r="AJ18">
        <f>IF('2NDGR'!Y26=0,"",'2NDGR'!AA26)</f>
        <v>2.5</v>
      </c>
      <c r="AK18" t="str">
        <f>IF('2NDGR'!Y26=0,"",'2NDGR'!AB26)</f>
        <v>B</v>
      </c>
      <c r="AL18">
        <f>IF('2NDGR'!Y26=0,"",'2NDGR'!AC26)</f>
        <v>2.8</v>
      </c>
      <c r="AM18">
        <f>IF('2NDGR'!AD26=0,"",'2NDGR'!AD26)</f>
        <v>29</v>
      </c>
      <c r="AN18" t="str">
        <f>IF('2NDGR'!AD26=0,"",'2NDGR'!AG26)</f>
        <v>C+</v>
      </c>
      <c r="AO18">
        <f>IF('2NDGR'!AD26=0,"",'2NDGR'!AH26)</f>
        <v>2.4</v>
      </c>
      <c r="AP18" t="str">
        <f t="shared" si="3"/>
        <v/>
      </c>
      <c r="AQ18">
        <f t="shared" si="4"/>
        <v>208110</v>
      </c>
      <c r="AR18" t="str">
        <f t="shared" si="5"/>
        <v>COMP. MATHEMATICS</v>
      </c>
      <c r="AS18">
        <f>IF('2NDGR'!AI26=0,0,'2NDGR'!AI26)</f>
        <v>10</v>
      </c>
      <c r="AT18">
        <f>IF('2NDGR'!AI26=0,"",'2NDGR'!AJ26)</f>
        <v>5</v>
      </c>
      <c r="AU18">
        <f>IF('2NDGR'!AI26=0,"",'2NDGR'!AK26)</f>
        <v>2.5</v>
      </c>
      <c r="AV18" t="str">
        <f>IF('2NDGR'!AI26=0,"",'2NDGR'!AL26)</f>
        <v>C+</v>
      </c>
      <c r="AW18">
        <f>IF('2NDGR'!AI26=0,"",'2NDGR'!AM26)</f>
        <v>2.4</v>
      </c>
      <c r="AX18">
        <f>IF('2NDGR'!AN26=0,0,'2NDGR'!AN26)</f>
        <v>40</v>
      </c>
      <c r="AY18">
        <f>IF('2NDGR'!AN26=0,"",'2NDGR'!AO26)</f>
        <v>21</v>
      </c>
      <c r="AZ18">
        <f>IF('2NDGR'!AN26=0,"",'2NDGR'!AP26)</f>
        <v>2.5</v>
      </c>
      <c r="BA18" t="str">
        <f>IF('2NDGR'!AN26=0,"",'2NDGR'!AQ26)</f>
        <v>C+</v>
      </c>
      <c r="BB18">
        <f>IF('2NDGR'!AN26=0,"",'2NDGR'!AR26)</f>
        <v>2.4</v>
      </c>
      <c r="BC18">
        <f>IF('2NDGR'!AS26=0,"",'2NDGR'!AS26)</f>
        <v>26</v>
      </c>
      <c r="BD18" t="str">
        <f>IF('2NDGR'!AS26=0,"",'2NDGR'!AV26)</f>
        <v>C+</v>
      </c>
      <c r="BE18">
        <f>IF('2NDGR'!AS26=0,"",'2NDGR'!AW26)</f>
        <v>2.4</v>
      </c>
      <c r="BF18" t="str">
        <f t="shared" si="6"/>
        <v/>
      </c>
      <c r="BG18">
        <f t="shared" si="7"/>
        <v>208115</v>
      </c>
      <c r="BH18" t="str">
        <f t="shared" si="8"/>
        <v>SCIENCE AND TECHNOLOGY</v>
      </c>
      <c r="BI18">
        <f>IF('2NDGR'!AX26=0,0,'2NDGR'!AX26)</f>
        <v>10</v>
      </c>
      <c r="BJ18">
        <f>IF('2NDGR'!AX26=0,"",'2NDGR'!AY26)</f>
        <v>3</v>
      </c>
      <c r="BK18">
        <f>IF('2NDGR'!AX26=0,"",'2NDGR'!AZ26)</f>
        <v>2.5</v>
      </c>
      <c r="BL18" t="str">
        <f>IF('2NDGR'!AX26=0,"",'2NDGR'!BA26)</f>
        <v>NG</v>
      </c>
      <c r="BM18">
        <f>IF('2NDGR'!AX26=0,"",'2NDGR'!BB26)</f>
        <v>0</v>
      </c>
      <c r="BN18">
        <f>IF('2NDGR'!BC26=0,0,'2NDGR'!BC26)</f>
        <v>40</v>
      </c>
      <c r="BO18">
        <f>IF('2NDGR'!BC26=0,"",'2NDGR'!BD26)</f>
        <v>20</v>
      </c>
      <c r="BP18">
        <f>IF('2NDGR'!BC26=0,"",'2NDGR'!BE26)</f>
        <v>2.5</v>
      </c>
      <c r="BQ18" t="str">
        <f>IF('2NDGR'!BC26=0,"",'2NDGR'!BF26)</f>
        <v>C+</v>
      </c>
      <c r="BR18">
        <f>IF('2NDGR'!BC26=0,"",'2NDGR'!BG26)</f>
        <v>2.4</v>
      </c>
      <c r="BS18">
        <f>IF('2NDGR'!BH26=0,"",'2NDGR'!BH26)</f>
        <v>23</v>
      </c>
      <c r="BT18" t="str">
        <f>IF('2NDGR'!BH26=0,"",'2NDGR'!BK26)</f>
        <v>C</v>
      </c>
      <c r="BU18">
        <f>IF('2NDGR'!BH26=0,"",'2NDGR'!BL26)</f>
        <v>2</v>
      </c>
      <c r="BV18" t="str">
        <f t="shared" si="9"/>
        <v xml:space="preserve"> *</v>
      </c>
      <c r="BW18">
        <f t="shared" si="10"/>
        <v>208120</v>
      </c>
      <c r="BX18" t="str">
        <f t="shared" si="11"/>
        <v>SOCIAL STUDIES</v>
      </c>
      <c r="BY18">
        <f>IF('2NDGR'!BM26=0,0,'2NDGR'!BM26)</f>
        <v>10</v>
      </c>
      <c r="BZ18">
        <f>IF('2NDGR'!BM26=0,"",'2NDGR'!BN26)</f>
        <v>5</v>
      </c>
      <c r="CA18">
        <f>IF('2NDGR'!BM26=0,"",'2NDGR'!BO26)</f>
        <v>2.5</v>
      </c>
      <c r="CB18" t="str">
        <f>IF('2NDGR'!BM26=0,"",'2NDGR'!BP26)</f>
        <v>C+</v>
      </c>
      <c r="CC18">
        <f>IF('2NDGR'!BM26=0,"",'2NDGR'!BQ26)</f>
        <v>2.4</v>
      </c>
      <c r="CD18">
        <f>IF('2NDGR'!BR26=0,0,'2NDGR'!BR26)</f>
        <v>40</v>
      </c>
      <c r="CE18">
        <f>IF('2NDGR'!BR26=0,"",'2NDGR'!BS26)</f>
        <v>24</v>
      </c>
      <c r="CF18">
        <f>IF('2NDGR'!BR26=0,"",'2NDGR'!BT26)</f>
        <v>2.5</v>
      </c>
      <c r="CG18" t="str">
        <f>IF('2NDGR'!BR26=0,"",'2NDGR'!BU26)</f>
        <v>B</v>
      </c>
      <c r="CH18">
        <f>IF('2NDGR'!BR26=0,"",'2NDGR'!BV26)</f>
        <v>2.8</v>
      </c>
      <c r="CI18">
        <f>IF('2NDGR'!BW26=0, "", '2NDGR'!BW26)</f>
        <v>29</v>
      </c>
      <c r="CJ18" t="str">
        <f>IF('2NDGR'!BW26=0, "", '2NDGR'!BZ26)</f>
        <v>C+</v>
      </c>
      <c r="CK18">
        <f>IF('2NDGR'!BW26=0, "", '2NDGR'!CA26)</f>
        <v>2.4</v>
      </c>
      <c r="CL18" t="str">
        <f t="shared" si="12"/>
        <v/>
      </c>
      <c r="CM18">
        <f t="shared" si="13"/>
        <v>208125</v>
      </c>
      <c r="CN18" t="str">
        <f t="shared" si="14"/>
        <v>GK</v>
      </c>
      <c r="CO18">
        <f>IF('2NDGR'!CB26=0,0,'2NDGR'!CB26)</f>
        <v>5</v>
      </c>
      <c r="CP18">
        <f>IF('2NDGR'!CB26=0, "", '2NDGR'!CC26)</f>
        <v>2</v>
      </c>
      <c r="CQ18">
        <f>IF('2NDGR'!CB26=0, "", '2NDGR'!CD26)</f>
        <v>2</v>
      </c>
      <c r="CR18" t="str">
        <f>IF('2NDGR'!CB26=0, "", '2NDGR'!CE26)</f>
        <v>C</v>
      </c>
      <c r="CS18">
        <f>IF('2NDGR'!CB26=0, "", '2NDGR'!CF26)</f>
        <v>2</v>
      </c>
      <c r="CT18">
        <f>IF('2NDGR'!CG26=0, 0, '2NDGR'!CG26)</f>
        <v>20</v>
      </c>
      <c r="CU18">
        <f>IF('2NDGR'!CG26=0, "", '2NDGR'!CH26)</f>
        <v>7</v>
      </c>
      <c r="CV18">
        <f>IF('2NDGR'!CG26=0, "", '2NDGR'!CI26)</f>
        <v>2</v>
      </c>
      <c r="CW18" t="str">
        <f>IF('2NDGR'!CG26=0, "", '2NDGR'!CJ26)</f>
        <v>D</v>
      </c>
      <c r="CX18">
        <f>IF('2NDGR'!CG26=0, "", '2NDGR'!CK26)</f>
        <v>1.6</v>
      </c>
      <c r="CY18">
        <f>IF('2NDGR'!CL26=0, "", '2NDGR'!CL26)</f>
        <v>9</v>
      </c>
      <c r="CZ18" t="str">
        <f>IF('2NDGR'!CL26=0, "", '2NDGR'!CO26)</f>
        <v>D</v>
      </c>
      <c r="DA18">
        <f>IF('2NDGR'!CL26=0, "", '2NDGR'!CP26)</f>
        <v>1.6</v>
      </c>
      <c r="DB18" t="str">
        <f t="shared" si="15"/>
        <v/>
      </c>
      <c r="DC18">
        <f t="shared" si="16"/>
        <v>208130</v>
      </c>
      <c r="DD18" t="str">
        <f t="shared" si="17"/>
        <v>ORAL</v>
      </c>
      <c r="DE18">
        <f>IF('2NDGR'!CQ26=0,0,'2NDGR'!CQ26)</f>
        <v>5</v>
      </c>
      <c r="DF18">
        <f>IF('2NDGR'!CQ26=0,"", '2NDGR'!CR26)</f>
        <v>2</v>
      </c>
      <c r="DG18">
        <f>IF('2NDGR'!CQ26=0,"", '2NDGR'!CS26)</f>
        <v>2</v>
      </c>
      <c r="DH18" t="str">
        <f>IF('2NDGR'!CQ26=0,"", '2NDGR'!CT26)</f>
        <v>C</v>
      </c>
      <c r="DI18">
        <f>IF('2NDGR'!CQ26=0,"", '2NDGR'!CU26)</f>
        <v>2</v>
      </c>
      <c r="DJ18">
        <f>IF('2NDGR'!CV26=0,0, '2NDGR'!CV26)</f>
        <v>20</v>
      </c>
      <c r="DK18">
        <f>IF('2NDGR'!CV26=0, "", '2NDGR'!CW26)</f>
        <v>7</v>
      </c>
      <c r="DL18">
        <f>IF('2NDGR'!CV26=0, "", '2NDGR'!CX26)</f>
        <v>2</v>
      </c>
      <c r="DM18" t="str">
        <f>IF('2NDGR'!CV26=0, "", '2NDGR'!CY26)</f>
        <v>D</v>
      </c>
      <c r="DN18">
        <f>IF('2NDGR'!CV26=0, "", '2NDGR'!CZ26)</f>
        <v>1.6</v>
      </c>
      <c r="DO18">
        <f>IF('2NDGR'!DA26=0,"", '2NDGR'!DA26)</f>
        <v>9</v>
      </c>
      <c r="DP18" t="str">
        <f>IF('2NDGR'!DA26=0,"", '2NDGR'!DD26)</f>
        <v>D</v>
      </c>
      <c r="DQ18">
        <f>IF('2NDGR'!DA26=0,"", '2NDGR'!DE26)</f>
        <v>1.6</v>
      </c>
      <c r="DR18" t="str">
        <f t="shared" si="18"/>
        <v/>
      </c>
      <c r="DS18">
        <f t="shared" si="19"/>
        <v>208135</v>
      </c>
      <c r="DT18" t="str">
        <f t="shared" si="26"/>
        <v>WORKSHEET</v>
      </c>
      <c r="DU18">
        <f>IF('2NDGR'!DF26=0,0, '2NDGR'!DF26)</f>
        <v>5</v>
      </c>
      <c r="DV18">
        <f>IF('2NDGR'!DF26=0,"", '2NDGR'!DG26)</f>
        <v>2</v>
      </c>
      <c r="DW18">
        <f>IF('2NDGR'!DF26=0,"",'2NDGR'!DH26)</f>
        <v>2</v>
      </c>
      <c r="DX18" t="str">
        <f>IF('2NDGR'!DF26=0,"",'2NDGR'!DI26)</f>
        <v>C</v>
      </c>
      <c r="DY18">
        <f>IF('2NDGR'!DF26=0,"",'2NDGR'!DJ26)</f>
        <v>2</v>
      </c>
      <c r="DZ18">
        <f>IF('2NDGR'!DK26=0,0, '2NDGR'!DK26)</f>
        <v>20</v>
      </c>
      <c r="EA18">
        <f>IF('2NDGR'!DK26=0,"", '2NDGR'!DL26)</f>
        <v>7</v>
      </c>
      <c r="EB18">
        <f>IF('2NDGR'!DK26=0,"", '2NDGR'!DM26)</f>
        <v>2</v>
      </c>
      <c r="EC18" t="str">
        <f>IF('2NDGR'!DK26=0,"", '2NDGR'!DN26)</f>
        <v>D</v>
      </c>
      <c r="ED18">
        <f>IF('2NDGR'!DK26=0,"", '2NDGR'!DO26)</f>
        <v>1.6</v>
      </c>
      <c r="EE18">
        <f>IF('2NDGR'!DP26=0,"", '2NDGR'!DP26)</f>
        <v>9</v>
      </c>
      <c r="EF18" t="str">
        <f>IF('2NDGR'!DP26=0,"", '2NDGR'!DS26)</f>
        <v>D</v>
      </c>
      <c r="EG18">
        <f>IF('2NDGR'!DP26=0,"", '2NDGR'!DT26)</f>
        <v>1.6</v>
      </c>
      <c r="EH18" t="str">
        <f t="shared" si="20"/>
        <v/>
      </c>
      <c r="EI18" s="17">
        <f>'1STML'!AK26</f>
        <v>1596</v>
      </c>
      <c r="EJ18" s="17">
        <f>'1STML'!AL26</f>
        <v>245.54</v>
      </c>
      <c r="EK18" s="17" t="str">
        <f>'1STML'!AM26</f>
        <v>PASS</v>
      </c>
      <c r="EL18">
        <f>'1STML'!AN26</f>
        <v>12</v>
      </c>
      <c r="EM18" s="17">
        <f>'2NDGR'!DY26</f>
        <v>0</v>
      </c>
      <c r="EN18">
        <f>'2NDGR'!EA26</f>
        <v>19</v>
      </c>
      <c r="EO18">
        <f>'2NDGR'!EB26</f>
        <v>56</v>
      </c>
      <c r="EP18" t="str">
        <f t="shared" si="21"/>
        <v>NOT GRADED</v>
      </c>
      <c r="EQ18" t="str">
        <f t="shared" si="22"/>
        <v>0-35</v>
      </c>
    </row>
    <row r="19" spans="1:147">
      <c r="A19">
        <f>'1ST'!A28</f>
        <v>18</v>
      </c>
      <c r="B19" t="str">
        <f>'1ST'!B28</f>
        <v>ST0790182</v>
      </c>
      <c r="C19">
        <f>'1ST'!C28</f>
        <v>200218</v>
      </c>
      <c r="D19" t="str">
        <f>'1ST'!D28</f>
        <v>PURNIMA JAIRU</v>
      </c>
      <c r="E19">
        <f>SUB!$B$4</f>
        <v>35</v>
      </c>
      <c r="F19" t="str">
        <f>SUB!$B$5</f>
        <v>KG</v>
      </c>
      <c r="G19" s="24" t="str">
        <f t="shared" si="0"/>
        <v>ANNAPURNA</v>
      </c>
      <c r="H19" t="str">
        <f>SUB!$D$3</f>
        <v>SECOND TERMINAL EXAMINATION 2080</v>
      </c>
      <c r="I19" t="str">
        <f>STD!F19</f>
        <v>ENGLISH MEDIUM</v>
      </c>
      <c r="J19" s="7">
        <f>STD!R19</f>
        <v>0</v>
      </c>
      <c r="K19">
        <f t="shared" si="23"/>
        <v>208101</v>
      </c>
      <c r="L19" t="str">
        <f t="shared" si="24"/>
        <v>COMP. ENGLISH</v>
      </c>
      <c r="M19">
        <f>IF('2NDGR'!E27=0,0,'2NDGR'!E27)</f>
        <v>10</v>
      </c>
      <c r="N19">
        <f>IF('2NDGR'!E27=0,"",'2NDGR'!F27)</f>
        <v>4</v>
      </c>
      <c r="O19">
        <f>IF('2NDGR'!E27=0,"",'2NDGR'!G27)</f>
        <v>2.5</v>
      </c>
      <c r="P19" t="str">
        <f>IF('2NDGR'!E27=0,"",'2NDGR'!H27)</f>
        <v>C</v>
      </c>
      <c r="Q19">
        <f>IF('2NDGR'!E27=0,"",'2NDGR'!I27)</f>
        <v>2</v>
      </c>
      <c r="R19">
        <f>IF('2NDGR'!J27=0,0,'2NDGR'!J27)</f>
        <v>40</v>
      </c>
      <c r="S19">
        <f>IF('2NDGR'!J27=0,"",'2NDGR'!K27)</f>
        <v>22</v>
      </c>
      <c r="T19">
        <f>IF('2NDGR'!J27=0,"",'2NDGR'!L27)</f>
        <v>2.5</v>
      </c>
      <c r="U19" t="str">
        <f>IF('2NDGR'!J27=0,"",'2NDGR'!M27)</f>
        <v>C+</v>
      </c>
      <c r="V19">
        <f>IF('2NDGR'!J27=0,"",'2NDGR'!N27)</f>
        <v>2.4</v>
      </c>
      <c r="W19">
        <f>IF('2NDGR'!O27=0,"",'2NDGR'!O27)</f>
        <v>26</v>
      </c>
      <c r="X19" t="str">
        <f>IF('2NDGR'!O27=0,"",'2NDGR'!R27)</f>
        <v>C+</v>
      </c>
      <c r="Y19">
        <f>IF('2NDGR'!O27=0,"",'2NDGR'!S27)</f>
        <v>2.4</v>
      </c>
      <c r="Z19" t="str">
        <f t="shared" si="25"/>
        <v/>
      </c>
      <c r="AA19">
        <f t="shared" si="1"/>
        <v>208105</v>
      </c>
      <c r="AB19" t="str">
        <f t="shared" si="2"/>
        <v>COMP. NEPALI</v>
      </c>
      <c r="AC19">
        <f>IF('2NDGR'!T27=0,0,'2NDGR'!T27)</f>
        <v>10</v>
      </c>
      <c r="AD19">
        <f>IF('2NDGR'!T27=0,"",'2NDGR'!U27)</f>
        <v>5</v>
      </c>
      <c r="AE19">
        <f>IF('2NDGR'!T27=0,"",'2NDGR'!V27)</f>
        <v>2.5</v>
      </c>
      <c r="AF19" t="str">
        <f>IF('2NDGR'!T27=0,"",'2NDGR'!W27)</f>
        <v>C+</v>
      </c>
      <c r="AG19">
        <f>IF('2NDGR'!T27=0,"",'2NDGR'!X27)</f>
        <v>2.4</v>
      </c>
      <c r="AH19">
        <f>IF('2NDGR'!Y27=0,0,'2NDGR'!Y27)</f>
        <v>40</v>
      </c>
      <c r="AI19">
        <f>IF('2NDGR'!Y27=0,"",'2NDGR'!Z27)</f>
        <v>24</v>
      </c>
      <c r="AJ19">
        <f>IF('2NDGR'!Y27=0,"",'2NDGR'!AA27)</f>
        <v>2.5</v>
      </c>
      <c r="AK19" t="str">
        <f>IF('2NDGR'!Y27=0,"",'2NDGR'!AB27)</f>
        <v>B</v>
      </c>
      <c r="AL19">
        <f>IF('2NDGR'!Y27=0,"",'2NDGR'!AC27)</f>
        <v>2.8</v>
      </c>
      <c r="AM19">
        <f>IF('2NDGR'!AD27=0,"",'2NDGR'!AD27)</f>
        <v>29</v>
      </c>
      <c r="AN19" t="str">
        <f>IF('2NDGR'!AD27=0,"",'2NDGR'!AG27)</f>
        <v>C+</v>
      </c>
      <c r="AO19">
        <f>IF('2NDGR'!AD27=0,"",'2NDGR'!AH27)</f>
        <v>2.4</v>
      </c>
      <c r="AP19" t="str">
        <f t="shared" si="3"/>
        <v/>
      </c>
      <c r="AQ19">
        <f t="shared" si="4"/>
        <v>208110</v>
      </c>
      <c r="AR19" t="str">
        <f t="shared" si="5"/>
        <v>COMP. MATHEMATICS</v>
      </c>
      <c r="AS19">
        <f>IF('2NDGR'!AI27=0,0,'2NDGR'!AI27)</f>
        <v>10</v>
      </c>
      <c r="AT19">
        <f>IF('2NDGR'!AI27=0,"",'2NDGR'!AJ27)</f>
        <v>5</v>
      </c>
      <c r="AU19">
        <f>IF('2NDGR'!AI27=0,"",'2NDGR'!AK27)</f>
        <v>2.5</v>
      </c>
      <c r="AV19" t="str">
        <f>IF('2NDGR'!AI27=0,"",'2NDGR'!AL27)</f>
        <v>C+</v>
      </c>
      <c r="AW19">
        <f>IF('2NDGR'!AI27=0,"",'2NDGR'!AM27)</f>
        <v>2.4</v>
      </c>
      <c r="AX19">
        <f>IF('2NDGR'!AN27=0,0,'2NDGR'!AN27)</f>
        <v>40</v>
      </c>
      <c r="AY19">
        <f>IF('2NDGR'!AN27=0,"",'2NDGR'!AO27)</f>
        <v>22</v>
      </c>
      <c r="AZ19">
        <f>IF('2NDGR'!AN27=0,"",'2NDGR'!AP27)</f>
        <v>2.5</v>
      </c>
      <c r="BA19" t="str">
        <f>IF('2NDGR'!AN27=0,"",'2NDGR'!AQ27)</f>
        <v>C+</v>
      </c>
      <c r="BB19">
        <f>IF('2NDGR'!AN27=0,"",'2NDGR'!AR27)</f>
        <v>2.4</v>
      </c>
      <c r="BC19">
        <f>IF('2NDGR'!AS27=0,"",'2NDGR'!AS27)</f>
        <v>27</v>
      </c>
      <c r="BD19" t="str">
        <f>IF('2NDGR'!AS27=0,"",'2NDGR'!AV27)</f>
        <v>C+</v>
      </c>
      <c r="BE19">
        <f>IF('2NDGR'!AS27=0,"",'2NDGR'!AW27)</f>
        <v>2.4</v>
      </c>
      <c r="BF19" t="str">
        <f t="shared" si="6"/>
        <v/>
      </c>
      <c r="BG19">
        <f t="shared" si="7"/>
        <v>208115</v>
      </c>
      <c r="BH19" t="str">
        <f t="shared" si="8"/>
        <v>SCIENCE AND TECHNOLOGY</v>
      </c>
      <c r="BI19">
        <f>IF('2NDGR'!AX27=0,0,'2NDGR'!AX27)</f>
        <v>10</v>
      </c>
      <c r="BJ19">
        <f>IF('2NDGR'!AX27=0,"",'2NDGR'!AY27)</f>
        <v>3</v>
      </c>
      <c r="BK19">
        <f>IF('2NDGR'!AX27=0,"",'2NDGR'!AZ27)</f>
        <v>2.5</v>
      </c>
      <c r="BL19" t="str">
        <f>IF('2NDGR'!AX27=0,"",'2NDGR'!BA27)</f>
        <v>NG</v>
      </c>
      <c r="BM19">
        <f>IF('2NDGR'!AX27=0,"",'2NDGR'!BB27)</f>
        <v>0</v>
      </c>
      <c r="BN19">
        <f>IF('2NDGR'!BC27=0,0,'2NDGR'!BC27)</f>
        <v>40</v>
      </c>
      <c r="BO19">
        <f>IF('2NDGR'!BC27=0,"",'2NDGR'!BD27)</f>
        <v>20</v>
      </c>
      <c r="BP19">
        <f>IF('2NDGR'!BC27=0,"",'2NDGR'!BE27)</f>
        <v>2.5</v>
      </c>
      <c r="BQ19" t="str">
        <f>IF('2NDGR'!BC27=0,"",'2NDGR'!BF27)</f>
        <v>C+</v>
      </c>
      <c r="BR19">
        <f>IF('2NDGR'!BC27=0,"",'2NDGR'!BG27)</f>
        <v>2.4</v>
      </c>
      <c r="BS19">
        <f>IF('2NDGR'!BH27=0,"",'2NDGR'!BH27)</f>
        <v>23</v>
      </c>
      <c r="BT19" t="str">
        <f>IF('2NDGR'!BH27=0,"",'2NDGR'!BK27)</f>
        <v>C</v>
      </c>
      <c r="BU19">
        <f>IF('2NDGR'!BH27=0,"",'2NDGR'!BL27)</f>
        <v>2</v>
      </c>
      <c r="BV19" t="str">
        <f t="shared" si="9"/>
        <v xml:space="preserve"> *</v>
      </c>
      <c r="BW19">
        <f t="shared" si="10"/>
        <v>208120</v>
      </c>
      <c r="BX19" t="str">
        <f t="shared" si="11"/>
        <v>SOCIAL STUDIES</v>
      </c>
      <c r="BY19">
        <f>IF('2NDGR'!BM27=0,0,'2NDGR'!BM27)</f>
        <v>10</v>
      </c>
      <c r="BZ19">
        <f>IF('2NDGR'!BM27=0,"",'2NDGR'!BN27)</f>
        <v>7</v>
      </c>
      <c r="CA19">
        <f>IF('2NDGR'!BM27=0,"",'2NDGR'!BO27)</f>
        <v>2.5</v>
      </c>
      <c r="CB19" t="str">
        <f>IF('2NDGR'!BM27=0,"",'2NDGR'!BP27)</f>
        <v>B+</v>
      </c>
      <c r="CC19">
        <f>IF('2NDGR'!BM27=0,"",'2NDGR'!BQ27)</f>
        <v>3.2</v>
      </c>
      <c r="CD19">
        <f>IF('2NDGR'!BR27=0,0,'2NDGR'!BR27)</f>
        <v>40</v>
      </c>
      <c r="CE19">
        <f>IF('2NDGR'!BR27=0,"",'2NDGR'!BS27)</f>
        <v>24</v>
      </c>
      <c r="CF19">
        <f>IF('2NDGR'!BR27=0,"",'2NDGR'!BT27)</f>
        <v>2.5</v>
      </c>
      <c r="CG19" t="str">
        <f>IF('2NDGR'!BR27=0,"",'2NDGR'!BU27)</f>
        <v>B</v>
      </c>
      <c r="CH19">
        <f>IF('2NDGR'!BR27=0,"",'2NDGR'!BV27)</f>
        <v>2.8</v>
      </c>
      <c r="CI19">
        <f>IF('2NDGR'!BW27=0, "", '2NDGR'!BW27)</f>
        <v>31</v>
      </c>
      <c r="CJ19" t="str">
        <f>IF('2NDGR'!BW27=0, "", '2NDGR'!BZ27)</f>
        <v>B</v>
      </c>
      <c r="CK19">
        <f>IF('2NDGR'!BW27=0, "", '2NDGR'!CA27)</f>
        <v>2.8</v>
      </c>
      <c r="CL19" t="str">
        <f t="shared" si="12"/>
        <v/>
      </c>
      <c r="CM19">
        <f t="shared" si="13"/>
        <v>208125</v>
      </c>
      <c r="CN19" t="str">
        <f t="shared" si="14"/>
        <v>GK</v>
      </c>
      <c r="CO19">
        <f>IF('2NDGR'!CB27=0,0,'2NDGR'!CB27)</f>
        <v>5</v>
      </c>
      <c r="CP19">
        <f>IF('2NDGR'!CB27=0, "", '2NDGR'!CC27)</f>
        <v>3</v>
      </c>
      <c r="CQ19">
        <f>IF('2NDGR'!CB27=0, "", '2NDGR'!CD27)</f>
        <v>2</v>
      </c>
      <c r="CR19" t="str">
        <f>IF('2NDGR'!CB27=0, "", '2NDGR'!CE27)</f>
        <v>B</v>
      </c>
      <c r="CS19">
        <f>IF('2NDGR'!CB27=0, "", '2NDGR'!CF27)</f>
        <v>2.8</v>
      </c>
      <c r="CT19">
        <f>IF('2NDGR'!CG27=0, 0, '2NDGR'!CG27)</f>
        <v>20</v>
      </c>
      <c r="CU19">
        <f>IF('2NDGR'!CG27=0, "", '2NDGR'!CH27)</f>
        <v>12</v>
      </c>
      <c r="CV19">
        <f>IF('2NDGR'!CG27=0, "", '2NDGR'!CI27)</f>
        <v>2</v>
      </c>
      <c r="CW19" t="str">
        <f>IF('2NDGR'!CG27=0, "", '2NDGR'!CJ27)</f>
        <v>B</v>
      </c>
      <c r="CX19">
        <f>IF('2NDGR'!CG27=0, "", '2NDGR'!CK27)</f>
        <v>2.8</v>
      </c>
      <c r="CY19">
        <f>IF('2NDGR'!CL27=0, "", '2NDGR'!CL27)</f>
        <v>15</v>
      </c>
      <c r="CZ19" t="str">
        <f>IF('2NDGR'!CL27=0, "", '2NDGR'!CO27)</f>
        <v>B</v>
      </c>
      <c r="DA19">
        <f>IF('2NDGR'!CL27=0, "", '2NDGR'!CP27)</f>
        <v>2.8</v>
      </c>
      <c r="DB19" t="str">
        <f t="shared" si="15"/>
        <v/>
      </c>
      <c r="DC19">
        <f t="shared" si="16"/>
        <v>208130</v>
      </c>
      <c r="DD19" t="str">
        <f t="shared" si="17"/>
        <v>ORAL</v>
      </c>
      <c r="DE19">
        <f>IF('2NDGR'!CQ27=0,0,'2NDGR'!CQ27)</f>
        <v>5</v>
      </c>
      <c r="DF19">
        <f>IF('2NDGR'!CQ27=0,"", '2NDGR'!CR27)</f>
        <v>3</v>
      </c>
      <c r="DG19">
        <f>IF('2NDGR'!CQ27=0,"", '2NDGR'!CS27)</f>
        <v>2</v>
      </c>
      <c r="DH19" t="str">
        <f>IF('2NDGR'!CQ27=0,"", '2NDGR'!CT27)</f>
        <v>B</v>
      </c>
      <c r="DI19">
        <f>IF('2NDGR'!CQ27=0,"", '2NDGR'!CU27)</f>
        <v>2.8</v>
      </c>
      <c r="DJ19">
        <f>IF('2NDGR'!CV27=0,0, '2NDGR'!CV27)</f>
        <v>20</v>
      </c>
      <c r="DK19">
        <f>IF('2NDGR'!CV27=0, "", '2NDGR'!CW27)</f>
        <v>12</v>
      </c>
      <c r="DL19">
        <f>IF('2NDGR'!CV27=0, "", '2NDGR'!CX27)</f>
        <v>2</v>
      </c>
      <c r="DM19" t="str">
        <f>IF('2NDGR'!CV27=0, "", '2NDGR'!CY27)</f>
        <v>B</v>
      </c>
      <c r="DN19">
        <f>IF('2NDGR'!CV27=0, "", '2NDGR'!CZ27)</f>
        <v>2.8</v>
      </c>
      <c r="DO19">
        <f>IF('2NDGR'!DA27=0,"", '2NDGR'!DA27)</f>
        <v>15</v>
      </c>
      <c r="DP19" t="str">
        <f>IF('2NDGR'!DA27=0,"", '2NDGR'!DD27)</f>
        <v>B</v>
      </c>
      <c r="DQ19">
        <f>IF('2NDGR'!DA27=0,"", '2NDGR'!DE27)</f>
        <v>2.8</v>
      </c>
      <c r="DR19" t="str">
        <f t="shared" si="18"/>
        <v/>
      </c>
      <c r="DS19">
        <f t="shared" si="19"/>
        <v>208135</v>
      </c>
      <c r="DT19" t="str">
        <f t="shared" si="26"/>
        <v>WORKSHEET</v>
      </c>
      <c r="DU19">
        <f>IF('2NDGR'!DF27=0,0, '2NDGR'!DF27)</f>
        <v>5</v>
      </c>
      <c r="DV19">
        <f>IF('2NDGR'!DF27=0,"", '2NDGR'!DG27)</f>
        <v>2</v>
      </c>
      <c r="DW19">
        <f>IF('2NDGR'!DF27=0,"",'2NDGR'!DH27)</f>
        <v>2</v>
      </c>
      <c r="DX19" t="str">
        <f>IF('2NDGR'!DF27=0,"",'2NDGR'!DI27)</f>
        <v>C</v>
      </c>
      <c r="DY19">
        <f>IF('2NDGR'!DF27=0,"",'2NDGR'!DJ27)</f>
        <v>2</v>
      </c>
      <c r="DZ19">
        <f>IF('2NDGR'!DK27=0,0, '2NDGR'!DK27)</f>
        <v>20</v>
      </c>
      <c r="EA19">
        <f>IF('2NDGR'!DK27=0,"", '2NDGR'!DL27)</f>
        <v>12</v>
      </c>
      <c r="EB19">
        <f>IF('2NDGR'!DK27=0,"", '2NDGR'!DM27)</f>
        <v>2</v>
      </c>
      <c r="EC19" t="str">
        <f>IF('2NDGR'!DK27=0,"", '2NDGR'!DN27)</f>
        <v>B</v>
      </c>
      <c r="ED19">
        <f>IF('2NDGR'!DK27=0,"", '2NDGR'!DO27)</f>
        <v>2.8</v>
      </c>
      <c r="EE19">
        <f>IF('2NDGR'!DP27=0,"", '2NDGR'!DP27)</f>
        <v>14</v>
      </c>
      <c r="EF19" t="str">
        <f>IF('2NDGR'!DP27=0,"", '2NDGR'!DS27)</f>
        <v>C+</v>
      </c>
      <c r="EG19">
        <f>IF('2NDGR'!DP27=0,"", '2NDGR'!DT27)</f>
        <v>2.4</v>
      </c>
      <c r="EH19" t="str">
        <f t="shared" si="20"/>
        <v/>
      </c>
      <c r="EI19" s="17">
        <f>'1STML'!AK27</f>
        <v>1869</v>
      </c>
      <c r="EJ19" s="17">
        <f>'1STML'!AL27</f>
        <v>287.54000000000002</v>
      </c>
      <c r="EK19" s="17" t="str">
        <f>'1STML'!AM27</f>
        <v>PASS</v>
      </c>
      <c r="EL19">
        <f>'1STML'!AN27</f>
        <v>4</v>
      </c>
      <c r="EM19" s="17">
        <f>'2NDGR'!DY27</f>
        <v>0</v>
      </c>
      <c r="EN19">
        <f>'2NDGR'!EA27</f>
        <v>19</v>
      </c>
      <c r="EO19">
        <f>'2NDGR'!EB27</f>
        <v>54</v>
      </c>
      <c r="EP19" t="str">
        <f t="shared" si="21"/>
        <v>NOT GRADED</v>
      </c>
      <c r="EQ19" t="str">
        <f t="shared" si="22"/>
        <v>0-35</v>
      </c>
    </row>
    <row r="20" spans="1:147">
      <c r="A20">
        <f>'1ST'!A29</f>
        <v>19</v>
      </c>
      <c r="B20" t="str">
        <f>'1ST'!B29</f>
        <v>ST0790113</v>
      </c>
      <c r="C20">
        <f>'1ST'!C29</f>
        <v>200219</v>
      </c>
      <c r="D20" t="str">
        <f>'1ST'!D29</f>
        <v>ROYAL TAMANG</v>
      </c>
      <c r="E20">
        <f>SUB!$B$4</f>
        <v>35</v>
      </c>
      <c r="F20" t="str">
        <f>SUB!$B$5</f>
        <v>KG</v>
      </c>
      <c r="G20" s="24" t="str">
        <f t="shared" si="0"/>
        <v>ANNAPURNA</v>
      </c>
      <c r="H20" t="str">
        <f>SUB!$D$3</f>
        <v>SECOND TERMINAL EXAMINATION 2080</v>
      </c>
      <c r="I20" t="str">
        <f>STD!F20</f>
        <v>ENGLISH MEDIUM</v>
      </c>
      <c r="J20" s="7">
        <f>STD!R20</f>
        <v>0</v>
      </c>
      <c r="K20">
        <f t="shared" si="23"/>
        <v>208101</v>
      </c>
      <c r="L20" t="str">
        <f t="shared" si="24"/>
        <v>COMP. ENGLISH</v>
      </c>
      <c r="M20">
        <f>IF('2NDGR'!E28=0,0,'2NDGR'!E28)</f>
        <v>10</v>
      </c>
      <c r="N20">
        <f>IF('2NDGR'!E28=0,"",'2NDGR'!F28)</f>
        <v>0</v>
      </c>
      <c r="O20">
        <f>IF('2NDGR'!E28=0,"",'2NDGR'!G28)</f>
        <v>2.5</v>
      </c>
      <c r="P20" t="str">
        <f>IF('2NDGR'!E28=0,"",'2NDGR'!H28)</f>
        <v>ABS</v>
      </c>
      <c r="Q20">
        <f>IF('2NDGR'!E28=0,"",'2NDGR'!I28)</f>
        <v>0</v>
      </c>
      <c r="R20">
        <f>IF('2NDGR'!J28=0,0,'2NDGR'!J28)</f>
        <v>40</v>
      </c>
      <c r="S20">
        <f>IF('2NDGR'!J28=0,"",'2NDGR'!K28)</f>
        <v>0</v>
      </c>
      <c r="T20">
        <f>IF('2NDGR'!J28=0,"",'2NDGR'!L28)</f>
        <v>2.5</v>
      </c>
      <c r="U20" t="str">
        <f>IF('2NDGR'!J28=0,"",'2NDGR'!M28)</f>
        <v>ABS</v>
      </c>
      <c r="V20">
        <f>IF('2NDGR'!J28=0,"",'2NDGR'!N28)</f>
        <v>0</v>
      </c>
      <c r="W20" t="str">
        <f>IF('2NDGR'!O28=0,"",'2NDGR'!O28)</f>
        <v/>
      </c>
      <c r="X20" t="str">
        <f>IF('2NDGR'!O28=0,"",'2NDGR'!R28)</f>
        <v/>
      </c>
      <c r="Y20" t="str">
        <f>IF('2NDGR'!O28=0,"",'2NDGR'!S28)</f>
        <v/>
      </c>
      <c r="Z20" t="str">
        <f t="shared" si="25"/>
        <v xml:space="preserve"> ABS</v>
      </c>
      <c r="AA20">
        <f t="shared" si="1"/>
        <v>208105</v>
      </c>
      <c r="AB20" t="str">
        <f t="shared" si="2"/>
        <v>COMP. NEPALI</v>
      </c>
      <c r="AC20">
        <f>IF('2NDGR'!T28=0,0,'2NDGR'!T28)</f>
        <v>10</v>
      </c>
      <c r="AD20">
        <f>IF('2NDGR'!T28=0,"",'2NDGR'!U28)</f>
        <v>0</v>
      </c>
      <c r="AE20">
        <f>IF('2NDGR'!T28=0,"",'2NDGR'!V28)</f>
        <v>2.5</v>
      </c>
      <c r="AF20" t="str">
        <f>IF('2NDGR'!T28=0,"",'2NDGR'!W28)</f>
        <v>ABS</v>
      </c>
      <c r="AG20">
        <f>IF('2NDGR'!T28=0,"",'2NDGR'!X28)</f>
        <v>0</v>
      </c>
      <c r="AH20">
        <f>IF('2NDGR'!Y28=0,0,'2NDGR'!Y28)</f>
        <v>40</v>
      </c>
      <c r="AI20">
        <f>IF('2NDGR'!Y28=0,"",'2NDGR'!Z28)</f>
        <v>0</v>
      </c>
      <c r="AJ20">
        <f>IF('2NDGR'!Y28=0,"",'2NDGR'!AA28)</f>
        <v>2.5</v>
      </c>
      <c r="AK20" t="str">
        <f>IF('2NDGR'!Y28=0,"",'2NDGR'!AB28)</f>
        <v>ABS</v>
      </c>
      <c r="AL20">
        <f>IF('2NDGR'!Y28=0,"",'2NDGR'!AC28)</f>
        <v>0</v>
      </c>
      <c r="AM20" t="str">
        <f>IF('2NDGR'!AD28=0,"",'2NDGR'!AD28)</f>
        <v/>
      </c>
      <c r="AN20" t="str">
        <f>IF('2NDGR'!AD28=0,"",'2NDGR'!AG28)</f>
        <v/>
      </c>
      <c r="AO20" t="str">
        <f>IF('2NDGR'!AD28=0,"",'2NDGR'!AH28)</f>
        <v/>
      </c>
      <c r="AP20" t="str">
        <f t="shared" si="3"/>
        <v xml:space="preserve"> ABS</v>
      </c>
      <c r="AQ20">
        <f t="shared" si="4"/>
        <v>208110</v>
      </c>
      <c r="AR20" t="str">
        <f t="shared" si="5"/>
        <v>COMP. MATHEMATICS</v>
      </c>
      <c r="AS20">
        <f>IF('2NDGR'!AI28=0,0,'2NDGR'!AI28)</f>
        <v>10</v>
      </c>
      <c r="AT20">
        <f>IF('2NDGR'!AI28=0,"",'2NDGR'!AJ28)</f>
        <v>0</v>
      </c>
      <c r="AU20">
        <f>IF('2NDGR'!AI28=0,"",'2NDGR'!AK28)</f>
        <v>2.5</v>
      </c>
      <c r="AV20" t="str">
        <f>IF('2NDGR'!AI28=0,"",'2NDGR'!AL28)</f>
        <v>ABS</v>
      </c>
      <c r="AW20">
        <f>IF('2NDGR'!AI28=0,"",'2NDGR'!AM28)</f>
        <v>0</v>
      </c>
      <c r="AX20">
        <f>IF('2NDGR'!AN28=0,0,'2NDGR'!AN28)</f>
        <v>40</v>
      </c>
      <c r="AY20">
        <f>IF('2NDGR'!AN28=0,"",'2NDGR'!AO28)</f>
        <v>0</v>
      </c>
      <c r="AZ20">
        <f>IF('2NDGR'!AN28=0,"",'2NDGR'!AP28)</f>
        <v>2.5</v>
      </c>
      <c r="BA20" t="str">
        <f>IF('2NDGR'!AN28=0,"",'2NDGR'!AQ28)</f>
        <v>ABS</v>
      </c>
      <c r="BB20">
        <f>IF('2NDGR'!AN28=0,"",'2NDGR'!AR28)</f>
        <v>0</v>
      </c>
      <c r="BC20" t="str">
        <f>IF('2NDGR'!AS28=0,"",'2NDGR'!AS28)</f>
        <v/>
      </c>
      <c r="BD20" t="str">
        <f>IF('2NDGR'!AS28=0,"",'2NDGR'!AV28)</f>
        <v/>
      </c>
      <c r="BE20" t="str">
        <f>IF('2NDGR'!AS28=0,"",'2NDGR'!AW28)</f>
        <v/>
      </c>
      <c r="BF20" t="str">
        <f t="shared" si="6"/>
        <v xml:space="preserve"> ABS</v>
      </c>
      <c r="BG20">
        <f t="shared" si="7"/>
        <v>208115</v>
      </c>
      <c r="BH20" t="str">
        <f t="shared" si="8"/>
        <v>SCIENCE AND TECHNOLOGY</v>
      </c>
      <c r="BI20">
        <f>IF('2NDGR'!AX28=0,0,'2NDGR'!AX28)</f>
        <v>10</v>
      </c>
      <c r="BJ20">
        <f>IF('2NDGR'!AX28=0,"",'2NDGR'!AY28)</f>
        <v>0</v>
      </c>
      <c r="BK20">
        <f>IF('2NDGR'!AX28=0,"",'2NDGR'!AZ28)</f>
        <v>2.5</v>
      </c>
      <c r="BL20" t="str">
        <f>IF('2NDGR'!AX28=0,"",'2NDGR'!BA28)</f>
        <v>ABS</v>
      </c>
      <c r="BM20">
        <f>IF('2NDGR'!AX28=0,"",'2NDGR'!BB28)</f>
        <v>0</v>
      </c>
      <c r="BN20">
        <f>IF('2NDGR'!BC28=0,0,'2NDGR'!BC28)</f>
        <v>40</v>
      </c>
      <c r="BO20">
        <f>IF('2NDGR'!BC28=0,"",'2NDGR'!BD28)</f>
        <v>0</v>
      </c>
      <c r="BP20">
        <f>IF('2NDGR'!BC28=0,"",'2NDGR'!BE28)</f>
        <v>2.5</v>
      </c>
      <c r="BQ20" t="str">
        <f>IF('2NDGR'!BC28=0,"",'2NDGR'!BF28)</f>
        <v>ABS</v>
      </c>
      <c r="BR20">
        <f>IF('2NDGR'!BC28=0,"",'2NDGR'!BG28)</f>
        <v>0</v>
      </c>
      <c r="BS20" t="str">
        <f>IF('2NDGR'!BH28=0,"",'2NDGR'!BH28)</f>
        <v/>
      </c>
      <c r="BT20" t="str">
        <f>IF('2NDGR'!BH28=0,"",'2NDGR'!BK28)</f>
        <v/>
      </c>
      <c r="BU20" t="str">
        <f>IF('2NDGR'!BH28=0,"",'2NDGR'!BL28)</f>
        <v/>
      </c>
      <c r="BV20" t="str">
        <f t="shared" si="9"/>
        <v xml:space="preserve"> ABS</v>
      </c>
      <c r="BW20">
        <f t="shared" si="10"/>
        <v>208120</v>
      </c>
      <c r="BX20" t="str">
        <f t="shared" si="11"/>
        <v>SOCIAL STUDIES</v>
      </c>
      <c r="BY20">
        <f>IF('2NDGR'!BM28=0,0,'2NDGR'!BM28)</f>
        <v>10</v>
      </c>
      <c r="BZ20">
        <f>IF('2NDGR'!BM28=0,"",'2NDGR'!BN28)</f>
        <v>0</v>
      </c>
      <c r="CA20">
        <f>IF('2NDGR'!BM28=0,"",'2NDGR'!BO28)</f>
        <v>2.5</v>
      </c>
      <c r="CB20" t="str">
        <f>IF('2NDGR'!BM28=0,"",'2NDGR'!BP28)</f>
        <v>ABS</v>
      </c>
      <c r="CC20">
        <f>IF('2NDGR'!BM28=0,"",'2NDGR'!BQ28)</f>
        <v>0</v>
      </c>
      <c r="CD20">
        <f>IF('2NDGR'!BR28=0,0,'2NDGR'!BR28)</f>
        <v>40</v>
      </c>
      <c r="CE20">
        <f>IF('2NDGR'!BR28=0,"",'2NDGR'!BS28)</f>
        <v>0</v>
      </c>
      <c r="CF20">
        <f>IF('2NDGR'!BR28=0,"",'2NDGR'!BT28)</f>
        <v>2.5</v>
      </c>
      <c r="CG20" t="str">
        <f>IF('2NDGR'!BR28=0,"",'2NDGR'!BU28)</f>
        <v>ABS</v>
      </c>
      <c r="CH20">
        <f>IF('2NDGR'!BR28=0,"",'2NDGR'!BV28)</f>
        <v>0</v>
      </c>
      <c r="CI20" t="str">
        <f>IF('2NDGR'!BW28=0, "", '2NDGR'!BW28)</f>
        <v/>
      </c>
      <c r="CJ20" t="str">
        <f>IF('2NDGR'!BW28=0, "", '2NDGR'!BZ28)</f>
        <v/>
      </c>
      <c r="CK20" t="str">
        <f>IF('2NDGR'!BW28=0, "", '2NDGR'!CA28)</f>
        <v/>
      </c>
      <c r="CL20" t="str">
        <f t="shared" si="12"/>
        <v xml:space="preserve"> ABS</v>
      </c>
      <c r="CM20">
        <f t="shared" si="13"/>
        <v>208125</v>
      </c>
      <c r="CN20" t="str">
        <f t="shared" si="14"/>
        <v>GK</v>
      </c>
      <c r="CO20">
        <f>IF('2NDGR'!CB28=0,0,'2NDGR'!CB28)</f>
        <v>5</v>
      </c>
      <c r="CP20">
        <f>IF('2NDGR'!CB28=0, "", '2NDGR'!CC28)</f>
        <v>0</v>
      </c>
      <c r="CQ20">
        <f>IF('2NDGR'!CB28=0, "", '2NDGR'!CD28)</f>
        <v>2</v>
      </c>
      <c r="CR20" t="str">
        <f>IF('2NDGR'!CB28=0, "", '2NDGR'!CE28)</f>
        <v>ABS</v>
      </c>
      <c r="CS20">
        <f>IF('2NDGR'!CB28=0, "", '2NDGR'!CF28)</f>
        <v>0</v>
      </c>
      <c r="CT20">
        <f>IF('2NDGR'!CG28=0, 0, '2NDGR'!CG28)</f>
        <v>20</v>
      </c>
      <c r="CU20">
        <f>IF('2NDGR'!CG28=0, "", '2NDGR'!CH28)</f>
        <v>0</v>
      </c>
      <c r="CV20">
        <f>IF('2NDGR'!CG28=0, "", '2NDGR'!CI28)</f>
        <v>2</v>
      </c>
      <c r="CW20" t="str">
        <f>IF('2NDGR'!CG28=0, "", '2NDGR'!CJ28)</f>
        <v>ABS</v>
      </c>
      <c r="CX20">
        <f>IF('2NDGR'!CG28=0, "", '2NDGR'!CK28)</f>
        <v>0</v>
      </c>
      <c r="CY20" t="str">
        <f>IF('2NDGR'!CL28=0, "", '2NDGR'!CL28)</f>
        <v/>
      </c>
      <c r="CZ20" t="str">
        <f>IF('2NDGR'!CL28=0, "", '2NDGR'!CO28)</f>
        <v/>
      </c>
      <c r="DA20" t="str">
        <f>IF('2NDGR'!CL28=0, "", '2NDGR'!CP28)</f>
        <v/>
      </c>
      <c r="DB20" t="str">
        <f t="shared" si="15"/>
        <v xml:space="preserve"> ABS</v>
      </c>
      <c r="DC20">
        <f t="shared" si="16"/>
        <v>208130</v>
      </c>
      <c r="DD20" t="str">
        <f t="shared" si="17"/>
        <v>ORAL</v>
      </c>
      <c r="DE20">
        <f>IF('2NDGR'!CQ28=0,0,'2NDGR'!CQ28)</f>
        <v>5</v>
      </c>
      <c r="DF20">
        <f>IF('2NDGR'!CQ28=0,"", '2NDGR'!CR28)</f>
        <v>0</v>
      </c>
      <c r="DG20">
        <f>IF('2NDGR'!CQ28=0,"", '2NDGR'!CS28)</f>
        <v>2</v>
      </c>
      <c r="DH20" t="str">
        <f>IF('2NDGR'!CQ28=0,"", '2NDGR'!CT28)</f>
        <v>ABS</v>
      </c>
      <c r="DI20">
        <f>IF('2NDGR'!CQ28=0,"", '2NDGR'!CU28)</f>
        <v>0</v>
      </c>
      <c r="DJ20">
        <f>IF('2NDGR'!CV28=0,0, '2NDGR'!CV28)</f>
        <v>20</v>
      </c>
      <c r="DK20">
        <f>IF('2NDGR'!CV28=0, "", '2NDGR'!CW28)</f>
        <v>0</v>
      </c>
      <c r="DL20">
        <f>IF('2NDGR'!CV28=0, "", '2NDGR'!CX28)</f>
        <v>2</v>
      </c>
      <c r="DM20" t="str">
        <f>IF('2NDGR'!CV28=0, "", '2NDGR'!CY28)</f>
        <v>ABS</v>
      </c>
      <c r="DN20">
        <f>IF('2NDGR'!CV28=0, "", '2NDGR'!CZ28)</f>
        <v>0</v>
      </c>
      <c r="DO20" t="str">
        <f>IF('2NDGR'!DA28=0,"", '2NDGR'!DA28)</f>
        <v/>
      </c>
      <c r="DP20" t="str">
        <f>IF('2NDGR'!DA28=0,"", '2NDGR'!DD28)</f>
        <v/>
      </c>
      <c r="DQ20" t="str">
        <f>IF('2NDGR'!DA28=0,"", '2NDGR'!DE28)</f>
        <v/>
      </c>
      <c r="DR20" t="str">
        <f t="shared" si="18"/>
        <v xml:space="preserve"> ABS</v>
      </c>
      <c r="DS20">
        <f t="shared" si="19"/>
        <v>208135</v>
      </c>
      <c r="DT20" t="str">
        <f t="shared" si="26"/>
        <v>WORKSHEET</v>
      </c>
      <c r="DU20">
        <f>IF('2NDGR'!DF28=0,0, '2NDGR'!DF28)</f>
        <v>5</v>
      </c>
      <c r="DV20">
        <f>IF('2NDGR'!DF28=0,"", '2NDGR'!DG28)</f>
        <v>0</v>
      </c>
      <c r="DW20">
        <f>IF('2NDGR'!DF28=0,"",'2NDGR'!DH28)</f>
        <v>2</v>
      </c>
      <c r="DX20" t="str">
        <f>IF('2NDGR'!DF28=0,"",'2NDGR'!DI28)</f>
        <v>ABS</v>
      </c>
      <c r="DY20">
        <f>IF('2NDGR'!DF28=0,"",'2NDGR'!DJ28)</f>
        <v>0</v>
      </c>
      <c r="DZ20">
        <f>IF('2NDGR'!DK28=0,0, '2NDGR'!DK28)</f>
        <v>20</v>
      </c>
      <c r="EA20">
        <f>IF('2NDGR'!DK28=0,"", '2NDGR'!DL28)</f>
        <v>0</v>
      </c>
      <c r="EB20">
        <f>IF('2NDGR'!DK28=0,"", '2NDGR'!DM28)</f>
        <v>2</v>
      </c>
      <c r="EC20" t="str">
        <f>IF('2NDGR'!DK28=0,"", '2NDGR'!DN28)</f>
        <v>ABS</v>
      </c>
      <c r="ED20">
        <f>IF('2NDGR'!DK28=0,"", '2NDGR'!DO28)</f>
        <v>0</v>
      </c>
      <c r="EE20" t="str">
        <f>IF('2NDGR'!DP28=0,"", '2NDGR'!DP28)</f>
        <v/>
      </c>
      <c r="EF20" t="str">
        <f>IF('2NDGR'!DP28=0,"", '2NDGR'!DS28)</f>
        <v/>
      </c>
      <c r="EG20" t="str">
        <f>IF('2NDGR'!DP28=0,"", '2NDGR'!DT28)</f>
        <v/>
      </c>
      <c r="EH20" t="str">
        <f t="shared" si="20"/>
        <v xml:space="preserve"> ABS</v>
      </c>
      <c r="EI20" s="17">
        <f>'1STML'!AK28</f>
        <v>1441</v>
      </c>
      <c r="EJ20" s="17">
        <f>'1STML'!AL28</f>
        <v>221.69</v>
      </c>
      <c r="EK20" s="17" t="str">
        <f>'1STML'!AM28</f>
        <v>PASS</v>
      </c>
      <c r="EL20">
        <f>'1STML'!AN28</f>
        <v>16</v>
      </c>
      <c r="EM20" s="17">
        <f>'2NDGR'!DY28</f>
        <v>0</v>
      </c>
      <c r="EN20">
        <f>'2NDGR'!EA28</f>
        <v>19</v>
      </c>
      <c r="EO20">
        <f>'2NDGR'!EB28</f>
        <v>52</v>
      </c>
      <c r="EP20" t="str">
        <f t="shared" si="21"/>
        <v>NOT GRADED</v>
      </c>
      <c r="EQ20" t="str">
        <f t="shared" si="22"/>
        <v>0-35</v>
      </c>
    </row>
    <row r="21" spans="1:147">
      <c r="A21">
        <f>'1ST'!A30</f>
        <v>20</v>
      </c>
      <c r="B21" t="str">
        <f>'1ST'!B30</f>
        <v>ST0790211</v>
      </c>
      <c r="C21">
        <f>'1ST'!C30</f>
        <v>200220</v>
      </c>
      <c r="D21" t="str">
        <f>'1ST'!D30</f>
        <v>SALUM BISHWAKARMA</v>
      </c>
      <c r="E21">
        <f>SUB!$B$4</f>
        <v>35</v>
      </c>
      <c r="F21" t="str">
        <f>SUB!$B$5</f>
        <v>KG</v>
      </c>
      <c r="G21" s="24" t="str">
        <f t="shared" si="0"/>
        <v>ANNAPURNA</v>
      </c>
      <c r="H21" t="str">
        <f>SUB!$D$3</f>
        <v>SECOND TERMINAL EXAMINATION 2080</v>
      </c>
      <c r="I21" t="str">
        <f>STD!F21</f>
        <v>ENGLISH MEDIUM</v>
      </c>
      <c r="J21" s="7">
        <f>STD!R21</f>
        <v>0</v>
      </c>
      <c r="K21">
        <f t="shared" si="23"/>
        <v>208101</v>
      </c>
      <c r="L21" t="str">
        <f t="shared" si="24"/>
        <v>COMP. ENGLISH</v>
      </c>
      <c r="M21">
        <f>IF('2NDGR'!E29=0,0,'2NDGR'!E29)</f>
        <v>10</v>
      </c>
      <c r="N21">
        <f>IF('2NDGR'!E29=0,"",'2NDGR'!F29)</f>
        <v>4</v>
      </c>
      <c r="O21">
        <f>IF('2NDGR'!E29=0,"",'2NDGR'!G29)</f>
        <v>2.5</v>
      </c>
      <c r="P21" t="str">
        <f>IF('2NDGR'!E29=0,"",'2NDGR'!H29)</f>
        <v>C</v>
      </c>
      <c r="Q21">
        <f>IF('2NDGR'!E29=0,"",'2NDGR'!I29)</f>
        <v>2</v>
      </c>
      <c r="R21">
        <f>IF('2NDGR'!J29=0,0,'2NDGR'!J29)</f>
        <v>40</v>
      </c>
      <c r="S21">
        <f>IF('2NDGR'!J29=0,"",'2NDGR'!K29)</f>
        <v>22</v>
      </c>
      <c r="T21">
        <f>IF('2NDGR'!J29=0,"",'2NDGR'!L29)</f>
        <v>2.5</v>
      </c>
      <c r="U21" t="str">
        <f>IF('2NDGR'!J29=0,"",'2NDGR'!M29)</f>
        <v>C+</v>
      </c>
      <c r="V21">
        <f>IF('2NDGR'!J29=0,"",'2NDGR'!N29)</f>
        <v>2.4</v>
      </c>
      <c r="W21">
        <f>IF('2NDGR'!O29=0,"",'2NDGR'!O29)</f>
        <v>26</v>
      </c>
      <c r="X21" t="str">
        <f>IF('2NDGR'!O29=0,"",'2NDGR'!R29)</f>
        <v>C+</v>
      </c>
      <c r="Y21">
        <f>IF('2NDGR'!O29=0,"",'2NDGR'!S29)</f>
        <v>2.4</v>
      </c>
      <c r="Z21" t="str">
        <f t="shared" si="25"/>
        <v/>
      </c>
      <c r="AA21">
        <f t="shared" si="1"/>
        <v>208105</v>
      </c>
      <c r="AB21" t="str">
        <f t="shared" si="2"/>
        <v>COMP. NEPALI</v>
      </c>
      <c r="AC21">
        <f>IF('2NDGR'!T29=0,0,'2NDGR'!T29)</f>
        <v>10</v>
      </c>
      <c r="AD21">
        <f>IF('2NDGR'!T29=0,"",'2NDGR'!U29)</f>
        <v>5</v>
      </c>
      <c r="AE21">
        <f>IF('2NDGR'!T29=0,"",'2NDGR'!V29)</f>
        <v>2.5</v>
      </c>
      <c r="AF21" t="str">
        <f>IF('2NDGR'!T29=0,"",'2NDGR'!W29)</f>
        <v>C+</v>
      </c>
      <c r="AG21">
        <f>IF('2NDGR'!T29=0,"",'2NDGR'!X29)</f>
        <v>2.4</v>
      </c>
      <c r="AH21">
        <f>IF('2NDGR'!Y29=0,0,'2NDGR'!Y29)</f>
        <v>40</v>
      </c>
      <c r="AI21">
        <f>IF('2NDGR'!Y29=0,"",'2NDGR'!Z29)</f>
        <v>24</v>
      </c>
      <c r="AJ21">
        <f>IF('2NDGR'!Y29=0,"",'2NDGR'!AA29)</f>
        <v>2.5</v>
      </c>
      <c r="AK21" t="str">
        <f>IF('2NDGR'!Y29=0,"",'2NDGR'!AB29)</f>
        <v>B</v>
      </c>
      <c r="AL21">
        <f>IF('2NDGR'!Y29=0,"",'2NDGR'!AC29)</f>
        <v>2.8</v>
      </c>
      <c r="AM21">
        <f>IF('2NDGR'!AD29=0,"",'2NDGR'!AD29)</f>
        <v>29</v>
      </c>
      <c r="AN21" t="str">
        <f>IF('2NDGR'!AD29=0,"",'2NDGR'!AG29)</f>
        <v>C+</v>
      </c>
      <c r="AO21">
        <f>IF('2NDGR'!AD29=0,"",'2NDGR'!AH29)</f>
        <v>2.4</v>
      </c>
      <c r="AP21" t="str">
        <f t="shared" si="3"/>
        <v/>
      </c>
      <c r="AQ21">
        <f t="shared" si="4"/>
        <v>208110</v>
      </c>
      <c r="AR21" t="str">
        <f t="shared" si="5"/>
        <v>COMP. MATHEMATICS</v>
      </c>
      <c r="AS21">
        <f>IF('2NDGR'!AI29=0,0,'2NDGR'!AI29)</f>
        <v>10</v>
      </c>
      <c r="AT21">
        <f>IF('2NDGR'!AI29=0,"",'2NDGR'!AJ29)</f>
        <v>1</v>
      </c>
      <c r="AU21">
        <f>IF('2NDGR'!AI29=0,"",'2NDGR'!AK29)</f>
        <v>2.5</v>
      </c>
      <c r="AV21" t="str">
        <f>IF('2NDGR'!AI29=0,"",'2NDGR'!AL29)</f>
        <v>NG</v>
      </c>
      <c r="AW21">
        <f>IF('2NDGR'!AI29=0,"",'2NDGR'!AM29)</f>
        <v>0</v>
      </c>
      <c r="AX21">
        <f>IF('2NDGR'!AN29=0,0,'2NDGR'!AN29)</f>
        <v>40</v>
      </c>
      <c r="AY21">
        <f>IF('2NDGR'!AN29=0,"",'2NDGR'!AO29)</f>
        <v>20</v>
      </c>
      <c r="AZ21">
        <f>IF('2NDGR'!AN29=0,"",'2NDGR'!AP29)</f>
        <v>2.5</v>
      </c>
      <c r="BA21" t="str">
        <f>IF('2NDGR'!AN29=0,"",'2NDGR'!AQ29)</f>
        <v>C+</v>
      </c>
      <c r="BB21">
        <f>IF('2NDGR'!AN29=0,"",'2NDGR'!AR29)</f>
        <v>2.4</v>
      </c>
      <c r="BC21">
        <f>IF('2NDGR'!AS29=0,"",'2NDGR'!AS29)</f>
        <v>21</v>
      </c>
      <c r="BD21" t="str">
        <f>IF('2NDGR'!AS29=0,"",'2NDGR'!AV29)</f>
        <v>C</v>
      </c>
      <c r="BE21">
        <f>IF('2NDGR'!AS29=0,"",'2NDGR'!AW29)</f>
        <v>2</v>
      </c>
      <c r="BF21" t="str">
        <f t="shared" si="6"/>
        <v xml:space="preserve"> *</v>
      </c>
      <c r="BG21">
        <f t="shared" si="7"/>
        <v>208115</v>
      </c>
      <c r="BH21" t="str">
        <f t="shared" si="8"/>
        <v>SCIENCE AND TECHNOLOGY</v>
      </c>
      <c r="BI21">
        <f>IF('2NDGR'!AX29=0,0,'2NDGR'!AX29)</f>
        <v>10</v>
      </c>
      <c r="BJ21">
        <f>IF('2NDGR'!AX29=0,"",'2NDGR'!AY29)</f>
        <v>2</v>
      </c>
      <c r="BK21">
        <f>IF('2NDGR'!AX29=0,"",'2NDGR'!AZ29)</f>
        <v>2.5</v>
      </c>
      <c r="BL21" t="str">
        <f>IF('2NDGR'!AX29=0,"",'2NDGR'!BA29)</f>
        <v>NG</v>
      </c>
      <c r="BM21">
        <f>IF('2NDGR'!AX29=0,"",'2NDGR'!BB29)</f>
        <v>0</v>
      </c>
      <c r="BN21">
        <f>IF('2NDGR'!BC29=0,0,'2NDGR'!BC29)</f>
        <v>40</v>
      </c>
      <c r="BO21">
        <f>IF('2NDGR'!BC29=0,"",'2NDGR'!BD29)</f>
        <v>20</v>
      </c>
      <c r="BP21">
        <f>IF('2NDGR'!BC29=0,"",'2NDGR'!BE29)</f>
        <v>2.5</v>
      </c>
      <c r="BQ21" t="str">
        <f>IF('2NDGR'!BC29=0,"",'2NDGR'!BF29)</f>
        <v>C+</v>
      </c>
      <c r="BR21">
        <f>IF('2NDGR'!BC29=0,"",'2NDGR'!BG29)</f>
        <v>2.4</v>
      </c>
      <c r="BS21">
        <f>IF('2NDGR'!BH29=0,"",'2NDGR'!BH29)</f>
        <v>22</v>
      </c>
      <c r="BT21" t="str">
        <f>IF('2NDGR'!BH29=0,"",'2NDGR'!BK29)</f>
        <v>C</v>
      </c>
      <c r="BU21">
        <f>IF('2NDGR'!BH29=0,"",'2NDGR'!BL29)</f>
        <v>2</v>
      </c>
      <c r="BV21" t="str">
        <f t="shared" si="9"/>
        <v xml:space="preserve"> *</v>
      </c>
      <c r="BW21">
        <f t="shared" si="10"/>
        <v>208120</v>
      </c>
      <c r="BX21" t="str">
        <f t="shared" si="11"/>
        <v>SOCIAL STUDIES</v>
      </c>
      <c r="BY21">
        <f>IF('2NDGR'!BM29=0,0,'2NDGR'!BM29)</f>
        <v>10</v>
      </c>
      <c r="BZ21">
        <f>IF('2NDGR'!BM29=0,"",'2NDGR'!BN29)</f>
        <v>1</v>
      </c>
      <c r="CA21">
        <f>IF('2NDGR'!BM29=0,"",'2NDGR'!BO29)</f>
        <v>2.5</v>
      </c>
      <c r="CB21" t="str">
        <f>IF('2NDGR'!BM29=0,"",'2NDGR'!BP29)</f>
        <v>NG</v>
      </c>
      <c r="CC21">
        <f>IF('2NDGR'!BM29=0,"",'2NDGR'!BQ29)</f>
        <v>0</v>
      </c>
      <c r="CD21">
        <f>IF('2NDGR'!BR29=0,0,'2NDGR'!BR29)</f>
        <v>40</v>
      </c>
      <c r="CE21">
        <f>IF('2NDGR'!BR29=0,"",'2NDGR'!BS29)</f>
        <v>24</v>
      </c>
      <c r="CF21">
        <f>IF('2NDGR'!BR29=0,"",'2NDGR'!BT29)</f>
        <v>2.5</v>
      </c>
      <c r="CG21" t="str">
        <f>IF('2NDGR'!BR29=0,"",'2NDGR'!BU29)</f>
        <v>B</v>
      </c>
      <c r="CH21">
        <f>IF('2NDGR'!BR29=0,"",'2NDGR'!BV29)</f>
        <v>2.8</v>
      </c>
      <c r="CI21">
        <f>IF('2NDGR'!BW29=0, "", '2NDGR'!BW29)</f>
        <v>25</v>
      </c>
      <c r="CJ21" t="str">
        <f>IF('2NDGR'!BW29=0, "", '2NDGR'!BZ29)</f>
        <v>C+</v>
      </c>
      <c r="CK21">
        <f>IF('2NDGR'!BW29=0, "", '2NDGR'!CA29)</f>
        <v>2.4</v>
      </c>
      <c r="CL21" t="str">
        <f t="shared" si="12"/>
        <v xml:space="preserve"> *</v>
      </c>
      <c r="CM21">
        <f t="shared" si="13"/>
        <v>208125</v>
      </c>
      <c r="CN21" t="str">
        <f t="shared" si="14"/>
        <v>GK</v>
      </c>
      <c r="CO21">
        <f>IF('2NDGR'!CB29=0,0,'2NDGR'!CB29)</f>
        <v>5</v>
      </c>
      <c r="CP21">
        <f>IF('2NDGR'!CB29=0, "", '2NDGR'!CC29)</f>
        <v>4</v>
      </c>
      <c r="CQ21">
        <f>IF('2NDGR'!CB29=0, "", '2NDGR'!CD29)</f>
        <v>2</v>
      </c>
      <c r="CR21" t="str">
        <f>IF('2NDGR'!CB29=0, "", '2NDGR'!CE29)</f>
        <v>A</v>
      </c>
      <c r="CS21">
        <f>IF('2NDGR'!CB29=0, "", '2NDGR'!CF29)</f>
        <v>3.6</v>
      </c>
      <c r="CT21">
        <f>IF('2NDGR'!CG29=0, 0, '2NDGR'!CG29)</f>
        <v>20</v>
      </c>
      <c r="CU21">
        <f>IF('2NDGR'!CG29=0, "", '2NDGR'!CH29)</f>
        <v>17</v>
      </c>
      <c r="CV21">
        <f>IF('2NDGR'!CG29=0, "", '2NDGR'!CI29)</f>
        <v>2</v>
      </c>
      <c r="CW21" t="str">
        <f>IF('2NDGR'!CG29=0, "", '2NDGR'!CJ29)</f>
        <v>A</v>
      </c>
      <c r="CX21">
        <f>IF('2NDGR'!CG29=0, "", '2NDGR'!CK29)</f>
        <v>3.6</v>
      </c>
      <c r="CY21">
        <f>IF('2NDGR'!CL29=0, "", '2NDGR'!CL29)</f>
        <v>21</v>
      </c>
      <c r="CZ21" t="str">
        <f>IF('2NDGR'!CL29=0, "", '2NDGR'!CO29)</f>
        <v>A</v>
      </c>
      <c r="DA21">
        <f>IF('2NDGR'!CL29=0, "", '2NDGR'!CP29)</f>
        <v>3.6</v>
      </c>
      <c r="DB21" t="str">
        <f t="shared" si="15"/>
        <v/>
      </c>
      <c r="DC21">
        <f t="shared" si="16"/>
        <v>208130</v>
      </c>
      <c r="DD21" t="str">
        <f t="shared" si="17"/>
        <v>ORAL</v>
      </c>
      <c r="DE21">
        <f>IF('2NDGR'!CQ29=0,0,'2NDGR'!CQ29)</f>
        <v>5</v>
      </c>
      <c r="DF21">
        <f>IF('2NDGR'!CQ29=0,"", '2NDGR'!CR29)</f>
        <v>2</v>
      </c>
      <c r="DG21">
        <f>IF('2NDGR'!CQ29=0,"", '2NDGR'!CS29)</f>
        <v>2</v>
      </c>
      <c r="DH21" t="str">
        <f>IF('2NDGR'!CQ29=0,"", '2NDGR'!CT29)</f>
        <v>C</v>
      </c>
      <c r="DI21">
        <f>IF('2NDGR'!CQ29=0,"", '2NDGR'!CU29)</f>
        <v>2</v>
      </c>
      <c r="DJ21">
        <f>IF('2NDGR'!CV29=0,0, '2NDGR'!CV29)</f>
        <v>20</v>
      </c>
      <c r="DK21">
        <f>IF('2NDGR'!CV29=0, "", '2NDGR'!CW29)</f>
        <v>17</v>
      </c>
      <c r="DL21">
        <f>IF('2NDGR'!CV29=0, "", '2NDGR'!CX29)</f>
        <v>2</v>
      </c>
      <c r="DM21" t="str">
        <f>IF('2NDGR'!CV29=0, "", '2NDGR'!CY29)</f>
        <v>A</v>
      </c>
      <c r="DN21">
        <f>IF('2NDGR'!CV29=0, "", '2NDGR'!CZ29)</f>
        <v>3.6</v>
      </c>
      <c r="DO21">
        <f>IF('2NDGR'!DA29=0,"", '2NDGR'!DA29)</f>
        <v>19</v>
      </c>
      <c r="DP21" t="str">
        <f>IF('2NDGR'!DA29=0,"", '2NDGR'!DD29)</f>
        <v>B+</v>
      </c>
      <c r="DQ21">
        <f>IF('2NDGR'!DA29=0,"", '2NDGR'!DE29)</f>
        <v>3.2</v>
      </c>
      <c r="DR21" t="str">
        <f t="shared" si="18"/>
        <v/>
      </c>
      <c r="DS21">
        <f t="shared" si="19"/>
        <v>208135</v>
      </c>
      <c r="DT21" t="str">
        <f t="shared" si="26"/>
        <v>WORKSHEET</v>
      </c>
      <c r="DU21">
        <f>IF('2NDGR'!DF29=0,0, '2NDGR'!DF29)</f>
        <v>5</v>
      </c>
      <c r="DV21">
        <f>IF('2NDGR'!DF29=0,"", '2NDGR'!DG29)</f>
        <v>2</v>
      </c>
      <c r="DW21">
        <f>IF('2NDGR'!DF29=0,"",'2NDGR'!DH29)</f>
        <v>2</v>
      </c>
      <c r="DX21" t="str">
        <f>IF('2NDGR'!DF29=0,"",'2NDGR'!DI29)</f>
        <v>C</v>
      </c>
      <c r="DY21">
        <f>IF('2NDGR'!DF29=0,"",'2NDGR'!DJ29)</f>
        <v>2</v>
      </c>
      <c r="DZ21">
        <f>IF('2NDGR'!DK29=0,0, '2NDGR'!DK29)</f>
        <v>20</v>
      </c>
      <c r="EA21">
        <f>IF('2NDGR'!DK29=0,"", '2NDGR'!DL29)</f>
        <v>17</v>
      </c>
      <c r="EB21">
        <f>IF('2NDGR'!DK29=0,"", '2NDGR'!DM29)</f>
        <v>2</v>
      </c>
      <c r="EC21" t="str">
        <f>IF('2NDGR'!DK29=0,"", '2NDGR'!DN29)</f>
        <v>A</v>
      </c>
      <c r="ED21">
        <f>IF('2NDGR'!DK29=0,"", '2NDGR'!DO29)</f>
        <v>3.6</v>
      </c>
      <c r="EE21">
        <f>IF('2NDGR'!DP29=0,"", '2NDGR'!DP29)</f>
        <v>19</v>
      </c>
      <c r="EF21" t="str">
        <f>IF('2NDGR'!DP29=0,"", '2NDGR'!DS29)</f>
        <v>B+</v>
      </c>
      <c r="EG21">
        <f>IF('2NDGR'!DP29=0,"", '2NDGR'!DT29)</f>
        <v>3.2</v>
      </c>
      <c r="EH21" t="str">
        <f t="shared" si="20"/>
        <v/>
      </c>
      <c r="EI21" s="17">
        <f>'1STML'!AK29</f>
        <v>1345</v>
      </c>
      <c r="EJ21" s="17">
        <f>'1STML'!AL29</f>
        <v>206.92</v>
      </c>
      <c r="EK21" s="17" t="str">
        <f>'1STML'!AM29</f>
        <v>PASS</v>
      </c>
      <c r="EL21">
        <f>'1STML'!AN29</f>
        <v>20</v>
      </c>
      <c r="EM21" s="17">
        <f>'2NDGR'!DY29</f>
        <v>0</v>
      </c>
      <c r="EN21">
        <f>'2NDGR'!EA29</f>
        <v>19</v>
      </c>
      <c r="EO21">
        <f>'2NDGR'!EB29</f>
        <v>52</v>
      </c>
      <c r="EP21" t="str">
        <f t="shared" si="21"/>
        <v>NOT GRADED</v>
      </c>
      <c r="EQ21" t="str">
        <f t="shared" si="22"/>
        <v>0-35</v>
      </c>
    </row>
    <row r="22" spans="1:147">
      <c r="A22">
        <f>'1ST'!A31</f>
        <v>21</v>
      </c>
      <c r="B22" t="str">
        <f>'1ST'!B31</f>
        <v>ST0800300</v>
      </c>
      <c r="C22">
        <f>'1ST'!C31</f>
        <v>200221</v>
      </c>
      <c r="D22" t="str">
        <f>'1ST'!D31</f>
        <v>SAMIKSHYA LAWATI</v>
      </c>
      <c r="E22">
        <f>SUB!$B$4</f>
        <v>35</v>
      </c>
      <c r="F22" t="str">
        <f>SUB!$B$5</f>
        <v>KG</v>
      </c>
      <c r="G22" s="24" t="str">
        <f t="shared" si="0"/>
        <v>ANNAPURNA</v>
      </c>
      <c r="H22" t="str">
        <f>SUB!$D$3</f>
        <v>SECOND TERMINAL EXAMINATION 2080</v>
      </c>
      <c r="I22" t="str">
        <f>STD!F22</f>
        <v>ENGLISH MEDIUM</v>
      </c>
      <c r="J22" s="7">
        <f>STD!R22</f>
        <v>0</v>
      </c>
      <c r="K22">
        <f t="shared" si="23"/>
        <v>208101</v>
      </c>
      <c r="L22" t="str">
        <f t="shared" si="24"/>
        <v>COMP. ENGLISH</v>
      </c>
      <c r="M22">
        <f>IF('2NDGR'!E30=0,0,'2NDGR'!E30)</f>
        <v>10</v>
      </c>
      <c r="N22">
        <f>IF('2NDGR'!E30=0,"",'2NDGR'!F30)</f>
        <v>8</v>
      </c>
      <c r="O22">
        <f>IF('2NDGR'!E30=0,"",'2NDGR'!G30)</f>
        <v>2.5</v>
      </c>
      <c r="P22" t="str">
        <f>IF('2NDGR'!E30=0,"",'2NDGR'!H30)</f>
        <v>A</v>
      </c>
      <c r="Q22">
        <f>IF('2NDGR'!E30=0,"",'2NDGR'!I30)</f>
        <v>3.6</v>
      </c>
      <c r="R22">
        <f>IF('2NDGR'!J30=0,0,'2NDGR'!J30)</f>
        <v>40</v>
      </c>
      <c r="S22">
        <f>IF('2NDGR'!J30=0,"",'2NDGR'!K30)</f>
        <v>25</v>
      </c>
      <c r="T22">
        <f>IF('2NDGR'!J30=0,"",'2NDGR'!L30)</f>
        <v>2.5</v>
      </c>
      <c r="U22" t="str">
        <f>IF('2NDGR'!J30=0,"",'2NDGR'!M30)</f>
        <v>B</v>
      </c>
      <c r="V22">
        <f>IF('2NDGR'!J30=0,"",'2NDGR'!N30)</f>
        <v>2.8</v>
      </c>
      <c r="W22">
        <f>IF('2NDGR'!O30=0,"",'2NDGR'!O30)</f>
        <v>33</v>
      </c>
      <c r="X22" t="str">
        <f>IF('2NDGR'!O30=0,"",'2NDGR'!R30)</f>
        <v>B</v>
      </c>
      <c r="Y22">
        <f>IF('2NDGR'!O30=0,"",'2NDGR'!S30)</f>
        <v>2.8</v>
      </c>
      <c r="Z22" t="str">
        <f t="shared" si="25"/>
        <v/>
      </c>
      <c r="AA22">
        <f t="shared" si="1"/>
        <v>208105</v>
      </c>
      <c r="AB22" t="str">
        <f t="shared" si="2"/>
        <v>COMP. NEPALI</v>
      </c>
      <c r="AC22">
        <f>IF('2NDGR'!T30=0,0,'2NDGR'!T30)</f>
        <v>10</v>
      </c>
      <c r="AD22">
        <f>IF('2NDGR'!T30=0,"",'2NDGR'!U30)</f>
        <v>6</v>
      </c>
      <c r="AE22">
        <f>IF('2NDGR'!T30=0,"",'2NDGR'!V30)</f>
        <v>2.5</v>
      </c>
      <c r="AF22" t="str">
        <f>IF('2NDGR'!T30=0,"",'2NDGR'!W30)</f>
        <v>B</v>
      </c>
      <c r="AG22">
        <f>IF('2NDGR'!T30=0,"",'2NDGR'!X30)</f>
        <v>2.8</v>
      </c>
      <c r="AH22">
        <f>IF('2NDGR'!Y30=0,0,'2NDGR'!Y30)</f>
        <v>40</v>
      </c>
      <c r="AI22">
        <f>IF('2NDGR'!Y30=0,"",'2NDGR'!Z30)</f>
        <v>24</v>
      </c>
      <c r="AJ22">
        <f>IF('2NDGR'!Y30=0,"",'2NDGR'!AA30)</f>
        <v>2.5</v>
      </c>
      <c r="AK22" t="str">
        <f>IF('2NDGR'!Y30=0,"",'2NDGR'!AB30)</f>
        <v>B</v>
      </c>
      <c r="AL22">
        <f>IF('2NDGR'!Y30=0,"",'2NDGR'!AC30)</f>
        <v>2.8</v>
      </c>
      <c r="AM22">
        <f>IF('2NDGR'!AD30=0,"",'2NDGR'!AD30)</f>
        <v>30</v>
      </c>
      <c r="AN22" t="str">
        <f>IF('2NDGR'!AD30=0,"",'2NDGR'!AG30)</f>
        <v>B</v>
      </c>
      <c r="AO22">
        <f>IF('2NDGR'!AD30=0,"",'2NDGR'!AH30)</f>
        <v>2.8</v>
      </c>
      <c r="AP22" t="str">
        <f t="shared" si="3"/>
        <v/>
      </c>
      <c r="AQ22">
        <f t="shared" si="4"/>
        <v>208110</v>
      </c>
      <c r="AR22" t="str">
        <f t="shared" si="5"/>
        <v>COMP. MATHEMATICS</v>
      </c>
      <c r="AS22">
        <f>IF('2NDGR'!AI30=0,0,'2NDGR'!AI30)</f>
        <v>10</v>
      </c>
      <c r="AT22">
        <f>IF('2NDGR'!AI30=0,"",'2NDGR'!AJ30)</f>
        <v>7</v>
      </c>
      <c r="AU22">
        <f>IF('2NDGR'!AI30=0,"",'2NDGR'!AK30)</f>
        <v>2.5</v>
      </c>
      <c r="AV22" t="str">
        <f>IF('2NDGR'!AI30=0,"",'2NDGR'!AL30)</f>
        <v>B+</v>
      </c>
      <c r="AW22">
        <f>IF('2NDGR'!AI30=0,"",'2NDGR'!AM30)</f>
        <v>3.2</v>
      </c>
      <c r="AX22">
        <f>IF('2NDGR'!AN30=0,0,'2NDGR'!AN30)</f>
        <v>40</v>
      </c>
      <c r="AY22">
        <f>IF('2NDGR'!AN30=0,"",'2NDGR'!AO30)</f>
        <v>24</v>
      </c>
      <c r="AZ22">
        <f>IF('2NDGR'!AN30=0,"",'2NDGR'!AP30)</f>
        <v>2.5</v>
      </c>
      <c r="BA22" t="str">
        <f>IF('2NDGR'!AN30=0,"",'2NDGR'!AQ30)</f>
        <v>B</v>
      </c>
      <c r="BB22">
        <f>IF('2NDGR'!AN30=0,"",'2NDGR'!AR30)</f>
        <v>2.8</v>
      </c>
      <c r="BC22">
        <f>IF('2NDGR'!AS30=0,"",'2NDGR'!AS30)</f>
        <v>31</v>
      </c>
      <c r="BD22" t="str">
        <f>IF('2NDGR'!AS30=0,"",'2NDGR'!AV30)</f>
        <v>B</v>
      </c>
      <c r="BE22">
        <f>IF('2NDGR'!AS30=0,"",'2NDGR'!AW30)</f>
        <v>2.8</v>
      </c>
      <c r="BF22" t="str">
        <f t="shared" si="6"/>
        <v/>
      </c>
      <c r="BG22">
        <f t="shared" si="7"/>
        <v>208115</v>
      </c>
      <c r="BH22" t="str">
        <f t="shared" si="8"/>
        <v>SCIENCE AND TECHNOLOGY</v>
      </c>
      <c r="BI22">
        <f>IF('2NDGR'!AX30=0,0,'2NDGR'!AX30)</f>
        <v>10</v>
      </c>
      <c r="BJ22">
        <f>IF('2NDGR'!AX30=0,"",'2NDGR'!AY30)</f>
        <v>5</v>
      </c>
      <c r="BK22">
        <f>IF('2NDGR'!AX30=0,"",'2NDGR'!AZ30)</f>
        <v>2.5</v>
      </c>
      <c r="BL22" t="str">
        <f>IF('2NDGR'!AX30=0,"",'2NDGR'!BA30)</f>
        <v>C+</v>
      </c>
      <c r="BM22">
        <f>IF('2NDGR'!AX30=0,"",'2NDGR'!BB30)</f>
        <v>2.4</v>
      </c>
      <c r="BN22">
        <f>IF('2NDGR'!BC30=0,0,'2NDGR'!BC30)</f>
        <v>40</v>
      </c>
      <c r="BO22">
        <f>IF('2NDGR'!BC30=0,"",'2NDGR'!BD30)</f>
        <v>21</v>
      </c>
      <c r="BP22">
        <f>IF('2NDGR'!BC30=0,"",'2NDGR'!BE30)</f>
        <v>2.5</v>
      </c>
      <c r="BQ22" t="str">
        <f>IF('2NDGR'!BC30=0,"",'2NDGR'!BF30)</f>
        <v>C+</v>
      </c>
      <c r="BR22">
        <f>IF('2NDGR'!BC30=0,"",'2NDGR'!BG30)</f>
        <v>2.4</v>
      </c>
      <c r="BS22">
        <f>IF('2NDGR'!BH30=0,"",'2NDGR'!BH30)</f>
        <v>26</v>
      </c>
      <c r="BT22" t="str">
        <f>IF('2NDGR'!BH30=0,"",'2NDGR'!BK30)</f>
        <v>C+</v>
      </c>
      <c r="BU22">
        <f>IF('2NDGR'!BH30=0,"",'2NDGR'!BL30)</f>
        <v>2.4</v>
      </c>
      <c r="BV22" t="str">
        <f t="shared" si="9"/>
        <v/>
      </c>
      <c r="BW22">
        <f t="shared" si="10"/>
        <v>208120</v>
      </c>
      <c r="BX22" t="str">
        <f t="shared" si="11"/>
        <v>SOCIAL STUDIES</v>
      </c>
      <c r="BY22">
        <f>IF('2NDGR'!BM30=0,0,'2NDGR'!BM30)</f>
        <v>10</v>
      </c>
      <c r="BZ22">
        <f>IF('2NDGR'!BM30=0,"",'2NDGR'!BN30)</f>
        <v>5</v>
      </c>
      <c r="CA22">
        <f>IF('2NDGR'!BM30=0,"",'2NDGR'!BO30)</f>
        <v>2.5</v>
      </c>
      <c r="CB22" t="str">
        <f>IF('2NDGR'!BM30=0,"",'2NDGR'!BP30)</f>
        <v>C+</v>
      </c>
      <c r="CC22">
        <f>IF('2NDGR'!BM30=0,"",'2NDGR'!BQ30)</f>
        <v>2.4</v>
      </c>
      <c r="CD22">
        <f>IF('2NDGR'!BR30=0,0,'2NDGR'!BR30)</f>
        <v>40</v>
      </c>
      <c r="CE22">
        <f>IF('2NDGR'!BR30=0,"",'2NDGR'!BS30)</f>
        <v>24</v>
      </c>
      <c r="CF22">
        <f>IF('2NDGR'!BR30=0,"",'2NDGR'!BT30)</f>
        <v>2.5</v>
      </c>
      <c r="CG22" t="str">
        <f>IF('2NDGR'!BR30=0,"",'2NDGR'!BU30)</f>
        <v>B</v>
      </c>
      <c r="CH22">
        <f>IF('2NDGR'!BR30=0,"",'2NDGR'!BV30)</f>
        <v>2.8</v>
      </c>
      <c r="CI22">
        <f>IF('2NDGR'!BW30=0, "", '2NDGR'!BW30)</f>
        <v>29</v>
      </c>
      <c r="CJ22" t="str">
        <f>IF('2NDGR'!BW30=0, "", '2NDGR'!BZ30)</f>
        <v>C+</v>
      </c>
      <c r="CK22">
        <f>IF('2NDGR'!BW30=0, "", '2NDGR'!CA30)</f>
        <v>2.4</v>
      </c>
      <c r="CL22" t="str">
        <f t="shared" si="12"/>
        <v/>
      </c>
      <c r="CM22">
        <f t="shared" si="13"/>
        <v>208125</v>
      </c>
      <c r="CN22" t="str">
        <f t="shared" si="14"/>
        <v>GK</v>
      </c>
      <c r="CO22">
        <f>IF('2NDGR'!CB30=0,0,'2NDGR'!CB30)</f>
        <v>5</v>
      </c>
      <c r="CP22">
        <f>IF('2NDGR'!CB30=0, "", '2NDGR'!CC30)</f>
        <v>4</v>
      </c>
      <c r="CQ22">
        <f>IF('2NDGR'!CB30=0, "", '2NDGR'!CD30)</f>
        <v>2</v>
      </c>
      <c r="CR22" t="str">
        <f>IF('2NDGR'!CB30=0, "", '2NDGR'!CE30)</f>
        <v>A</v>
      </c>
      <c r="CS22">
        <f>IF('2NDGR'!CB30=0, "", '2NDGR'!CF30)</f>
        <v>3.6</v>
      </c>
      <c r="CT22">
        <f>IF('2NDGR'!CG30=0, 0, '2NDGR'!CG30)</f>
        <v>20</v>
      </c>
      <c r="CU22">
        <f>IF('2NDGR'!CG30=0, "", '2NDGR'!CH30)</f>
        <v>20</v>
      </c>
      <c r="CV22">
        <f>IF('2NDGR'!CG30=0, "", '2NDGR'!CI30)</f>
        <v>2</v>
      </c>
      <c r="CW22" t="str">
        <f>IF('2NDGR'!CG30=0, "", '2NDGR'!CJ30)</f>
        <v>A+</v>
      </c>
      <c r="CX22">
        <f>IF('2NDGR'!CG30=0, "", '2NDGR'!CK30)</f>
        <v>4</v>
      </c>
      <c r="CY22">
        <f>IF('2NDGR'!CL30=0, "", '2NDGR'!CL30)</f>
        <v>24</v>
      </c>
      <c r="CZ22" t="str">
        <f>IF('2NDGR'!CL30=0, "", '2NDGR'!CO30)</f>
        <v>A+</v>
      </c>
      <c r="DA22">
        <f>IF('2NDGR'!CL30=0, "", '2NDGR'!CP30)</f>
        <v>4</v>
      </c>
      <c r="DB22" t="str">
        <f t="shared" si="15"/>
        <v/>
      </c>
      <c r="DC22">
        <f t="shared" si="16"/>
        <v>208130</v>
      </c>
      <c r="DD22" t="str">
        <f t="shared" si="17"/>
        <v>ORAL</v>
      </c>
      <c r="DE22">
        <f>IF('2NDGR'!CQ30=0,0,'2NDGR'!CQ30)</f>
        <v>5</v>
      </c>
      <c r="DF22">
        <f>IF('2NDGR'!CQ30=0,"", '2NDGR'!CR30)</f>
        <v>4</v>
      </c>
      <c r="DG22">
        <f>IF('2NDGR'!CQ30=0,"", '2NDGR'!CS30)</f>
        <v>2</v>
      </c>
      <c r="DH22" t="str">
        <f>IF('2NDGR'!CQ30=0,"", '2NDGR'!CT30)</f>
        <v>A</v>
      </c>
      <c r="DI22">
        <f>IF('2NDGR'!CQ30=0,"", '2NDGR'!CU30)</f>
        <v>3.6</v>
      </c>
      <c r="DJ22">
        <f>IF('2NDGR'!CV30=0,0, '2NDGR'!CV30)</f>
        <v>20</v>
      </c>
      <c r="DK22">
        <f>IF('2NDGR'!CV30=0, "", '2NDGR'!CW30)</f>
        <v>20</v>
      </c>
      <c r="DL22">
        <f>IF('2NDGR'!CV30=0, "", '2NDGR'!CX30)</f>
        <v>2</v>
      </c>
      <c r="DM22" t="str">
        <f>IF('2NDGR'!CV30=0, "", '2NDGR'!CY30)</f>
        <v>A+</v>
      </c>
      <c r="DN22">
        <f>IF('2NDGR'!CV30=0, "", '2NDGR'!CZ30)</f>
        <v>4</v>
      </c>
      <c r="DO22">
        <f>IF('2NDGR'!DA30=0,"", '2NDGR'!DA30)</f>
        <v>24</v>
      </c>
      <c r="DP22" t="str">
        <f>IF('2NDGR'!DA30=0,"", '2NDGR'!DD30)</f>
        <v>A+</v>
      </c>
      <c r="DQ22">
        <f>IF('2NDGR'!DA30=0,"", '2NDGR'!DE30)</f>
        <v>4</v>
      </c>
      <c r="DR22" t="str">
        <f t="shared" si="18"/>
        <v/>
      </c>
      <c r="DS22">
        <f t="shared" si="19"/>
        <v>208135</v>
      </c>
      <c r="DT22" t="str">
        <f t="shared" si="26"/>
        <v>WORKSHEET</v>
      </c>
      <c r="DU22">
        <f>IF('2NDGR'!DF30=0,0, '2NDGR'!DF30)</f>
        <v>5</v>
      </c>
      <c r="DV22">
        <f>IF('2NDGR'!DF30=0,"", '2NDGR'!DG30)</f>
        <v>3</v>
      </c>
      <c r="DW22">
        <f>IF('2NDGR'!DF30=0,"",'2NDGR'!DH30)</f>
        <v>2</v>
      </c>
      <c r="DX22" t="str">
        <f>IF('2NDGR'!DF30=0,"",'2NDGR'!DI30)</f>
        <v>B</v>
      </c>
      <c r="DY22">
        <f>IF('2NDGR'!DF30=0,"",'2NDGR'!DJ30)</f>
        <v>2.8</v>
      </c>
      <c r="DZ22">
        <f>IF('2NDGR'!DK30=0,0, '2NDGR'!DK30)</f>
        <v>20</v>
      </c>
      <c r="EA22">
        <f>IF('2NDGR'!DK30=0,"", '2NDGR'!DL30)</f>
        <v>20</v>
      </c>
      <c r="EB22">
        <f>IF('2NDGR'!DK30=0,"", '2NDGR'!DM30)</f>
        <v>2</v>
      </c>
      <c r="EC22" t="str">
        <f>IF('2NDGR'!DK30=0,"", '2NDGR'!DN30)</f>
        <v>A+</v>
      </c>
      <c r="ED22">
        <f>IF('2NDGR'!DK30=0,"", '2NDGR'!DO30)</f>
        <v>4</v>
      </c>
      <c r="EE22">
        <f>IF('2NDGR'!DP30=0,"", '2NDGR'!DP30)</f>
        <v>23</v>
      </c>
      <c r="EF22" t="str">
        <f>IF('2NDGR'!DP30=0,"", '2NDGR'!DS30)</f>
        <v>A+</v>
      </c>
      <c r="EG22">
        <f>IF('2NDGR'!DP30=0,"", '2NDGR'!DT30)</f>
        <v>4</v>
      </c>
      <c r="EH22" t="str">
        <f t="shared" si="20"/>
        <v/>
      </c>
      <c r="EI22" s="17">
        <f>'1STML'!AK30</f>
        <v>1114</v>
      </c>
      <c r="EJ22" s="17">
        <f>'1STML'!AL30</f>
        <v>171.38</v>
      </c>
      <c r="EK22" s="17" t="str">
        <f>'1STML'!AM30</f>
        <v>PASS</v>
      </c>
      <c r="EL22">
        <f>'1STML'!AN30</f>
        <v>25</v>
      </c>
      <c r="EM22" s="17">
        <f>'2NDGR'!DY30</f>
        <v>3.08</v>
      </c>
      <c r="EN22">
        <f>'2NDGR'!EA30</f>
        <v>11</v>
      </c>
      <c r="EO22">
        <f>'2NDGR'!EB30</f>
        <v>51</v>
      </c>
      <c r="EP22" t="str">
        <f t="shared" si="21"/>
        <v>GOOD</v>
      </c>
      <c r="EQ22" t="str">
        <f t="shared" si="22"/>
        <v>60-69</v>
      </c>
    </row>
    <row r="23" spans="1:147">
      <c r="A23">
        <f>'1ST'!A32</f>
        <v>22</v>
      </c>
      <c r="B23" t="str">
        <f>'1ST'!B32</f>
        <v>ST0790111</v>
      </c>
      <c r="C23">
        <f>'1ST'!C32</f>
        <v>200222</v>
      </c>
      <c r="D23" t="str">
        <f>'1ST'!D32</f>
        <v>SHARAYAN BISHWAKARMA</v>
      </c>
      <c r="E23">
        <f>SUB!$B$4</f>
        <v>35</v>
      </c>
      <c r="F23" t="str">
        <f>SUB!$B$5</f>
        <v>KG</v>
      </c>
      <c r="G23" s="24" t="str">
        <f t="shared" si="0"/>
        <v>ANNAPURNA</v>
      </c>
      <c r="H23" t="str">
        <f>SUB!$D$3</f>
        <v>SECOND TERMINAL EXAMINATION 2080</v>
      </c>
      <c r="I23" t="str">
        <f>STD!F23</f>
        <v>ENGLISH MEDIUM</v>
      </c>
      <c r="J23" s="7">
        <f>STD!R23</f>
        <v>0</v>
      </c>
      <c r="K23">
        <f t="shared" si="23"/>
        <v>208101</v>
      </c>
      <c r="L23" t="str">
        <f t="shared" si="24"/>
        <v>COMP. ENGLISH</v>
      </c>
      <c r="M23">
        <f>IF('2NDGR'!E31=0,0,'2NDGR'!E31)</f>
        <v>10</v>
      </c>
      <c r="N23">
        <f>IF('2NDGR'!E31=0,"",'2NDGR'!F31)</f>
        <v>8</v>
      </c>
      <c r="O23">
        <f>IF('2NDGR'!E31=0,"",'2NDGR'!G31)</f>
        <v>2.5</v>
      </c>
      <c r="P23" t="str">
        <f>IF('2NDGR'!E31=0,"",'2NDGR'!H31)</f>
        <v>A</v>
      </c>
      <c r="Q23">
        <f>IF('2NDGR'!E31=0,"",'2NDGR'!I31)</f>
        <v>3.6</v>
      </c>
      <c r="R23">
        <f>IF('2NDGR'!J31=0,0,'2NDGR'!J31)</f>
        <v>40</v>
      </c>
      <c r="S23">
        <f>IF('2NDGR'!J31=0,"",'2NDGR'!K31)</f>
        <v>25</v>
      </c>
      <c r="T23">
        <f>IF('2NDGR'!J31=0,"",'2NDGR'!L31)</f>
        <v>2.5</v>
      </c>
      <c r="U23" t="str">
        <f>IF('2NDGR'!J31=0,"",'2NDGR'!M31)</f>
        <v>B</v>
      </c>
      <c r="V23">
        <f>IF('2NDGR'!J31=0,"",'2NDGR'!N31)</f>
        <v>2.8</v>
      </c>
      <c r="W23">
        <f>IF('2NDGR'!O31=0,"",'2NDGR'!O31)</f>
        <v>33</v>
      </c>
      <c r="X23" t="str">
        <f>IF('2NDGR'!O31=0,"",'2NDGR'!R31)</f>
        <v>B</v>
      </c>
      <c r="Y23">
        <f>IF('2NDGR'!O31=0,"",'2NDGR'!S31)</f>
        <v>2.8</v>
      </c>
      <c r="Z23" t="str">
        <f t="shared" si="25"/>
        <v/>
      </c>
      <c r="AA23">
        <f t="shared" si="1"/>
        <v>208105</v>
      </c>
      <c r="AB23" t="str">
        <f t="shared" si="2"/>
        <v>COMP. NEPALI</v>
      </c>
      <c r="AC23">
        <f>IF('2NDGR'!T31=0,0,'2NDGR'!T31)</f>
        <v>10</v>
      </c>
      <c r="AD23">
        <f>IF('2NDGR'!T31=0,"",'2NDGR'!U31)</f>
        <v>9</v>
      </c>
      <c r="AE23">
        <f>IF('2NDGR'!T31=0,"",'2NDGR'!V31)</f>
        <v>2.5</v>
      </c>
      <c r="AF23" t="str">
        <f>IF('2NDGR'!T31=0,"",'2NDGR'!W31)</f>
        <v>A+</v>
      </c>
      <c r="AG23">
        <f>IF('2NDGR'!T31=0,"",'2NDGR'!X31)</f>
        <v>4</v>
      </c>
      <c r="AH23">
        <f>IF('2NDGR'!Y31=0,0,'2NDGR'!Y31)</f>
        <v>40</v>
      </c>
      <c r="AI23">
        <f>IF('2NDGR'!Y31=0,"",'2NDGR'!Z31)</f>
        <v>25</v>
      </c>
      <c r="AJ23">
        <f>IF('2NDGR'!Y31=0,"",'2NDGR'!AA31)</f>
        <v>2.5</v>
      </c>
      <c r="AK23" t="str">
        <f>IF('2NDGR'!Y31=0,"",'2NDGR'!AB31)</f>
        <v>B</v>
      </c>
      <c r="AL23">
        <f>IF('2NDGR'!Y31=0,"",'2NDGR'!AC31)</f>
        <v>2.8</v>
      </c>
      <c r="AM23">
        <f>IF('2NDGR'!AD31=0,"",'2NDGR'!AD31)</f>
        <v>34</v>
      </c>
      <c r="AN23" t="str">
        <f>IF('2NDGR'!AD31=0,"",'2NDGR'!AG31)</f>
        <v>B</v>
      </c>
      <c r="AO23">
        <f>IF('2NDGR'!AD31=0,"",'2NDGR'!AH31)</f>
        <v>2.8</v>
      </c>
      <c r="AP23" t="str">
        <f t="shared" si="3"/>
        <v/>
      </c>
      <c r="AQ23">
        <f t="shared" si="4"/>
        <v>208110</v>
      </c>
      <c r="AR23" t="str">
        <f t="shared" si="5"/>
        <v>COMP. MATHEMATICS</v>
      </c>
      <c r="AS23">
        <f>IF('2NDGR'!AI31=0,0,'2NDGR'!AI31)</f>
        <v>10</v>
      </c>
      <c r="AT23">
        <f>IF('2NDGR'!AI31=0,"",'2NDGR'!AJ31)</f>
        <v>6</v>
      </c>
      <c r="AU23">
        <f>IF('2NDGR'!AI31=0,"",'2NDGR'!AK31)</f>
        <v>2.5</v>
      </c>
      <c r="AV23" t="str">
        <f>IF('2NDGR'!AI31=0,"",'2NDGR'!AL31)</f>
        <v>B</v>
      </c>
      <c r="AW23">
        <f>IF('2NDGR'!AI31=0,"",'2NDGR'!AM31)</f>
        <v>2.8</v>
      </c>
      <c r="AX23">
        <f>IF('2NDGR'!AN31=0,0,'2NDGR'!AN31)</f>
        <v>40</v>
      </c>
      <c r="AY23">
        <f>IF('2NDGR'!AN31=0,"",'2NDGR'!AO31)</f>
        <v>24</v>
      </c>
      <c r="AZ23">
        <f>IF('2NDGR'!AN31=0,"",'2NDGR'!AP31)</f>
        <v>2.5</v>
      </c>
      <c r="BA23" t="str">
        <f>IF('2NDGR'!AN31=0,"",'2NDGR'!AQ31)</f>
        <v>B</v>
      </c>
      <c r="BB23">
        <f>IF('2NDGR'!AN31=0,"",'2NDGR'!AR31)</f>
        <v>2.8</v>
      </c>
      <c r="BC23">
        <f>IF('2NDGR'!AS31=0,"",'2NDGR'!AS31)</f>
        <v>30</v>
      </c>
      <c r="BD23" t="str">
        <f>IF('2NDGR'!AS31=0,"",'2NDGR'!AV31)</f>
        <v>B</v>
      </c>
      <c r="BE23">
        <f>IF('2NDGR'!AS31=0,"",'2NDGR'!AW31)</f>
        <v>2.8</v>
      </c>
      <c r="BF23" t="str">
        <f t="shared" si="6"/>
        <v/>
      </c>
      <c r="BG23">
        <f t="shared" si="7"/>
        <v>208115</v>
      </c>
      <c r="BH23" t="str">
        <f t="shared" si="8"/>
        <v>SCIENCE AND TECHNOLOGY</v>
      </c>
      <c r="BI23">
        <f>IF('2NDGR'!AX31=0,0,'2NDGR'!AX31)</f>
        <v>10</v>
      </c>
      <c r="BJ23">
        <f>IF('2NDGR'!AX31=0,"",'2NDGR'!AY31)</f>
        <v>5</v>
      </c>
      <c r="BK23">
        <f>IF('2NDGR'!AX31=0,"",'2NDGR'!AZ31)</f>
        <v>2.5</v>
      </c>
      <c r="BL23" t="str">
        <f>IF('2NDGR'!AX31=0,"",'2NDGR'!BA31)</f>
        <v>C+</v>
      </c>
      <c r="BM23">
        <f>IF('2NDGR'!AX31=0,"",'2NDGR'!BB31)</f>
        <v>2.4</v>
      </c>
      <c r="BN23">
        <f>IF('2NDGR'!BC31=0,0,'2NDGR'!BC31)</f>
        <v>40</v>
      </c>
      <c r="BO23">
        <f>IF('2NDGR'!BC31=0,"",'2NDGR'!BD31)</f>
        <v>22</v>
      </c>
      <c r="BP23">
        <f>IF('2NDGR'!BC31=0,"",'2NDGR'!BE31)</f>
        <v>2.5</v>
      </c>
      <c r="BQ23" t="str">
        <f>IF('2NDGR'!BC31=0,"",'2NDGR'!BF31)</f>
        <v>C+</v>
      </c>
      <c r="BR23">
        <f>IF('2NDGR'!BC31=0,"",'2NDGR'!BG31)</f>
        <v>2.4</v>
      </c>
      <c r="BS23">
        <f>IF('2NDGR'!BH31=0,"",'2NDGR'!BH31)</f>
        <v>27</v>
      </c>
      <c r="BT23" t="str">
        <f>IF('2NDGR'!BH31=0,"",'2NDGR'!BK31)</f>
        <v>C+</v>
      </c>
      <c r="BU23">
        <f>IF('2NDGR'!BH31=0,"",'2NDGR'!BL31)</f>
        <v>2.4</v>
      </c>
      <c r="BV23" t="str">
        <f t="shared" si="9"/>
        <v/>
      </c>
      <c r="BW23">
        <f t="shared" si="10"/>
        <v>208120</v>
      </c>
      <c r="BX23" t="str">
        <f t="shared" si="11"/>
        <v>SOCIAL STUDIES</v>
      </c>
      <c r="BY23">
        <f>IF('2NDGR'!BM31=0,0,'2NDGR'!BM31)</f>
        <v>10</v>
      </c>
      <c r="BZ23">
        <f>IF('2NDGR'!BM31=0,"",'2NDGR'!BN31)</f>
        <v>5</v>
      </c>
      <c r="CA23">
        <f>IF('2NDGR'!BM31=0,"",'2NDGR'!BO31)</f>
        <v>2.5</v>
      </c>
      <c r="CB23" t="str">
        <f>IF('2NDGR'!BM31=0,"",'2NDGR'!BP31)</f>
        <v>C+</v>
      </c>
      <c r="CC23">
        <f>IF('2NDGR'!BM31=0,"",'2NDGR'!BQ31)</f>
        <v>2.4</v>
      </c>
      <c r="CD23">
        <f>IF('2NDGR'!BR31=0,0,'2NDGR'!BR31)</f>
        <v>40</v>
      </c>
      <c r="CE23">
        <f>IF('2NDGR'!BR31=0,"",'2NDGR'!BS31)</f>
        <v>25</v>
      </c>
      <c r="CF23">
        <f>IF('2NDGR'!BR31=0,"",'2NDGR'!BT31)</f>
        <v>2.5</v>
      </c>
      <c r="CG23" t="str">
        <f>IF('2NDGR'!BR31=0,"",'2NDGR'!BU31)</f>
        <v>B</v>
      </c>
      <c r="CH23">
        <f>IF('2NDGR'!BR31=0,"",'2NDGR'!BV31)</f>
        <v>2.8</v>
      </c>
      <c r="CI23">
        <f>IF('2NDGR'!BW31=0, "", '2NDGR'!BW31)</f>
        <v>30</v>
      </c>
      <c r="CJ23" t="str">
        <f>IF('2NDGR'!BW31=0, "", '2NDGR'!BZ31)</f>
        <v>B</v>
      </c>
      <c r="CK23">
        <f>IF('2NDGR'!BW31=0, "", '2NDGR'!CA31)</f>
        <v>2.8</v>
      </c>
      <c r="CL23" t="str">
        <f t="shared" si="12"/>
        <v/>
      </c>
      <c r="CM23">
        <f t="shared" si="13"/>
        <v>208125</v>
      </c>
      <c r="CN23" t="str">
        <f t="shared" si="14"/>
        <v>GK</v>
      </c>
      <c r="CO23">
        <f>IF('2NDGR'!CB31=0,0,'2NDGR'!CB31)</f>
        <v>5</v>
      </c>
      <c r="CP23">
        <f>IF('2NDGR'!CB31=0, "", '2NDGR'!CC31)</f>
        <v>4</v>
      </c>
      <c r="CQ23">
        <f>IF('2NDGR'!CB31=0, "", '2NDGR'!CD31)</f>
        <v>2</v>
      </c>
      <c r="CR23" t="str">
        <f>IF('2NDGR'!CB31=0, "", '2NDGR'!CE31)</f>
        <v>A</v>
      </c>
      <c r="CS23">
        <f>IF('2NDGR'!CB31=0, "", '2NDGR'!CF31)</f>
        <v>3.6</v>
      </c>
      <c r="CT23">
        <f>IF('2NDGR'!CG31=0, 0, '2NDGR'!CG31)</f>
        <v>20</v>
      </c>
      <c r="CU23">
        <f>IF('2NDGR'!CG31=0, "", '2NDGR'!CH31)</f>
        <v>16</v>
      </c>
      <c r="CV23">
        <f>IF('2NDGR'!CG31=0, "", '2NDGR'!CI31)</f>
        <v>2</v>
      </c>
      <c r="CW23" t="str">
        <f>IF('2NDGR'!CG31=0, "", '2NDGR'!CJ31)</f>
        <v>A</v>
      </c>
      <c r="CX23">
        <f>IF('2NDGR'!CG31=0, "", '2NDGR'!CK31)</f>
        <v>3.6</v>
      </c>
      <c r="CY23">
        <f>IF('2NDGR'!CL31=0, "", '2NDGR'!CL31)</f>
        <v>20</v>
      </c>
      <c r="CZ23" t="str">
        <f>IF('2NDGR'!CL31=0, "", '2NDGR'!CO31)</f>
        <v>A</v>
      </c>
      <c r="DA23">
        <f>IF('2NDGR'!CL31=0, "", '2NDGR'!CP31)</f>
        <v>3.6</v>
      </c>
      <c r="DB23" t="str">
        <f t="shared" si="15"/>
        <v/>
      </c>
      <c r="DC23">
        <f t="shared" si="16"/>
        <v>208130</v>
      </c>
      <c r="DD23" t="str">
        <f t="shared" si="17"/>
        <v>ORAL</v>
      </c>
      <c r="DE23">
        <f>IF('2NDGR'!CQ31=0,0,'2NDGR'!CQ31)</f>
        <v>5</v>
      </c>
      <c r="DF23">
        <f>IF('2NDGR'!CQ31=0,"", '2NDGR'!CR31)</f>
        <v>5</v>
      </c>
      <c r="DG23">
        <f>IF('2NDGR'!CQ31=0,"", '2NDGR'!CS31)</f>
        <v>2</v>
      </c>
      <c r="DH23" t="str">
        <f>IF('2NDGR'!CQ31=0,"", '2NDGR'!CT31)</f>
        <v>A+</v>
      </c>
      <c r="DI23">
        <f>IF('2NDGR'!CQ31=0,"", '2NDGR'!CU31)</f>
        <v>4</v>
      </c>
      <c r="DJ23">
        <f>IF('2NDGR'!CV31=0,0, '2NDGR'!CV31)</f>
        <v>20</v>
      </c>
      <c r="DK23">
        <f>IF('2NDGR'!CV31=0, "", '2NDGR'!CW31)</f>
        <v>16</v>
      </c>
      <c r="DL23">
        <f>IF('2NDGR'!CV31=0, "", '2NDGR'!CX31)</f>
        <v>2</v>
      </c>
      <c r="DM23" t="str">
        <f>IF('2NDGR'!CV31=0, "", '2NDGR'!CY31)</f>
        <v>A</v>
      </c>
      <c r="DN23">
        <f>IF('2NDGR'!CV31=0, "", '2NDGR'!CZ31)</f>
        <v>3.6</v>
      </c>
      <c r="DO23">
        <f>IF('2NDGR'!DA31=0,"", '2NDGR'!DA31)</f>
        <v>21</v>
      </c>
      <c r="DP23" t="str">
        <f>IF('2NDGR'!DA31=0,"", '2NDGR'!DD31)</f>
        <v>A</v>
      </c>
      <c r="DQ23">
        <f>IF('2NDGR'!DA31=0,"", '2NDGR'!DE31)</f>
        <v>3.6</v>
      </c>
      <c r="DR23" t="str">
        <f t="shared" si="18"/>
        <v/>
      </c>
      <c r="DS23">
        <f t="shared" si="19"/>
        <v>208135</v>
      </c>
      <c r="DT23" t="str">
        <f t="shared" si="26"/>
        <v>WORKSHEET</v>
      </c>
      <c r="DU23">
        <f>IF('2NDGR'!DF31=0,0, '2NDGR'!DF31)</f>
        <v>5</v>
      </c>
      <c r="DV23">
        <f>IF('2NDGR'!DF31=0,"", '2NDGR'!DG31)</f>
        <v>4</v>
      </c>
      <c r="DW23">
        <f>IF('2NDGR'!DF31=0,"",'2NDGR'!DH31)</f>
        <v>2</v>
      </c>
      <c r="DX23" t="str">
        <f>IF('2NDGR'!DF31=0,"",'2NDGR'!DI31)</f>
        <v>A</v>
      </c>
      <c r="DY23">
        <f>IF('2NDGR'!DF31=0,"",'2NDGR'!DJ31)</f>
        <v>3.6</v>
      </c>
      <c r="DZ23">
        <f>IF('2NDGR'!DK31=0,0, '2NDGR'!DK31)</f>
        <v>20</v>
      </c>
      <c r="EA23">
        <f>IF('2NDGR'!DK31=0,"", '2NDGR'!DL31)</f>
        <v>16</v>
      </c>
      <c r="EB23">
        <f>IF('2NDGR'!DK31=0,"", '2NDGR'!DM31)</f>
        <v>2</v>
      </c>
      <c r="EC23" t="str">
        <f>IF('2NDGR'!DK31=0,"", '2NDGR'!DN31)</f>
        <v>A</v>
      </c>
      <c r="ED23">
        <f>IF('2NDGR'!DK31=0,"", '2NDGR'!DO31)</f>
        <v>3.6</v>
      </c>
      <c r="EE23">
        <f>IF('2NDGR'!DP31=0,"", '2NDGR'!DP31)</f>
        <v>20</v>
      </c>
      <c r="EF23" t="str">
        <f>IF('2NDGR'!DP31=0,"", '2NDGR'!DS31)</f>
        <v>A</v>
      </c>
      <c r="EG23">
        <f>IF('2NDGR'!DP31=0,"", '2NDGR'!DT31)</f>
        <v>3.6</v>
      </c>
      <c r="EH23" t="str">
        <f t="shared" si="20"/>
        <v/>
      </c>
      <c r="EI23" s="17">
        <f>'1STML'!AK31</f>
        <v>1446</v>
      </c>
      <c r="EJ23" s="17">
        <f>'1STML'!AL31</f>
        <v>222.46</v>
      </c>
      <c r="EK23" s="17" t="str">
        <f>'1STML'!AM31</f>
        <v>PASS</v>
      </c>
      <c r="EL23">
        <f>'1STML'!AN31</f>
        <v>15</v>
      </c>
      <c r="EM23" s="17">
        <f>'2NDGR'!DY31</f>
        <v>3.14</v>
      </c>
      <c r="EN23">
        <f>'2NDGR'!EA31</f>
        <v>9</v>
      </c>
      <c r="EO23">
        <f>'2NDGR'!EB31</f>
        <v>53</v>
      </c>
      <c r="EP23" t="str">
        <f t="shared" si="21"/>
        <v>GOOD</v>
      </c>
      <c r="EQ23" t="str">
        <f t="shared" si="22"/>
        <v>60-69</v>
      </c>
    </row>
    <row r="24" spans="1:147">
      <c r="A24">
        <f>'1ST'!A33</f>
        <v>23</v>
      </c>
      <c r="B24" t="str">
        <f>'1ST'!B33</f>
        <v>ST0790192</v>
      </c>
      <c r="C24">
        <f>'1ST'!C33</f>
        <v>200223</v>
      </c>
      <c r="D24" t="str">
        <f>'1ST'!D33</f>
        <v>SOING THAPA MAGAR</v>
      </c>
      <c r="E24">
        <f>SUB!$B$4</f>
        <v>35</v>
      </c>
      <c r="F24" t="str">
        <f>SUB!$B$5</f>
        <v>KG</v>
      </c>
      <c r="G24" s="24" t="str">
        <f t="shared" si="0"/>
        <v>ANNAPURNA</v>
      </c>
      <c r="H24" t="str">
        <f>SUB!$D$3</f>
        <v>SECOND TERMINAL EXAMINATION 2080</v>
      </c>
      <c r="I24" t="str">
        <f>STD!F24</f>
        <v>ENGLISH MEDIUM</v>
      </c>
      <c r="J24" s="7">
        <f>STD!R24</f>
        <v>0</v>
      </c>
      <c r="K24">
        <f t="shared" si="23"/>
        <v>208101</v>
      </c>
      <c r="L24" t="str">
        <f t="shared" si="24"/>
        <v>COMP. ENGLISH</v>
      </c>
      <c r="M24">
        <f>IF('2NDGR'!E32=0,0,'2NDGR'!E32)</f>
        <v>10</v>
      </c>
      <c r="N24">
        <f>IF('2NDGR'!E32=0,"",'2NDGR'!F32)</f>
        <v>8</v>
      </c>
      <c r="O24">
        <f>IF('2NDGR'!E32=0,"",'2NDGR'!G32)</f>
        <v>2.5</v>
      </c>
      <c r="P24" t="str">
        <f>IF('2NDGR'!E32=0,"",'2NDGR'!H32)</f>
        <v>A</v>
      </c>
      <c r="Q24">
        <f>IF('2NDGR'!E32=0,"",'2NDGR'!I32)</f>
        <v>3.6</v>
      </c>
      <c r="R24">
        <f>IF('2NDGR'!J32=0,0,'2NDGR'!J32)</f>
        <v>40</v>
      </c>
      <c r="S24">
        <f>IF('2NDGR'!J32=0,"",'2NDGR'!K32)</f>
        <v>20</v>
      </c>
      <c r="T24">
        <f>IF('2NDGR'!J32=0,"",'2NDGR'!L32)</f>
        <v>2.5</v>
      </c>
      <c r="U24" t="str">
        <f>IF('2NDGR'!J32=0,"",'2NDGR'!M32)</f>
        <v>C+</v>
      </c>
      <c r="V24">
        <f>IF('2NDGR'!J32=0,"",'2NDGR'!N32)</f>
        <v>2.4</v>
      </c>
      <c r="W24">
        <f>IF('2NDGR'!O32=0,"",'2NDGR'!O32)</f>
        <v>28</v>
      </c>
      <c r="X24" t="str">
        <f>IF('2NDGR'!O32=0,"",'2NDGR'!R32)</f>
        <v>C+</v>
      </c>
      <c r="Y24">
        <f>IF('2NDGR'!O32=0,"",'2NDGR'!S32)</f>
        <v>2.4</v>
      </c>
      <c r="Z24" t="str">
        <f t="shared" si="25"/>
        <v/>
      </c>
      <c r="AA24">
        <f t="shared" si="1"/>
        <v>208105</v>
      </c>
      <c r="AB24" t="str">
        <f t="shared" si="2"/>
        <v>COMP. NEPALI</v>
      </c>
      <c r="AC24">
        <f>IF('2NDGR'!T32=0,0,'2NDGR'!T32)</f>
        <v>10</v>
      </c>
      <c r="AD24">
        <f>IF('2NDGR'!T32=0,"",'2NDGR'!U32)</f>
        <v>8</v>
      </c>
      <c r="AE24">
        <f>IF('2NDGR'!T32=0,"",'2NDGR'!V32)</f>
        <v>2.5</v>
      </c>
      <c r="AF24" t="str">
        <f>IF('2NDGR'!T32=0,"",'2NDGR'!W32)</f>
        <v>A</v>
      </c>
      <c r="AG24">
        <f>IF('2NDGR'!T32=0,"",'2NDGR'!X32)</f>
        <v>3.6</v>
      </c>
      <c r="AH24">
        <f>IF('2NDGR'!Y32=0,0,'2NDGR'!Y32)</f>
        <v>40</v>
      </c>
      <c r="AI24">
        <f>IF('2NDGR'!Y32=0,"",'2NDGR'!Z32)</f>
        <v>25</v>
      </c>
      <c r="AJ24">
        <f>IF('2NDGR'!Y32=0,"",'2NDGR'!AA32)</f>
        <v>2.5</v>
      </c>
      <c r="AK24" t="str">
        <f>IF('2NDGR'!Y32=0,"",'2NDGR'!AB32)</f>
        <v>B</v>
      </c>
      <c r="AL24">
        <f>IF('2NDGR'!Y32=0,"",'2NDGR'!AC32)</f>
        <v>2.8</v>
      </c>
      <c r="AM24">
        <f>IF('2NDGR'!AD32=0,"",'2NDGR'!AD32)</f>
        <v>33</v>
      </c>
      <c r="AN24" t="str">
        <f>IF('2NDGR'!AD32=0,"",'2NDGR'!AG32)</f>
        <v>B</v>
      </c>
      <c r="AO24">
        <f>IF('2NDGR'!AD32=0,"",'2NDGR'!AH32)</f>
        <v>2.8</v>
      </c>
      <c r="AP24" t="str">
        <f t="shared" si="3"/>
        <v/>
      </c>
      <c r="AQ24">
        <f t="shared" si="4"/>
        <v>208110</v>
      </c>
      <c r="AR24" t="str">
        <f t="shared" si="5"/>
        <v>COMP. MATHEMATICS</v>
      </c>
      <c r="AS24">
        <f>IF('2NDGR'!AI32=0,0,'2NDGR'!AI32)</f>
        <v>10</v>
      </c>
      <c r="AT24">
        <f>IF('2NDGR'!AI32=0,"",'2NDGR'!AJ32)</f>
        <v>5</v>
      </c>
      <c r="AU24">
        <f>IF('2NDGR'!AI32=0,"",'2NDGR'!AK32)</f>
        <v>2.5</v>
      </c>
      <c r="AV24" t="str">
        <f>IF('2NDGR'!AI32=0,"",'2NDGR'!AL32)</f>
        <v>C+</v>
      </c>
      <c r="AW24">
        <f>IF('2NDGR'!AI32=0,"",'2NDGR'!AM32)</f>
        <v>2.4</v>
      </c>
      <c r="AX24">
        <f>IF('2NDGR'!AN32=0,0,'2NDGR'!AN32)</f>
        <v>40</v>
      </c>
      <c r="AY24">
        <f>IF('2NDGR'!AN32=0,"",'2NDGR'!AO32)</f>
        <v>24</v>
      </c>
      <c r="AZ24">
        <f>IF('2NDGR'!AN32=0,"",'2NDGR'!AP32)</f>
        <v>2.5</v>
      </c>
      <c r="BA24" t="str">
        <f>IF('2NDGR'!AN32=0,"",'2NDGR'!AQ32)</f>
        <v>B</v>
      </c>
      <c r="BB24">
        <f>IF('2NDGR'!AN32=0,"",'2NDGR'!AR32)</f>
        <v>2.8</v>
      </c>
      <c r="BC24">
        <f>IF('2NDGR'!AS32=0,"",'2NDGR'!AS32)</f>
        <v>29</v>
      </c>
      <c r="BD24" t="str">
        <f>IF('2NDGR'!AS32=0,"",'2NDGR'!AV32)</f>
        <v>C+</v>
      </c>
      <c r="BE24">
        <f>IF('2NDGR'!AS32=0,"",'2NDGR'!AW32)</f>
        <v>2.4</v>
      </c>
      <c r="BF24" t="str">
        <f t="shared" si="6"/>
        <v/>
      </c>
      <c r="BG24">
        <f t="shared" si="7"/>
        <v>208115</v>
      </c>
      <c r="BH24" t="str">
        <f t="shared" si="8"/>
        <v>SCIENCE AND TECHNOLOGY</v>
      </c>
      <c r="BI24">
        <f>IF('2NDGR'!AX32=0,0,'2NDGR'!AX32)</f>
        <v>10</v>
      </c>
      <c r="BJ24">
        <f>IF('2NDGR'!AX32=0,"",'2NDGR'!AY32)</f>
        <v>3</v>
      </c>
      <c r="BK24">
        <f>IF('2NDGR'!AX32=0,"",'2NDGR'!AZ32)</f>
        <v>2.5</v>
      </c>
      <c r="BL24" t="str">
        <f>IF('2NDGR'!AX32=0,"",'2NDGR'!BA32)</f>
        <v>NG</v>
      </c>
      <c r="BM24">
        <f>IF('2NDGR'!AX32=0,"",'2NDGR'!BB32)</f>
        <v>0</v>
      </c>
      <c r="BN24">
        <f>IF('2NDGR'!BC32=0,0,'2NDGR'!BC32)</f>
        <v>40</v>
      </c>
      <c r="BO24">
        <f>IF('2NDGR'!BC32=0,"",'2NDGR'!BD32)</f>
        <v>20</v>
      </c>
      <c r="BP24">
        <f>IF('2NDGR'!BC32=0,"",'2NDGR'!BE32)</f>
        <v>2.5</v>
      </c>
      <c r="BQ24" t="str">
        <f>IF('2NDGR'!BC32=0,"",'2NDGR'!BF32)</f>
        <v>C+</v>
      </c>
      <c r="BR24">
        <f>IF('2NDGR'!BC32=0,"",'2NDGR'!BG32)</f>
        <v>2.4</v>
      </c>
      <c r="BS24">
        <f>IF('2NDGR'!BH32=0,"",'2NDGR'!BH32)</f>
        <v>23</v>
      </c>
      <c r="BT24" t="str">
        <f>IF('2NDGR'!BH32=0,"",'2NDGR'!BK32)</f>
        <v>C</v>
      </c>
      <c r="BU24">
        <f>IF('2NDGR'!BH32=0,"",'2NDGR'!BL32)</f>
        <v>2</v>
      </c>
      <c r="BV24" t="str">
        <f t="shared" si="9"/>
        <v xml:space="preserve"> *</v>
      </c>
      <c r="BW24">
        <f t="shared" si="10"/>
        <v>208120</v>
      </c>
      <c r="BX24" t="str">
        <f t="shared" si="11"/>
        <v>SOCIAL STUDIES</v>
      </c>
      <c r="BY24">
        <f>IF('2NDGR'!BM32=0,0,'2NDGR'!BM32)</f>
        <v>10</v>
      </c>
      <c r="BZ24">
        <f>IF('2NDGR'!BM32=0,"",'2NDGR'!BN32)</f>
        <v>4</v>
      </c>
      <c r="CA24">
        <f>IF('2NDGR'!BM32=0,"",'2NDGR'!BO32)</f>
        <v>2.5</v>
      </c>
      <c r="CB24" t="str">
        <f>IF('2NDGR'!BM32=0,"",'2NDGR'!BP32)</f>
        <v>C</v>
      </c>
      <c r="CC24">
        <f>IF('2NDGR'!BM32=0,"",'2NDGR'!BQ32)</f>
        <v>2</v>
      </c>
      <c r="CD24">
        <f>IF('2NDGR'!BR32=0,0,'2NDGR'!BR32)</f>
        <v>40</v>
      </c>
      <c r="CE24">
        <f>IF('2NDGR'!BR32=0,"",'2NDGR'!BS32)</f>
        <v>25</v>
      </c>
      <c r="CF24">
        <f>IF('2NDGR'!BR32=0,"",'2NDGR'!BT32)</f>
        <v>2.5</v>
      </c>
      <c r="CG24" t="str">
        <f>IF('2NDGR'!BR32=0,"",'2NDGR'!BU32)</f>
        <v>B</v>
      </c>
      <c r="CH24">
        <f>IF('2NDGR'!BR32=0,"",'2NDGR'!BV32)</f>
        <v>2.8</v>
      </c>
      <c r="CI24">
        <f>IF('2NDGR'!BW32=0, "", '2NDGR'!BW32)</f>
        <v>29</v>
      </c>
      <c r="CJ24" t="str">
        <f>IF('2NDGR'!BW32=0, "", '2NDGR'!BZ32)</f>
        <v>C+</v>
      </c>
      <c r="CK24">
        <f>IF('2NDGR'!BW32=0, "", '2NDGR'!CA32)</f>
        <v>2.4</v>
      </c>
      <c r="CL24" t="str">
        <f t="shared" si="12"/>
        <v/>
      </c>
      <c r="CM24">
        <f t="shared" si="13"/>
        <v>208125</v>
      </c>
      <c r="CN24" t="str">
        <f t="shared" si="14"/>
        <v>GK</v>
      </c>
      <c r="CO24">
        <f>IF('2NDGR'!CB32=0,0,'2NDGR'!CB32)</f>
        <v>5</v>
      </c>
      <c r="CP24">
        <f>IF('2NDGR'!CB32=0, "", '2NDGR'!CC32)</f>
        <v>3</v>
      </c>
      <c r="CQ24">
        <f>IF('2NDGR'!CB32=0, "", '2NDGR'!CD32)</f>
        <v>2</v>
      </c>
      <c r="CR24" t="str">
        <f>IF('2NDGR'!CB32=0, "", '2NDGR'!CE32)</f>
        <v>B</v>
      </c>
      <c r="CS24">
        <f>IF('2NDGR'!CB32=0, "", '2NDGR'!CF32)</f>
        <v>2.8</v>
      </c>
      <c r="CT24">
        <f>IF('2NDGR'!CG32=0, 0, '2NDGR'!CG32)</f>
        <v>20</v>
      </c>
      <c r="CU24">
        <f>IF('2NDGR'!CG32=0, "", '2NDGR'!CH32)</f>
        <v>15</v>
      </c>
      <c r="CV24">
        <f>IF('2NDGR'!CG32=0, "", '2NDGR'!CI32)</f>
        <v>2</v>
      </c>
      <c r="CW24" t="str">
        <f>IF('2NDGR'!CG32=0, "", '2NDGR'!CJ32)</f>
        <v>B+</v>
      </c>
      <c r="CX24">
        <f>IF('2NDGR'!CG32=0, "", '2NDGR'!CK32)</f>
        <v>3.2</v>
      </c>
      <c r="CY24">
        <f>IF('2NDGR'!CL32=0, "", '2NDGR'!CL32)</f>
        <v>18</v>
      </c>
      <c r="CZ24" t="str">
        <f>IF('2NDGR'!CL32=0, "", '2NDGR'!CO32)</f>
        <v>B+</v>
      </c>
      <c r="DA24">
        <f>IF('2NDGR'!CL32=0, "", '2NDGR'!CP32)</f>
        <v>3.2</v>
      </c>
      <c r="DB24" t="str">
        <f t="shared" si="15"/>
        <v/>
      </c>
      <c r="DC24">
        <f t="shared" si="16"/>
        <v>208130</v>
      </c>
      <c r="DD24" t="str">
        <f t="shared" si="17"/>
        <v>ORAL</v>
      </c>
      <c r="DE24">
        <f>IF('2NDGR'!CQ32=0,0,'2NDGR'!CQ32)</f>
        <v>5</v>
      </c>
      <c r="DF24">
        <f>IF('2NDGR'!CQ32=0,"", '2NDGR'!CR32)</f>
        <v>3</v>
      </c>
      <c r="DG24">
        <f>IF('2NDGR'!CQ32=0,"", '2NDGR'!CS32)</f>
        <v>2</v>
      </c>
      <c r="DH24" t="str">
        <f>IF('2NDGR'!CQ32=0,"", '2NDGR'!CT32)</f>
        <v>B</v>
      </c>
      <c r="DI24">
        <f>IF('2NDGR'!CQ32=0,"", '2NDGR'!CU32)</f>
        <v>2.8</v>
      </c>
      <c r="DJ24">
        <f>IF('2NDGR'!CV32=0,0, '2NDGR'!CV32)</f>
        <v>20</v>
      </c>
      <c r="DK24">
        <f>IF('2NDGR'!CV32=0, "", '2NDGR'!CW32)</f>
        <v>15</v>
      </c>
      <c r="DL24">
        <f>IF('2NDGR'!CV32=0, "", '2NDGR'!CX32)</f>
        <v>2</v>
      </c>
      <c r="DM24" t="str">
        <f>IF('2NDGR'!CV32=0, "", '2NDGR'!CY32)</f>
        <v>B+</v>
      </c>
      <c r="DN24">
        <f>IF('2NDGR'!CV32=0, "", '2NDGR'!CZ32)</f>
        <v>3.2</v>
      </c>
      <c r="DO24">
        <f>IF('2NDGR'!DA32=0,"", '2NDGR'!DA32)</f>
        <v>18</v>
      </c>
      <c r="DP24" t="str">
        <f>IF('2NDGR'!DA32=0,"", '2NDGR'!DD32)</f>
        <v>B+</v>
      </c>
      <c r="DQ24">
        <f>IF('2NDGR'!DA32=0,"", '2NDGR'!DE32)</f>
        <v>3.2</v>
      </c>
      <c r="DR24" t="str">
        <f t="shared" si="18"/>
        <v/>
      </c>
      <c r="DS24">
        <f t="shared" si="19"/>
        <v>208135</v>
      </c>
      <c r="DT24" t="str">
        <f t="shared" si="26"/>
        <v>WORKSHEET</v>
      </c>
      <c r="DU24">
        <f>IF('2NDGR'!DF32=0,0, '2NDGR'!DF32)</f>
        <v>5</v>
      </c>
      <c r="DV24">
        <f>IF('2NDGR'!DF32=0,"", '2NDGR'!DG32)</f>
        <v>4</v>
      </c>
      <c r="DW24">
        <f>IF('2NDGR'!DF32=0,"",'2NDGR'!DH32)</f>
        <v>2</v>
      </c>
      <c r="DX24" t="str">
        <f>IF('2NDGR'!DF32=0,"",'2NDGR'!DI32)</f>
        <v>A</v>
      </c>
      <c r="DY24">
        <f>IF('2NDGR'!DF32=0,"",'2NDGR'!DJ32)</f>
        <v>3.6</v>
      </c>
      <c r="DZ24">
        <f>IF('2NDGR'!DK32=0,0, '2NDGR'!DK32)</f>
        <v>20</v>
      </c>
      <c r="EA24">
        <f>IF('2NDGR'!DK32=0,"", '2NDGR'!DL32)</f>
        <v>15</v>
      </c>
      <c r="EB24">
        <f>IF('2NDGR'!DK32=0,"", '2NDGR'!DM32)</f>
        <v>2</v>
      </c>
      <c r="EC24" t="str">
        <f>IF('2NDGR'!DK32=0,"", '2NDGR'!DN32)</f>
        <v>B+</v>
      </c>
      <c r="ED24">
        <f>IF('2NDGR'!DK32=0,"", '2NDGR'!DO32)</f>
        <v>3.2</v>
      </c>
      <c r="EE24">
        <f>IF('2NDGR'!DP32=0,"", '2NDGR'!DP32)</f>
        <v>19</v>
      </c>
      <c r="EF24" t="str">
        <f>IF('2NDGR'!DP32=0,"", '2NDGR'!DS32)</f>
        <v>B+</v>
      </c>
      <c r="EG24">
        <f>IF('2NDGR'!DP32=0,"", '2NDGR'!DT32)</f>
        <v>3.2</v>
      </c>
      <c r="EH24" t="str">
        <f t="shared" si="20"/>
        <v/>
      </c>
      <c r="EI24" s="17">
        <f>'1STML'!AK32</f>
        <v>1684</v>
      </c>
      <c r="EJ24" s="17">
        <f>'1STML'!AL32</f>
        <v>259.08</v>
      </c>
      <c r="EK24" s="17" t="str">
        <f>'1STML'!AM32</f>
        <v>PASS</v>
      </c>
      <c r="EL24">
        <f>'1STML'!AN32</f>
        <v>10</v>
      </c>
      <c r="EM24" s="17">
        <f>'2NDGR'!DY32</f>
        <v>0</v>
      </c>
      <c r="EN24">
        <f>'2NDGR'!EA32</f>
        <v>19</v>
      </c>
      <c r="EO24">
        <f>'2NDGR'!EB32</f>
        <v>49</v>
      </c>
      <c r="EP24" t="str">
        <f t="shared" si="21"/>
        <v>NOT GRADED</v>
      </c>
      <c r="EQ24" t="str">
        <f t="shared" si="22"/>
        <v>0-35</v>
      </c>
    </row>
    <row r="25" spans="1:147">
      <c r="A25">
        <f>'1ST'!A34</f>
        <v>24</v>
      </c>
      <c r="B25" t="str">
        <f>'1ST'!B34</f>
        <v>ST0790125</v>
      </c>
      <c r="C25">
        <f>'1ST'!C34</f>
        <v>200224</v>
      </c>
      <c r="D25" t="str">
        <f>'1ST'!D34</f>
        <v>SUHANG LIMBU</v>
      </c>
      <c r="E25">
        <f>SUB!$B$4</f>
        <v>35</v>
      </c>
      <c r="F25" t="str">
        <f>SUB!$B$5</f>
        <v>KG</v>
      </c>
      <c r="G25" s="24" t="str">
        <f t="shared" si="0"/>
        <v>ANNAPURNA</v>
      </c>
      <c r="H25" t="str">
        <f>SUB!$D$3</f>
        <v>SECOND TERMINAL EXAMINATION 2080</v>
      </c>
      <c r="I25" t="str">
        <f>STD!F25</f>
        <v>ENGLISH MEDIUM</v>
      </c>
      <c r="J25" s="7">
        <f>STD!R25</f>
        <v>0</v>
      </c>
      <c r="K25">
        <f t="shared" si="23"/>
        <v>208101</v>
      </c>
      <c r="L25" t="str">
        <f t="shared" si="24"/>
        <v>COMP. ENGLISH</v>
      </c>
      <c r="M25">
        <f>IF('2NDGR'!E33=0,0,'2NDGR'!E33)</f>
        <v>10</v>
      </c>
      <c r="N25">
        <f>IF('2NDGR'!E33=0,"",'2NDGR'!F33)</f>
        <v>7</v>
      </c>
      <c r="O25">
        <f>IF('2NDGR'!E33=0,"",'2NDGR'!G33)</f>
        <v>2.5</v>
      </c>
      <c r="P25" t="str">
        <f>IF('2NDGR'!E33=0,"",'2NDGR'!H33)</f>
        <v>B+</v>
      </c>
      <c r="Q25">
        <f>IF('2NDGR'!E33=0,"",'2NDGR'!I33)</f>
        <v>3.2</v>
      </c>
      <c r="R25">
        <f>IF('2NDGR'!J33=0,0,'2NDGR'!J33)</f>
        <v>40</v>
      </c>
      <c r="S25">
        <f>IF('2NDGR'!J33=0,"",'2NDGR'!K33)</f>
        <v>25</v>
      </c>
      <c r="T25">
        <f>IF('2NDGR'!J33=0,"",'2NDGR'!L33)</f>
        <v>2.5</v>
      </c>
      <c r="U25" t="str">
        <f>IF('2NDGR'!J33=0,"",'2NDGR'!M33)</f>
        <v>B</v>
      </c>
      <c r="V25">
        <f>IF('2NDGR'!J33=0,"",'2NDGR'!N33)</f>
        <v>2.8</v>
      </c>
      <c r="W25">
        <f>IF('2NDGR'!O33=0,"",'2NDGR'!O33)</f>
        <v>32</v>
      </c>
      <c r="X25" t="str">
        <f>IF('2NDGR'!O33=0,"",'2NDGR'!R33)</f>
        <v>B</v>
      </c>
      <c r="Y25">
        <f>IF('2NDGR'!O33=0,"",'2NDGR'!S33)</f>
        <v>2.8</v>
      </c>
      <c r="Z25" t="str">
        <f t="shared" si="25"/>
        <v/>
      </c>
      <c r="AA25">
        <f t="shared" si="1"/>
        <v>208105</v>
      </c>
      <c r="AB25" t="str">
        <f t="shared" si="2"/>
        <v>COMP. NEPALI</v>
      </c>
      <c r="AC25">
        <f>IF('2NDGR'!T33=0,0,'2NDGR'!T33)</f>
        <v>10</v>
      </c>
      <c r="AD25">
        <f>IF('2NDGR'!T33=0,"",'2NDGR'!U33)</f>
        <v>7</v>
      </c>
      <c r="AE25">
        <f>IF('2NDGR'!T33=0,"",'2NDGR'!V33)</f>
        <v>2.5</v>
      </c>
      <c r="AF25" t="str">
        <f>IF('2NDGR'!T33=0,"",'2NDGR'!W33)</f>
        <v>B+</v>
      </c>
      <c r="AG25">
        <f>IF('2NDGR'!T33=0,"",'2NDGR'!X33)</f>
        <v>3.2</v>
      </c>
      <c r="AH25">
        <f>IF('2NDGR'!Y33=0,0,'2NDGR'!Y33)</f>
        <v>40</v>
      </c>
      <c r="AI25">
        <f>IF('2NDGR'!Y33=0,"",'2NDGR'!Z33)</f>
        <v>25</v>
      </c>
      <c r="AJ25">
        <f>IF('2NDGR'!Y33=0,"",'2NDGR'!AA33)</f>
        <v>2.5</v>
      </c>
      <c r="AK25" t="str">
        <f>IF('2NDGR'!Y33=0,"",'2NDGR'!AB33)</f>
        <v>B</v>
      </c>
      <c r="AL25">
        <f>IF('2NDGR'!Y33=0,"",'2NDGR'!AC33)</f>
        <v>2.8</v>
      </c>
      <c r="AM25">
        <f>IF('2NDGR'!AD33=0,"",'2NDGR'!AD33)</f>
        <v>32</v>
      </c>
      <c r="AN25" t="str">
        <f>IF('2NDGR'!AD33=0,"",'2NDGR'!AG33)</f>
        <v>B</v>
      </c>
      <c r="AO25">
        <f>IF('2NDGR'!AD33=0,"",'2NDGR'!AH33)</f>
        <v>2.8</v>
      </c>
      <c r="AP25" t="str">
        <f t="shared" si="3"/>
        <v/>
      </c>
      <c r="AQ25">
        <f t="shared" si="4"/>
        <v>208110</v>
      </c>
      <c r="AR25" t="str">
        <f t="shared" si="5"/>
        <v>COMP. MATHEMATICS</v>
      </c>
      <c r="AS25">
        <f>IF('2NDGR'!AI33=0,0,'2NDGR'!AI33)</f>
        <v>10</v>
      </c>
      <c r="AT25">
        <f>IF('2NDGR'!AI33=0,"",'2NDGR'!AJ33)</f>
        <v>7</v>
      </c>
      <c r="AU25">
        <f>IF('2NDGR'!AI33=0,"",'2NDGR'!AK33)</f>
        <v>2.5</v>
      </c>
      <c r="AV25" t="str">
        <f>IF('2NDGR'!AI33=0,"",'2NDGR'!AL33)</f>
        <v>B+</v>
      </c>
      <c r="AW25">
        <f>IF('2NDGR'!AI33=0,"",'2NDGR'!AM33)</f>
        <v>3.2</v>
      </c>
      <c r="AX25">
        <f>IF('2NDGR'!AN33=0,0,'2NDGR'!AN33)</f>
        <v>40</v>
      </c>
      <c r="AY25">
        <f>IF('2NDGR'!AN33=0,"",'2NDGR'!AO33)</f>
        <v>24</v>
      </c>
      <c r="AZ25">
        <f>IF('2NDGR'!AN33=0,"",'2NDGR'!AP33)</f>
        <v>2.5</v>
      </c>
      <c r="BA25" t="str">
        <f>IF('2NDGR'!AN33=0,"",'2NDGR'!AQ33)</f>
        <v>B</v>
      </c>
      <c r="BB25">
        <f>IF('2NDGR'!AN33=0,"",'2NDGR'!AR33)</f>
        <v>2.8</v>
      </c>
      <c r="BC25">
        <f>IF('2NDGR'!AS33=0,"",'2NDGR'!AS33)</f>
        <v>31</v>
      </c>
      <c r="BD25" t="str">
        <f>IF('2NDGR'!AS33=0,"",'2NDGR'!AV33)</f>
        <v>B</v>
      </c>
      <c r="BE25">
        <f>IF('2NDGR'!AS33=0,"",'2NDGR'!AW33)</f>
        <v>2.8</v>
      </c>
      <c r="BF25" t="str">
        <f t="shared" si="6"/>
        <v/>
      </c>
      <c r="BG25">
        <f t="shared" si="7"/>
        <v>208115</v>
      </c>
      <c r="BH25" t="str">
        <f t="shared" si="8"/>
        <v>SCIENCE AND TECHNOLOGY</v>
      </c>
      <c r="BI25">
        <f>IF('2NDGR'!AX33=0,0,'2NDGR'!AX33)</f>
        <v>10</v>
      </c>
      <c r="BJ25">
        <f>IF('2NDGR'!AX33=0,"",'2NDGR'!AY33)</f>
        <v>5</v>
      </c>
      <c r="BK25">
        <f>IF('2NDGR'!AX33=0,"",'2NDGR'!AZ33)</f>
        <v>2.5</v>
      </c>
      <c r="BL25" t="str">
        <f>IF('2NDGR'!AX33=0,"",'2NDGR'!BA33)</f>
        <v>C+</v>
      </c>
      <c r="BM25">
        <f>IF('2NDGR'!AX33=0,"",'2NDGR'!BB33)</f>
        <v>2.4</v>
      </c>
      <c r="BN25">
        <f>IF('2NDGR'!BC33=0,0,'2NDGR'!BC33)</f>
        <v>40</v>
      </c>
      <c r="BO25">
        <f>IF('2NDGR'!BC33=0,"",'2NDGR'!BD33)</f>
        <v>22</v>
      </c>
      <c r="BP25">
        <f>IF('2NDGR'!BC33=0,"",'2NDGR'!BE33)</f>
        <v>2.5</v>
      </c>
      <c r="BQ25" t="str">
        <f>IF('2NDGR'!BC33=0,"",'2NDGR'!BF33)</f>
        <v>C+</v>
      </c>
      <c r="BR25">
        <f>IF('2NDGR'!BC33=0,"",'2NDGR'!BG33)</f>
        <v>2.4</v>
      </c>
      <c r="BS25">
        <f>IF('2NDGR'!BH33=0,"",'2NDGR'!BH33)</f>
        <v>27</v>
      </c>
      <c r="BT25" t="str">
        <f>IF('2NDGR'!BH33=0,"",'2NDGR'!BK33)</f>
        <v>C+</v>
      </c>
      <c r="BU25">
        <f>IF('2NDGR'!BH33=0,"",'2NDGR'!BL33)</f>
        <v>2.4</v>
      </c>
      <c r="BV25" t="str">
        <f t="shared" si="9"/>
        <v/>
      </c>
      <c r="BW25">
        <f t="shared" si="10"/>
        <v>208120</v>
      </c>
      <c r="BX25" t="str">
        <f t="shared" si="11"/>
        <v>SOCIAL STUDIES</v>
      </c>
      <c r="BY25">
        <f>IF('2NDGR'!BM33=0,0,'2NDGR'!BM33)</f>
        <v>10</v>
      </c>
      <c r="BZ25">
        <f>IF('2NDGR'!BM33=0,"",'2NDGR'!BN33)</f>
        <v>6</v>
      </c>
      <c r="CA25">
        <f>IF('2NDGR'!BM33=0,"",'2NDGR'!BO33)</f>
        <v>2.5</v>
      </c>
      <c r="CB25" t="str">
        <f>IF('2NDGR'!BM33=0,"",'2NDGR'!BP33)</f>
        <v>B</v>
      </c>
      <c r="CC25">
        <f>IF('2NDGR'!BM33=0,"",'2NDGR'!BQ33)</f>
        <v>2.8</v>
      </c>
      <c r="CD25">
        <f>IF('2NDGR'!BR33=0,0,'2NDGR'!BR33)</f>
        <v>40</v>
      </c>
      <c r="CE25">
        <f>IF('2NDGR'!BR33=0,"",'2NDGR'!BS33)</f>
        <v>25</v>
      </c>
      <c r="CF25">
        <f>IF('2NDGR'!BR33=0,"",'2NDGR'!BT33)</f>
        <v>2.5</v>
      </c>
      <c r="CG25" t="str">
        <f>IF('2NDGR'!BR33=0,"",'2NDGR'!BU33)</f>
        <v>B</v>
      </c>
      <c r="CH25">
        <f>IF('2NDGR'!BR33=0,"",'2NDGR'!BV33)</f>
        <v>2.8</v>
      </c>
      <c r="CI25">
        <f>IF('2NDGR'!BW33=0, "", '2NDGR'!BW33)</f>
        <v>31</v>
      </c>
      <c r="CJ25" t="str">
        <f>IF('2NDGR'!BW33=0, "", '2NDGR'!BZ33)</f>
        <v>B</v>
      </c>
      <c r="CK25">
        <f>IF('2NDGR'!BW33=0, "", '2NDGR'!CA33)</f>
        <v>2.8</v>
      </c>
      <c r="CL25" t="str">
        <f t="shared" si="12"/>
        <v/>
      </c>
      <c r="CM25">
        <f t="shared" si="13"/>
        <v>208125</v>
      </c>
      <c r="CN25" t="str">
        <f t="shared" si="14"/>
        <v>GK</v>
      </c>
      <c r="CO25">
        <f>IF('2NDGR'!CB33=0,0,'2NDGR'!CB33)</f>
        <v>5</v>
      </c>
      <c r="CP25">
        <f>IF('2NDGR'!CB33=0, "", '2NDGR'!CC33)</f>
        <v>3</v>
      </c>
      <c r="CQ25">
        <f>IF('2NDGR'!CB33=0, "", '2NDGR'!CD33)</f>
        <v>2</v>
      </c>
      <c r="CR25" t="str">
        <f>IF('2NDGR'!CB33=0, "", '2NDGR'!CE33)</f>
        <v>B</v>
      </c>
      <c r="CS25">
        <f>IF('2NDGR'!CB33=0, "", '2NDGR'!CF33)</f>
        <v>2.8</v>
      </c>
      <c r="CT25">
        <f>IF('2NDGR'!CG33=0, 0, '2NDGR'!CG33)</f>
        <v>20</v>
      </c>
      <c r="CU25">
        <f>IF('2NDGR'!CG33=0, "", '2NDGR'!CH33)</f>
        <v>15</v>
      </c>
      <c r="CV25">
        <f>IF('2NDGR'!CG33=0, "", '2NDGR'!CI33)</f>
        <v>2</v>
      </c>
      <c r="CW25" t="str">
        <f>IF('2NDGR'!CG33=0, "", '2NDGR'!CJ33)</f>
        <v>B+</v>
      </c>
      <c r="CX25">
        <f>IF('2NDGR'!CG33=0, "", '2NDGR'!CK33)</f>
        <v>3.2</v>
      </c>
      <c r="CY25">
        <f>IF('2NDGR'!CL33=0, "", '2NDGR'!CL33)</f>
        <v>18</v>
      </c>
      <c r="CZ25" t="str">
        <f>IF('2NDGR'!CL33=0, "", '2NDGR'!CO33)</f>
        <v>B+</v>
      </c>
      <c r="DA25">
        <f>IF('2NDGR'!CL33=0, "", '2NDGR'!CP33)</f>
        <v>3.2</v>
      </c>
      <c r="DB25" t="str">
        <f t="shared" si="15"/>
        <v/>
      </c>
      <c r="DC25">
        <f t="shared" si="16"/>
        <v>208130</v>
      </c>
      <c r="DD25" t="str">
        <f t="shared" si="17"/>
        <v>ORAL</v>
      </c>
      <c r="DE25">
        <f>IF('2NDGR'!CQ33=0,0,'2NDGR'!CQ33)</f>
        <v>5</v>
      </c>
      <c r="DF25">
        <f>IF('2NDGR'!CQ33=0,"", '2NDGR'!CR33)</f>
        <v>3</v>
      </c>
      <c r="DG25">
        <f>IF('2NDGR'!CQ33=0,"", '2NDGR'!CS33)</f>
        <v>2</v>
      </c>
      <c r="DH25" t="str">
        <f>IF('2NDGR'!CQ33=0,"", '2NDGR'!CT33)</f>
        <v>B</v>
      </c>
      <c r="DI25">
        <f>IF('2NDGR'!CQ33=0,"", '2NDGR'!CU33)</f>
        <v>2.8</v>
      </c>
      <c r="DJ25">
        <f>IF('2NDGR'!CV33=0,0, '2NDGR'!CV33)</f>
        <v>20</v>
      </c>
      <c r="DK25">
        <f>IF('2NDGR'!CV33=0, "", '2NDGR'!CW33)</f>
        <v>15</v>
      </c>
      <c r="DL25">
        <f>IF('2NDGR'!CV33=0, "", '2NDGR'!CX33)</f>
        <v>2</v>
      </c>
      <c r="DM25" t="str">
        <f>IF('2NDGR'!CV33=0, "", '2NDGR'!CY33)</f>
        <v>B+</v>
      </c>
      <c r="DN25">
        <f>IF('2NDGR'!CV33=0, "", '2NDGR'!CZ33)</f>
        <v>3.2</v>
      </c>
      <c r="DO25">
        <f>IF('2NDGR'!DA33=0,"", '2NDGR'!DA33)</f>
        <v>18</v>
      </c>
      <c r="DP25" t="str">
        <f>IF('2NDGR'!DA33=0,"", '2NDGR'!DD33)</f>
        <v>B+</v>
      </c>
      <c r="DQ25">
        <f>IF('2NDGR'!DA33=0,"", '2NDGR'!DE33)</f>
        <v>3.2</v>
      </c>
      <c r="DR25" t="str">
        <f t="shared" si="18"/>
        <v/>
      </c>
      <c r="DS25">
        <f t="shared" si="19"/>
        <v>208135</v>
      </c>
      <c r="DT25" t="str">
        <f t="shared" si="26"/>
        <v>WORKSHEET</v>
      </c>
      <c r="DU25">
        <f>IF('2NDGR'!DF33=0,0, '2NDGR'!DF33)</f>
        <v>5</v>
      </c>
      <c r="DV25">
        <f>IF('2NDGR'!DF33=0,"", '2NDGR'!DG33)</f>
        <v>4</v>
      </c>
      <c r="DW25">
        <f>IF('2NDGR'!DF33=0,"",'2NDGR'!DH33)</f>
        <v>2</v>
      </c>
      <c r="DX25" t="str">
        <f>IF('2NDGR'!DF33=0,"",'2NDGR'!DI33)</f>
        <v>A</v>
      </c>
      <c r="DY25">
        <f>IF('2NDGR'!DF33=0,"",'2NDGR'!DJ33)</f>
        <v>3.6</v>
      </c>
      <c r="DZ25">
        <f>IF('2NDGR'!DK33=0,0, '2NDGR'!DK33)</f>
        <v>20</v>
      </c>
      <c r="EA25">
        <f>IF('2NDGR'!DK33=0,"", '2NDGR'!DL33)</f>
        <v>15</v>
      </c>
      <c r="EB25">
        <f>IF('2NDGR'!DK33=0,"", '2NDGR'!DM33)</f>
        <v>2</v>
      </c>
      <c r="EC25" t="str">
        <f>IF('2NDGR'!DK33=0,"", '2NDGR'!DN33)</f>
        <v>B+</v>
      </c>
      <c r="ED25">
        <f>IF('2NDGR'!DK33=0,"", '2NDGR'!DO33)</f>
        <v>3.2</v>
      </c>
      <c r="EE25">
        <f>IF('2NDGR'!DP33=0,"", '2NDGR'!DP33)</f>
        <v>19</v>
      </c>
      <c r="EF25" t="str">
        <f>IF('2NDGR'!DP33=0,"", '2NDGR'!DS33)</f>
        <v>B+</v>
      </c>
      <c r="EG25">
        <f>IF('2NDGR'!DP33=0,"", '2NDGR'!DT33)</f>
        <v>3.2</v>
      </c>
      <c r="EH25" t="str">
        <f t="shared" si="20"/>
        <v/>
      </c>
      <c r="EI25" s="17">
        <f>'1STML'!AK33</f>
        <v>1378</v>
      </c>
      <c r="EJ25" s="17">
        <f>'1STML'!AL33</f>
        <v>212</v>
      </c>
      <c r="EK25" s="17" t="str">
        <f>'1STML'!AM33</f>
        <v>PASS</v>
      </c>
      <c r="EL25">
        <f>'1STML'!AN33</f>
        <v>18</v>
      </c>
      <c r="EM25" s="17">
        <f>'2NDGR'!DY33</f>
        <v>2.94</v>
      </c>
      <c r="EN25">
        <f>'2NDGR'!EA33</f>
        <v>13</v>
      </c>
      <c r="EO25">
        <f>'2NDGR'!EB33</f>
        <v>53</v>
      </c>
      <c r="EP25" t="str">
        <f t="shared" si="21"/>
        <v>GOOD</v>
      </c>
      <c r="EQ25" t="str">
        <f t="shared" si="22"/>
        <v>60-69</v>
      </c>
    </row>
    <row r="26" spans="1:147">
      <c r="A26">
        <f>'1ST'!A35</f>
        <v>25</v>
      </c>
      <c r="B26" t="str">
        <f>'1ST'!B35</f>
        <v>ST0790184</v>
      </c>
      <c r="C26">
        <f>'1ST'!C35</f>
        <v>200225</v>
      </c>
      <c r="D26" t="str">
        <f>'1ST'!D35</f>
        <v>SULAP DARJI</v>
      </c>
      <c r="E26">
        <f>SUB!$B$4</f>
        <v>35</v>
      </c>
      <c r="F26" t="str">
        <f>SUB!$B$5</f>
        <v>KG</v>
      </c>
      <c r="G26" s="24" t="str">
        <f t="shared" si="0"/>
        <v>ANNAPURNA</v>
      </c>
      <c r="H26" t="str">
        <f>SUB!$D$3</f>
        <v>SECOND TERMINAL EXAMINATION 2080</v>
      </c>
      <c r="I26" t="str">
        <f>STD!F26</f>
        <v>ENGLISH MEDIUM</v>
      </c>
      <c r="J26" s="7">
        <f>STD!R26</f>
        <v>0</v>
      </c>
      <c r="K26">
        <f t="shared" si="23"/>
        <v>208101</v>
      </c>
      <c r="L26" t="str">
        <f t="shared" si="24"/>
        <v>COMP. ENGLISH</v>
      </c>
      <c r="M26">
        <f>IF('2NDGR'!E34=0,0,'2NDGR'!E34)</f>
        <v>10</v>
      </c>
      <c r="N26">
        <f>IF('2NDGR'!E34=0,"",'2NDGR'!F34)</f>
        <v>7</v>
      </c>
      <c r="O26">
        <f>IF('2NDGR'!E34=0,"",'2NDGR'!G34)</f>
        <v>2.5</v>
      </c>
      <c r="P26" t="str">
        <f>IF('2NDGR'!E34=0,"",'2NDGR'!H34)</f>
        <v>B+</v>
      </c>
      <c r="Q26">
        <f>IF('2NDGR'!E34=0,"",'2NDGR'!I34)</f>
        <v>3.2</v>
      </c>
      <c r="R26">
        <f>IF('2NDGR'!J34=0,0,'2NDGR'!J34)</f>
        <v>40</v>
      </c>
      <c r="S26">
        <f>IF('2NDGR'!J34=0,"",'2NDGR'!K34)</f>
        <v>25</v>
      </c>
      <c r="T26">
        <f>IF('2NDGR'!J34=0,"",'2NDGR'!L34)</f>
        <v>2.5</v>
      </c>
      <c r="U26" t="str">
        <f>IF('2NDGR'!J34=0,"",'2NDGR'!M34)</f>
        <v>B</v>
      </c>
      <c r="V26">
        <f>IF('2NDGR'!J34=0,"",'2NDGR'!N34)</f>
        <v>2.8</v>
      </c>
      <c r="W26">
        <f>IF('2NDGR'!O34=0,"",'2NDGR'!O34)</f>
        <v>32</v>
      </c>
      <c r="X26" t="str">
        <f>IF('2NDGR'!O34=0,"",'2NDGR'!R34)</f>
        <v>B</v>
      </c>
      <c r="Y26">
        <f>IF('2NDGR'!O34=0,"",'2NDGR'!S34)</f>
        <v>2.8</v>
      </c>
      <c r="Z26" t="str">
        <f t="shared" si="25"/>
        <v/>
      </c>
      <c r="AA26">
        <f t="shared" si="1"/>
        <v>208105</v>
      </c>
      <c r="AB26" t="str">
        <f t="shared" si="2"/>
        <v>COMP. NEPALI</v>
      </c>
      <c r="AC26">
        <f>IF('2NDGR'!T34=0,0,'2NDGR'!T34)</f>
        <v>10</v>
      </c>
      <c r="AD26">
        <f>IF('2NDGR'!T34=0,"",'2NDGR'!U34)</f>
        <v>6</v>
      </c>
      <c r="AE26">
        <f>IF('2NDGR'!T34=0,"",'2NDGR'!V34)</f>
        <v>2.5</v>
      </c>
      <c r="AF26" t="str">
        <f>IF('2NDGR'!T34=0,"",'2NDGR'!W34)</f>
        <v>B</v>
      </c>
      <c r="AG26">
        <f>IF('2NDGR'!T34=0,"",'2NDGR'!X34)</f>
        <v>2.8</v>
      </c>
      <c r="AH26">
        <f>IF('2NDGR'!Y34=0,0,'2NDGR'!Y34)</f>
        <v>40</v>
      </c>
      <c r="AI26">
        <f>IF('2NDGR'!Y34=0,"",'2NDGR'!Z34)</f>
        <v>24</v>
      </c>
      <c r="AJ26">
        <f>IF('2NDGR'!Y34=0,"",'2NDGR'!AA34)</f>
        <v>2.5</v>
      </c>
      <c r="AK26" t="str">
        <f>IF('2NDGR'!Y34=0,"",'2NDGR'!AB34)</f>
        <v>B</v>
      </c>
      <c r="AL26">
        <f>IF('2NDGR'!Y34=0,"",'2NDGR'!AC34)</f>
        <v>2.8</v>
      </c>
      <c r="AM26">
        <f>IF('2NDGR'!AD34=0,"",'2NDGR'!AD34)</f>
        <v>30</v>
      </c>
      <c r="AN26" t="str">
        <f>IF('2NDGR'!AD34=0,"",'2NDGR'!AG34)</f>
        <v>B</v>
      </c>
      <c r="AO26">
        <f>IF('2NDGR'!AD34=0,"",'2NDGR'!AH34)</f>
        <v>2.8</v>
      </c>
      <c r="AP26" t="str">
        <f t="shared" si="3"/>
        <v/>
      </c>
      <c r="AQ26">
        <f t="shared" si="4"/>
        <v>208110</v>
      </c>
      <c r="AR26" t="str">
        <f t="shared" si="5"/>
        <v>COMP. MATHEMATICS</v>
      </c>
      <c r="AS26">
        <f>IF('2NDGR'!AI34=0,0,'2NDGR'!AI34)</f>
        <v>10</v>
      </c>
      <c r="AT26">
        <f>IF('2NDGR'!AI34=0,"",'2NDGR'!AJ34)</f>
        <v>7</v>
      </c>
      <c r="AU26">
        <f>IF('2NDGR'!AI34=0,"",'2NDGR'!AK34)</f>
        <v>2.5</v>
      </c>
      <c r="AV26" t="str">
        <f>IF('2NDGR'!AI34=0,"",'2NDGR'!AL34)</f>
        <v>B+</v>
      </c>
      <c r="AW26">
        <f>IF('2NDGR'!AI34=0,"",'2NDGR'!AM34)</f>
        <v>3.2</v>
      </c>
      <c r="AX26">
        <f>IF('2NDGR'!AN34=0,0,'2NDGR'!AN34)</f>
        <v>40</v>
      </c>
      <c r="AY26">
        <f>IF('2NDGR'!AN34=0,"",'2NDGR'!AO34)</f>
        <v>24</v>
      </c>
      <c r="AZ26">
        <f>IF('2NDGR'!AN34=0,"",'2NDGR'!AP34)</f>
        <v>2.5</v>
      </c>
      <c r="BA26" t="str">
        <f>IF('2NDGR'!AN34=0,"",'2NDGR'!AQ34)</f>
        <v>B</v>
      </c>
      <c r="BB26">
        <f>IF('2NDGR'!AN34=0,"",'2NDGR'!AR34)</f>
        <v>2.8</v>
      </c>
      <c r="BC26">
        <f>IF('2NDGR'!AS34=0,"",'2NDGR'!AS34)</f>
        <v>31</v>
      </c>
      <c r="BD26" t="str">
        <f>IF('2NDGR'!AS34=0,"",'2NDGR'!AV34)</f>
        <v>B</v>
      </c>
      <c r="BE26">
        <f>IF('2NDGR'!AS34=0,"",'2NDGR'!AW34)</f>
        <v>2.8</v>
      </c>
      <c r="BF26" t="str">
        <f t="shared" si="6"/>
        <v/>
      </c>
      <c r="BG26">
        <f t="shared" si="7"/>
        <v>208115</v>
      </c>
      <c r="BH26" t="str">
        <f t="shared" si="8"/>
        <v>SCIENCE AND TECHNOLOGY</v>
      </c>
      <c r="BI26">
        <f>IF('2NDGR'!AX34=0,0,'2NDGR'!AX34)</f>
        <v>10</v>
      </c>
      <c r="BJ26">
        <f>IF('2NDGR'!AX34=0,"",'2NDGR'!AY34)</f>
        <v>4</v>
      </c>
      <c r="BK26">
        <f>IF('2NDGR'!AX34=0,"",'2NDGR'!AZ34)</f>
        <v>2.5</v>
      </c>
      <c r="BL26" t="str">
        <f>IF('2NDGR'!AX34=0,"",'2NDGR'!BA34)</f>
        <v>C</v>
      </c>
      <c r="BM26">
        <f>IF('2NDGR'!AX34=0,"",'2NDGR'!BB34)</f>
        <v>2</v>
      </c>
      <c r="BN26">
        <f>IF('2NDGR'!BC34=0,0,'2NDGR'!BC34)</f>
        <v>40</v>
      </c>
      <c r="BO26">
        <f>IF('2NDGR'!BC34=0,"",'2NDGR'!BD34)</f>
        <v>22</v>
      </c>
      <c r="BP26">
        <f>IF('2NDGR'!BC34=0,"",'2NDGR'!BE34)</f>
        <v>2.5</v>
      </c>
      <c r="BQ26" t="str">
        <f>IF('2NDGR'!BC34=0,"",'2NDGR'!BF34)</f>
        <v>C+</v>
      </c>
      <c r="BR26">
        <f>IF('2NDGR'!BC34=0,"",'2NDGR'!BG34)</f>
        <v>2.4</v>
      </c>
      <c r="BS26">
        <f>IF('2NDGR'!BH34=0,"",'2NDGR'!BH34)</f>
        <v>26</v>
      </c>
      <c r="BT26" t="str">
        <f>IF('2NDGR'!BH34=0,"",'2NDGR'!BK34)</f>
        <v>C+</v>
      </c>
      <c r="BU26">
        <f>IF('2NDGR'!BH34=0,"",'2NDGR'!BL34)</f>
        <v>2.4</v>
      </c>
      <c r="BV26" t="str">
        <f t="shared" si="9"/>
        <v/>
      </c>
      <c r="BW26">
        <f t="shared" si="10"/>
        <v>208120</v>
      </c>
      <c r="BX26" t="str">
        <f t="shared" si="11"/>
        <v>SOCIAL STUDIES</v>
      </c>
      <c r="BY26">
        <f>IF('2NDGR'!BM34=0,0,'2NDGR'!BM34)</f>
        <v>10</v>
      </c>
      <c r="BZ26">
        <f>IF('2NDGR'!BM34=0,"",'2NDGR'!BN34)</f>
        <v>8</v>
      </c>
      <c r="CA26">
        <f>IF('2NDGR'!BM34=0,"",'2NDGR'!BO34)</f>
        <v>2.5</v>
      </c>
      <c r="CB26" t="str">
        <f>IF('2NDGR'!BM34=0,"",'2NDGR'!BP34)</f>
        <v>A</v>
      </c>
      <c r="CC26">
        <f>IF('2NDGR'!BM34=0,"",'2NDGR'!BQ34)</f>
        <v>3.6</v>
      </c>
      <c r="CD26">
        <f>IF('2NDGR'!BR34=0,0,'2NDGR'!BR34)</f>
        <v>40</v>
      </c>
      <c r="CE26">
        <f>IF('2NDGR'!BR34=0,"",'2NDGR'!BS34)</f>
        <v>24</v>
      </c>
      <c r="CF26">
        <f>IF('2NDGR'!BR34=0,"",'2NDGR'!BT34)</f>
        <v>2.5</v>
      </c>
      <c r="CG26" t="str">
        <f>IF('2NDGR'!BR34=0,"",'2NDGR'!BU34)</f>
        <v>B</v>
      </c>
      <c r="CH26">
        <f>IF('2NDGR'!BR34=0,"",'2NDGR'!BV34)</f>
        <v>2.8</v>
      </c>
      <c r="CI26">
        <f>IF('2NDGR'!BW34=0, "", '2NDGR'!BW34)</f>
        <v>32</v>
      </c>
      <c r="CJ26" t="str">
        <f>IF('2NDGR'!BW34=0, "", '2NDGR'!BZ34)</f>
        <v>B</v>
      </c>
      <c r="CK26">
        <f>IF('2NDGR'!BW34=0, "", '2NDGR'!CA34)</f>
        <v>2.8</v>
      </c>
      <c r="CL26" t="str">
        <f t="shared" si="12"/>
        <v/>
      </c>
      <c r="CM26">
        <f t="shared" si="13"/>
        <v>208125</v>
      </c>
      <c r="CN26" t="str">
        <f t="shared" si="14"/>
        <v>GK</v>
      </c>
      <c r="CO26">
        <f>IF('2NDGR'!CB34=0,0,'2NDGR'!CB34)</f>
        <v>5</v>
      </c>
      <c r="CP26">
        <f>IF('2NDGR'!CB34=0, "", '2NDGR'!CC34)</f>
        <v>3</v>
      </c>
      <c r="CQ26">
        <f>IF('2NDGR'!CB34=0, "", '2NDGR'!CD34)</f>
        <v>2</v>
      </c>
      <c r="CR26" t="str">
        <f>IF('2NDGR'!CB34=0, "", '2NDGR'!CE34)</f>
        <v>B</v>
      </c>
      <c r="CS26">
        <f>IF('2NDGR'!CB34=0, "", '2NDGR'!CF34)</f>
        <v>2.8</v>
      </c>
      <c r="CT26">
        <f>IF('2NDGR'!CG34=0, 0, '2NDGR'!CG34)</f>
        <v>20</v>
      </c>
      <c r="CU26">
        <f>IF('2NDGR'!CG34=0, "", '2NDGR'!CH34)</f>
        <v>12</v>
      </c>
      <c r="CV26">
        <f>IF('2NDGR'!CG34=0, "", '2NDGR'!CI34)</f>
        <v>2</v>
      </c>
      <c r="CW26" t="str">
        <f>IF('2NDGR'!CG34=0, "", '2NDGR'!CJ34)</f>
        <v>B</v>
      </c>
      <c r="CX26">
        <f>IF('2NDGR'!CG34=0, "", '2NDGR'!CK34)</f>
        <v>2.8</v>
      </c>
      <c r="CY26">
        <f>IF('2NDGR'!CL34=0, "", '2NDGR'!CL34)</f>
        <v>15</v>
      </c>
      <c r="CZ26" t="str">
        <f>IF('2NDGR'!CL34=0, "", '2NDGR'!CO34)</f>
        <v>B</v>
      </c>
      <c r="DA26">
        <f>IF('2NDGR'!CL34=0, "", '2NDGR'!CP34)</f>
        <v>2.8</v>
      </c>
      <c r="DB26" t="str">
        <f t="shared" si="15"/>
        <v/>
      </c>
      <c r="DC26">
        <f t="shared" si="16"/>
        <v>208130</v>
      </c>
      <c r="DD26" t="str">
        <f t="shared" si="17"/>
        <v>ORAL</v>
      </c>
      <c r="DE26">
        <f>IF('2NDGR'!CQ34=0,0,'2NDGR'!CQ34)</f>
        <v>5</v>
      </c>
      <c r="DF26">
        <f>IF('2NDGR'!CQ34=0,"", '2NDGR'!CR34)</f>
        <v>3</v>
      </c>
      <c r="DG26">
        <f>IF('2NDGR'!CQ34=0,"", '2NDGR'!CS34)</f>
        <v>2</v>
      </c>
      <c r="DH26" t="str">
        <f>IF('2NDGR'!CQ34=0,"", '2NDGR'!CT34)</f>
        <v>B</v>
      </c>
      <c r="DI26">
        <f>IF('2NDGR'!CQ34=0,"", '2NDGR'!CU34)</f>
        <v>2.8</v>
      </c>
      <c r="DJ26">
        <f>IF('2NDGR'!CV34=0,0, '2NDGR'!CV34)</f>
        <v>20</v>
      </c>
      <c r="DK26">
        <f>IF('2NDGR'!CV34=0, "", '2NDGR'!CW34)</f>
        <v>12</v>
      </c>
      <c r="DL26">
        <f>IF('2NDGR'!CV34=0, "", '2NDGR'!CX34)</f>
        <v>2</v>
      </c>
      <c r="DM26" t="str">
        <f>IF('2NDGR'!CV34=0, "", '2NDGR'!CY34)</f>
        <v>B</v>
      </c>
      <c r="DN26">
        <f>IF('2NDGR'!CV34=0, "", '2NDGR'!CZ34)</f>
        <v>2.8</v>
      </c>
      <c r="DO26">
        <f>IF('2NDGR'!DA34=0,"", '2NDGR'!DA34)</f>
        <v>15</v>
      </c>
      <c r="DP26" t="str">
        <f>IF('2NDGR'!DA34=0,"", '2NDGR'!DD34)</f>
        <v>B</v>
      </c>
      <c r="DQ26">
        <f>IF('2NDGR'!DA34=0,"", '2NDGR'!DE34)</f>
        <v>2.8</v>
      </c>
      <c r="DR26" t="str">
        <f t="shared" si="18"/>
        <v/>
      </c>
      <c r="DS26">
        <f t="shared" si="19"/>
        <v>208135</v>
      </c>
      <c r="DT26" t="str">
        <f t="shared" si="26"/>
        <v>WORKSHEET</v>
      </c>
      <c r="DU26">
        <f>IF('2NDGR'!DF34=0,0, '2NDGR'!DF34)</f>
        <v>5</v>
      </c>
      <c r="DV26">
        <f>IF('2NDGR'!DF34=0,"", '2NDGR'!DG34)</f>
        <v>3</v>
      </c>
      <c r="DW26">
        <f>IF('2NDGR'!DF34=0,"",'2NDGR'!DH34)</f>
        <v>2</v>
      </c>
      <c r="DX26" t="str">
        <f>IF('2NDGR'!DF34=0,"",'2NDGR'!DI34)</f>
        <v>B</v>
      </c>
      <c r="DY26">
        <f>IF('2NDGR'!DF34=0,"",'2NDGR'!DJ34)</f>
        <v>2.8</v>
      </c>
      <c r="DZ26">
        <f>IF('2NDGR'!DK34=0,0, '2NDGR'!DK34)</f>
        <v>20</v>
      </c>
      <c r="EA26">
        <f>IF('2NDGR'!DK34=0,"", '2NDGR'!DL34)</f>
        <v>12</v>
      </c>
      <c r="EB26">
        <f>IF('2NDGR'!DK34=0,"", '2NDGR'!DM34)</f>
        <v>2</v>
      </c>
      <c r="EC26" t="str">
        <f>IF('2NDGR'!DK34=0,"", '2NDGR'!DN34)</f>
        <v>B</v>
      </c>
      <c r="ED26">
        <f>IF('2NDGR'!DK34=0,"", '2NDGR'!DO34)</f>
        <v>2.8</v>
      </c>
      <c r="EE26">
        <f>IF('2NDGR'!DP34=0,"", '2NDGR'!DP34)</f>
        <v>15</v>
      </c>
      <c r="EF26" t="str">
        <f>IF('2NDGR'!DP34=0,"", '2NDGR'!DS34)</f>
        <v>B</v>
      </c>
      <c r="EG26">
        <f>IF('2NDGR'!DP34=0,"", '2NDGR'!DT34)</f>
        <v>2.8</v>
      </c>
      <c r="EH26" t="str">
        <f t="shared" si="20"/>
        <v/>
      </c>
      <c r="EI26" s="17">
        <f>'1STML'!AK34</f>
        <v>1706</v>
      </c>
      <c r="EJ26" s="17">
        <f>'1STML'!AL34</f>
        <v>262.45999999999998</v>
      </c>
      <c r="EK26" s="17" t="str">
        <f>'1STML'!AM34</f>
        <v>PASS</v>
      </c>
      <c r="EL26">
        <f>'1STML'!AN34</f>
        <v>8</v>
      </c>
      <c r="EM26" s="17">
        <f>'2NDGR'!DY34</f>
        <v>2.83</v>
      </c>
      <c r="EN26">
        <f>'2NDGR'!EA34</f>
        <v>16</v>
      </c>
      <c r="EO26">
        <f>'2NDGR'!EB34</f>
        <v>56</v>
      </c>
      <c r="EP26" t="str">
        <f t="shared" si="21"/>
        <v>GOOD</v>
      </c>
      <c r="EQ26" t="str">
        <f t="shared" si="22"/>
        <v>60-69</v>
      </c>
    </row>
    <row r="27" spans="1:147">
      <c r="A27">
        <f>'1ST'!A36</f>
        <v>26</v>
      </c>
      <c r="B27" t="str">
        <f>'1ST'!B36</f>
        <v>ST0790180</v>
      </c>
      <c r="C27">
        <f>'1ST'!C36</f>
        <v>200226</v>
      </c>
      <c r="D27" t="str">
        <f>'1ST'!D36</f>
        <v>SWARNIM HANG RAI</v>
      </c>
      <c r="E27">
        <f>SUB!$B$4</f>
        <v>35</v>
      </c>
      <c r="F27" t="str">
        <f>SUB!$B$5</f>
        <v>KG</v>
      </c>
      <c r="G27" s="24" t="str">
        <f t="shared" si="0"/>
        <v>ANNAPURNA</v>
      </c>
      <c r="H27" t="str">
        <f>SUB!$D$3</f>
        <v>SECOND TERMINAL EXAMINATION 2080</v>
      </c>
      <c r="I27" t="str">
        <f>STD!F27</f>
        <v>ENGLISH MEDIUM</v>
      </c>
      <c r="J27" s="7">
        <f>STD!R27</f>
        <v>0</v>
      </c>
      <c r="K27">
        <f t="shared" si="23"/>
        <v>208101</v>
      </c>
      <c r="L27" t="str">
        <f t="shared" si="24"/>
        <v>COMP. ENGLISH</v>
      </c>
      <c r="M27">
        <f>IF('2NDGR'!E35=0,0,'2NDGR'!E35)</f>
        <v>10</v>
      </c>
      <c r="N27">
        <f>IF('2NDGR'!E35=0,"",'2NDGR'!F35)</f>
        <v>5</v>
      </c>
      <c r="O27">
        <f>IF('2NDGR'!E35=0,"",'2NDGR'!G35)</f>
        <v>2.5</v>
      </c>
      <c r="P27" t="str">
        <f>IF('2NDGR'!E35=0,"",'2NDGR'!H35)</f>
        <v>C+</v>
      </c>
      <c r="Q27">
        <f>IF('2NDGR'!E35=0,"",'2NDGR'!I35)</f>
        <v>2.4</v>
      </c>
      <c r="R27">
        <f>IF('2NDGR'!J35=0,0,'2NDGR'!J35)</f>
        <v>40</v>
      </c>
      <c r="S27">
        <f>IF('2NDGR'!J35=0,"",'2NDGR'!K35)</f>
        <v>25</v>
      </c>
      <c r="T27">
        <f>IF('2NDGR'!J35=0,"",'2NDGR'!L35)</f>
        <v>2.5</v>
      </c>
      <c r="U27" t="str">
        <f>IF('2NDGR'!J35=0,"",'2NDGR'!M35)</f>
        <v>B</v>
      </c>
      <c r="V27">
        <f>IF('2NDGR'!J35=0,"",'2NDGR'!N35)</f>
        <v>2.8</v>
      </c>
      <c r="W27">
        <f>IF('2NDGR'!O35=0,"",'2NDGR'!O35)</f>
        <v>30</v>
      </c>
      <c r="X27" t="str">
        <f>IF('2NDGR'!O35=0,"",'2NDGR'!R35)</f>
        <v>B</v>
      </c>
      <c r="Y27">
        <f>IF('2NDGR'!O35=0,"",'2NDGR'!S35)</f>
        <v>2.8</v>
      </c>
      <c r="Z27" t="str">
        <f t="shared" si="25"/>
        <v/>
      </c>
      <c r="AA27">
        <f t="shared" si="1"/>
        <v>208105</v>
      </c>
      <c r="AB27" t="str">
        <f t="shared" si="2"/>
        <v>COMP. NEPALI</v>
      </c>
      <c r="AC27">
        <f>IF('2NDGR'!T35=0,0,'2NDGR'!T35)</f>
        <v>10</v>
      </c>
      <c r="AD27">
        <f>IF('2NDGR'!T35=0,"",'2NDGR'!U35)</f>
        <v>7</v>
      </c>
      <c r="AE27">
        <f>IF('2NDGR'!T35=0,"",'2NDGR'!V35)</f>
        <v>2.5</v>
      </c>
      <c r="AF27" t="str">
        <f>IF('2NDGR'!T35=0,"",'2NDGR'!W35)</f>
        <v>B+</v>
      </c>
      <c r="AG27">
        <f>IF('2NDGR'!T35=0,"",'2NDGR'!X35)</f>
        <v>3.2</v>
      </c>
      <c r="AH27">
        <f>IF('2NDGR'!Y35=0,0,'2NDGR'!Y35)</f>
        <v>40</v>
      </c>
      <c r="AI27">
        <f>IF('2NDGR'!Y35=0,"",'2NDGR'!Z35)</f>
        <v>25</v>
      </c>
      <c r="AJ27">
        <f>IF('2NDGR'!Y35=0,"",'2NDGR'!AA35)</f>
        <v>2.5</v>
      </c>
      <c r="AK27" t="str">
        <f>IF('2NDGR'!Y35=0,"",'2NDGR'!AB35)</f>
        <v>B</v>
      </c>
      <c r="AL27">
        <f>IF('2NDGR'!Y35=0,"",'2NDGR'!AC35)</f>
        <v>2.8</v>
      </c>
      <c r="AM27">
        <f>IF('2NDGR'!AD35=0,"",'2NDGR'!AD35)</f>
        <v>32</v>
      </c>
      <c r="AN27" t="str">
        <f>IF('2NDGR'!AD35=0,"",'2NDGR'!AG35)</f>
        <v>B</v>
      </c>
      <c r="AO27">
        <f>IF('2NDGR'!AD35=0,"",'2NDGR'!AH35)</f>
        <v>2.8</v>
      </c>
      <c r="AP27" t="str">
        <f t="shared" si="3"/>
        <v/>
      </c>
      <c r="AQ27">
        <f t="shared" si="4"/>
        <v>208110</v>
      </c>
      <c r="AR27" t="str">
        <f t="shared" si="5"/>
        <v>COMP. MATHEMATICS</v>
      </c>
      <c r="AS27">
        <f>IF('2NDGR'!AI35=0,0,'2NDGR'!AI35)</f>
        <v>10</v>
      </c>
      <c r="AT27">
        <f>IF('2NDGR'!AI35=0,"",'2NDGR'!AJ35)</f>
        <v>6</v>
      </c>
      <c r="AU27">
        <f>IF('2NDGR'!AI35=0,"",'2NDGR'!AK35)</f>
        <v>2.5</v>
      </c>
      <c r="AV27" t="str">
        <f>IF('2NDGR'!AI35=0,"",'2NDGR'!AL35)</f>
        <v>B</v>
      </c>
      <c r="AW27">
        <f>IF('2NDGR'!AI35=0,"",'2NDGR'!AM35)</f>
        <v>2.8</v>
      </c>
      <c r="AX27">
        <f>IF('2NDGR'!AN35=0,0,'2NDGR'!AN35)</f>
        <v>40</v>
      </c>
      <c r="AY27">
        <f>IF('2NDGR'!AN35=0,"",'2NDGR'!AO35)</f>
        <v>24</v>
      </c>
      <c r="AZ27">
        <f>IF('2NDGR'!AN35=0,"",'2NDGR'!AP35)</f>
        <v>2.5</v>
      </c>
      <c r="BA27" t="str">
        <f>IF('2NDGR'!AN35=0,"",'2NDGR'!AQ35)</f>
        <v>B</v>
      </c>
      <c r="BB27">
        <f>IF('2NDGR'!AN35=0,"",'2NDGR'!AR35)</f>
        <v>2.8</v>
      </c>
      <c r="BC27">
        <f>IF('2NDGR'!AS35=0,"",'2NDGR'!AS35)</f>
        <v>30</v>
      </c>
      <c r="BD27" t="str">
        <f>IF('2NDGR'!AS35=0,"",'2NDGR'!AV35)</f>
        <v>B</v>
      </c>
      <c r="BE27">
        <f>IF('2NDGR'!AS35=0,"",'2NDGR'!AW35)</f>
        <v>2.8</v>
      </c>
      <c r="BF27" t="str">
        <f t="shared" si="6"/>
        <v/>
      </c>
      <c r="BG27">
        <f t="shared" si="7"/>
        <v>208115</v>
      </c>
      <c r="BH27" t="str">
        <f t="shared" si="8"/>
        <v>SCIENCE AND TECHNOLOGY</v>
      </c>
      <c r="BI27">
        <f>IF('2NDGR'!AX35=0,0,'2NDGR'!AX35)</f>
        <v>10</v>
      </c>
      <c r="BJ27">
        <f>IF('2NDGR'!AX35=0,"",'2NDGR'!AY35)</f>
        <v>5</v>
      </c>
      <c r="BK27">
        <f>IF('2NDGR'!AX35=0,"",'2NDGR'!AZ35)</f>
        <v>2.5</v>
      </c>
      <c r="BL27" t="str">
        <f>IF('2NDGR'!AX35=0,"",'2NDGR'!BA35)</f>
        <v>C+</v>
      </c>
      <c r="BM27">
        <f>IF('2NDGR'!AX35=0,"",'2NDGR'!BB35)</f>
        <v>2.4</v>
      </c>
      <c r="BN27">
        <f>IF('2NDGR'!BC35=0,0,'2NDGR'!BC35)</f>
        <v>40</v>
      </c>
      <c r="BO27">
        <f>IF('2NDGR'!BC35=0,"",'2NDGR'!BD35)</f>
        <v>22</v>
      </c>
      <c r="BP27">
        <f>IF('2NDGR'!BC35=0,"",'2NDGR'!BE35)</f>
        <v>2.5</v>
      </c>
      <c r="BQ27" t="str">
        <f>IF('2NDGR'!BC35=0,"",'2NDGR'!BF35)</f>
        <v>C+</v>
      </c>
      <c r="BR27">
        <f>IF('2NDGR'!BC35=0,"",'2NDGR'!BG35)</f>
        <v>2.4</v>
      </c>
      <c r="BS27">
        <f>IF('2NDGR'!BH35=0,"",'2NDGR'!BH35)</f>
        <v>27</v>
      </c>
      <c r="BT27" t="str">
        <f>IF('2NDGR'!BH35=0,"",'2NDGR'!BK35)</f>
        <v>C+</v>
      </c>
      <c r="BU27">
        <f>IF('2NDGR'!BH35=0,"",'2NDGR'!BL35)</f>
        <v>2.4</v>
      </c>
      <c r="BV27" t="str">
        <f t="shared" si="9"/>
        <v/>
      </c>
      <c r="BW27">
        <f t="shared" si="10"/>
        <v>208120</v>
      </c>
      <c r="BX27" t="str">
        <f t="shared" si="11"/>
        <v>SOCIAL STUDIES</v>
      </c>
      <c r="BY27">
        <f>IF('2NDGR'!BM35=0,0,'2NDGR'!BM35)</f>
        <v>10</v>
      </c>
      <c r="BZ27">
        <f>IF('2NDGR'!BM35=0,"",'2NDGR'!BN35)</f>
        <v>7</v>
      </c>
      <c r="CA27">
        <f>IF('2NDGR'!BM35=0,"",'2NDGR'!BO35)</f>
        <v>2.5</v>
      </c>
      <c r="CB27" t="str">
        <f>IF('2NDGR'!BM35=0,"",'2NDGR'!BP35)</f>
        <v>B+</v>
      </c>
      <c r="CC27">
        <f>IF('2NDGR'!BM35=0,"",'2NDGR'!BQ35)</f>
        <v>3.2</v>
      </c>
      <c r="CD27">
        <f>IF('2NDGR'!BR35=0,0,'2NDGR'!BR35)</f>
        <v>40</v>
      </c>
      <c r="CE27">
        <f>IF('2NDGR'!BR35=0,"",'2NDGR'!BS35)</f>
        <v>25</v>
      </c>
      <c r="CF27">
        <f>IF('2NDGR'!BR35=0,"",'2NDGR'!BT35)</f>
        <v>2.5</v>
      </c>
      <c r="CG27" t="str">
        <f>IF('2NDGR'!BR35=0,"",'2NDGR'!BU35)</f>
        <v>B</v>
      </c>
      <c r="CH27">
        <f>IF('2NDGR'!BR35=0,"",'2NDGR'!BV35)</f>
        <v>2.8</v>
      </c>
      <c r="CI27">
        <f>IF('2NDGR'!BW35=0, "", '2NDGR'!BW35)</f>
        <v>32</v>
      </c>
      <c r="CJ27" t="str">
        <f>IF('2NDGR'!BW35=0, "", '2NDGR'!BZ35)</f>
        <v>B</v>
      </c>
      <c r="CK27">
        <f>IF('2NDGR'!BW35=0, "", '2NDGR'!CA35)</f>
        <v>2.8</v>
      </c>
      <c r="CL27" t="str">
        <f t="shared" si="12"/>
        <v/>
      </c>
      <c r="CM27">
        <f t="shared" si="13"/>
        <v>208125</v>
      </c>
      <c r="CN27" t="str">
        <f t="shared" si="14"/>
        <v>GK</v>
      </c>
      <c r="CO27">
        <f>IF('2NDGR'!CB35=0,0,'2NDGR'!CB35)</f>
        <v>5</v>
      </c>
      <c r="CP27">
        <f>IF('2NDGR'!CB35=0, "", '2NDGR'!CC35)</f>
        <v>3</v>
      </c>
      <c r="CQ27">
        <f>IF('2NDGR'!CB35=0, "", '2NDGR'!CD35)</f>
        <v>2</v>
      </c>
      <c r="CR27" t="str">
        <f>IF('2NDGR'!CB35=0, "", '2NDGR'!CE35)</f>
        <v>B</v>
      </c>
      <c r="CS27">
        <f>IF('2NDGR'!CB35=0, "", '2NDGR'!CF35)</f>
        <v>2.8</v>
      </c>
      <c r="CT27">
        <f>IF('2NDGR'!CG35=0, 0, '2NDGR'!CG35)</f>
        <v>20</v>
      </c>
      <c r="CU27">
        <f>IF('2NDGR'!CG35=0, "", '2NDGR'!CH35)</f>
        <v>14</v>
      </c>
      <c r="CV27">
        <f>IF('2NDGR'!CG35=0, "", '2NDGR'!CI35)</f>
        <v>2</v>
      </c>
      <c r="CW27" t="str">
        <f>IF('2NDGR'!CG35=0, "", '2NDGR'!CJ35)</f>
        <v>B+</v>
      </c>
      <c r="CX27">
        <f>IF('2NDGR'!CG35=0, "", '2NDGR'!CK35)</f>
        <v>3.2</v>
      </c>
      <c r="CY27">
        <f>IF('2NDGR'!CL35=0, "", '2NDGR'!CL35)</f>
        <v>17</v>
      </c>
      <c r="CZ27" t="str">
        <f>IF('2NDGR'!CL35=0, "", '2NDGR'!CO35)</f>
        <v>B</v>
      </c>
      <c r="DA27">
        <f>IF('2NDGR'!CL35=0, "", '2NDGR'!CP35)</f>
        <v>2.8</v>
      </c>
      <c r="DB27" t="str">
        <f t="shared" si="15"/>
        <v/>
      </c>
      <c r="DC27">
        <f t="shared" si="16"/>
        <v>208130</v>
      </c>
      <c r="DD27" t="str">
        <f t="shared" si="17"/>
        <v>ORAL</v>
      </c>
      <c r="DE27">
        <f>IF('2NDGR'!CQ35=0,0,'2NDGR'!CQ35)</f>
        <v>5</v>
      </c>
      <c r="DF27">
        <f>IF('2NDGR'!CQ35=0,"", '2NDGR'!CR35)</f>
        <v>3</v>
      </c>
      <c r="DG27">
        <f>IF('2NDGR'!CQ35=0,"", '2NDGR'!CS35)</f>
        <v>2</v>
      </c>
      <c r="DH27" t="str">
        <f>IF('2NDGR'!CQ35=0,"", '2NDGR'!CT35)</f>
        <v>B</v>
      </c>
      <c r="DI27">
        <f>IF('2NDGR'!CQ35=0,"", '2NDGR'!CU35)</f>
        <v>2.8</v>
      </c>
      <c r="DJ27">
        <f>IF('2NDGR'!CV35=0,0, '2NDGR'!CV35)</f>
        <v>20</v>
      </c>
      <c r="DK27">
        <f>IF('2NDGR'!CV35=0, "", '2NDGR'!CW35)</f>
        <v>14</v>
      </c>
      <c r="DL27">
        <f>IF('2NDGR'!CV35=0, "", '2NDGR'!CX35)</f>
        <v>2</v>
      </c>
      <c r="DM27" t="str">
        <f>IF('2NDGR'!CV35=0, "", '2NDGR'!CY35)</f>
        <v>B+</v>
      </c>
      <c r="DN27">
        <f>IF('2NDGR'!CV35=0, "", '2NDGR'!CZ35)</f>
        <v>3.2</v>
      </c>
      <c r="DO27">
        <f>IF('2NDGR'!DA35=0,"", '2NDGR'!DA35)</f>
        <v>17</v>
      </c>
      <c r="DP27" t="str">
        <f>IF('2NDGR'!DA35=0,"", '2NDGR'!DD35)</f>
        <v>B</v>
      </c>
      <c r="DQ27">
        <f>IF('2NDGR'!DA35=0,"", '2NDGR'!DE35)</f>
        <v>2.8</v>
      </c>
      <c r="DR27" t="str">
        <f t="shared" si="18"/>
        <v/>
      </c>
      <c r="DS27">
        <f t="shared" si="19"/>
        <v>208135</v>
      </c>
      <c r="DT27" t="str">
        <f t="shared" si="26"/>
        <v>WORKSHEET</v>
      </c>
      <c r="DU27">
        <f>IF('2NDGR'!DF35=0,0, '2NDGR'!DF35)</f>
        <v>5</v>
      </c>
      <c r="DV27">
        <f>IF('2NDGR'!DF35=0,"", '2NDGR'!DG35)</f>
        <v>3</v>
      </c>
      <c r="DW27">
        <f>IF('2NDGR'!DF35=0,"",'2NDGR'!DH35)</f>
        <v>2</v>
      </c>
      <c r="DX27" t="str">
        <f>IF('2NDGR'!DF35=0,"",'2NDGR'!DI35)</f>
        <v>B</v>
      </c>
      <c r="DY27">
        <f>IF('2NDGR'!DF35=0,"",'2NDGR'!DJ35)</f>
        <v>2.8</v>
      </c>
      <c r="DZ27">
        <f>IF('2NDGR'!DK35=0,0, '2NDGR'!DK35)</f>
        <v>20</v>
      </c>
      <c r="EA27">
        <f>IF('2NDGR'!DK35=0,"", '2NDGR'!DL35)</f>
        <v>14</v>
      </c>
      <c r="EB27">
        <f>IF('2NDGR'!DK35=0,"", '2NDGR'!DM35)</f>
        <v>2</v>
      </c>
      <c r="EC27" t="str">
        <f>IF('2NDGR'!DK35=0,"", '2NDGR'!DN35)</f>
        <v>B+</v>
      </c>
      <c r="ED27">
        <f>IF('2NDGR'!DK35=0,"", '2NDGR'!DO35)</f>
        <v>3.2</v>
      </c>
      <c r="EE27">
        <f>IF('2NDGR'!DP35=0,"", '2NDGR'!DP35)</f>
        <v>17</v>
      </c>
      <c r="EF27" t="str">
        <f>IF('2NDGR'!DP35=0,"", '2NDGR'!DS35)</f>
        <v>B</v>
      </c>
      <c r="EG27">
        <f>IF('2NDGR'!DP35=0,"", '2NDGR'!DT35)</f>
        <v>2.8</v>
      </c>
      <c r="EH27" t="str">
        <f t="shared" si="20"/>
        <v/>
      </c>
      <c r="EI27" s="17">
        <f>'1STML'!AK35</f>
        <v>1488</v>
      </c>
      <c r="EJ27" s="17">
        <f>'1STML'!AL35</f>
        <v>228.92</v>
      </c>
      <c r="EK27" s="17" t="str">
        <f>'1STML'!AM35</f>
        <v>PASS</v>
      </c>
      <c r="EL27">
        <f>'1STML'!AN35</f>
        <v>14</v>
      </c>
      <c r="EM27" s="17">
        <f>'2NDGR'!DY35</f>
        <v>2.84</v>
      </c>
      <c r="EN27">
        <f>'2NDGR'!EA35</f>
        <v>15</v>
      </c>
      <c r="EO27">
        <f>'2NDGR'!EB35</f>
        <v>50</v>
      </c>
      <c r="EP27" t="str">
        <f t="shared" si="21"/>
        <v>GOOD</v>
      </c>
      <c r="EQ27" t="str">
        <f t="shared" si="22"/>
        <v>60-69</v>
      </c>
    </row>
    <row r="28" spans="1:147">
      <c r="A28">
        <f>'1ST'!A37</f>
        <v>27</v>
      </c>
      <c r="B28" t="str">
        <f>'1ST'!B37</f>
        <v>ST0800299</v>
      </c>
      <c r="C28">
        <f>'1ST'!C37</f>
        <v>200227</v>
      </c>
      <c r="D28" t="str">
        <f>'1ST'!D37</f>
        <v>TILAK LAWATI</v>
      </c>
      <c r="E28">
        <f>SUB!$B$4</f>
        <v>35</v>
      </c>
      <c r="F28" t="str">
        <f>SUB!$B$5</f>
        <v>KG</v>
      </c>
      <c r="G28" s="24" t="str">
        <f t="shared" si="0"/>
        <v>ANNAPURNA</v>
      </c>
      <c r="H28" t="str">
        <f>SUB!$D$3</f>
        <v>SECOND TERMINAL EXAMINATION 2080</v>
      </c>
      <c r="I28" t="str">
        <f>STD!F28</f>
        <v>ENGLISH MEDIUM</v>
      </c>
      <c r="J28" s="7">
        <f>STD!R28</f>
        <v>0</v>
      </c>
      <c r="K28">
        <f t="shared" si="23"/>
        <v>208101</v>
      </c>
      <c r="L28" t="str">
        <f t="shared" si="24"/>
        <v>COMP. ENGLISH</v>
      </c>
      <c r="M28">
        <f>IF('2NDGR'!E36=0,0,'2NDGR'!E36)</f>
        <v>10</v>
      </c>
      <c r="N28">
        <f>IF('2NDGR'!E36=0,"",'2NDGR'!F36)</f>
        <v>9</v>
      </c>
      <c r="O28">
        <f>IF('2NDGR'!E36=0,"",'2NDGR'!G36)</f>
        <v>2.5</v>
      </c>
      <c r="P28" t="str">
        <f>IF('2NDGR'!E36=0,"",'2NDGR'!H36)</f>
        <v>A+</v>
      </c>
      <c r="Q28">
        <f>IF('2NDGR'!E36=0,"",'2NDGR'!I36)</f>
        <v>4</v>
      </c>
      <c r="R28">
        <f>IF('2NDGR'!J36=0,0,'2NDGR'!J36)</f>
        <v>40</v>
      </c>
      <c r="S28">
        <f>IF('2NDGR'!J36=0,"",'2NDGR'!K36)</f>
        <v>25</v>
      </c>
      <c r="T28">
        <f>IF('2NDGR'!J36=0,"",'2NDGR'!L36)</f>
        <v>2.5</v>
      </c>
      <c r="U28" t="str">
        <f>IF('2NDGR'!J36=0,"",'2NDGR'!M36)</f>
        <v>B</v>
      </c>
      <c r="V28">
        <f>IF('2NDGR'!J36=0,"",'2NDGR'!N36)</f>
        <v>2.8</v>
      </c>
      <c r="W28">
        <f>IF('2NDGR'!O36=0,"",'2NDGR'!O36)</f>
        <v>34</v>
      </c>
      <c r="X28" t="str">
        <f>IF('2NDGR'!O36=0,"",'2NDGR'!R36)</f>
        <v>B</v>
      </c>
      <c r="Y28">
        <f>IF('2NDGR'!O36=0,"",'2NDGR'!S36)</f>
        <v>2.8</v>
      </c>
      <c r="Z28" t="str">
        <f t="shared" si="25"/>
        <v/>
      </c>
      <c r="AA28">
        <f t="shared" si="1"/>
        <v>208105</v>
      </c>
      <c r="AB28" t="str">
        <f t="shared" si="2"/>
        <v>COMP. NEPALI</v>
      </c>
      <c r="AC28">
        <f>IF('2NDGR'!T36=0,0,'2NDGR'!T36)</f>
        <v>10</v>
      </c>
      <c r="AD28">
        <f>IF('2NDGR'!T36=0,"",'2NDGR'!U36)</f>
        <v>8</v>
      </c>
      <c r="AE28">
        <f>IF('2NDGR'!T36=0,"",'2NDGR'!V36)</f>
        <v>2.5</v>
      </c>
      <c r="AF28" t="str">
        <f>IF('2NDGR'!T36=0,"",'2NDGR'!W36)</f>
        <v>A</v>
      </c>
      <c r="AG28">
        <f>IF('2NDGR'!T36=0,"",'2NDGR'!X36)</f>
        <v>3.6</v>
      </c>
      <c r="AH28">
        <f>IF('2NDGR'!Y36=0,0,'2NDGR'!Y36)</f>
        <v>40</v>
      </c>
      <c r="AI28">
        <f>IF('2NDGR'!Y36=0,"",'2NDGR'!Z36)</f>
        <v>25</v>
      </c>
      <c r="AJ28">
        <f>IF('2NDGR'!Y36=0,"",'2NDGR'!AA36)</f>
        <v>2.5</v>
      </c>
      <c r="AK28" t="str">
        <f>IF('2NDGR'!Y36=0,"",'2NDGR'!AB36)</f>
        <v>B</v>
      </c>
      <c r="AL28">
        <f>IF('2NDGR'!Y36=0,"",'2NDGR'!AC36)</f>
        <v>2.8</v>
      </c>
      <c r="AM28">
        <f>IF('2NDGR'!AD36=0,"",'2NDGR'!AD36)</f>
        <v>33</v>
      </c>
      <c r="AN28" t="str">
        <f>IF('2NDGR'!AD36=0,"",'2NDGR'!AG36)</f>
        <v>B</v>
      </c>
      <c r="AO28">
        <f>IF('2NDGR'!AD36=0,"",'2NDGR'!AH36)</f>
        <v>2.8</v>
      </c>
      <c r="AP28" t="str">
        <f t="shared" si="3"/>
        <v/>
      </c>
      <c r="AQ28">
        <f t="shared" si="4"/>
        <v>208110</v>
      </c>
      <c r="AR28" t="str">
        <f t="shared" si="5"/>
        <v>COMP. MATHEMATICS</v>
      </c>
      <c r="AS28">
        <f>IF('2NDGR'!AI36=0,0,'2NDGR'!AI36)</f>
        <v>10</v>
      </c>
      <c r="AT28">
        <f>IF('2NDGR'!AI36=0,"",'2NDGR'!AJ36)</f>
        <v>8</v>
      </c>
      <c r="AU28">
        <f>IF('2NDGR'!AI36=0,"",'2NDGR'!AK36)</f>
        <v>2.5</v>
      </c>
      <c r="AV28" t="str">
        <f>IF('2NDGR'!AI36=0,"",'2NDGR'!AL36)</f>
        <v>A</v>
      </c>
      <c r="AW28">
        <f>IF('2NDGR'!AI36=0,"",'2NDGR'!AM36)</f>
        <v>3.6</v>
      </c>
      <c r="AX28">
        <f>IF('2NDGR'!AN36=0,0,'2NDGR'!AN36)</f>
        <v>40</v>
      </c>
      <c r="AY28">
        <f>IF('2NDGR'!AN36=0,"",'2NDGR'!AO36)</f>
        <v>24</v>
      </c>
      <c r="AZ28">
        <f>IF('2NDGR'!AN36=0,"",'2NDGR'!AP36)</f>
        <v>2.5</v>
      </c>
      <c r="BA28" t="str">
        <f>IF('2NDGR'!AN36=0,"",'2NDGR'!AQ36)</f>
        <v>B</v>
      </c>
      <c r="BB28">
        <f>IF('2NDGR'!AN36=0,"",'2NDGR'!AR36)</f>
        <v>2.8</v>
      </c>
      <c r="BC28">
        <f>IF('2NDGR'!AS36=0,"",'2NDGR'!AS36)</f>
        <v>32</v>
      </c>
      <c r="BD28" t="str">
        <f>IF('2NDGR'!AS36=0,"",'2NDGR'!AV36)</f>
        <v>B</v>
      </c>
      <c r="BE28">
        <f>IF('2NDGR'!AS36=0,"",'2NDGR'!AW36)</f>
        <v>2.8</v>
      </c>
      <c r="BF28" t="str">
        <f t="shared" si="6"/>
        <v/>
      </c>
      <c r="BG28">
        <f t="shared" si="7"/>
        <v>208115</v>
      </c>
      <c r="BH28" t="str">
        <f t="shared" si="8"/>
        <v>SCIENCE AND TECHNOLOGY</v>
      </c>
      <c r="BI28">
        <f>IF('2NDGR'!AX36=0,0,'2NDGR'!AX36)</f>
        <v>10</v>
      </c>
      <c r="BJ28">
        <f>IF('2NDGR'!AX36=0,"",'2NDGR'!AY36)</f>
        <v>9</v>
      </c>
      <c r="BK28">
        <f>IF('2NDGR'!AX36=0,"",'2NDGR'!AZ36)</f>
        <v>2.5</v>
      </c>
      <c r="BL28" t="str">
        <f>IF('2NDGR'!AX36=0,"",'2NDGR'!BA36)</f>
        <v>A+</v>
      </c>
      <c r="BM28">
        <f>IF('2NDGR'!AX36=0,"",'2NDGR'!BB36)</f>
        <v>4</v>
      </c>
      <c r="BN28">
        <f>IF('2NDGR'!BC36=0,0,'2NDGR'!BC36)</f>
        <v>40</v>
      </c>
      <c r="BO28">
        <f>IF('2NDGR'!BC36=0,"",'2NDGR'!BD36)</f>
        <v>23</v>
      </c>
      <c r="BP28">
        <f>IF('2NDGR'!BC36=0,"",'2NDGR'!BE36)</f>
        <v>2.5</v>
      </c>
      <c r="BQ28" t="str">
        <f>IF('2NDGR'!BC36=0,"",'2NDGR'!BF36)</f>
        <v>C+</v>
      </c>
      <c r="BR28">
        <f>IF('2NDGR'!BC36=0,"",'2NDGR'!BG36)</f>
        <v>2.4</v>
      </c>
      <c r="BS28">
        <f>IF('2NDGR'!BH36=0,"",'2NDGR'!BH36)</f>
        <v>32</v>
      </c>
      <c r="BT28" t="str">
        <f>IF('2NDGR'!BH36=0,"",'2NDGR'!BK36)</f>
        <v>B</v>
      </c>
      <c r="BU28">
        <f>IF('2NDGR'!BH36=0,"",'2NDGR'!BL36)</f>
        <v>2.8</v>
      </c>
      <c r="BV28" t="str">
        <f t="shared" si="9"/>
        <v/>
      </c>
      <c r="BW28">
        <f t="shared" si="10"/>
        <v>208120</v>
      </c>
      <c r="BX28" t="str">
        <f t="shared" si="11"/>
        <v>SOCIAL STUDIES</v>
      </c>
      <c r="BY28">
        <f>IF('2NDGR'!BM36=0,0,'2NDGR'!BM36)</f>
        <v>10</v>
      </c>
      <c r="BZ28">
        <f>IF('2NDGR'!BM36=0,"",'2NDGR'!BN36)</f>
        <v>9</v>
      </c>
      <c r="CA28">
        <f>IF('2NDGR'!BM36=0,"",'2NDGR'!BO36)</f>
        <v>2.5</v>
      </c>
      <c r="CB28" t="str">
        <f>IF('2NDGR'!BM36=0,"",'2NDGR'!BP36)</f>
        <v>A+</v>
      </c>
      <c r="CC28">
        <f>IF('2NDGR'!BM36=0,"",'2NDGR'!BQ36)</f>
        <v>4</v>
      </c>
      <c r="CD28">
        <f>IF('2NDGR'!BR36=0,0,'2NDGR'!BR36)</f>
        <v>40</v>
      </c>
      <c r="CE28">
        <f>IF('2NDGR'!BR36=0,"",'2NDGR'!BS36)</f>
        <v>25</v>
      </c>
      <c r="CF28">
        <f>IF('2NDGR'!BR36=0,"",'2NDGR'!BT36)</f>
        <v>2.5</v>
      </c>
      <c r="CG28" t="str">
        <f>IF('2NDGR'!BR36=0,"",'2NDGR'!BU36)</f>
        <v>B</v>
      </c>
      <c r="CH28">
        <f>IF('2NDGR'!BR36=0,"",'2NDGR'!BV36)</f>
        <v>2.8</v>
      </c>
      <c r="CI28">
        <f>IF('2NDGR'!BW36=0, "", '2NDGR'!BW36)</f>
        <v>34</v>
      </c>
      <c r="CJ28" t="str">
        <f>IF('2NDGR'!BW36=0, "", '2NDGR'!BZ36)</f>
        <v>B</v>
      </c>
      <c r="CK28">
        <f>IF('2NDGR'!BW36=0, "", '2NDGR'!CA36)</f>
        <v>2.8</v>
      </c>
      <c r="CL28" t="str">
        <f t="shared" si="12"/>
        <v/>
      </c>
      <c r="CM28">
        <f t="shared" si="13"/>
        <v>208125</v>
      </c>
      <c r="CN28" t="str">
        <f t="shared" si="14"/>
        <v>GK</v>
      </c>
      <c r="CO28">
        <f>IF('2NDGR'!CB36=0,0,'2NDGR'!CB36)</f>
        <v>5</v>
      </c>
      <c r="CP28">
        <f>IF('2NDGR'!CB36=0, "", '2NDGR'!CC36)</f>
        <v>4</v>
      </c>
      <c r="CQ28">
        <f>IF('2NDGR'!CB36=0, "", '2NDGR'!CD36)</f>
        <v>2</v>
      </c>
      <c r="CR28" t="str">
        <f>IF('2NDGR'!CB36=0, "", '2NDGR'!CE36)</f>
        <v>A</v>
      </c>
      <c r="CS28">
        <f>IF('2NDGR'!CB36=0, "", '2NDGR'!CF36)</f>
        <v>3.6</v>
      </c>
      <c r="CT28">
        <f>IF('2NDGR'!CG36=0, 0, '2NDGR'!CG36)</f>
        <v>20</v>
      </c>
      <c r="CU28">
        <f>IF('2NDGR'!CG36=0, "", '2NDGR'!CH36)</f>
        <v>18</v>
      </c>
      <c r="CV28">
        <f>IF('2NDGR'!CG36=0, "", '2NDGR'!CI36)</f>
        <v>2</v>
      </c>
      <c r="CW28" t="str">
        <f>IF('2NDGR'!CG36=0, "", '2NDGR'!CJ36)</f>
        <v>A+</v>
      </c>
      <c r="CX28">
        <f>IF('2NDGR'!CG36=0, "", '2NDGR'!CK36)</f>
        <v>4</v>
      </c>
      <c r="CY28">
        <f>IF('2NDGR'!CL36=0, "", '2NDGR'!CL36)</f>
        <v>22</v>
      </c>
      <c r="CZ28" t="str">
        <f>IF('2NDGR'!CL36=0, "", '2NDGR'!CO36)</f>
        <v>A</v>
      </c>
      <c r="DA28">
        <f>IF('2NDGR'!CL36=0, "", '2NDGR'!CP36)</f>
        <v>3.6</v>
      </c>
      <c r="DB28" t="str">
        <f t="shared" si="15"/>
        <v/>
      </c>
      <c r="DC28">
        <f t="shared" si="16"/>
        <v>208130</v>
      </c>
      <c r="DD28" t="str">
        <f t="shared" si="17"/>
        <v>ORAL</v>
      </c>
      <c r="DE28">
        <f>IF('2NDGR'!CQ36=0,0,'2NDGR'!CQ36)</f>
        <v>5</v>
      </c>
      <c r="DF28">
        <f>IF('2NDGR'!CQ36=0,"", '2NDGR'!CR36)</f>
        <v>5</v>
      </c>
      <c r="DG28">
        <f>IF('2NDGR'!CQ36=0,"", '2NDGR'!CS36)</f>
        <v>2</v>
      </c>
      <c r="DH28" t="str">
        <f>IF('2NDGR'!CQ36=0,"", '2NDGR'!CT36)</f>
        <v>A+</v>
      </c>
      <c r="DI28">
        <f>IF('2NDGR'!CQ36=0,"", '2NDGR'!CU36)</f>
        <v>4</v>
      </c>
      <c r="DJ28">
        <f>IF('2NDGR'!CV36=0,0, '2NDGR'!CV36)</f>
        <v>20</v>
      </c>
      <c r="DK28">
        <f>IF('2NDGR'!CV36=0, "", '2NDGR'!CW36)</f>
        <v>18</v>
      </c>
      <c r="DL28">
        <f>IF('2NDGR'!CV36=0, "", '2NDGR'!CX36)</f>
        <v>2</v>
      </c>
      <c r="DM28" t="str">
        <f>IF('2NDGR'!CV36=0, "", '2NDGR'!CY36)</f>
        <v>A+</v>
      </c>
      <c r="DN28">
        <f>IF('2NDGR'!CV36=0, "", '2NDGR'!CZ36)</f>
        <v>4</v>
      </c>
      <c r="DO28">
        <f>IF('2NDGR'!DA36=0,"", '2NDGR'!DA36)</f>
        <v>23</v>
      </c>
      <c r="DP28" t="str">
        <f>IF('2NDGR'!DA36=0,"", '2NDGR'!DD36)</f>
        <v>A+</v>
      </c>
      <c r="DQ28">
        <f>IF('2NDGR'!DA36=0,"", '2NDGR'!DE36)</f>
        <v>4</v>
      </c>
      <c r="DR28" t="str">
        <f t="shared" si="18"/>
        <v/>
      </c>
      <c r="DS28">
        <f t="shared" si="19"/>
        <v>208135</v>
      </c>
      <c r="DT28" t="str">
        <f t="shared" si="26"/>
        <v>WORKSHEET</v>
      </c>
      <c r="DU28">
        <f>IF('2NDGR'!DF36=0,0, '2NDGR'!DF36)</f>
        <v>5</v>
      </c>
      <c r="DV28">
        <f>IF('2NDGR'!DF36=0,"", '2NDGR'!DG36)</f>
        <v>3</v>
      </c>
      <c r="DW28">
        <f>IF('2NDGR'!DF36=0,"",'2NDGR'!DH36)</f>
        <v>2</v>
      </c>
      <c r="DX28" t="str">
        <f>IF('2NDGR'!DF36=0,"",'2NDGR'!DI36)</f>
        <v>B</v>
      </c>
      <c r="DY28">
        <f>IF('2NDGR'!DF36=0,"",'2NDGR'!DJ36)</f>
        <v>2.8</v>
      </c>
      <c r="DZ28">
        <f>IF('2NDGR'!DK36=0,0, '2NDGR'!DK36)</f>
        <v>20</v>
      </c>
      <c r="EA28">
        <f>IF('2NDGR'!DK36=0,"", '2NDGR'!DL36)</f>
        <v>18</v>
      </c>
      <c r="EB28">
        <f>IF('2NDGR'!DK36=0,"", '2NDGR'!DM36)</f>
        <v>2</v>
      </c>
      <c r="EC28" t="str">
        <f>IF('2NDGR'!DK36=0,"", '2NDGR'!DN36)</f>
        <v>A+</v>
      </c>
      <c r="ED28">
        <f>IF('2NDGR'!DK36=0,"", '2NDGR'!DO36)</f>
        <v>4</v>
      </c>
      <c r="EE28">
        <f>IF('2NDGR'!DP36=0,"", '2NDGR'!DP36)</f>
        <v>21</v>
      </c>
      <c r="EF28" t="str">
        <f>IF('2NDGR'!DP36=0,"", '2NDGR'!DS36)</f>
        <v>A</v>
      </c>
      <c r="EG28">
        <f>IF('2NDGR'!DP36=0,"", '2NDGR'!DT36)</f>
        <v>3.6</v>
      </c>
      <c r="EH28" t="str">
        <f t="shared" si="20"/>
        <v/>
      </c>
      <c r="EI28" s="17">
        <f>'1STML'!AK36</f>
        <v>1683</v>
      </c>
      <c r="EJ28" s="17">
        <f>'1STML'!AL36</f>
        <v>258.92</v>
      </c>
      <c r="EK28" s="17" t="str">
        <f>'1STML'!AM36</f>
        <v>PASS</v>
      </c>
      <c r="EL28">
        <f>'1STML'!AN36</f>
        <v>11</v>
      </c>
      <c r="EM28" s="17">
        <f>'2NDGR'!DY36</f>
        <v>3.43</v>
      </c>
      <c r="EN28">
        <f>'2NDGR'!EA36</f>
        <v>3</v>
      </c>
      <c r="EO28">
        <f>'2NDGR'!EB36</f>
        <v>56</v>
      </c>
      <c r="EP28" t="str">
        <f t="shared" si="21"/>
        <v>VERY GOOD</v>
      </c>
      <c r="EQ28" t="str">
        <f t="shared" si="22"/>
        <v>70-79</v>
      </c>
    </row>
    <row r="29" spans="1:147">
      <c r="G29" s="24"/>
      <c r="J29" s="7"/>
      <c r="EI29" s="17"/>
      <c r="EJ29" s="17"/>
      <c r="EK29" s="17"/>
      <c r="EM29" s="17"/>
    </row>
    <row r="30" spans="1:147">
      <c r="G30" s="24"/>
      <c r="J30" s="7"/>
      <c r="EI30" s="17"/>
      <c r="EJ30" s="17"/>
      <c r="EK30" s="17"/>
      <c r="EM30" s="17"/>
    </row>
    <row r="31" spans="1:147">
      <c r="A31">
        <f>'1ST'!A40</f>
        <v>30</v>
      </c>
      <c r="B31" t="str">
        <f>'1ST'!B40</f>
        <v>ST0800034</v>
      </c>
      <c r="C31">
        <f>'1ST'!C40</f>
        <v>200301</v>
      </c>
      <c r="D31" t="str">
        <f>'1ST'!D40</f>
        <v>AALIYA LIMBU</v>
      </c>
      <c r="E31">
        <f>SUB!$B$4</f>
        <v>35</v>
      </c>
      <c r="F31" t="str">
        <f>SUB!$B$5</f>
        <v>KG</v>
      </c>
      <c r="G31" s="24" t="str">
        <f t="shared" si="0"/>
        <v>SAGARMATHA</v>
      </c>
      <c r="H31" t="str">
        <f>SUB!$D$3</f>
        <v>SECOND TERMINAL EXAMINATION 2080</v>
      </c>
      <c r="I31" t="str">
        <f>STD!F32</f>
        <v>ENGLISH MEDIUM</v>
      </c>
      <c r="J31" s="7">
        <f>STD!R32</f>
        <v>0</v>
      </c>
      <c r="K31">
        <f t="shared" si="23"/>
        <v>208101</v>
      </c>
      <c r="L31" t="str">
        <f t="shared" si="24"/>
        <v>COMP. ENGLISH</v>
      </c>
      <c r="M31">
        <f>IF('2NDGR'!E39=0,0,'2NDGR'!E39)</f>
        <v>10</v>
      </c>
      <c r="N31">
        <f>IF('2NDGR'!E39=0,"",'2NDGR'!F39)</f>
        <v>10</v>
      </c>
      <c r="O31">
        <f>IF('2NDGR'!E39=0,"",'2NDGR'!G39)</f>
        <v>2.5</v>
      </c>
      <c r="P31" t="str">
        <f>IF('2NDGR'!E39=0,"",'2NDGR'!H39)</f>
        <v>A+</v>
      </c>
      <c r="Q31">
        <f>IF('2NDGR'!E39=0,"",'2NDGR'!I39)</f>
        <v>4</v>
      </c>
      <c r="R31">
        <f>IF('2NDGR'!J39=0,0,'2NDGR'!J39)</f>
        <v>40</v>
      </c>
      <c r="S31">
        <f>IF('2NDGR'!J39=0,"",'2NDGR'!K39)</f>
        <v>25</v>
      </c>
      <c r="T31">
        <f>IF('2NDGR'!J39=0,"",'2NDGR'!L39)</f>
        <v>2.5</v>
      </c>
      <c r="U31" t="str">
        <f>IF('2NDGR'!J39=0,"",'2NDGR'!M39)</f>
        <v>B</v>
      </c>
      <c r="V31">
        <f>IF('2NDGR'!J39=0,"",'2NDGR'!N39)</f>
        <v>2.8</v>
      </c>
      <c r="W31">
        <f>IF('2NDGR'!O39=0,"",'2NDGR'!O39)</f>
        <v>35</v>
      </c>
      <c r="X31" t="str">
        <f>IF('2NDGR'!O39=0,"",'2NDGR'!R39)</f>
        <v>B+</v>
      </c>
      <c r="Y31">
        <f>IF('2NDGR'!O39=0,"",'2NDGR'!S39)</f>
        <v>3.2</v>
      </c>
      <c r="Z31" t="str">
        <f t="shared" si="25"/>
        <v/>
      </c>
      <c r="AA31">
        <f t="shared" si="1"/>
        <v>208105</v>
      </c>
      <c r="AB31" t="str">
        <f t="shared" si="2"/>
        <v>COMP. NEPALI</v>
      </c>
      <c r="AC31">
        <f>IF('2NDGR'!T39=0,0,'2NDGR'!T39)</f>
        <v>10</v>
      </c>
      <c r="AD31">
        <f>IF('2NDGR'!T39=0,"",'2NDGR'!U39)</f>
        <v>9</v>
      </c>
      <c r="AE31">
        <f>IF('2NDGR'!T39=0,"",'2NDGR'!V39)</f>
        <v>2.5</v>
      </c>
      <c r="AF31" t="str">
        <f>IF('2NDGR'!T39=0,"",'2NDGR'!W39)</f>
        <v>A+</v>
      </c>
      <c r="AG31">
        <f>IF('2NDGR'!T39=0,"",'2NDGR'!X39)</f>
        <v>4</v>
      </c>
      <c r="AH31">
        <f>IF('2NDGR'!Y39=0,0,'2NDGR'!Y39)</f>
        <v>40</v>
      </c>
      <c r="AI31">
        <f>IF('2NDGR'!Y39=0,"",'2NDGR'!Z39)</f>
        <v>25</v>
      </c>
      <c r="AJ31">
        <f>IF('2NDGR'!Y39=0,"",'2NDGR'!AA39)</f>
        <v>2.5</v>
      </c>
      <c r="AK31" t="str">
        <f>IF('2NDGR'!Y39=0,"",'2NDGR'!AB39)</f>
        <v>B</v>
      </c>
      <c r="AL31">
        <f>IF('2NDGR'!Y39=0,"",'2NDGR'!AC39)</f>
        <v>2.8</v>
      </c>
      <c r="AM31">
        <f>IF('2NDGR'!AD39=0,"",'2NDGR'!AD39)</f>
        <v>34</v>
      </c>
      <c r="AN31" t="str">
        <f>IF('2NDGR'!AD39=0,"",'2NDGR'!AG39)</f>
        <v>B</v>
      </c>
      <c r="AO31">
        <f>IF('2NDGR'!AD39=0,"",'2NDGR'!AH39)</f>
        <v>2.8</v>
      </c>
      <c r="AP31" t="str">
        <f t="shared" si="3"/>
        <v/>
      </c>
      <c r="AQ31">
        <f t="shared" si="4"/>
        <v>208110</v>
      </c>
      <c r="AR31" t="str">
        <f t="shared" si="5"/>
        <v>COMP. MATHEMATICS</v>
      </c>
      <c r="AS31">
        <f>IF('2NDGR'!AI39=0,0,'2NDGR'!AI39)</f>
        <v>10</v>
      </c>
      <c r="AT31">
        <f>IF('2NDGR'!AI39=0,"",'2NDGR'!AJ39)</f>
        <v>10</v>
      </c>
      <c r="AU31">
        <f>IF('2NDGR'!AI39=0,"",'2NDGR'!AK39)</f>
        <v>2.5</v>
      </c>
      <c r="AV31" t="str">
        <f>IF('2NDGR'!AI39=0,"",'2NDGR'!AL39)</f>
        <v>A+</v>
      </c>
      <c r="AW31">
        <f>IF('2NDGR'!AI39=0,"",'2NDGR'!AM39)</f>
        <v>4</v>
      </c>
      <c r="AX31">
        <f>IF('2NDGR'!AN39=0,0,'2NDGR'!AN39)</f>
        <v>40</v>
      </c>
      <c r="AY31">
        <f>IF('2NDGR'!AN39=0,"",'2NDGR'!AO39)</f>
        <v>24</v>
      </c>
      <c r="AZ31">
        <f>IF('2NDGR'!AN39=0,"",'2NDGR'!AP39)</f>
        <v>2.5</v>
      </c>
      <c r="BA31" t="str">
        <f>IF('2NDGR'!AN39=0,"",'2NDGR'!AQ39)</f>
        <v>B</v>
      </c>
      <c r="BB31">
        <f>IF('2NDGR'!AN39=0,"",'2NDGR'!AR39)</f>
        <v>2.8</v>
      </c>
      <c r="BC31">
        <f>IF('2NDGR'!AS39=0,"",'2NDGR'!AS39)</f>
        <v>34</v>
      </c>
      <c r="BD31" t="str">
        <f>IF('2NDGR'!AS39=0,"",'2NDGR'!AV39)</f>
        <v>B</v>
      </c>
      <c r="BE31">
        <f>IF('2NDGR'!AS39=0,"",'2NDGR'!AW39)</f>
        <v>2.8</v>
      </c>
      <c r="BF31" t="str">
        <f t="shared" si="6"/>
        <v/>
      </c>
      <c r="BG31">
        <f t="shared" si="7"/>
        <v>208115</v>
      </c>
      <c r="BH31" t="str">
        <f t="shared" si="8"/>
        <v>SCIENCE AND TECHNOLOGY</v>
      </c>
      <c r="BI31">
        <f>IF('2NDGR'!AX39=0,0,'2NDGR'!AX39)</f>
        <v>10</v>
      </c>
      <c r="BJ31">
        <f>IF('2NDGR'!AX39=0,"",'2NDGR'!AY39)</f>
        <v>9</v>
      </c>
      <c r="BK31">
        <f>IF('2NDGR'!AX39=0,"",'2NDGR'!AZ39)</f>
        <v>2.5</v>
      </c>
      <c r="BL31" t="str">
        <f>IF('2NDGR'!AX39=0,"",'2NDGR'!BA39)</f>
        <v>A+</v>
      </c>
      <c r="BM31">
        <f>IF('2NDGR'!AX39=0,"",'2NDGR'!BB39)</f>
        <v>4</v>
      </c>
      <c r="BN31">
        <f>IF('2NDGR'!BC39=0,0,'2NDGR'!BC39)</f>
        <v>40</v>
      </c>
      <c r="BO31">
        <f>IF('2NDGR'!BC39=0,"",'2NDGR'!BD39)</f>
        <v>24</v>
      </c>
      <c r="BP31">
        <f>IF('2NDGR'!BC39=0,"",'2NDGR'!BE39)</f>
        <v>2.5</v>
      </c>
      <c r="BQ31" t="str">
        <f>IF('2NDGR'!BC39=0,"",'2NDGR'!BF39)</f>
        <v>B</v>
      </c>
      <c r="BR31">
        <f>IF('2NDGR'!BC39=0,"",'2NDGR'!BG39)</f>
        <v>2.8</v>
      </c>
      <c r="BS31">
        <f>IF('2NDGR'!BH39=0,"",'2NDGR'!BH39)</f>
        <v>33</v>
      </c>
      <c r="BT31" t="str">
        <f>IF('2NDGR'!BH39=0,"",'2NDGR'!BK39)</f>
        <v>B</v>
      </c>
      <c r="BU31">
        <f>IF('2NDGR'!BH39=0,"",'2NDGR'!BL39)</f>
        <v>2.8</v>
      </c>
      <c r="BV31" t="str">
        <f t="shared" si="9"/>
        <v/>
      </c>
      <c r="BW31">
        <f t="shared" si="10"/>
        <v>208120</v>
      </c>
      <c r="BX31" t="str">
        <f t="shared" si="11"/>
        <v>SOCIAL STUDIES</v>
      </c>
      <c r="BY31">
        <f>IF('2NDGR'!BM39=0,0,'2NDGR'!BM39)</f>
        <v>10</v>
      </c>
      <c r="BZ31">
        <f>IF('2NDGR'!BM39=0,"",'2NDGR'!BN39)</f>
        <v>7</v>
      </c>
      <c r="CA31">
        <f>IF('2NDGR'!BM39=0,"",'2NDGR'!BO39)</f>
        <v>2.5</v>
      </c>
      <c r="CB31" t="str">
        <f>IF('2NDGR'!BM39=0,"",'2NDGR'!BP39)</f>
        <v>B+</v>
      </c>
      <c r="CC31">
        <f>IF('2NDGR'!BM39=0,"",'2NDGR'!BQ39)</f>
        <v>3.2</v>
      </c>
      <c r="CD31">
        <f>IF('2NDGR'!BR39=0,0,'2NDGR'!BR39)</f>
        <v>40</v>
      </c>
      <c r="CE31">
        <f>IF('2NDGR'!BR39=0,"",'2NDGR'!BS39)</f>
        <v>25</v>
      </c>
      <c r="CF31">
        <f>IF('2NDGR'!BR39=0,"",'2NDGR'!BT39)</f>
        <v>2.5</v>
      </c>
      <c r="CG31" t="str">
        <f>IF('2NDGR'!BR39=0,"",'2NDGR'!BU39)</f>
        <v>B</v>
      </c>
      <c r="CH31">
        <f>IF('2NDGR'!BR39=0,"",'2NDGR'!BV39)</f>
        <v>2.8</v>
      </c>
      <c r="CI31">
        <f>IF('2NDGR'!BW39=0, "", '2NDGR'!BW39)</f>
        <v>32</v>
      </c>
      <c r="CJ31" t="str">
        <f>IF('2NDGR'!BW39=0, "", '2NDGR'!BZ39)</f>
        <v>B</v>
      </c>
      <c r="CK31">
        <f>IF('2NDGR'!BW39=0, "", '2NDGR'!CA39)</f>
        <v>2.8</v>
      </c>
      <c r="CL31" t="str">
        <f t="shared" si="12"/>
        <v/>
      </c>
      <c r="CM31">
        <f t="shared" si="13"/>
        <v>208125</v>
      </c>
      <c r="CN31" t="str">
        <f t="shared" si="14"/>
        <v>GK</v>
      </c>
      <c r="CO31">
        <f>IF('2NDGR'!CB39=0,0,'2NDGR'!CB39)</f>
        <v>5</v>
      </c>
      <c r="CP31">
        <f>IF('2NDGR'!CB39=0, "", '2NDGR'!CC39)</f>
        <v>5</v>
      </c>
      <c r="CQ31">
        <f>IF('2NDGR'!CB39=0, "", '2NDGR'!CD39)</f>
        <v>2</v>
      </c>
      <c r="CR31" t="str">
        <f>IF('2NDGR'!CB39=0, "", '2NDGR'!CE39)</f>
        <v>A+</v>
      </c>
      <c r="CS31">
        <f>IF('2NDGR'!CB39=0, "", '2NDGR'!CF39)</f>
        <v>4</v>
      </c>
      <c r="CT31">
        <f>IF('2NDGR'!CG39=0, 0, '2NDGR'!CG39)</f>
        <v>20</v>
      </c>
      <c r="CU31">
        <f>IF('2NDGR'!CG39=0, "", '2NDGR'!CH39)</f>
        <v>18</v>
      </c>
      <c r="CV31">
        <f>IF('2NDGR'!CG39=0, "", '2NDGR'!CI39)</f>
        <v>2</v>
      </c>
      <c r="CW31" t="str">
        <f>IF('2NDGR'!CG39=0, "", '2NDGR'!CJ39)</f>
        <v>A+</v>
      </c>
      <c r="CX31">
        <f>IF('2NDGR'!CG39=0, "", '2NDGR'!CK39)</f>
        <v>4</v>
      </c>
      <c r="CY31">
        <f>IF('2NDGR'!CL39=0, "", '2NDGR'!CL39)</f>
        <v>23</v>
      </c>
      <c r="CZ31" t="str">
        <f>IF('2NDGR'!CL39=0, "", '2NDGR'!CO39)</f>
        <v>A+</v>
      </c>
      <c r="DA31">
        <f>IF('2NDGR'!CL39=0, "", '2NDGR'!CP39)</f>
        <v>4</v>
      </c>
      <c r="DB31" t="str">
        <f t="shared" si="15"/>
        <v/>
      </c>
      <c r="DC31">
        <f t="shared" si="16"/>
        <v>208130</v>
      </c>
      <c r="DD31" t="str">
        <f t="shared" si="17"/>
        <v>ORAL</v>
      </c>
      <c r="DE31">
        <f>IF('2NDGR'!CQ39=0,0,'2NDGR'!CQ39)</f>
        <v>5</v>
      </c>
      <c r="DF31">
        <f>IF('2NDGR'!CQ39=0,"", '2NDGR'!CR39)</f>
        <v>5</v>
      </c>
      <c r="DG31">
        <f>IF('2NDGR'!CQ39=0,"", '2NDGR'!CS39)</f>
        <v>2</v>
      </c>
      <c r="DH31" t="str">
        <f>IF('2NDGR'!CQ39=0,"", '2NDGR'!CT39)</f>
        <v>A+</v>
      </c>
      <c r="DI31">
        <f>IF('2NDGR'!CQ39=0,"", '2NDGR'!CU39)</f>
        <v>4</v>
      </c>
      <c r="DJ31">
        <f>IF('2NDGR'!CV39=0,0, '2NDGR'!CV39)</f>
        <v>20</v>
      </c>
      <c r="DK31">
        <f>IF('2NDGR'!CV39=0, "", '2NDGR'!CW39)</f>
        <v>18</v>
      </c>
      <c r="DL31">
        <f>IF('2NDGR'!CV39=0, "", '2NDGR'!CX39)</f>
        <v>2</v>
      </c>
      <c r="DM31" t="str">
        <f>IF('2NDGR'!CV39=0, "", '2NDGR'!CY39)</f>
        <v>A+</v>
      </c>
      <c r="DN31">
        <f>IF('2NDGR'!CV39=0, "", '2NDGR'!CZ39)</f>
        <v>4</v>
      </c>
      <c r="DO31">
        <f>IF('2NDGR'!DA39=0,"", '2NDGR'!DA39)</f>
        <v>23</v>
      </c>
      <c r="DP31" t="str">
        <f>IF('2NDGR'!DA39=0,"", '2NDGR'!DD39)</f>
        <v>A+</v>
      </c>
      <c r="DQ31">
        <f>IF('2NDGR'!DA39=0,"", '2NDGR'!DE39)</f>
        <v>4</v>
      </c>
      <c r="DR31" t="str">
        <f t="shared" si="18"/>
        <v/>
      </c>
      <c r="DS31">
        <f t="shared" si="19"/>
        <v>208135</v>
      </c>
      <c r="DT31" t="str">
        <f t="shared" si="26"/>
        <v>WORKSHEET</v>
      </c>
      <c r="DU31">
        <f>IF('2NDGR'!DF39=0,0, '2NDGR'!DF39)</f>
        <v>5</v>
      </c>
      <c r="DV31">
        <f>IF('2NDGR'!DF39=0,"", '2NDGR'!DG39)</f>
        <v>5</v>
      </c>
      <c r="DW31">
        <f>IF('2NDGR'!DF39=0,"",'2NDGR'!DH39)</f>
        <v>2</v>
      </c>
      <c r="DX31" t="str">
        <f>IF('2NDGR'!DF39=0,"",'2NDGR'!DI39)</f>
        <v>A+</v>
      </c>
      <c r="DY31">
        <f>IF('2NDGR'!DF39=0,"",'2NDGR'!DJ39)</f>
        <v>4</v>
      </c>
      <c r="DZ31">
        <f>IF('2NDGR'!DK39=0,0, '2NDGR'!DK39)</f>
        <v>20</v>
      </c>
      <c r="EA31">
        <f>IF('2NDGR'!DK39=0,"", '2NDGR'!DL39)</f>
        <v>18</v>
      </c>
      <c r="EB31">
        <f>IF('2NDGR'!DK39=0,"", '2NDGR'!DM39)</f>
        <v>2</v>
      </c>
      <c r="EC31" t="str">
        <f>IF('2NDGR'!DK39=0,"", '2NDGR'!DN39)</f>
        <v>A+</v>
      </c>
      <c r="ED31">
        <f>IF('2NDGR'!DK39=0,"", '2NDGR'!DO39)</f>
        <v>4</v>
      </c>
      <c r="EE31">
        <f>IF('2NDGR'!DP39=0,"", '2NDGR'!DP39)</f>
        <v>23</v>
      </c>
      <c r="EF31" t="str">
        <f>IF('2NDGR'!DP39=0,"", '2NDGR'!DS39)</f>
        <v>A+</v>
      </c>
      <c r="EG31">
        <f>IF('2NDGR'!DP39=0,"", '2NDGR'!DT39)</f>
        <v>4</v>
      </c>
      <c r="EH31" t="str">
        <f t="shared" si="20"/>
        <v/>
      </c>
      <c r="EI31" s="17">
        <f>'1STML'!AK39</f>
        <v>1913</v>
      </c>
      <c r="EJ31" s="17">
        <f>'1STML'!AL39</f>
        <v>294.31</v>
      </c>
      <c r="EK31" s="17" t="str">
        <f>'1STML'!AM39</f>
        <v>PASS</v>
      </c>
      <c r="EL31">
        <f>'1STML'!AN39</f>
        <v>2</v>
      </c>
      <c r="EM31" s="17">
        <f>'2NDGR'!DY39</f>
        <v>3.54</v>
      </c>
      <c r="EN31">
        <f>'2NDGR'!EA39</f>
        <v>1</v>
      </c>
      <c r="EO31">
        <f>'2NDGR'!EB39</f>
        <v>54</v>
      </c>
      <c r="EP31" t="str">
        <f t="shared" si="21"/>
        <v>VERY GOOD</v>
      </c>
      <c r="EQ31" t="str">
        <f t="shared" si="22"/>
        <v>70-79</v>
      </c>
    </row>
    <row r="32" spans="1:147">
      <c r="A32">
        <f>'1ST'!A41</f>
        <v>31</v>
      </c>
      <c r="B32" t="str">
        <f>'1ST'!B41</f>
        <v>ST0790099</v>
      </c>
      <c r="C32">
        <f>'1ST'!C41</f>
        <v>200302</v>
      </c>
      <c r="D32" t="str">
        <f>'1ST'!D41</f>
        <v>AAYUB B.K.</v>
      </c>
      <c r="E32">
        <f>SUB!$B$4</f>
        <v>35</v>
      </c>
      <c r="F32" t="str">
        <f>SUB!$B$5</f>
        <v>KG</v>
      </c>
      <c r="G32" s="24" t="str">
        <f t="shared" si="0"/>
        <v>SAGARMATHA</v>
      </c>
      <c r="H32" t="str">
        <f>SUB!$D$3</f>
        <v>SECOND TERMINAL EXAMINATION 2080</v>
      </c>
      <c r="I32" t="str">
        <f>STD!F33</f>
        <v>ENGLISH MEDIUM</v>
      </c>
      <c r="J32" s="7">
        <f>STD!R33</f>
        <v>0</v>
      </c>
      <c r="K32">
        <f t="shared" si="23"/>
        <v>208101</v>
      </c>
      <c r="L32" t="str">
        <f t="shared" si="24"/>
        <v>COMP. ENGLISH</v>
      </c>
      <c r="M32">
        <f>IF('2NDGR'!E40=0,0,'2NDGR'!E40)</f>
        <v>10</v>
      </c>
      <c r="N32">
        <f>IF('2NDGR'!E40=0,"",'2NDGR'!F40)</f>
        <v>7</v>
      </c>
      <c r="O32">
        <f>IF('2NDGR'!E40=0,"",'2NDGR'!G40)</f>
        <v>2.5</v>
      </c>
      <c r="P32" t="str">
        <f>IF('2NDGR'!E40=0,"",'2NDGR'!H40)</f>
        <v>B+</v>
      </c>
      <c r="Q32">
        <f>IF('2NDGR'!E40=0,"",'2NDGR'!I40)</f>
        <v>3.2</v>
      </c>
      <c r="R32">
        <f>IF('2NDGR'!J40=0,0,'2NDGR'!J40)</f>
        <v>40</v>
      </c>
      <c r="S32">
        <f>IF('2NDGR'!J40=0,"",'2NDGR'!K40)</f>
        <v>25</v>
      </c>
      <c r="T32">
        <f>IF('2NDGR'!J40=0,"",'2NDGR'!L40)</f>
        <v>2.5</v>
      </c>
      <c r="U32" t="str">
        <f>IF('2NDGR'!J40=0,"",'2NDGR'!M40)</f>
        <v>B</v>
      </c>
      <c r="V32">
        <f>IF('2NDGR'!J40=0,"",'2NDGR'!N40)</f>
        <v>2.8</v>
      </c>
      <c r="W32">
        <f>IF('2NDGR'!O40=0,"",'2NDGR'!O40)</f>
        <v>32</v>
      </c>
      <c r="X32" t="str">
        <f>IF('2NDGR'!O40=0,"",'2NDGR'!R40)</f>
        <v>B</v>
      </c>
      <c r="Y32">
        <f>IF('2NDGR'!O40=0,"",'2NDGR'!S40)</f>
        <v>2.8</v>
      </c>
      <c r="Z32" t="str">
        <f t="shared" si="25"/>
        <v/>
      </c>
      <c r="AA32">
        <f t="shared" si="1"/>
        <v>208105</v>
      </c>
      <c r="AB32" t="str">
        <f t="shared" si="2"/>
        <v>COMP. NEPALI</v>
      </c>
      <c r="AC32">
        <f>IF('2NDGR'!T40=0,0,'2NDGR'!T40)</f>
        <v>10</v>
      </c>
      <c r="AD32">
        <f>IF('2NDGR'!T40=0,"",'2NDGR'!U40)</f>
        <v>6</v>
      </c>
      <c r="AE32">
        <f>IF('2NDGR'!T40=0,"",'2NDGR'!V40)</f>
        <v>2.5</v>
      </c>
      <c r="AF32" t="str">
        <f>IF('2NDGR'!T40=0,"",'2NDGR'!W40)</f>
        <v>B</v>
      </c>
      <c r="AG32">
        <f>IF('2NDGR'!T40=0,"",'2NDGR'!X40)</f>
        <v>2.8</v>
      </c>
      <c r="AH32">
        <f>IF('2NDGR'!Y40=0,0,'2NDGR'!Y40)</f>
        <v>40</v>
      </c>
      <c r="AI32">
        <f>IF('2NDGR'!Y40=0,"",'2NDGR'!Z40)</f>
        <v>25</v>
      </c>
      <c r="AJ32">
        <f>IF('2NDGR'!Y40=0,"",'2NDGR'!AA40)</f>
        <v>2.5</v>
      </c>
      <c r="AK32" t="str">
        <f>IF('2NDGR'!Y40=0,"",'2NDGR'!AB40)</f>
        <v>B</v>
      </c>
      <c r="AL32">
        <f>IF('2NDGR'!Y40=0,"",'2NDGR'!AC40)</f>
        <v>2.8</v>
      </c>
      <c r="AM32">
        <f>IF('2NDGR'!AD40=0,"",'2NDGR'!AD40)</f>
        <v>31</v>
      </c>
      <c r="AN32" t="str">
        <f>IF('2NDGR'!AD40=0,"",'2NDGR'!AG40)</f>
        <v>B</v>
      </c>
      <c r="AO32">
        <f>IF('2NDGR'!AD40=0,"",'2NDGR'!AH40)</f>
        <v>2.8</v>
      </c>
      <c r="AP32" t="str">
        <f t="shared" si="3"/>
        <v/>
      </c>
      <c r="AQ32">
        <f t="shared" si="4"/>
        <v>208110</v>
      </c>
      <c r="AR32" t="str">
        <f t="shared" si="5"/>
        <v>COMP. MATHEMATICS</v>
      </c>
      <c r="AS32">
        <f>IF('2NDGR'!AI40=0,0,'2NDGR'!AI40)</f>
        <v>10</v>
      </c>
      <c r="AT32">
        <f>IF('2NDGR'!AI40=0,"",'2NDGR'!AJ40)</f>
        <v>4</v>
      </c>
      <c r="AU32">
        <f>IF('2NDGR'!AI40=0,"",'2NDGR'!AK40)</f>
        <v>2.5</v>
      </c>
      <c r="AV32" t="str">
        <f>IF('2NDGR'!AI40=0,"",'2NDGR'!AL40)</f>
        <v>C</v>
      </c>
      <c r="AW32">
        <f>IF('2NDGR'!AI40=0,"",'2NDGR'!AM40)</f>
        <v>2</v>
      </c>
      <c r="AX32">
        <f>IF('2NDGR'!AN40=0,0,'2NDGR'!AN40)</f>
        <v>40</v>
      </c>
      <c r="AY32">
        <f>IF('2NDGR'!AN40=0,"",'2NDGR'!AO40)</f>
        <v>22</v>
      </c>
      <c r="AZ32">
        <f>IF('2NDGR'!AN40=0,"",'2NDGR'!AP40)</f>
        <v>2.5</v>
      </c>
      <c r="BA32" t="str">
        <f>IF('2NDGR'!AN40=0,"",'2NDGR'!AQ40)</f>
        <v>C+</v>
      </c>
      <c r="BB32">
        <f>IF('2NDGR'!AN40=0,"",'2NDGR'!AR40)</f>
        <v>2.4</v>
      </c>
      <c r="BC32">
        <f>IF('2NDGR'!AS40=0,"",'2NDGR'!AS40)</f>
        <v>26</v>
      </c>
      <c r="BD32" t="str">
        <f>IF('2NDGR'!AS40=0,"",'2NDGR'!AV40)</f>
        <v>C+</v>
      </c>
      <c r="BE32">
        <f>IF('2NDGR'!AS40=0,"",'2NDGR'!AW40)</f>
        <v>2.4</v>
      </c>
      <c r="BF32" t="str">
        <f t="shared" si="6"/>
        <v/>
      </c>
      <c r="BG32">
        <f t="shared" si="7"/>
        <v>208115</v>
      </c>
      <c r="BH32" t="str">
        <f t="shared" si="8"/>
        <v>SCIENCE AND TECHNOLOGY</v>
      </c>
      <c r="BI32">
        <f>IF('2NDGR'!AX40=0,0,'2NDGR'!AX40)</f>
        <v>10</v>
      </c>
      <c r="BJ32">
        <f>IF('2NDGR'!AX40=0,"",'2NDGR'!AY40)</f>
        <v>5</v>
      </c>
      <c r="BK32">
        <f>IF('2NDGR'!AX40=0,"",'2NDGR'!AZ40)</f>
        <v>2.5</v>
      </c>
      <c r="BL32" t="str">
        <f>IF('2NDGR'!AX40=0,"",'2NDGR'!BA40)</f>
        <v>C+</v>
      </c>
      <c r="BM32">
        <f>IF('2NDGR'!AX40=0,"",'2NDGR'!BB40)</f>
        <v>2.4</v>
      </c>
      <c r="BN32">
        <f>IF('2NDGR'!BC40=0,0,'2NDGR'!BC40)</f>
        <v>40</v>
      </c>
      <c r="BO32">
        <f>IF('2NDGR'!BC40=0,"",'2NDGR'!BD40)</f>
        <v>21</v>
      </c>
      <c r="BP32">
        <f>IF('2NDGR'!BC40=0,"",'2NDGR'!BE40)</f>
        <v>2.5</v>
      </c>
      <c r="BQ32" t="str">
        <f>IF('2NDGR'!BC40=0,"",'2NDGR'!BF40)</f>
        <v>C+</v>
      </c>
      <c r="BR32">
        <f>IF('2NDGR'!BC40=0,"",'2NDGR'!BG40)</f>
        <v>2.4</v>
      </c>
      <c r="BS32">
        <f>IF('2NDGR'!BH40=0,"",'2NDGR'!BH40)</f>
        <v>26</v>
      </c>
      <c r="BT32" t="str">
        <f>IF('2NDGR'!BH40=0,"",'2NDGR'!BK40)</f>
        <v>C+</v>
      </c>
      <c r="BU32">
        <f>IF('2NDGR'!BH40=0,"",'2NDGR'!BL40)</f>
        <v>2.4</v>
      </c>
      <c r="BV32" t="str">
        <f t="shared" si="9"/>
        <v/>
      </c>
      <c r="BW32">
        <f t="shared" si="10"/>
        <v>208120</v>
      </c>
      <c r="BX32" t="str">
        <f t="shared" si="11"/>
        <v>SOCIAL STUDIES</v>
      </c>
      <c r="BY32">
        <f>IF('2NDGR'!BM40=0,0,'2NDGR'!BM40)</f>
        <v>10</v>
      </c>
      <c r="BZ32">
        <f>IF('2NDGR'!BM40=0,"",'2NDGR'!BN40)</f>
        <v>6</v>
      </c>
      <c r="CA32">
        <f>IF('2NDGR'!BM40=0,"",'2NDGR'!BO40)</f>
        <v>2.5</v>
      </c>
      <c r="CB32" t="str">
        <f>IF('2NDGR'!BM40=0,"",'2NDGR'!BP40)</f>
        <v>B</v>
      </c>
      <c r="CC32">
        <f>IF('2NDGR'!BM40=0,"",'2NDGR'!BQ40)</f>
        <v>2.8</v>
      </c>
      <c r="CD32">
        <f>IF('2NDGR'!BR40=0,0,'2NDGR'!BR40)</f>
        <v>40</v>
      </c>
      <c r="CE32">
        <f>IF('2NDGR'!BR40=0,"",'2NDGR'!BS40)</f>
        <v>25</v>
      </c>
      <c r="CF32">
        <f>IF('2NDGR'!BR40=0,"",'2NDGR'!BT40)</f>
        <v>2.5</v>
      </c>
      <c r="CG32" t="str">
        <f>IF('2NDGR'!BR40=0,"",'2NDGR'!BU40)</f>
        <v>B</v>
      </c>
      <c r="CH32">
        <f>IF('2NDGR'!BR40=0,"",'2NDGR'!BV40)</f>
        <v>2.8</v>
      </c>
      <c r="CI32">
        <f>IF('2NDGR'!BW40=0, "", '2NDGR'!BW40)</f>
        <v>31</v>
      </c>
      <c r="CJ32" t="str">
        <f>IF('2NDGR'!BW40=0, "", '2NDGR'!BZ40)</f>
        <v>B</v>
      </c>
      <c r="CK32">
        <f>IF('2NDGR'!BW40=0, "", '2NDGR'!CA40)</f>
        <v>2.8</v>
      </c>
      <c r="CL32" t="str">
        <f t="shared" si="12"/>
        <v/>
      </c>
      <c r="CM32">
        <f t="shared" si="13"/>
        <v>208125</v>
      </c>
      <c r="CN32" t="str">
        <f t="shared" si="14"/>
        <v>GK</v>
      </c>
      <c r="CO32">
        <f>IF('2NDGR'!CB40=0,0,'2NDGR'!CB40)</f>
        <v>5</v>
      </c>
      <c r="CP32">
        <f>IF('2NDGR'!CB40=0, "", '2NDGR'!CC40)</f>
        <v>3</v>
      </c>
      <c r="CQ32">
        <f>IF('2NDGR'!CB40=0, "", '2NDGR'!CD40)</f>
        <v>2</v>
      </c>
      <c r="CR32" t="str">
        <f>IF('2NDGR'!CB40=0, "", '2NDGR'!CE40)</f>
        <v>B</v>
      </c>
      <c r="CS32">
        <f>IF('2NDGR'!CB40=0, "", '2NDGR'!CF40)</f>
        <v>2.8</v>
      </c>
      <c r="CT32">
        <f>IF('2NDGR'!CG40=0, 0, '2NDGR'!CG40)</f>
        <v>20</v>
      </c>
      <c r="CU32">
        <f>IF('2NDGR'!CG40=0, "", '2NDGR'!CH40)</f>
        <v>15</v>
      </c>
      <c r="CV32">
        <f>IF('2NDGR'!CG40=0, "", '2NDGR'!CI40)</f>
        <v>2</v>
      </c>
      <c r="CW32" t="str">
        <f>IF('2NDGR'!CG40=0, "", '2NDGR'!CJ40)</f>
        <v>B+</v>
      </c>
      <c r="CX32">
        <f>IF('2NDGR'!CG40=0, "", '2NDGR'!CK40)</f>
        <v>3.2</v>
      </c>
      <c r="CY32">
        <f>IF('2NDGR'!CL40=0, "", '2NDGR'!CL40)</f>
        <v>18</v>
      </c>
      <c r="CZ32" t="str">
        <f>IF('2NDGR'!CL40=0, "", '2NDGR'!CO40)</f>
        <v>B+</v>
      </c>
      <c r="DA32">
        <f>IF('2NDGR'!CL40=0, "", '2NDGR'!CP40)</f>
        <v>3.2</v>
      </c>
      <c r="DB32" t="str">
        <f t="shared" si="15"/>
        <v/>
      </c>
      <c r="DC32">
        <f t="shared" si="16"/>
        <v>208130</v>
      </c>
      <c r="DD32" t="str">
        <f t="shared" si="17"/>
        <v>ORAL</v>
      </c>
      <c r="DE32">
        <f>IF('2NDGR'!CQ40=0,0,'2NDGR'!CQ40)</f>
        <v>5</v>
      </c>
      <c r="DF32">
        <f>IF('2NDGR'!CQ40=0,"", '2NDGR'!CR40)</f>
        <v>4</v>
      </c>
      <c r="DG32">
        <f>IF('2NDGR'!CQ40=0,"", '2NDGR'!CS40)</f>
        <v>2</v>
      </c>
      <c r="DH32" t="str">
        <f>IF('2NDGR'!CQ40=0,"", '2NDGR'!CT40)</f>
        <v>A</v>
      </c>
      <c r="DI32">
        <f>IF('2NDGR'!CQ40=0,"", '2NDGR'!CU40)</f>
        <v>3.6</v>
      </c>
      <c r="DJ32">
        <f>IF('2NDGR'!CV40=0,0, '2NDGR'!CV40)</f>
        <v>20</v>
      </c>
      <c r="DK32">
        <f>IF('2NDGR'!CV40=0, "", '2NDGR'!CW40)</f>
        <v>15</v>
      </c>
      <c r="DL32">
        <f>IF('2NDGR'!CV40=0, "", '2NDGR'!CX40)</f>
        <v>2</v>
      </c>
      <c r="DM32" t="str">
        <f>IF('2NDGR'!CV40=0, "", '2NDGR'!CY40)</f>
        <v>B+</v>
      </c>
      <c r="DN32">
        <f>IF('2NDGR'!CV40=0, "", '2NDGR'!CZ40)</f>
        <v>3.2</v>
      </c>
      <c r="DO32">
        <f>IF('2NDGR'!DA40=0,"", '2NDGR'!DA40)</f>
        <v>19</v>
      </c>
      <c r="DP32" t="str">
        <f>IF('2NDGR'!DA40=0,"", '2NDGR'!DD40)</f>
        <v>B+</v>
      </c>
      <c r="DQ32">
        <f>IF('2NDGR'!DA40=0,"", '2NDGR'!DE40)</f>
        <v>3.2</v>
      </c>
      <c r="DR32" t="str">
        <f t="shared" si="18"/>
        <v/>
      </c>
      <c r="DS32">
        <f t="shared" si="19"/>
        <v>208135</v>
      </c>
      <c r="DT32" t="str">
        <f t="shared" si="26"/>
        <v>WORKSHEET</v>
      </c>
      <c r="DU32">
        <f>IF('2NDGR'!DF40=0,0, '2NDGR'!DF40)</f>
        <v>5</v>
      </c>
      <c r="DV32">
        <f>IF('2NDGR'!DF40=0,"", '2NDGR'!DG40)</f>
        <v>2</v>
      </c>
      <c r="DW32">
        <f>IF('2NDGR'!DF40=0,"",'2NDGR'!DH40)</f>
        <v>2</v>
      </c>
      <c r="DX32" t="str">
        <f>IF('2NDGR'!DF40=0,"",'2NDGR'!DI40)</f>
        <v>C</v>
      </c>
      <c r="DY32">
        <f>IF('2NDGR'!DF40=0,"",'2NDGR'!DJ40)</f>
        <v>2</v>
      </c>
      <c r="DZ32">
        <f>IF('2NDGR'!DK40=0,0, '2NDGR'!DK40)</f>
        <v>20</v>
      </c>
      <c r="EA32">
        <f>IF('2NDGR'!DK40=0,"", '2NDGR'!DL40)</f>
        <v>15</v>
      </c>
      <c r="EB32">
        <f>IF('2NDGR'!DK40=0,"", '2NDGR'!DM40)</f>
        <v>2</v>
      </c>
      <c r="EC32" t="str">
        <f>IF('2NDGR'!DK40=0,"", '2NDGR'!DN40)</f>
        <v>B+</v>
      </c>
      <c r="ED32">
        <f>IF('2NDGR'!DK40=0,"", '2NDGR'!DO40)</f>
        <v>3.2</v>
      </c>
      <c r="EE32">
        <f>IF('2NDGR'!DP40=0,"", '2NDGR'!DP40)</f>
        <v>17</v>
      </c>
      <c r="EF32" t="str">
        <f>IF('2NDGR'!DP40=0,"", '2NDGR'!DS40)</f>
        <v>B</v>
      </c>
      <c r="EG32">
        <f>IF('2NDGR'!DP40=0,"", '2NDGR'!DT40)</f>
        <v>2.8</v>
      </c>
      <c r="EH32" t="str">
        <f t="shared" si="20"/>
        <v/>
      </c>
      <c r="EI32" s="17">
        <f>'1STML'!AK40</f>
        <v>1572</v>
      </c>
      <c r="EJ32" s="17">
        <f>'1STML'!AL40</f>
        <v>241.85</v>
      </c>
      <c r="EK32" s="17" t="str">
        <f>'1STML'!AM40</f>
        <v>PASS</v>
      </c>
      <c r="EL32">
        <f>'1STML'!AN40</f>
        <v>16</v>
      </c>
      <c r="EM32" s="17">
        <f>'2NDGR'!DY40</f>
        <v>2.76</v>
      </c>
      <c r="EN32">
        <f>'2NDGR'!EA40</f>
        <v>22</v>
      </c>
      <c r="EO32">
        <f>'2NDGR'!EB40</f>
        <v>55</v>
      </c>
      <c r="EP32" t="str">
        <f t="shared" si="21"/>
        <v>SATISFACTORY</v>
      </c>
      <c r="EQ32" t="str">
        <f t="shared" si="22"/>
        <v>50-59</v>
      </c>
    </row>
    <row r="33" spans="1:147">
      <c r="A33">
        <f>'1ST'!A42</f>
        <v>32</v>
      </c>
      <c r="B33" t="str">
        <f>'1ST'!B42</f>
        <v>ST0800303</v>
      </c>
      <c r="C33">
        <f>'1ST'!C42</f>
        <v>200303</v>
      </c>
      <c r="D33" t="str">
        <f>'1ST'!D42</f>
        <v>ALIYA LIMBU</v>
      </c>
      <c r="E33">
        <f>SUB!$B$4</f>
        <v>35</v>
      </c>
      <c r="F33" t="str">
        <f>SUB!$B$5</f>
        <v>KG</v>
      </c>
      <c r="G33" s="24" t="str">
        <f t="shared" si="0"/>
        <v>SAGARMATHA</v>
      </c>
      <c r="H33" t="str">
        <f>SUB!$D$3</f>
        <v>SECOND TERMINAL EXAMINATION 2080</v>
      </c>
      <c r="I33" t="str">
        <f>STD!F34</f>
        <v>ENGLISH MEDIUM</v>
      </c>
      <c r="J33" s="7">
        <f>STD!R34</f>
        <v>0</v>
      </c>
      <c r="K33">
        <f t="shared" si="23"/>
        <v>208101</v>
      </c>
      <c r="L33" t="str">
        <f t="shared" si="24"/>
        <v>COMP. ENGLISH</v>
      </c>
      <c r="M33">
        <f>IF('2NDGR'!E41=0,0,'2NDGR'!E41)</f>
        <v>10</v>
      </c>
      <c r="N33">
        <f>IF('2NDGR'!E41=0,"",'2NDGR'!F41)</f>
        <v>4</v>
      </c>
      <c r="O33">
        <f>IF('2NDGR'!E41=0,"",'2NDGR'!G41)</f>
        <v>2.5</v>
      </c>
      <c r="P33" t="str">
        <f>IF('2NDGR'!E41=0,"",'2NDGR'!H41)</f>
        <v>C</v>
      </c>
      <c r="Q33">
        <f>IF('2NDGR'!E41=0,"",'2NDGR'!I41)</f>
        <v>2</v>
      </c>
      <c r="R33">
        <f>IF('2NDGR'!J41=0,0,'2NDGR'!J41)</f>
        <v>40</v>
      </c>
      <c r="S33">
        <f>IF('2NDGR'!J41=0,"",'2NDGR'!K41)</f>
        <v>23</v>
      </c>
      <c r="T33">
        <f>IF('2NDGR'!J41=0,"",'2NDGR'!L41)</f>
        <v>2.5</v>
      </c>
      <c r="U33" t="str">
        <f>IF('2NDGR'!J41=0,"",'2NDGR'!M41)</f>
        <v>C+</v>
      </c>
      <c r="V33">
        <f>IF('2NDGR'!J41=0,"",'2NDGR'!N41)</f>
        <v>2.4</v>
      </c>
      <c r="W33">
        <f>IF('2NDGR'!O41=0,"",'2NDGR'!O41)</f>
        <v>27</v>
      </c>
      <c r="X33" t="str">
        <f>IF('2NDGR'!O41=0,"",'2NDGR'!R41)</f>
        <v>C+</v>
      </c>
      <c r="Y33">
        <f>IF('2NDGR'!O41=0,"",'2NDGR'!S41)</f>
        <v>2.4</v>
      </c>
      <c r="Z33" t="str">
        <f t="shared" si="25"/>
        <v/>
      </c>
      <c r="AA33">
        <f t="shared" si="1"/>
        <v>208105</v>
      </c>
      <c r="AB33" t="str">
        <f t="shared" si="2"/>
        <v>COMP. NEPALI</v>
      </c>
      <c r="AC33">
        <f>IF('2NDGR'!T41=0,0,'2NDGR'!T41)</f>
        <v>10</v>
      </c>
      <c r="AD33">
        <f>IF('2NDGR'!T41=0,"",'2NDGR'!U41)</f>
        <v>7</v>
      </c>
      <c r="AE33">
        <f>IF('2NDGR'!T41=0,"",'2NDGR'!V41)</f>
        <v>2.5</v>
      </c>
      <c r="AF33" t="str">
        <f>IF('2NDGR'!T41=0,"",'2NDGR'!W41)</f>
        <v>B+</v>
      </c>
      <c r="AG33">
        <f>IF('2NDGR'!T41=0,"",'2NDGR'!X41)</f>
        <v>3.2</v>
      </c>
      <c r="AH33">
        <f>IF('2NDGR'!Y41=0,0,'2NDGR'!Y41)</f>
        <v>40</v>
      </c>
      <c r="AI33">
        <f>IF('2NDGR'!Y41=0,"",'2NDGR'!Z41)</f>
        <v>25</v>
      </c>
      <c r="AJ33">
        <f>IF('2NDGR'!Y41=0,"",'2NDGR'!AA41)</f>
        <v>2.5</v>
      </c>
      <c r="AK33" t="str">
        <f>IF('2NDGR'!Y41=0,"",'2NDGR'!AB41)</f>
        <v>B</v>
      </c>
      <c r="AL33">
        <f>IF('2NDGR'!Y41=0,"",'2NDGR'!AC41)</f>
        <v>2.8</v>
      </c>
      <c r="AM33">
        <f>IF('2NDGR'!AD41=0,"",'2NDGR'!AD41)</f>
        <v>32</v>
      </c>
      <c r="AN33" t="str">
        <f>IF('2NDGR'!AD41=0,"",'2NDGR'!AG41)</f>
        <v>B</v>
      </c>
      <c r="AO33">
        <f>IF('2NDGR'!AD41=0,"",'2NDGR'!AH41)</f>
        <v>2.8</v>
      </c>
      <c r="AP33" t="str">
        <f t="shared" si="3"/>
        <v/>
      </c>
      <c r="AQ33">
        <f t="shared" si="4"/>
        <v>208110</v>
      </c>
      <c r="AR33" t="str">
        <f t="shared" si="5"/>
        <v>COMP. MATHEMATICS</v>
      </c>
      <c r="AS33">
        <f>IF('2NDGR'!AI41=0,0,'2NDGR'!AI41)</f>
        <v>10</v>
      </c>
      <c r="AT33">
        <f>IF('2NDGR'!AI41=0,"",'2NDGR'!AJ41)</f>
        <v>2</v>
      </c>
      <c r="AU33">
        <f>IF('2NDGR'!AI41=0,"",'2NDGR'!AK41)</f>
        <v>2.5</v>
      </c>
      <c r="AV33" t="str">
        <f>IF('2NDGR'!AI41=0,"",'2NDGR'!AL41)</f>
        <v>NG</v>
      </c>
      <c r="AW33">
        <f>IF('2NDGR'!AI41=0,"",'2NDGR'!AM41)</f>
        <v>0</v>
      </c>
      <c r="AX33">
        <f>IF('2NDGR'!AN41=0,0,'2NDGR'!AN41)</f>
        <v>40</v>
      </c>
      <c r="AY33">
        <f>IF('2NDGR'!AN41=0,"",'2NDGR'!AO41)</f>
        <v>20</v>
      </c>
      <c r="AZ33">
        <f>IF('2NDGR'!AN41=0,"",'2NDGR'!AP41)</f>
        <v>2.5</v>
      </c>
      <c r="BA33" t="str">
        <f>IF('2NDGR'!AN41=0,"",'2NDGR'!AQ41)</f>
        <v>C+</v>
      </c>
      <c r="BB33">
        <f>IF('2NDGR'!AN41=0,"",'2NDGR'!AR41)</f>
        <v>2.4</v>
      </c>
      <c r="BC33">
        <f>IF('2NDGR'!AS41=0,"",'2NDGR'!AS41)</f>
        <v>22</v>
      </c>
      <c r="BD33" t="str">
        <f>IF('2NDGR'!AS41=0,"",'2NDGR'!AV41)</f>
        <v>NG</v>
      </c>
      <c r="BE33">
        <f>IF('2NDGR'!AS41=0,"",'2NDGR'!AW41)</f>
        <v>0</v>
      </c>
      <c r="BF33" t="str">
        <f t="shared" si="6"/>
        <v xml:space="preserve"> *</v>
      </c>
      <c r="BG33">
        <f t="shared" si="7"/>
        <v>208115</v>
      </c>
      <c r="BH33" t="str">
        <f t="shared" si="8"/>
        <v>SCIENCE AND TECHNOLOGY</v>
      </c>
      <c r="BI33">
        <f>IF('2NDGR'!AX41=0,0,'2NDGR'!AX41)</f>
        <v>10</v>
      </c>
      <c r="BJ33">
        <f>IF('2NDGR'!AX41=0,"",'2NDGR'!AY41)</f>
        <v>3</v>
      </c>
      <c r="BK33">
        <f>IF('2NDGR'!AX41=0,"",'2NDGR'!AZ41)</f>
        <v>2.5</v>
      </c>
      <c r="BL33" t="str">
        <f>IF('2NDGR'!AX41=0,"",'2NDGR'!BA41)</f>
        <v>NG</v>
      </c>
      <c r="BM33">
        <f>IF('2NDGR'!AX41=0,"",'2NDGR'!BB41)</f>
        <v>0</v>
      </c>
      <c r="BN33">
        <f>IF('2NDGR'!BC41=0,0,'2NDGR'!BC41)</f>
        <v>40</v>
      </c>
      <c r="BO33">
        <f>IF('2NDGR'!BC41=0,"",'2NDGR'!BD41)</f>
        <v>20</v>
      </c>
      <c r="BP33">
        <f>IF('2NDGR'!BC41=0,"",'2NDGR'!BE41)</f>
        <v>2.5</v>
      </c>
      <c r="BQ33" t="str">
        <f>IF('2NDGR'!BC41=0,"",'2NDGR'!BF41)</f>
        <v>C+</v>
      </c>
      <c r="BR33">
        <f>IF('2NDGR'!BC41=0,"",'2NDGR'!BG41)</f>
        <v>2.4</v>
      </c>
      <c r="BS33">
        <f>IF('2NDGR'!BH41=0,"",'2NDGR'!BH41)</f>
        <v>23</v>
      </c>
      <c r="BT33" t="str">
        <f>IF('2NDGR'!BH41=0,"",'2NDGR'!BK41)</f>
        <v>NG</v>
      </c>
      <c r="BU33">
        <f>IF('2NDGR'!BH41=0,"",'2NDGR'!BL41)</f>
        <v>0</v>
      </c>
      <c r="BV33" t="str">
        <f t="shared" si="9"/>
        <v xml:space="preserve"> *</v>
      </c>
      <c r="BW33">
        <f t="shared" si="10"/>
        <v>208120</v>
      </c>
      <c r="BX33" t="str">
        <f t="shared" si="11"/>
        <v>SOCIAL STUDIES</v>
      </c>
      <c r="BY33">
        <f>IF('2NDGR'!BM41=0,0,'2NDGR'!BM41)</f>
        <v>10</v>
      </c>
      <c r="BZ33">
        <f>IF('2NDGR'!BM41=0,"",'2NDGR'!BN41)</f>
        <v>2</v>
      </c>
      <c r="CA33">
        <f>IF('2NDGR'!BM41=0,"",'2NDGR'!BO41)</f>
        <v>2.5</v>
      </c>
      <c r="CB33" t="str">
        <f>IF('2NDGR'!BM41=0,"",'2NDGR'!BP41)</f>
        <v>NG</v>
      </c>
      <c r="CC33">
        <f>IF('2NDGR'!BM41=0,"",'2NDGR'!BQ41)</f>
        <v>0</v>
      </c>
      <c r="CD33">
        <f>IF('2NDGR'!BR41=0,0,'2NDGR'!BR41)</f>
        <v>40</v>
      </c>
      <c r="CE33">
        <f>IF('2NDGR'!BR41=0,"",'2NDGR'!BS41)</f>
        <v>25</v>
      </c>
      <c r="CF33">
        <f>IF('2NDGR'!BR41=0,"",'2NDGR'!BT41)</f>
        <v>2.5</v>
      </c>
      <c r="CG33" t="str">
        <f>IF('2NDGR'!BR41=0,"",'2NDGR'!BU41)</f>
        <v>B</v>
      </c>
      <c r="CH33">
        <f>IF('2NDGR'!BR41=0,"",'2NDGR'!BV41)</f>
        <v>2.8</v>
      </c>
      <c r="CI33">
        <f>IF('2NDGR'!BW41=0, "", '2NDGR'!BW41)</f>
        <v>27</v>
      </c>
      <c r="CJ33" t="str">
        <f>IF('2NDGR'!BW41=0, "", '2NDGR'!BZ41)</f>
        <v>NG</v>
      </c>
      <c r="CK33">
        <f>IF('2NDGR'!BW41=0, "", '2NDGR'!CA41)</f>
        <v>0</v>
      </c>
      <c r="CL33" t="str">
        <f t="shared" si="12"/>
        <v xml:space="preserve"> *</v>
      </c>
      <c r="CM33">
        <f t="shared" si="13"/>
        <v>208125</v>
      </c>
      <c r="CN33" t="str">
        <f t="shared" si="14"/>
        <v>GK</v>
      </c>
      <c r="CO33">
        <f>IF('2NDGR'!CB41=0,0,'2NDGR'!CB41)</f>
        <v>5</v>
      </c>
      <c r="CP33">
        <f>IF('2NDGR'!CB41=0, "", '2NDGR'!CC41)</f>
        <v>2</v>
      </c>
      <c r="CQ33">
        <f>IF('2NDGR'!CB41=0, "", '2NDGR'!CD41)</f>
        <v>2</v>
      </c>
      <c r="CR33" t="str">
        <f>IF('2NDGR'!CB41=0, "", '2NDGR'!CE41)</f>
        <v>C</v>
      </c>
      <c r="CS33">
        <f>IF('2NDGR'!CB41=0, "", '2NDGR'!CF41)</f>
        <v>2</v>
      </c>
      <c r="CT33">
        <f>IF('2NDGR'!CG41=0, 0, '2NDGR'!CG41)</f>
        <v>20</v>
      </c>
      <c r="CU33">
        <f>IF('2NDGR'!CG41=0, "", '2NDGR'!CH41)</f>
        <v>7</v>
      </c>
      <c r="CV33">
        <f>IF('2NDGR'!CG41=0, "", '2NDGR'!CI41)</f>
        <v>2</v>
      </c>
      <c r="CW33" t="str">
        <f>IF('2NDGR'!CG41=0, "", '2NDGR'!CJ41)</f>
        <v>D</v>
      </c>
      <c r="CX33">
        <f>IF('2NDGR'!CG41=0, "", '2NDGR'!CK41)</f>
        <v>1.6</v>
      </c>
      <c r="CY33">
        <f>IF('2NDGR'!CL41=0, "", '2NDGR'!CL41)</f>
        <v>9</v>
      </c>
      <c r="CZ33" t="str">
        <f>IF('2NDGR'!CL41=0, "", '2NDGR'!CO41)</f>
        <v>D</v>
      </c>
      <c r="DA33">
        <f>IF('2NDGR'!CL41=0, "", '2NDGR'!CP41)</f>
        <v>1.6</v>
      </c>
      <c r="DB33" t="str">
        <f t="shared" si="15"/>
        <v/>
      </c>
      <c r="DC33">
        <f t="shared" si="16"/>
        <v>208130</v>
      </c>
      <c r="DD33" t="str">
        <f t="shared" si="17"/>
        <v>ORAL</v>
      </c>
      <c r="DE33">
        <f>IF('2NDGR'!CQ41=0,0,'2NDGR'!CQ41)</f>
        <v>5</v>
      </c>
      <c r="DF33">
        <f>IF('2NDGR'!CQ41=0,"", '2NDGR'!CR41)</f>
        <v>3</v>
      </c>
      <c r="DG33">
        <f>IF('2NDGR'!CQ41=0,"", '2NDGR'!CS41)</f>
        <v>2</v>
      </c>
      <c r="DH33" t="str">
        <f>IF('2NDGR'!CQ41=0,"", '2NDGR'!CT41)</f>
        <v>B</v>
      </c>
      <c r="DI33">
        <f>IF('2NDGR'!CQ41=0,"", '2NDGR'!CU41)</f>
        <v>2.8</v>
      </c>
      <c r="DJ33">
        <f>IF('2NDGR'!CV41=0,0, '2NDGR'!CV41)</f>
        <v>20</v>
      </c>
      <c r="DK33">
        <f>IF('2NDGR'!CV41=0, "", '2NDGR'!CW41)</f>
        <v>7</v>
      </c>
      <c r="DL33">
        <f>IF('2NDGR'!CV41=0, "", '2NDGR'!CX41)</f>
        <v>2</v>
      </c>
      <c r="DM33" t="str">
        <f>IF('2NDGR'!CV41=0, "", '2NDGR'!CY41)</f>
        <v>D</v>
      </c>
      <c r="DN33">
        <f>IF('2NDGR'!CV41=0, "", '2NDGR'!CZ41)</f>
        <v>1.6</v>
      </c>
      <c r="DO33">
        <f>IF('2NDGR'!DA41=0,"", '2NDGR'!DA41)</f>
        <v>10</v>
      </c>
      <c r="DP33" t="str">
        <f>IF('2NDGR'!DA41=0,"", '2NDGR'!DD41)</f>
        <v>C</v>
      </c>
      <c r="DQ33">
        <f>IF('2NDGR'!DA41=0,"", '2NDGR'!DE41)</f>
        <v>2</v>
      </c>
      <c r="DR33" t="str">
        <f t="shared" si="18"/>
        <v/>
      </c>
      <c r="DS33">
        <f t="shared" si="19"/>
        <v>208135</v>
      </c>
      <c r="DT33" t="str">
        <f t="shared" si="26"/>
        <v>WORKSHEET</v>
      </c>
      <c r="DU33">
        <f>IF('2NDGR'!DF41=0,0, '2NDGR'!DF41)</f>
        <v>5</v>
      </c>
      <c r="DV33">
        <f>IF('2NDGR'!DF41=0,"", '2NDGR'!DG41)</f>
        <v>2</v>
      </c>
      <c r="DW33">
        <f>IF('2NDGR'!DF41=0,"",'2NDGR'!DH41)</f>
        <v>2</v>
      </c>
      <c r="DX33" t="str">
        <f>IF('2NDGR'!DF41=0,"",'2NDGR'!DI41)</f>
        <v>C</v>
      </c>
      <c r="DY33">
        <f>IF('2NDGR'!DF41=0,"",'2NDGR'!DJ41)</f>
        <v>2</v>
      </c>
      <c r="DZ33">
        <f>IF('2NDGR'!DK41=0,0, '2NDGR'!DK41)</f>
        <v>20</v>
      </c>
      <c r="EA33">
        <f>IF('2NDGR'!DK41=0,"", '2NDGR'!DL41)</f>
        <v>7</v>
      </c>
      <c r="EB33">
        <f>IF('2NDGR'!DK41=0,"", '2NDGR'!DM41)</f>
        <v>2</v>
      </c>
      <c r="EC33" t="str">
        <f>IF('2NDGR'!DK41=0,"", '2NDGR'!DN41)</f>
        <v>D</v>
      </c>
      <c r="ED33">
        <f>IF('2NDGR'!DK41=0,"", '2NDGR'!DO41)</f>
        <v>1.6</v>
      </c>
      <c r="EE33">
        <f>IF('2NDGR'!DP41=0,"", '2NDGR'!DP41)</f>
        <v>9</v>
      </c>
      <c r="EF33" t="str">
        <f>IF('2NDGR'!DP41=0,"", '2NDGR'!DS41)</f>
        <v>D</v>
      </c>
      <c r="EG33">
        <f>IF('2NDGR'!DP41=0,"", '2NDGR'!DT41)</f>
        <v>1.6</v>
      </c>
      <c r="EH33" t="str">
        <f t="shared" si="20"/>
        <v/>
      </c>
      <c r="EI33" s="17">
        <f>'1STML'!AK41</f>
        <v>1069</v>
      </c>
      <c r="EJ33" s="17">
        <f>'1STML'!AL41</f>
        <v>164.46</v>
      </c>
      <c r="EK33" s="17" t="str">
        <f>'1STML'!AM41</f>
        <v>PASS</v>
      </c>
      <c r="EL33">
        <f>'1STML'!AN41</f>
        <v>25</v>
      </c>
      <c r="EM33" s="17">
        <f>'2NDGR'!DY41</f>
        <v>0</v>
      </c>
      <c r="EN33">
        <f>'2NDGR'!EA41</f>
        <v>23</v>
      </c>
      <c r="EO33">
        <f>'2NDGR'!EB41</f>
        <v>45</v>
      </c>
      <c r="EP33" t="str">
        <f t="shared" si="21"/>
        <v>NOT GRADED</v>
      </c>
      <c r="EQ33" t="str">
        <f t="shared" si="22"/>
        <v>0-35</v>
      </c>
    </row>
    <row r="34" spans="1:147">
      <c r="A34">
        <f>'1ST'!A43</f>
        <v>33</v>
      </c>
      <c r="B34" t="str">
        <f>'1ST'!B43</f>
        <v>ST0790116</v>
      </c>
      <c r="C34">
        <f>'1ST'!C43</f>
        <v>200304</v>
      </c>
      <c r="D34" t="str">
        <f>'1ST'!D43</f>
        <v>ANUSHKA BHUJEL</v>
      </c>
      <c r="E34">
        <f>SUB!$B$4</f>
        <v>35</v>
      </c>
      <c r="F34" t="str">
        <f>SUB!$B$5</f>
        <v>KG</v>
      </c>
      <c r="G34" s="24" t="str">
        <f t="shared" si="0"/>
        <v>SAGARMATHA</v>
      </c>
      <c r="H34" t="str">
        <f>SUB!$D$3</f>
        <v>SECOND TERMINAL EXAMINATION 2080</v>
      </c>
      <c r="I34" t="str">
        <f>STD!F35</f>
        <v>ENGLISH MEDIUM</v>
      </c>
      <c r="J34" s="7">
        <f>STD!R35</f>
        <v>0</v>
      </c>
      <c r="K34">
        <f t="shared" si="23"/>
        <v>208101</v>
      </c>
      <c r="L34" t="str">
        <f t="shared" si="24"/>
        <v>COMP. ENGLISH</v>
      </c>
      <c r="M34">
        <f>IF('2NDGR'!E42=0,0,'2NDGR'!E42)</f>
        <v>10</v>
      </c>
      <c r="N34">
        <f>IF('2NDGR'!E42=0,"",'2NDGR'!F42)</f>
        <v>5</v>
      </c>
      <c r="O34">
        <f>IF('2NDGR'!E42=0,"",'2NDGR'!G42)</f>
        <v>2.5</v>
      </c>
      <c r="P34" t="str">
        <f>IF('2NDGR'!E42=0,"",'2NDGR'!H42)</f>
        <v>C+</v>
      </c>
      <c r="Q34">
        <f>IF('2NDGR'!E42=0,"",'2NDGR'!I42)</f>
        <v>2.4</v>
      </c>
      <c r="R34">
        <f>IF('2NDGR'!J42=0,0,'2NDGR'!J42)</f>
        <v>40</v>
      </c>
      <c r="S34">
        <f>IF('2NDGR'!J42=0,"",'2NDGR'!K42)</f>
        <v>25</v>
      </c>
      <c r="T34">
        <f>IF('2NDGR'!J42=0,"",'2NDGR'!L42)</f>
        <v>2.5</v>
      </c>
      <c r="U34" t="str">
        <f>IF('2NDGR'!J42=0,"",'2NDGR'!M42)</f>
        <v>B</v>
      </c>
      <c r="V34">
        <f>IF('2NDGR'!J42=0,"",'2NDGR'!N42)</f>
        <v>2.8</v>
      </c>
      <c r="W34">
        <f>IF('2NDGR'!O42=0,"",'2NDGR'!O42)</f>
        <v>30</v>
      </c>
      <c r="X34" t="str">
        <f>IF('2NDGR'!O42=0,"",'2NDGR'!R42)</f>
        <v>B</v>
      </c>
      <c r="Y34">
        <f>IF('2NDGR'!O42=0,"",'2NDGR'!S42)</f>
        <v>2.8</v>
      </c>
      <c r="Z34" t="str">
        <f t="shared" si="25"/>
        <v/>
      </c>
      <c r="AA34">
        <f t="shared" si="1"/>
        <v>208105</v>
      </c>
      <c r="AB34" t="str">
        <f t="shared" si="2"/>
        <v>COMP. NEPALI</v>
      </c>
      <c r="AC34">
        <f>IF('2NDGR'!T42=0,0,'2NDGR'!T42)</f>
        <v>10</v>
      </c>
      <c r="AD34">
        <f>IF('2NDGR'!T42=0,"",'2NDGR'!U42)</f>
        <v>7</v>
      </c>
      <c r="AE34">
        <f>IF('2NDGR'!T42=0,"",'2NDGR'!V42)</f>
        <v>2.5</v>
      </c>
      <c r="AF34" t="str">
        <f>IF('2NDGR'!T42=0,"",'2NDGR'!W42)</f>
        <v>B+</v>
      </c>
      <c r="AG34">
        <f>IF('2NDGR'!T42=0,"",'2NDGR'!X42)</f>
        <v>3.2</v>
      </c>
      <c r="AH34">
        <f>IF('2NDGR'!Y42=0,0,'2NDGR'!Y42)</f>
        <v>40</v>
      </c>
      <c r="AI34">
        <f>IF('2NDGR'!Y42=0,"",'2NDGR'!Z42)</f>
        <v>25</v>
      </c>
      <c r="AJ34">
        <f>IF('2NDGR'!Y42=0,"",'2NDGR'!AA42)</f>
        <v>2.5</v>
      </c>
      <c r="AK34" t="str">
        <f>IF('2NDGR'!Y42=0,"",'2NDGR'!AB42)</f>
        <v>B</v>
      </c>
      <c r="AL34">
        <f>IF('2NDGR'!Y42=0,"",'2NDGR'!AC42)</f>
        <v>2.8</v>
      </c>
      <c r="AM34">
        <f>IF('2NDGR'!AD42=0,"",'2NDGR'!AD42)</f>
        <v>32</v>
      </c>
      <c r="AN34" t="str">
        <f>IF('2NDGR'!AD42=0,"",'2NDGR'!AG42)</f>
        <v>B</v>
      </c>
      <c r="AO34">
        <f>IF('2NDGR'!AD42=0,"",'2NDGR'!AH42)</f>
        <v>2.8</v>
      </c>
      <c r="AP34" t="str">
        <f t="shared" si="3"/>
        <v/>
      </c>
      <c r="AQ34">
        <f t="shared" si="4"/>
        <v>208110</v>
      </c>
      <c r="AR34" t="str">
        <f t="shared" si="5"/>
        <v>COMP. MATHEMATICS</v>
      </c>
      <c r="AS34">
        <f>IF('2NDGR'!AI42=0,0,'2NDGR'!AI42)</f>
        <v>10</v>
      </c>
      <c r="AT34">
        <f>IF('2NDGR'!AI42=0,"",'2NDGR'!AJ42)</f>
        <v>4</v>
      </c>
      <c r="AU34">
        <f>IF('2NDGR'!AI42=0,"",'2NDGR'!AK42)</f>
        <v>2.5</v>
      </c>
      <c r="AV34" t="str">
        <f>IF('2NDGR'!AI42=0,"",'2NDGR'!AL42)</f>
        <v>C</v>
      </c>
      <c r="AW34">
        <f>IF('2NDGR'!AI42=0,"",'2NDGR'!AM42)</f>
        <v>2</v>
      </c>
      <c r="AX34">
        <f>IF('2NDGR'!AN42=0,0,'2NDGR'!AN42)</f>
        <v>40</v>
      </c>
      <c r="AY34">
        <f>IF('2NDGR'!AN42=0,"",'2NDGR'!AO42)</f>
        <v>22</v>
      </c>
      <c r="AZ34">
        <f>IF('2NDGR'!AN42=0,"",'2NDGR'!AP42)</f>
        <v>2.5</v>
      </c>
      <c r="BA34" t="str">
        <f>IF('2NDGR'!AN42=0,"",'2NDGR'!AQ42)</f>
        <v>C+</v>
      </c>
      <c r="BB34">
        <f>IF('2NDGR'!AN42=0,"",'2NDGR'!AR42)</f>
        <v>2.4</v>
      </c>
      <c r="BC34">
        <f>IF('2NDGR'!AS42=0,"",'2NDGR'!AS42)</f>
        <v>26</v>
      </c>
      <c r="BD34" t="str">
        <f>IF('2NDGR'!AS42=0,"",'2NDGR'!AV42)</f>
        <v>C+</v>
      </c>
      <c r="BE34">
        <f>IF('2NDGR'!AS42=0,"",'2NDGR'!AW42)</f>
        <v>2.4</v>
      </c>
      <c r="BF34" t="str">
        <f t="shared" si="6"/>
        <v/>
      </c>
      <c r="BG34">
        <f t="shared" si="7"/>
        <v>208115</v>
      </c>
      <c r="BH34" t="str">
        <f t="shared" si="8"/>
        <v>SCIENCE AND TECHNOLOGY</v>
      </c>
      <c r="BI34">
        <f>IF('2NDGR'!AX42=0,0,'2NDGR'!AX42)</f>
        <v>10</v>
      </c>
      <c r="BJ34">
        <f>IF('2NDGR'!AX42=0,"",'2NDGR'!AY42)</f>
        <v>4</v>
      </c>
      <c r="BK34">
        <f>IF('2NDGR'!AX42=0,"",'2NDGR'!AZ42)</f>
        <v>2.5</v>
      </c>
      <c r="BL34" t="str">
        <f>IF('2NDGR'!AX42=0,"",'2NDGR'!BA42)</f>
        <v>C</v>
      </c>
      <c r="BM34">
        <f>IF('2NDGR'!AX42=0,"",'2NDGR'!BB42)</f>
        <v>2</v>
      </c>
      <c r="BN34">
        <f>IF('2NDGR'!BC42=0,0,'2NDGR'!BC42)</f>
        <v>40</v>
      </c>
      <c r="BO34">
        <f>IF('2NDGR'!BC42=0,"",'2NDGR'!BD42)</f>
        <v>21</v>
      </c>
      <c r="BP34">
        <f>IF('2NDGR'!BC42=0,"",'2NDGR'!BE42)</f>
        <v>2.5</v>
      </c>
      <c r="BQ34" t="str">
        <f>IF('2NDGR'!BC42=0,"",'2NDGR'!BF42)</f>
        <v>C+</v>
      </c>
      <c r="BR34">
        <f>IF('2NDGR'!BC42=0,"",'2NDGR'!BG42)</f>
        <v>2.4</v>
      </c>
      <c r="BS34">
        <f>IF('2NDGR'!BH42=0,"",'2NDGR'!BH42)</f>
        <v>25</v>
      </c>
      <c r="BT34" t="str">
        <f>IF('2NDGR'!BH42=0,"",'2NDGR'!BK42)</f>
        <v>C+</v>
      </c>
      <c r="BU34">
        <f>IF('2NDGR'!BH42=0,"",'2NDGR'!BL42)</f>
        <v>2.4</v>
      </c>
      <c r="BV34" t="str">
        <f t="shared" si="9"/>
        <v/>
      </c>
      <c r="BW34">
        <f t="shared" si="10"/>
        <v>208120</v>
      </c>
      <c r="BX34" t="str">
        <f t="shared" si="11"/>
        <v>SOCIAL STUDIES</v>
      </c>
      <c r="BY34">
        <f>IF('2NDGR'!BM42=0,0,'2NDGR'!BM42)</f>
        <v>10</v>
      </c>
      <c r="BZ34">
        <f>IF('2NDGR'!BM42=0,"",'2NDGR'!BN42)</f>
        <v>3</v>
      </c>
      <c r="CA34">
        <f>IF('2NDGR'!BM42=0,"",'2NDGR'!BO42)</f>
        <v>2.5</v>
      </c>
      <c r="CB34" t="str">
        <f>IF('2NDGR'!BM42=0,"",'2NDGR'!BP42)</f>
        <v>NG</v>
      </c>
      <c r="CC34">
        <f>IF('2NDGR'!BM42=0,"",'2NDGR'!BQ42)</f>
        <v>0</v>
      </c>
      <c r="CD34">
        <f>IF('2NDGR'!BR42=0,0,'2NDGR'!BR42)</f>
        <v>40</v>
      </c>
      <c r="CE34">
        <f>IF('2NDGR'!BR42=0,"",'2NDGR'!BS42)</f>
        <v>25</v>
      </c>
      <c r="CF34">
        <f>IF('2NDGR'!BR42=0,"",'2NDGR'!BT42)</f>
        <v>2.5</v>
      </c>
      <c r="CG34" t="str">
        <f>IF('2NDGR'!BR42=0,"",'2NDGR'!BU42)</f>
        <v>B</v>
      </c>
      <c r="CH34">
        <f>IF('2NDGR'!BR42=0,"",'2NDGR'!BV42)</f>
        <v>2.8</v>
      </c>
      <c r="CI34">
        <f>IF('2NDGR'!BW42=0, "", '2NDGR'!BW42)</f>
        <v>28</v>
      </c>
      <c r="CJ34" t="str">
        <f>IF('2NDGR'!BW42=0, "", '2NDGR'!BZ42)</f>
        <v>NG</v>
      </c>
      <c r="CK34">
        <f>IF('2NDGR'!BW42=0, "", '2NDGR'!CA42)</f>
        <v>0</v>
      </c>
      <c r="CL34" t="str">
        <f t="shared" si="12"/>
        <v xml:space="preserve"> *</v>
      </c>
      <c r="CM34">
        <f t="shared" si="13"/>
        <v>208125</v>
      </c>
      <c r="CN34" t="str">
        <f t="shared" si="14"/>
        <v>GK</v>
      </c>
      <c r="CO34">
        <f>IF('2NDGR'!CB42=0,0,'2NDGR'!CB42)</f>
        <v>5</v>
      </c>
      <c r="CP34">
        <f>IF('2NDGR'!CB42=0, "", '2NDGR'!CC42)</f>
        <v>3</v>
      </c>
      <c r="CQ34">
        <f>IF('2NDGR'!CB42=0, "", '2NDGR'!CD42)</f>
        <v>2</v>
      </c>
      <c r="CR34" t="str">
        <f>IF('2NDGR'!CB42=0, "", '2NDGR'!CE42)</f>
        <v>B</v>
      </c>
      <c r="CS34">
        <f>IF('2NDGR'!CB42=0, "", '2NDGR'!CF42)</f>
        <v>2.8</v>
      </c>
      <c r="CT34">
        <f>IF('2NDGR'!CG42=0, 0, '2NDGR'!CG42)</f>
        <v>20</v>
      </c>
      <c r="CU34">
        <f>IF('2NDGR'!CG42=0, "", '2NDGR'!CH42)</f>
        <v>15</v>
      </c>
      <c r="CV34">
        <f>IF('2NDGR'!CG42=0, "", '2NDGR'!CI42)</f>
        <v>2</v>
      </c>
      <c r="CW34" t="str">
        <f>IF('2NDGR'!CG42=0, "", '2NDGR'!CJ42)</f>
        <v>B+</v>
      </c>
      <c r="CX34">
        <f>IF('2NDGR'!CG42=0, "", '2NDGR'!CK42)</f>
        <v>3.2</v>
      </c>
      <c r="CY34">
        <f>IF('2NDGR'!CL42=0, "", '2NDGR'!CL42)</f>
        <v>18</v>
      </c>
      <c r="CZ34" t="str">
        <f>IF('2NDGR'!CL42=0, "", '2NDGR'!CO42)</f>
        <v>B+</v>
      </c>
      <c r="DA34">
        <f>IF('2NDGR'!CL42=0, "", '2NDGR'!CP42)</f>
        <v>3.2</v>
      </c>
      <c r="DB34" t="str">
        <f t="shared" si="15"/>
        <v/>
      </c>
      <c r="DC34">
        <f t="shared" si="16"/>
        <v>208130</v>
      </c>
      <c r="DD34" t="str">
        <f t="shared" si="17"/>
        <v>ORAL</v>
      </c>
      <c r="DE34">
        <f>IF('2NDGR'!CQ42=0,0,'2NDGR'!CQ42)</f>
        <v>5</v>
      </c>
      <c r="DF34">
        <f>IF('2NDGR'!CQ42=0,"", '2NDGR'!CR42)</f>
        <v>3</v>
      </c>
      <c r="DG34">
        <f>IF('2NDGR'!CQ42=0,"", '2NDGR'!CS42)</f>
        <v>2</v>
      </c>
      <c r="DH34" t="str">
        <f>IF('2NDGR'!CQ42=0,"", '2NDGR'!CT42)</f>
        <v>B</v>
      </c>
      <c r="DI34">
        <f>IF('2NDGR'!CQ42=0,"", '2NDGR'!CU42)</f>
        <v>2.8</v>
      </c>
      <c r="DJ34">
        <f>IF('2NDGR'!CV42=0,0, '2NDGR'!CV42)</f>
        <v>20</v>
      </c>
      <c r="DK34">
        <f>IF('2NDGR'!CV42=0, "", '2NDGR'!CW42)</f>
        <v>15</v>
      </c>
      <c r="DL34">
        <f>IF('2NDGR'!CV42=0, "", '2NDGR'!CX42)</f>
        <v>2</v>
      </c>
      <c r="DM34" t="str">
        <f>IF('2NDGR'!CV42=0, "", '2NDGR'!CY42)</f>
        <v>B+</v>
      </c>
      <c r="DN34">
        <f>IF('2NDGR'!CV42=0, "", '2NDGR'!CZ42)</f>
        <v>3.2</v>
      </c>
      <c r="DO34">
        <f>IF('2NDGR'!DA42=0,"", '2NDGR'!DA42)</f>
        <v>18</v>
      </c>
      <c r="DP34" t="str">
        <f>IF('2NDGR'!DA42=0,"", '2NDGR'!DD42)</f>
        <v>B+</v>
      </c>
      <c r="DQ34">
        <f>IF('2NDGR'!DA42=0,"", '2NDGR'!DE42)</f>
        <v>3.2</v>
      </c>
      <c r="DR34" t="str">
        <f t="shared" si="18"/>
        <v/>
      </c>
      <c r="DS34">
        <f t="shared" si="19"/>
        <v>208135</v>
      </c>
      <c r="DT34" t="str">
        <f t="shared" si="26"/>
        <v>WORKSHEET</v>
      </c>
      <c r="DU34">
        <f>IF('2NDGR'!DF42=0,0, '2NDGR'!DF42)</f>
        <v>5</v>
      </c>
      <c r="DV34">
        <f>IF('2NDGR'!DF42=0,"", '2NDGR'!DG42)</f>
        <v>1</v>
      </c>
      <c r="DW34">
        <f>IF('2NDGR'!DF42=0,"",'2NDGR'!DH42)</f>
        <v>2</v>
      </c>
      <c r="DX34" t="str">
        <f>IF('2NDGR'!DF42=0,"",'2NDGR'!DI42)</f>
        <v>NG</v>
      </c>
      <c r="DY34">
        <f>IF('2NDGR'!DF42=0,"",'2NDGR'!DJ42)</f>
        <v>0</v>
      </c>
      <c r="DZ34">
        <f>IF('2NDGR'!DK42=0,0, '2NDGR'!DK42)</f>
        <v>20</v>
      </c>
      <c r="EA34">
        <f>IF('2NDGR'!DK42=0,"", '2NDGR'!DL42)</f>
        <v>15</v>
      </c>
      <c r="EB34">
        <f>IF('2NDGR'!DK42=0,"", '2NDGR'!DM42)</f>
        <v>2</v>
      </c>
      <c r="EC34" t="str">
        <f>IF('2NDGR'!DK42=0,"", '2NDGR'!DN42)</f>
        <v>B+</v>
      </c>
      <c r="ED34">
        <f>IF('2NDGR'!DK42=0,"", '2NDGR'!DO42)</f>
        <v>3.2</v>
      </c>
      <c r="EE34">
        <f>IF('2NDGR'!DP42=0,"", '2NDGR'!DP42)</f>
        <v>16</v>
      </c>
      <c r="EF34" t="str">
        <f>IF('2NDGR'!DP42=0,"", '2NDGR'!DS42)</f>
        <v>NG</v>
      </c>
      <c r="EG34">
        <f>IF('2NDGR'!DP42=0,"", '2NDGR'!DT42)</f>
        <v>0</v>
      </c>
      <c r="EH34" t="str">
        <f t="shared" si="20"/>
        <v xml:space="preserve"> *</v>
      </c>
      <c r="EI34" s="17">
        <f>'1STML'!AK42</f>
        <v>1724</v>
      </c>
      <c r="EJ34" s="17">
        <f>'1STML'!AL42</f>
        <v>265.23</v>
      </c>
      <c r="EK34" s="17" t="str">
        <f>'1STML'!AM42</f>
        <v>PASS</v>
      </c>
      <c r="EL34">
        <f>'1STML'!AN42</f>
        <v>12</v>
      </c>
      <c r="EM34" s="17">
        <f>'2NDGR'!DY42</f>
        <v>0</v>
      </c>
      <c r="EN34">
        <f>'2NDGR'!EA42</f>
        <v>23</v>
      </c>
      <c r="EO34">
        <f>'2NDGR'!EB42</f>
        <v>56</v>
      </c>
      <c r="EP34" t="str">
        <f t="shared" si="21"/>
        <v>NOT GRADED</v>
      </c>
      <c r="EQ34" t="str">
        <f t="shared" si="22"/>
        <v>0-35</v>
      </c>
    </row>
    <row r="35" spans="1:147">
      <c r="A35">
        <f>'1ST'!A44</f>
        <v>34</v>
      </c>
      <c r="B35" t="str">
        <f>'1ST'!B44</f>
        <v>ST0800033</v>
      </c>
      <c r="C35">
        <f>'1ST'!C44</f>
        <v>200305</v>
      </c>
      <c r="D35" t="str">
        <f>'1ST'!D44</f>
        <v>ANUSKA RAI</v>
      </c>
      <c r="E35">
        <f>SUB!$B$4</f>
        <v>35</v>
      </c>
      <c r="F35" t="str">
        <f>SUB!$B$5</f>
        <v>KG</v>
      </c>
      <c r="G35" s="24" t="str">
        <f t="shared" si="0"/>
        <v>SAGARMATHA</v>
      </c>
      <c r="H35" t="str">
        <f>SUB!$D$3</f>
        <v>SECOND TERMINAL EXAMINATION 2080</v>
      </c>
      <c r="I35" t="str">
        <f>STD!F36</f>
        <v>ENGLISH MEDIUM</v>
      </c>
      <c r="J35" s="7">
        <f>STD!R36</f>
        <v>0</v>
      </c>
      <c r="K35">
        <f t="shared" si="23"/>
        <v>208101</v>
      </c>
      <c r="L35" t="str">
        <f t="shared" si="24"/>
        <v>COMP. ENGLISH</v>
      </c>
      <c r="M35">
        <f>IF('2NDGR'!E43=0,0,'2NDGR'!E43)</f>
        <v>10</v>
      </c>
      <c r="N35">
        <f>IF('2NDGR'!E43=0,"",'2NDGR'!F43)</f>
        <v>5</v>
      </c>
      <c r="O35">
        <f>IF('2NDGR'!E43=0,"",'2NDGR'!G43)</f>
        <v>2.5</v>
      </c>
      <c r="P35" t="str">
        <f>IF('2NDGR'!E43=0,"",'2NDGR'!H43)</f>
        <v>C+</v>
      </c>
      <c r="Q35">
        <f>IF('2NDGR'!E43=0,"",'2NDGR'!I43)</f>
        <v>2.4</v>
      </c>
      <c r="R35">
        <f>IF('2NDGR'!J43=0,0,'2NDGR'!J43)</f>
        <v>40</v>
      </c>
      <c r="S35">
        <f>IF('2NDGR'!J43=0,"",'2NDGR'!K43)</f>
        <v>22</v>
      </c>
      <c r="T35">
        <f>IF('2NDGR'!J43=0,"",'2NDGR'!L43)</f>
        <v>2.5</v>
      </c>
      <c r="U35" t="str">
        <f>IF('2NDGR'!J43=0,"",'2NDGR'!M43)</f>
        <v>C+</v>
      </c>
      <c r="V35">
        <f>IF('2NDGR'!J43=0,"",'2NDGR'!N43)</f>
        <v>2.4</v>
      </c>
      <c r="W35">
        <f>IF('2NDGR'!O43=0,"",'2NDGR'!O43)</f>
        <v>27</v>
      </c>
      <c r="X35" t="str">
        <f>IF('2NDGR'!O43=0,"",'2NDGR'!R43)</f>
        <v>C+</v>
      </c>
      <c r="Y35">
        <f>IF('2NDGR'!O43=0,"",'2NDGR'!S43)</f>
        <v>2.4</v>
      </c>
      <c r="Z35" t="str">
        <f t="shared" si="25"/>
        <v/>
      </c>
      <c r="AA35">
        <f t="shared" si="1"/>
        <v>208105</v>
      </c>
      <c r="AB35" t="str">
        <f t="shared" si="2"/>
        <v>COMP. NEPALI</v>
      </c>
      <c r="AC35">
        <f>IF('2NDGR'!T43=0,0,'2NDGR'!T43)</f>
        <v>10</v>
      </c>
      <c r="AD35">
        <f>IF('2NDGR'!T43=0,"",'2NDGR'!U43)</f>
        <v>4</v>
      </c>
      <c r="AE35">
        <f>IF('2NDGR'!T43=0,"",'2NDGR'!V43)</f>
        <v>2.5</v>
      </c>
      <c r="AF35" t="str">
        <f>IF('2NDGR'!T43=0,"",'2NDGR'!W43)</f>
        <v>C</v>
      </c>
      <c r="AG35">
        <f>IF('2NDGR'!T43=0,"",'2NDGR'!X43)</f>
        <v>2</v>
      </c>
      <c r="AH35">
        <f>IF('2NDGR'!Y43=0,0,'2NDGR'!Y43)</f>
        <v>40</v>
      </c>
      <c r="AI35">
        <f>IF('2NDGR'!Y43=0,"",'2NDGR'!Z43)</f>
        <v>23</v>
      </c>
      <c r="AJ35">
        <f>IF('2NDGR'!Y43=0,"",'2NDGR'!AA43)</f>
        <v>2.5</v>
      </c>
      <c r="AK35" t="str">
        <f>IF('2NDGR'!Y43=0,"",'2NDGR'!AB43)</f>
        <v>C+</v>
      </c>
      <c r="AL35">
        <f>IF('2NDGR'!Y43=0,"",'2NDGR'!AC43)</f>
        <v>2.4</v>
      </c>
      <c r="AM35">
        <f>IF('2NDGR'!AD43=0,"",'2NDGR'!AD43)</f>
        <v>27</v>
      </c>
      <c r="AN35" t="str">
        <f>IF('2NDGR'!AD43=0,"",'2NDGR'!AG43)</f>
        <v>C+</v>
      </c>
      <c r="AO35">
        <f>IF('2NDGR'!AD43=0,"",'2NDGR'!AH43)</f>
        <v>2.4</v>
      </c>
      <c r="AP35" t="str">
        <f t="shared" si="3"/>
        <v/>
      </c>
      <c r="AQ35">
        <f t="shared" si="4"/>
        <v>208110</v>
      </c>
      <c r="AR35" t="str">
        <f t="shared" si="5"/>
        <v>COMP. MATHEMATICS</v>
      </c>
      <c r="AS35">
        <f>IF('2NDGR'!AI43=0,0,'2NDGR'!AI43)</f>
        <v>10</v>
      </c>
      <c r="AT35">
        <f>IF('2NDGR'!AI43=0,"",'2NDGR'!AJ43)</f>
        <v>1</v>
      </c>
      <c r="AU35">
        <f>IF('2NDGR'!AI43=0,"",'2NDGR'!AK43)</f>
        <v>2.5</v>
      </c>
      <c r="AV35" t="str">
        <f>IF('2NDGR'!AI43=0,"",'2NDGR'!AL43)</f>
        <v>NG</v>
      </c>
      <c r="AW35">
        <f>IF('2NDGR'!AI43=0,"",'2NDGR'!AM43)</f>
        <v>0</v>
      </c>
      <c r="AX35">
        <f>IF('2NDGR'!AN43=0,0,'2NDGR'!AN43)</f>
        <v>40</v>
      </c>
      <c r="AY35">
        <f>IF('2NDGR'!AN43=0,"",'2NDGR'!AO43)</f>
        <v>20</v>
      </c>
      <c r="AZ35">
        <f>IF('2NDGR'!AN43=0,"",'2NDGR'!AP43)</f>
        <v>2.5</v>
      </c>
      <c r="BA35" t="str">
        <f>IF('2NDGR'!AN43=0,"",'2NDGR'!AQ43)</f>
        <v>C+</v>
      </c>
      <c r="BB35">
        <f>IF('2NDGR'!AN43=0,"",'2NDGR'!AR43)</f>
        <v>2.4</v>
      </c>
      <c r="BC35">
        <f>IF('2NDGR'!AS43=0,"",'2NDGR'!AS43)</f>
        <v>21</v>
      </c>
      <c r="BD35" t="str">
        <f>IF('2NDGR'!AS43=0,"",'2NDGR'!AV43)</f>
        <v>NG</v>
      </c>
      <c r="BE35">
        <f>IF('2NDGR'!AS43=0,"",'2NDGR'!AW43)</f>
        <v>0</v>
      </c>
      <c r="BF35" t="str">
        <f t="shared" si="6"/>
        <v xml:space="preserve"> *</v>
      </c>
      <c r="BG35">
        <f t="shared" si="7"/>
        <v>208115</v>
      </c>
      <c r="BH35" t="str">
        <f t="shared" si="8"/>
        <v>SCIENCE AND TECHNOLOGY</v>
      </c>
      <c r="BI35">
        <f>IF('2NDGR'!AX43=0,0,'2NDGR'!AX43)</f>
        <v>10</v>
      </c>
      <c r="BJ35">
        <f>IF('2NDGR'!AX43=0,"",'2NDGR'!AY43)</f>
        <v>4</v>
      </c>
      <c r="BK35">
        <f>IF('2NDGR'!AX43=0,"",'2NDGR'!AZ43)</f>
        <v>2.5</v>
      </c>
      <c r="BL35" t="str">
        <f>IF('2NDGR'!AX43=0,"",'2NDGR'!BA43)</f>
        <v>C</v>
      </c>
      <c r="BM35">
        <f>IF('2NDGR'!AX43=0,"",'2NDGR'!BB43)</f>
        <v>2</v>
      </c>
      <c r="BN35">
        <f>IF('2NDGR'!BC43=0,0,'2NDGR'!BC43)</f>
        <v>40</v>
      </c>
      <c r="BO35">
        <f>IF('2NDGR'!BC43=0,"",'2NDGR'!BD43)</f>
        <v>20</v>
      </c>
      <c r="BP35">
        <f>IF('2NDGR'!BC43=0,"",'2NDGR'!BE43)</f>
        <v>2.5</v>
      </c>
      <c r="BQ35" t="str">
        <f>IF('2NDGR'!BC43=0,"",'2NDGR'!BF43)</f>
        <v>C+</v>
      </c>
      <c r="BR35">
        <f>IF('2NDGR'!BC43=0,"",'2NDGR'!BG43)</f>
        <v>2.4</v>
      </c>
      <c r="BS35">
        <f>IF('2NDGR'!BH43=0,"",'2NDGR'!BH43)</f>
        <v>24</v>
      </c>
      <c r="BT35" t="str">
        <f>IF('2NDGR'!BH43=0,"",'2NDGR'!BK43)</f>
        <v>C</v>
      </c>
      <c r="BU35">
        <f>IF('2NDGR'!BH43=0,"",'2NDGR'!BL43)</f>
        <v>2</v>
      </c>
      <c r="BV35" t="str">
        <f t="shared" si="9"/>
        <v/>
      </c>
      <c r="BW35">
        <f t="shared" si="10"/>
        <v>208120</v>
      </c>
      <c r="BX35" t="str">
        <f t="shared" si="11"/>
        <v>SOCIAL STUDIES</v>
      </c>
      <c r="BY35">
        <f>IF('2NDGR'!BM43=0,0,'2NDGR'!BM43)</f>
        <v>10</v>
      </c>
      <c r="BZ35">
        <f>IF('2NDGR'!BM43=0,"",'2NDGR'!BN43)</f>
        <v>1</v>
      </c>
      <c r="CA35">
        <f>IF('2NDGR'!BM43=0,"",'2NDGR'!BO43)</f>
        <v>2.5</v>
      </c>
      <c r="CB35" t="str">
        <f>IF('2NDGR'!BM43=0,"",'2NDGR'!BP43)</f>
        <v>NG</v>
      </c>
      <c r="CC35">
        <f>IF('2NDGR'!BM43=0,"",'2NDGR'!BQ43)</f>
        <v>0</v>
      </c>
      <c r="CD35">
        <f>IF('2NDGR'!BR43=0,0,'2NDGR'!BR43)</f>
        <v>40</v>
      </c>
      <c r="CE35">
        <f>IF('2NDGR'!BR43=0,"",'2NDGR'!BS43)</f>
        <v>23</v>
      </c>
      <c r="CF35">
        <f>IF('2NDGR'!BR43=0,"",'2NDGR'!BT43)</f>
        <v>2.5</v>
      </c>
      <c r="CG35" t="str">
        <f>IF('2NDGR'!BR43=0,"",'2NDGR'!BU43)</f>
        <v>C+</v>
      </c>
      <c r="CH35">
        <f>IF('2NDGR'!BR43=0,"",'2NDGR'!BV43)</f>
        <v>2.4</v>
      </c>
      <c r="CI35">
        <f>IF('2NDGR'!BW43=0, "", '2NDGR'!BW43)</f>
        <v>24</v>
      </c>
      <c r="CJ35" t="str">
        <f>IF('2NDGR'!BW43=0, "", '2NDGR'!BZ43)</f>
        <v>NG</v>
      </c>
      <c r="CK35">
        <f>IF('2NDGR'!BW43=0, "", '2NDGR'!CA43)</f>
        <v>0</v>
      </c>
      <c r="CL35" t="str">
        <f t="shared" si="12"/>
        <v xml:space="preserve"> *</v>
      </c>
      <c r="CM35">
        <f t="shared" si="13"/>
        <v>208125</v>
      </c>
      <c r="CN35" t="str">
        <f t="shared" si="14"/>
        <v>GK</v>
      </c>
      <c r="CO35">
        <f>IF('2NDGR'!CB43=0,0,'2NDGR'!CB43)</f>
        <v>5</v>
      </c>
      <c r="CP35">
        <f>IF('2NDGR'!CB43=0, "", '2NDGR'!CC43)</f>
        <v>3</v>
      </c>
      <c r="CQ35">
        <f>IF('2NDGR'!CB43=0, "", '2NDGR'!CD43)</f>
        <v>2</v>
      </c>
      <c r="CR35" t="str">
        <f>IF('2NDGR'!CB43=0, "", '2NDGR'!CE43)</f>
        <v>B</v>
      </c>
      <c r="CS35">
        <f>IF('2NDGR'!CB43=0, "", '2NDGR'!CF43)</f>
        <v>2.8</v>
      </c>
      <c r="CT35">
        <f>IF('2NDGR'!CG43=0, 0, '2NDGR'!CG43)</f>
        <v>20</v>
      </c>
      <c r="CU35">
        <f>IF('2NDGR'!CG43=0, "", '2NDGR'!CH43)</f>
        <v>12</v>
      </c>
      <c r="CV35">
        <f>IF('2NDGR'!CG43=0, "", '2NDGR'!CI43)</f>
        <v>2</v>
      </c>
      <c r="CW35" t="str">
        <f>IF('2NDGR'!CG43=0, "", '2NDGR'!CJ43)</f>
        <v>B</v>
      </c>
      <c r="CX35">
        <f>IF('2NDGR'!CG43=0, "", '2NDGR'!CK43)</f>
        <v>2.8</v>
      </c>
      <c r="CY35">
        <f>IF('2NDGR'!CL43=0, "", '2NDGR'!CL43)</f>
        <v>15</v>
      </c>
      <c r="CZ35" t="str">
        <f>IF('2NDGR'!CL43=0, "", '2NDGR'!CO43)</f>
        <v>B</v>
      </c>
      <c r="DA35">
        <f>IF('2NDGR'!CL43=0, "", '2NDGR'!CP43)</f>
        <v>2.8</v>
      </c>
      <c r="DB35" t="str">
        <f t="shared" si="15"/>
        <v/>
      </c>
      <c r="DC35">
        <f t="shared" si="16"/>
        <v>208130</v>
      </c>
      <c r="DD35" t="str">
        <f t="shared" si="17"/>
        <v>ORAL</v>
      </c>
      <c r="DE35">
        <f>IF('2NDGR'!CQ43=0,0,'2NDGR'!CQ43)</f>
        <v>5</v>
      </c>
      <c r="DF35">
        <f>IF('2NDGR'!CQ43=0,"", '2NDGR'!CR43)</f>
        <v>3</v>
      </c>
      <c r="DG35">
        <f>IF('2NDGR'!CQ43=0,"", '2NDGR'!CS43)</f>
        <v>2</v>
      </c>
      <c r="DH35" t="str">
        <f>IF('2NDGR'!CQ43=0,"", '2NDGR'!CT43)</f>
        <v>B</v>
      </c>
      <c r="DI35">
        <f>IF('2NDGR'!CQ43=0,"", '2NDGR'!CU43)</f>
        <v>2.8</v>
      </c>
      <c r="DJ35">
        <f>IF('2NDGR'!CV43=0,0, '2NDGR'!CV43)</f>
        <v>20</v>
      </c>
      <c r="DK35">
        <f>IF('2NDGR'!CV43=0, "", '2NDGR'!CW43)</f>
        <v>12</v>
      </c>
      <c r="DL35">
        <f>IF('2NDGR'!CV43=0, "", '2NDGR'!CX43)</f>
        <v>2</v>
      </c>
      <c r="DM35" t="str">
        <f>IF('2NDGR'!CV43=0, "", '2NDGR'!CY43)</f>
        <v>B</v>
      </c>
      <c r="DN35">
        <f>IF('2NDGR'!CV43=0, "", '2NDGR'!CZ43)</f>
        <v>2.8</v>
      </c>
      <c r="DO35">
        <f>IF('2NDGR'!DA43=0,"", '2NDGR'!DA43)</f>
        <v>15</v>
      </c>
      <c r="DP35" t="str">
        <f>IF('2NDGR'!DA43=0,"", '2NDGR'!DD43)</f>
        <v>B</v>
      </c>
      <c r="DQ35">
        <f>IF('2NDGR'!DA43=0,"", '2NDGR'!DE43)</f>
        <v>2.8</v>
      </c>
      <c r="DR35" t="str">
        <f t="shared" si="18"/>
        <v/>
      </c>
      <c r="DS35">
        <f t="shared" si="19"/>
        <v>208135</v>
      </c>
      <c r="DT35" t="str">
        <f t="shared" si="26"/>
        <v>WORKSHEET</v>
      </c>
      <c r="DU35">
        <f>IF('2NDGR'!DF43=0,0, '2NDGR'!DF43)</f>
        <v>5</v>
      </c>
      <c r="DV35">
        <f>IF('2NDGR'!DF43=0,"", '2NDGR'!DG43)</f>
        <v>2</v>
      </c>
      <c r="DW35">
        <f>IF('2NDGR'!DF43=0,"",'2NDGR'!DH43)</f>
        <v>2</v>
      </c>
      <c r="DX35" t="str">
        <f>IF('2NDGR'!DF43=0,"",'2NDGR'!DI43)</f>
        <v>C</v>
      </c>
      <c r="DY35">
        <f>IF('2NDGR'!DF43=0,"",'2NDGR'!DJ43)</f>
        <v>2</v>
      </c>
      <c r="DZ35">
        <f>IF('2NDGR'!DK43=0,0, '2NDGR'!DK43)</f>
        <v>20</v>
      </c>
      <c r="EA35">
        <f>IF('2NDGR'!DK43=0,"", '2NDGR'!DL43)</f>
        <v>12</v>
      </c>
      <c r="EB35">
        <f>IF('2NDGR'!DK43=0,"", '2NDGR'!DM43)</f>
        <v>2</v>
      </c>
      <c r="EC35" t="str">
        <f>IF('2NDGR'!DK43=0,"", '2NDGR'!DN43)</f>
        <v>B</v>
      </c>
      <c r="ED35">
        <f>IF('2NDGR'!DK43=0,"", '2NDGR'!DO43)</f>
        <v>2.8</v>
      </c>
      <c r="EE35">
        <f>IF('2NDGR'!DP43=0,"", '2NDGR'!DP43)</f>
        <v>14</v>
      </c>
      <c r="EF35" t="str">
        <f>IF('2NDGR'!DP43=0,"", '2NDGR'!DS43)</f>
        <v>C+</v>
      </c>
      <c r="EG35">
        <f>IF('2NDGR'!DP43=0,"", '2NDGR'!DT43)</f>
        <v>2.4</v>
      </c>
      <c r="EH35" t="str">
        <f t="shared" si="20"/>
        <v/>
      </c>
      <c r="EI35" s="17">
        <f>'1STML'!AK43</f>
        <v>1848</v>
      </c>
      <c r="EJ35" s="17">
        <f>'1STML'!AL43</f>
        <v>284.31</v>
      </c>
      <c r="EK35" s="17" t="str">
        <f>'1STML'!AM43</f>
        <v>PASS</v>
      </c>
      <c r="EL35">
        <f>'1STML'!AN43</f>
        <v>5</v>
      </c>
      <c r="EM35" s="17">
        <f>'2NDGR'!DY43</f>
        <v>0</v>
      </c>
      <c r="EN35">
        <f>'2NDGR'!EA43</f>
        <v>23</v>
      </c>
      <c r="EO35">
        <f>'2NDGR'!EB43</f>
        <v>54</v>
      </c>
      <c r="EP35" t="str">
        <f t="shared" si="21"/>
        <v>NOT GRADED</v>
      </c>
      <c r="EQ35" t="str">
        <f t="shared" si="22"/>
        <v>0-35</v>
      </c>
    </row>
    <row r="36" spans="1:147">
      <c r="A36">
        <f>'1ST'!A45</f>
        <v>35</v>
      </c>
      <c r="B36" t="str">
        <f>'1ST'!B45</f>
        <v>ST0790123</v>
      </c>
      <c r="C36">
        <f>'1ST'!C45</f>
        <v>200306</v>
      </c>
      <c r="D36" t="str">
        <f>'1ST'!D45</f>
        <v>BHASKAR KATWAL</v>
      </c>
      <c r="E36">
        <f>SUB!$B$4</f>
        <v>35</v>
      </c>
      <c r="F36" t="str">
        <f>SUB!$B$5</f>
        <v>KG</v>
      </c>
      <c r="G36" s="24" t="str">
        <f t="shared" si="0"/>
        <v>SAGARMATHA</v>
      </c>
      <c r="H36" t="str">
        <f>SUB!$D$3</f>
        <v>SECOND TERMINAL EXAMINATION 2080</v>
      </c>
      <c r="I36" t="str">
        <f>STD!F37</f>
        <v>ENGLISH MEDIUM</v>
      </c>
      <c r="J36" s="7">
        <f>STD!R37</f>
        <v>0</v>
      </c>
      <c r="K36">
        <f t="shared" si="23"/>
        <v>208101</v>
      </c>
      <c r="L36" t="str">
        <f t="shared" si="24"/>
        <v>COMP. ENGLISH</v>
      </c>
      <c r="M36">
        <f>IF('2NDGR'!E44=0,0,'2NDGR'!E44)</f>
        <v>10</v>
      </c>
      <c r="N36">
        <f>IF('2NDGR'!E44=0,"",'2NDGR'!F44)</f>
        <v>5</v>
      </c>
      <c r="O36">
        <f>IF('2NDGR'!E44=0,"",'2NDGR'!G44)</f>
        <v>2.5</v>
      </c>
      <c r="P36" t="str">
        <f>IF('2NDGR'!E44=0,"",'2NDGR'!H44)</f>
        <v>C+</v>
      </c>
      <c r="Q36">
        <f>IF('2NDGR'!E44=0,"",'2NDGR'!I44)</f>
        <v>2.4</v>
      </c>
      <c r="R36">
        <f>IF('2NDGR'!J44=0,0,'2NDGR'!J44)</f>
        <v>40</v>
      </c>
      <c r="S36">
        <f>IF('2NDGR'!J44=0,"",'2NDGR'!K44)</f>
        <v>22</v>
      </c>
      <c r="T36">
        <f>IF('2NDGR'!J44=0,"",'2NDGR'!L44)</f>
        <v>2.5</v>
      </c>
      <c r="U36" t="str">
        <f>IF('2NDGR'!J44=0,"",'2NDGR'!M44)</f>
        <v>C+</v>
      </c>
      <c r="V36">
        <f>IF('2NDGR'!J44=0,"",'2NDGR'!N44)</f>
        <v>2.4</v>
      </c>
      <c r="W36">
        <f>IF('2NDGR'!O44=0,"",'2NDGR'!O44)</f>
        <v>27</v>
      </c>
      <c r="X36" t="str">
        <f>IF('2NDGR'!O44=0,"",'2NDGR'!R44)</f>
        <v>C+</v>
      </c>
      <c r="Y36">
        <f>IF('2NDGR'!O44=0,"",'2NDGR'!S44)</f>
        <v>2.4</v>
      </c>
      <c r="Z36" t="str">
        <f t="shared" si="25"/>
        <v/>
      </c>
      <c r="AA36">
        <f t="shared" si="1"/>
        <v>208105</v>
      </c>
      <c r="AB36" t="str">
        <f t="shared" si="2"/>
        <v>COMP. NEPALI</v>
      </c>
      <c r="AC36">
        <f>IF('2NDGR'!T44=0,0,'2NDGR'!T44)</f>
        <v>10</v>
      </c>
      <c r="AD36">
        <f>IF('2NDGR'!T44=0,"",'2NDGR'!U44)</f>
        <v>5</v>
      </c>
      <c r="AE36">
        <f>IF('2NDGR'!T44=0,"",'2NDGR'!V44)</f>
        <v>2.5</v>
      </c>
      <c r="AF36" t="str">
        <f>IF('2NDGR'!T44=0,"",'2NDGR'!W44)</f>
        <v>C+</v>
      </c>
      <c r="AG36">
        <f>IF('2NDGR'!T44=0,"",'2NDGR'!X44)</f>
        <v>2.4</v>
      </c>
      <c r="AH36">
        <f>IF('2NDGR'!Y44=0,0,'2NDGR'!Y44)</f>
        <v>40</v>
      </c>
      <c r="AI36">
        <f>IF('2NDGR'!Y44=0,"",'2NDGR'!Z44)</f>
        <v>23</v>
      </c>
      <c r="AJ36">
        <f>IF('2NDGR'!Y44=0,"",'2NDGR'!AA44)</f>
        <v>2.5</v>
      </c>
      <c r="AK36" t="str">
        <f>IF('2NDGR'!Y44=0,"",'2NDGR'!AB44)</f>
        <v>C+</v>
      </c>
      <c r="AL36">
        <f>IF('2NDGR'!Y44=0,"",'2NDGR'!AC44)</f>
        <v>2.4</v>
      </c>
      <c r="AM36">
        <f>IF('2NDGR'!AD44=0,"",'2NDGR'!AD44)</f>
        <v>28</v>
      </c>
      <c r="AN36" t="str">
        <f>IF('2NDGR'!AD44=0,"",'2NDGR'!AG44)</f>
        <v>C+</v>
      </c>
      <c r="AO36">
        <f>IF('2NDGR'!AD44=0,"",'2NDGR'!AH44)</f>
        <v>2.4</v>
      </c>
      <c r="AP36" t="str">
        <f t="shared" si="3"/>
        <v/>
      </c>
      <c r="AQ36">
        <f t="shared" si="4"/>
        <v>208110</v>
      </c>
      <c r="AR36" t="str">
        <f t="shared" si="5"/>
        <v>COMP. MATHEMATICS</v>
      </c>
      <c r="AS36">
        <f>IF('2NDGR'!AI44=0,0,'2NDGR'!AI44)</f>
        <v>10</v>
      </c>
      <c r="AT36">
        <f>IF('2NDGR'!AI44=0,"",'2NDGR'!AJ44)</f>
        <v>3</v>
      </c>
      <c r="AU36">
        <f>IF('2NDGR'!AI44=0,"",'2NDGR'!AK44)</f>
        <v>2.5</v>
      </c>
      <c r="AV36" t="str">
        <f>IF('2NDGR'!AI44=0,"",'2NDGR'!AL44)</f>
        <v>NG</v>
      </c>
      <c r="AW36">
        <f>IF('2NDGR'!AI44=0,"",'2NDGR'!AM44)</f>
        <v>0</v>
      </c>
      <c r="AX36">
        <f>IF('2NDGR'!AN44=0,0,'2NDGR'!AN44)</f>
        <v>40</v>
      </c>
      <c r="AY36">
        <f>IF('2NDGR'!AN44=0,"",'2NDGR'!AO44)</f>
        <v>20</v>
      </c>
      <c r="AZ36">
        <f>IF('2NDGR'!AN44=0,"",'2NDGR'!AP44)</f>
        <v>2.5</v>
      </c>
      <c r="BA36" t="str">
        <f>IF('2NDGR'!AN44=0,"",'2NDGR'!AQ44)</f>
        <v>C+</v>
      </c>
      <c r="BB36">
        <f>IF('2NDGR'!AN44=0,"",'2NDGR'!AR44)</f>
        <v>2.4</v>
      </c>
      <c r="BC36">
        <f>IF('2NDGR'!AS44=0,"",'2NDGR'!AS44)</f>
        <v>23</v>
      </c>
      <c r="BD36" t="str">
        <f>IF('2NDGR'!AS44=0,"",'2NDGR'!AV44)</f>
        <v>NG</v>
      </c>
      <c r="BE36">
        <f>IF('2NDGR'!AS44=0,"",'2NDGR'!AW44)</f>
        <v>0</v>
      </c>
      <c r="BF36" t="str">
        <f t="shared" si="6"/>
        <v xml:space="preserve"> *</v>
      </c>
      <c r="BG36">
        <f t="shared" si="7"/>
        <v>208115</v>
      </c>
      <c r="BH36" t="str">
        <f t="shared" si="8"/>
        <v>SCIENCE AND TECHNOLOGY</v>
      </c>
      <c r="BI36">
        <f>IF('2NDGR'!AX44=0,0,'2NDGR'!AX44)</f>
        <v>10</v>
      </c>
      <c r="BJ36">
        <f>IF('2NDGR'!AX44=0,"",'2NDGR'!AY44)</f>
        <v>6</v>
      </c>
      <c r="BK36">
        <f>IF('2NDGR'!AX44=0,"",'2NDGR'!AZ44)</f>
        <v>2.5</v>
      </c>
      <c r="BL36" t="str">
        <f>IF('2NDGR'!AX44=0,"",'2NDGR'!BA44)</f>
        <v>B</v>
      </c>
      <c r="BM36">
        <f>IF('2NDGR'!AX44=0,"",'2NDGR'!BB44)</f>
        <v>2.8</v>
      </c>
      <c r="BN36">
        <f>IF('2NDGR'!BC44=0,0,'2NDGR'!BC44)</f>
        <v>40</v>
      </c>
      <c r="BO36">
        <f>IF('2NDGR'!BC44=0,"",'2NDGR'!BD44)</f>
        <v>21</v>
      </c>
      <c r="BP36">
        <f>IF('2NDGR'!BC44=0,"",'2NDGR'!BE44)</f>
        <v>2.5</v>
      </c>
      <c r="BQ36" t="str">
        <f>IF('2NDGR'!BC44=0,"",'2NDGR'!BF44)</f>
        <v>C+</v>
      </c>
      <c r="BR36">
        <f>IF('2NDGR'!BC44=0,"",'2NDGR'!BG44)</f>
        <v>2.4</v>
      </c>
      <c r="BS36">
        <f>IF('2NDGR'!BH44=0,"",'2NDGR'!BH44)</f>
        <v>27</v>
      </c>
      <c r="BT36" t="str">
        <f>IF('2NDGR'!BH44=0,"",'2NDGR'!BK44)</f>
        <v>C+</v>
      </c>
      <c r="BU36">
        <f>IF('2NDGR'!BH44=0,"",'2NDGR'!BL44)</f>
        <v>2.4</v>
      </c>
      <c r="BV36" t="str">
        <f t="shared" si="9"/>
        <v/>
      </c>
      <c r="BW36">
        <f t="shared" si="10"/>
        <v>208120</v>
      </c>
      <c r="BX36" t="str">
        <f t="shared" si="11"/>
        <v>SOCIAL STUDIES</v>
      </c>
      <c r="BY36">
        <f>IF('2NDGR'!BM44=0,0,'2NDGR'!BM44)</f>
        <v>10</v>
      </c>
      <c r="BZ36">
        <f>IF('2NDGR'!BM44=0,"",'2NDGR'!BN44)</f>
        <v>4</v>
      </c>
      <c r="CA36">
        <f>IF('2NDGR'!BM44=0,"",'2NDGR'!BO44)</f>
        <v>2.5</v>
      </c>
      <c r="CB36" t="str">
        <f>IF('2NDGR'!BM44=0,"",'2NDGR'!BP44)</f>
        <v>C</v>
      </c>
      <c r="CC36">
        <f>IF('2NDGR'!BM44=0,"",'2NDGR'!BQ44)</f>
        <v>2</v>
      </c>
      <c r="CD36">
        <f>IF('2NDGR'!BR44=0,0,'2NDGR'!BR44)</f>
        <v>40</v>
      </c>
      <c r="CE36">
        <f>IF('2NDGR'!BR44=0,"",'2NDGR'!BS44)</f>
        <v>23</v>
      </c>
      <c r="CF36">
        <f>IF('2NDGR'!BR44=0,"",'2NDGR'!BT44)</f>
        <v>2.5</v>
      </c>
      <c r="CG36" t="str">
        <f>IF('2NDGR'!BR44=0,"",'2NDGR'!BU44)</f>
        <v>C+</v>
      </c>
      <c r="CH36">
        <f>IF('2NDGR'!BR44=0,"",'2NDGR'!BV44)</f>
        <v>2.4</v>
      </c>
      <c r="CI36">
        <f>IF('2NDGR'!BW44=0, "", '2NDGR'!BW44)</f>
        <v>27</v>
      </c>
      <c r="CJ36" t="str">
        <f>IF('2NDGR'!BW44=0, "", '2NDGR'!BZ44)</f>
        <v>C+</v>
      </c>
      <c r="CK36">
        <f>IF('2NDGR'!BW44=0, "", '2NDGR'!CA44)</f>
        <v>2.4</v>
      </c>
      <c r="CL36" t="str">
        <f t="shared" si="12"/>
        <v/>
      </c>
      <c r="CM36">
        <f t="shared" si="13"/>
        <v>208125</v>
      </c>
      <c r="CN36" t="str">
        <f t="shared" si="14"/>
        <v>GK</v>
      </c>
      <c r="CO36">
        <f>IF('2NDGR'!CB44=0,0,'2NDGR'!CB44)</f>
        <v>5</v>
      </c>
      <c r="CP36">
        <f>IF('2NDGR'!CB44=0, "", '2NDGR'!CC44)</f>
        <v>4</v>
      </c>
      <c r="CQ36">
        <f>IF('2NDGR'!CB44=0, "", '2NDGR'!CD44)</f>
        <v>2</v>
      </c>
      <c r="CR36" t="str">
        <f>IF('2NDGR'!CB44=0, "", '2NDGR'!CE44)</f>
        <v>A</v>
      </c>
      <c r="CS36">
        <f>IF('2NDGR'!CB44=0, "", '2NDGR'!CF44)</f>
        <v>3.6</v>
      </c>
      <c r="CT36">
        <f>IF('2NDGR'!CG44=0, 0, '2NDGR'!CG44)</f>
        <v>20</v>
      </c>
      <c r="CU36">
        <f>IF('2NDGR'!CG44=0, "", '2NDGR'!CH44)</f>
        <v>18</v>
      </c>
      <c r="CV36">
        <f>IF('2NDGR'!CG44=0, "", '2NDGR'!CI44)</f>
        <v>2</v>
      </c>
      <c r="CW36" t="str">
        <f>IF('2NDGR'!CG44=0, "", '2NDGR'!CJ44)</f>
        <v>A+</v>
      </c>
      <c r="CX36">
        <f>IF('2NDGR'!CG44=0, "", '2NDGR'!CK44)</f>
        <v>4</v>
      </c>
      <c r="CY36">
        <f>IF('2NDGR'!CL44=0, "", '2NDGR'!CL44)</f>
        <v>22</v>
      </c>
      <c r="CZ36" t="str">
        <f>IF('2NDGR'!CL44=0, "", '2NDGR'!CO44)</f>
        <v>A</v>
      </c>
      <c r="DA36">
        <f>IF('2NDGR'!CL44=0, "", '2NDGR'!CP44)</f>
        <v>3.6</v>
      </c>
      <c r="DB36" t="str">
        <f t="shared" si="15"/>
        <v/>
      </c>
      <c r="DC36">
        <f t="shared" si="16"/>
        <v>208130</v>
      </c>
      <c r="DD36" t="str">
        <f t="shared" si="17"/>
        <v>ORAL</v>
      </c>
      <c r="DE36">
        <f>IF('2NDGR'!CQ44=0,0,'2NDGR'!CQ44)</f>
        <v>5</v>
      </c>
      <c r="DF36">
        <f>IF('2NDGR'!CQ44=0,"", '2NDGR'!CR44)</f>
        <v>4</v>
      </c>
      <c r="DG36">
        <f>IF('2NDGR'!CQ44=0,"", '2NDGR'!CS44)</f>
        <v>2</v>
      </c>
      <c r="DH36" t="str">
        <f>IF('2NDGR'!CQ44=0,"", '2NDGR'!CT44)</f>
        <v>A</v>
      </c>
      <c r="DI36">
        <f>IF('2NDGR'!CQ44=0,"", '2NDGR'!CU44)</f>
        <v>3.6</v>
      </c>
      <c r="DJ36">
        <f>IF('2NDGR'!CV44=0,0, '2NDGR'!CV44)</f>
        <v>20</v>
      </c>
      <c r="DK36">
        <f>IF('2NDGR'!CV44=0, "", '2NDGR'!CW44)</f>
        <v>18</v>
      </c>
      <c r="DL36">
        <f>IF('2NDGR'!CV44=0, "", '2NDGR'!CX44)</f>
        <v>2</v>
      </c>
      <c r="DM36" t="str">
        <f>IF('2NDGR'!CV44=0, "", '2NDGR'!CY44)</f>
        <v>A+</v>
      </c>
      <c r="DN36">
        <f>IF('2NDGR'!CV44=0, "", '2NDGR'!CZ44)</f>
        <v>4</v>
      </c>
      <c r="DO36">
        <f>IF('2NDGR'!DA44=0,"", '2NDGR'!DA44)</f>
        <v>22</v>
      </c>
      <c r="DP36" t="str">
        <f>IF('2NDGR'!DA44=0,"", '2NDGR'!DD44)</f>
        <v>A</v>
      </c>
      <c r="DQ36">
        <f>IF('2NDGR'!DA44=0,"", '2NDGR'!DE44)</f>
        <v>3.6</v>
      </c>
      <c r="DR36" t="str">
        <f t="shared" si="18"/>
        <v/>
      </c>
      <c r="DS36">
        <f t="shared" si="19"/>
        <v>208135</v>
      </c>
      <c r="DT36" t="str">
        <f t="shared" si="26"/>
        <v>WORKSHEET</v>
      </c>
      <c r="DU36">
        <f>IF('2NDGR'!DF44=0,0, '2NDGR'!DF44)</f>
        <v>5</v>
      </c>
      <c r="DV36">
        <f>IF('2NDGR'!DF44=0,"", '2NDGR'!DG44)</f>
        <v>2</v>
      </c>
      <c r="DW36">
        <f>IF('2NDGR'!DF44=0,"",'2NDGR'!DH44)</f>
        <v>2</v>
      </c>
      <c r="DX36" t="str">
        <f>IF('2NDGR'!DF44=0,"",'2NDGR'!DI44)</f>
        <v>C</v>
      </c>
      <c r="DY36">
        <f>IF('2NDGR'!DF44=0,"",'2NDGR'!DJ44)</f>
        <v>2</v>
      </c>
      <c r="DZ36">
        <f>IF('2NDGR'!DK44=0,0, '2NDGR'!DK44)</f>
        <v>20</v>
      </c>
      <c r="EA36">
        <f>IF('2NDGR'!DK44=0,"", '2NDGR'!DL44)</f>
        <v>18</v>
      </c>
      <c r="EB36">
        <f>IF('2NDGR'!DK44=0,"", '2NDGR'!DM44)</f>
        <v>2</v>
      </c>
      <c r="EC36" t="str">
        <f>IF('2NDGR'!DK44=0,"", '2NDGR'!DN44)</f>
        <v>A+</v>
      </c>
      <c r="ED36">
        <f>IF('2NDGR'!DK44=0,"", '2NDGR'!DO44)</f>
        <v>4</v>
      </c>
      <c r="EE36">
        <f>IF('2NDGR'!DP44=0,"", '2NDGR'!DP44)</f>
        <v>20</v>
      </c>
      <c r="EF36" t="str">
        <f>IF('2NDGR'!DP44=0,"", '2NDGR'!DS44)</f>
        <v>A</v>
      </c>
      <c r="EG36">
        <f>IF('2NDGR'!DP44=0,"", '2NDGR'!DT44)</f>
        <v>3.6</v>
      </c>
      <c r="EH36" t="str">
        <f t="shared" si="20"/>
        <v/>
      </c>
      <c r="EI36" s="17">
        <f>'1STML'!AK44</f>
        <v>1416</v>
      </c>
      <c r="EJ36" s="17">
        <f>'1STML'!AL44</f>
        <v>217.85</v>
      </c>
      <c r="EK36" s="17" t="str">
        <f>'1STML'!AM44</f>
        <v>PASS</v>
      </c>
      <c r="EL36">
        <f>'1STML'!AN44</f>
        <v>21</v>
      </c>
      <c r="EM36" s="17">
        <f>'2NDGR'!DY44</f>
        <v>0</v>
      </c>
      <c r="EN36">
        <f>'2NDGR'!EA44</f>
        <v>23</v>
      </c>
      <c r="EO36">
        <f>'2NDGR'!EB44</f>
        <v>56</v>
      </c>
      <c r="EP36" t="str">
        <f t="shared" si="21"/>
        <v>NOT GRADED</v>
      </c>
      <c r="EQ36" t="str">
        <f t="shared" si="22"/>
        <v>0-35</v>
      </c>
    </row>
    <row r="37" spans="1:147">
      <c r="A37">
        <f>'1ST'!A46</f>
        <v>36</v>
      </c>
      <c r="B37" t="str">
        <f>'1ST'!B46</f>
        <v>ST0800446</v>
      </c>
      <c r="C37">
        <f>'1ST'!C46</f>
        <v>200307</v>
      </c>
      <c r="D37" t="str">
        <f>'1ST'!D46</f>
        <v>DESAN RAI</v>
      </c>
      <c r="E37">
        <f>SUB!$B$4</f>
        <v>35</v>
      </c>
      <c r="F37" t="str">
        <f>SUB!$B$5</f>
        <v>KG</v>
      </c>
      <c r="G37" s="24" t="str">
        <f t="shared" si="0"/>
        <v>SAGARMATHA</v>
      </c>
      <c r="H37" t="str">
        <f>SUB!$D$3</f>
        <v>SECOND TERMINAL EXAMINATION 2080</v>
      </c>
      <c r="I37" t="str">
        <f>STD!F38</f>
        <v>ENGLISH MEDIUM</v>
      </c>
      <c r="J37" s="7">
        <f>STD!R38</f>
        <v>0</v>
      </c>
      <c r="K37">
        <f t="shared" si="23"/>
        <v>208101</v>
      </c>
      <c r="L37" t="str">
        <f t="shared" si="24"/>
        <v>COMP. ENGLISH</v>
      </c>
      <c r="M37">
        <f>IF('2NDGR'!E45=0,0,'2NDGR'!E45)</f>
        <v>10</v>
      </c>
      <c r="N37">
        <f>IF('2NDGR'!E45=0,"",'2NDGR'!F45)</f>
        <v>0</v>
      </c>
      <c r="O37">
        <f>IF('2NDGR'!E45=0,"",'2NDGR'!G45)</f>
        <v>2.5</v>
      </c>
      <c r="P37" t="str">
        <f>IF('2NDGR'!E45=0,"",'2NDGR'!H45)</f>
        <v>ABS</v>
      </c>
      <c r="Q37">
        <f>IF('2NDGR'!E45=0,"",'2NDGR'!I45)</f>
        <v>0</v>
      </c>
      <c r="R37">
        <f>IF('2NDGR'!J45=0,0,'2NDGR'!J45)</f>
        <v>40</v>
      </c>
      <c r="S37">
        <f>IF('2NDGR'!J45=0,"",'2NDGR'!K45)</f>
        <v>0</v>
      </c>
      <c r="T37">
        <f>IF('2NDGR'!J45=0,"",'2NDGR'!L45)</f>
        <v>2.5</v>
      </c>
      <c r="U37" t="str">
        <f>IF('2NDGR'!J45=0,"",'2NDGR'!M45)</f>
        <v>ABS</v>
      </c>
      <c r="V37">
        <f>IF('2NDGR'!J45=0,"",'2NDGR'!N45)</f>
        <v>0</v>
      </c>
      <c r="W37" t="str">
        <f>IF('2NDGR'!O45=0,"",'2NDGR'!O45)</f>
        <v/>
      </c>
      <c r="X37" t="str">
        <f>IF('2NDGR'!O45=0,"",'2NDGR'!R45)</f>
        <v/>
      </c>
      <c r="Y37" t="str">
        <f>IF('2NDGR'!O45=0,"",'2NDGR'!S45)</f>
        <v/>
      </c>
      <c r="Z37" t="str">
        <f t="shared" si="25"/>
        <v xml:space="preserve"> ABS</v>
      </c>
      <c r="AA37">
        <f t="shared" si="1"/>
        <v>208105</v>
      </c>
      <c r="AB37" t="str">
        <f t="shared" si="2"/>
        <v>COMP. NEPALI</v>
      </c>
      <c r="AC37">
        <f>IF('2NDGR'!T45=0,0,'2NDGR'!T45)</f>
        <v>10</v>
      </c>
      <c r="AD37">
        <f>IF('2NDGR'!T45=0,"",'2NDGR'!U45)</f>
        <v>0</v>
      </c>
      <c r="AE37">
        <f>IF('2NDGR'!T45=0,"",'2NDGR'!V45)</f>
        <v>2.5</v>
      </c>
      <c r="AF37" t="str">
        <f>IF('2NDGR'!T45=0,"",'2NDGR'!W45)</f>
        <v>ABS</v>
      </c>
      <c r="AG37">
        <f>IF('2NDGR'!T45=0,"",'2NDGR'!X45)</f>
        <v>0</v>
      </c>
      <c r="AH37">
        <f>IF('2NDGR'!Y45=0,0,'2NDGR'!Y45)</f>
        <v>40</v>
      </c>
      <c r="AI37">
        <f>IF('2NDGR'!Y45=0,"",'2NDGR'!Z45)</f>
        <v>0</v>
      </c>
      <c r="AJ37">
        <f>IF('2NDGR'!Y45=0,"",'2NDGR'!AA45)</f>
        <v>2.5</v>
      </c>
      <c r="AK37" t="str">
        <f>IF('2NDGR'!Y45=0,"",'2NDGR'!AB45)</f>
        <v>ABS</v>
      </c>
      <c r="AL37">
        <f>IF('2NDGR'!Y45=0,"",'2NDGR'!AC45)</f>
        <v>0</v>
      </c>
      <c r="AM37" t="str">
        <f>IF('2NDGR'!AD45=0,"",'2NDGR'!AD45)</f>
        <v/>
      </c>
      <c r="AN37" t="str">
        <f>IF('2NDGR'!AD45=0,"",'2NDGR'!AG45)</f>
        <v/>
      </c>
      <c r="AO37" t="str">
        <f>IF('2NDGR'!AD45=0,"",'2NDGR'!AH45)</f>
        <v/>
      </c>
      <c r="AP37" t="str">
        <f t="shared" si="3"/>
        <v xml:space="preserve"> ABS</v>
      </c>
      <c r="AQ37">
        <f t="shared" si="4"/>
        <v>208110</v>
      </c>
      <c r="AR37" t="str">
        <f t="shared" si="5"/>
        <v>COMP. MATHEMATICS</v>
      </c>
      <c r="AS37">
        <f>IF('2NDGR'!AI45=0,0,'2NDGR'!AI45)</f>
        <v>10</v>
      </c>
      <c r="AT37">
        <f>IF('2NDGR'!AI45=0,"",'2NDGR'!AJ45)</f>
        <v>0</v>
      </c>
      <c r="AU37">
        <f>IF('2NDGR'!AI45=0,"",'2NDGR'!AK45)</f>
        <v>2.5</v>
      </c>
      <c r="AV37" t="str">
        <f>IF('2NDGR'!AI45=0,"",'2NDGR'!AL45)</f>
        <v>ABS</v>
      </c>
      <c r="AW37">
        <f>IF('2NDGR'!AI45=0,"",'2NDGR'!AM45)</f>
        <v>0</v>
      </c>
      <c r="AX37">
        <f>IF('2NDGR'!AN45=0,0,'2NDGR'!AN45)</f>
        <v>40</v>
      </c>
      <c r="AY37">
        <f>IF('2NDGR'!AN45=0,"",'2NDGR'!AO45)</f>
        <v>0</v>
      </c>
      <c r="AZ37">
        <f>IF('2NDGR'!AN45=0,"",'2NDGR'!AP45)</f>
        <v>2.5</v>
      </c>
      <c r="BA37" t="str">
        <f>IF('2NDGR'!AN45=0,"",'2NDGR'!AQ45)</f>
        <v>ABS</v>
      </c>
      <c r="BB37">
        <f>IF('2NDGR'!AN45=0,"",'2NDGR'!AR45)</f>
        <v>0</v>
      </c>
      <c r="BC37" t="str">
        <f>IF('2NDGR'!AS45=0,"",'2NDGR'!AS45)</f>
        <v/>
      </c>
      <c r="BD37" t="str">
        <f>IF('2NDGR'!AS45=0,"",'2NDGR'!AV45)</f>
        <v/>
      </c>
      <c r="BE37" t="str">
        <f>IF('2NDGR'!AS45=0,"",'2NDGR'!AW45)</f>
        <v/>
      </c>
      <c r="BF37" t="str">
        <f t="shared" si="6"/>
        <v xml:space="preserve"> ABS</v>
      </c>
      <c r="BG37">
        <f t="shared" si="7"/>
        <v>208115</v>
      </c>
      <c r="BH37" t="str">
        <f t="shared" si="8"/>
        <v>SCIENCE AND TECHNOLOGY</v>
      </c>
      <c r="BI37">
        <f>IF('2NDGR'!AX45=0,0,'2NDGR'!AX45)</f>
        <v>10</v>
      </c>
      <c r="BJ37">
        <f>IF('2NDGR'!AX45=0,"",'2NDGR'!AY45)</f>
        <v>0</v>
      </c>
      <c r="BK37">
        <f>IF('2NDGR'!AX45=0,"",'2NDGR'!AZ45)</f>
        <v>2.5</v>
      </c>
      <c r="BL37" t="str">
        <f>IF('2NDGR'!AX45=0,"",'2NDGR'!BA45)</f>
        <v>ABS</v>
      </c>
      <c r="BM37">
        <f>IF('2NDGR'!AX45=0,"",'2NDGR'!BB45)</f>
        <v>0</v>
      </c>
      <c r="BN37">
        <f>IF('2NDGR'!BC45=0,0,'2NDGR'!BC45)</f>
        <v>40</v>
      </c>
      <c r="BO37">
        <f>IF('2NDGR'!BC45=0,"",'2NDGR'!BD45)</f>
        <v>0</v>
      </c>
      <c r="BP37">
        <f>IF('2NDGR'!BC45=0,"",'2NDGR'!BE45)</f>
        <v>2.5</v>
      </c>
      <c r="BQ37" t="str">
        <f>IF('2NDGR'!BC45=0,"",'2NDGR'!BF45)</f>
        <v>ABS</v>
      </c>
      <c r="BR37">
        <f>IF('2NDGR'!BC45=0,"",'2NDGR'!BG45)</f>
        <v>0</v>
      </c>
      <c r="BS37" t="str">
        <f>IF('2NDGR'!BH45=0,"",'2NDGR'!BH45)</f>
        <v/>
      </c>
      <c r="BT37" t="str">
        <f>IF('2NDGR'!BH45=0,"",'2NDGR'!BK45)</f>
        <v/>
      </c>
      <c r="BU37" t="str">
        <f>IF('2NDGR'!BH45=0,"",'2NDGR'!BL45)</f>
        <v/>
      </c>
      <c r="BV37" t="str">
        <f t="shared" si="9"/>
        <v xml:space="preserve"> ABS</v>
      </c>
      <c r="BW37">
        <f t="shared" si="10"/>
        <v>208120</v>
      </c>
      <c r="BX37" t="str">
        <f t="shared" si="11"/>
        <v>SOCIAL STUDIES</v>
      </c>
      <c r="BY37">
        <f>IF('2NDGR'!BM45=0,0,'2NDGR'!BM45)</f>
        <v>10</v>
      </c>
      <c r="BZ37">
        <f>IF('2NDGR'!BM45=0,"",'2NDGR'!BN45)</f>
        <v>0</v>
      </c>
      <c r="CA37">
        <f>IF('2NDGR'!BM45=0,"",'2NDGR'!BO45)</f>
        <v>2.5</v>
      </c>
      <c r="CB37" t="str">
        <f>IF('2NDGR'!BM45=0,"",'2NDGR'!BP45)</f>
        <v>ABS</v>
      </c>
      <c r="CC37">
        <f>IF('2NDGR'!BM45=0,"",'2NDGR'!BQ45)</f>
        <v>0</v>
      </c>
      <c r="CD37">
        <f>IF('2NDGR'!BR45=0,0,'2NDGR'!BR45)</f>
        <v>40</v>
      </c>
      <c r="CE37">
        <f>IF('2NDGR'!BR45=0,"",'2NDGR'!BS45)</f>
        <v>0</v>
      </c>
      <c r="CF37">
        <f>IF('2NDGR'!BR45=0,"",'2NDGR'!BT45)</f>
        <v>2.5</v>
      </c>
      <c r="CG37" t="str">
        <f>IF('2NDGR'!BR45=0,"",'2NDGR'!BU45)</f>
        <v>ABS</v>
      </c>
      <c r="CH37">
        <f>IF('2NDGR'!BR45=0,"",'2NDGR'!BV45)</f>
        <v>0</v>
      </c>
      <c r="CI37" t="str">
        <f>IF('2NDGR'!BW45=0, "", '2NDGR'!BW45)</f>
        <v/>
      </c>
      <c r="CJ37" t="str">
        <f>IF('2NDGR'!BW45=0, "", '2NDGR'!BZ45)</f>
        <v/>
      </c>
      <c r="CK37" t="str">
        <f>IF('2NDGR'!BW45=0, "", '2NDGR'!CA45)</f>
        <v/>
      </c>
      <c r="CL37" t="str">
        <f t="shared" si="12"/>
        <v xml:space="preserve"> ABS</v>
      </c>
      <c r="CM37">
        <f t="shared" si="13"/>
        <v>208125</v>
      </c>
      <c r="CN37" t="str">
        <f t="shared" si="14"/>
        <v>GK</v>
      </c>
      <c r="CO37">
        <f>IF('2NDGR'!CB45=0,0,'2NDGR'!CB45)</f>
        <v>5</v>
      </c>
      <c r="CP37">
        <f>IF('2NDGR'!CB45=0, "", '2NDGR'!CC45)</f>
        <v>0</v>
      </c>
      <c r="CQ37">
        <f>IF('2NDGR'!CB45=0, "", '2NDGR'!CD45)</f>
        <v>2</v>
      </c>
      <c r="CR37" t="str">
        <f>IF('2NDGR'!CB45=0, "", '2NDGR'!CE45)</f>
        <v>ABS</v>
      </c>
      <c r="CS37">
        <f>IF('2NDGR'!CB45=0, "", '2NDGR'!CF45)</f>
        <v>0</v>
      </c>
      <c r="CT37">
        <f>IF('2NDGR'!CG45=0, 0, '2NDGR'!CG45)</f>
        <v>20</v>
      </c>
      <c r="CU37">
        <f>IF('2NDGR'!CG45=0, "", '2NDGR'!CH45)</f>
        <v>0</v>
      </c>
      <c r="CV37">
        <f>IF('2NDGR'!CG45=0, "", '2NDGR'!CI45)</f>
        <v>2</v>
      </c>
      <c r="CW37" t="str">
        <f>IF('2NDGR'!CG45=0, "", '2NDGR'!CJ45)</f>
        <v>ABS</v>
      </c>
      <c r="CX37">
        <f>IF('2NDGR'!CG45=0, "", '2NDGR'!CK45)</f>
        <v>0</v>
      </c>
      <c r="CY37" t="str">
        <f>IF('2NDGR'!CL45=0, "", '2NDGR'!CL45)</f>
        <v/>
      </c>
      <c r="CZ37" t="str">
        <f>IF('2NDGR'!CL45=0, "", '2NDGR'!CO45)</f>
        <v/>
      </c>
      <c r="DA37" t="str">
        <f>IF('2NDGR'!CL45=0, "", '2NDGR'!CP45)</f>
        <v/>
      </c>
      <c r="DB37" t="str">
        <f t="shared" si="15"/>
        <v xml:space="preserve"> ABS</v>
      </c>
      <c r="DC37">
        <f t="shared" si="16"/>
        <v>208130</v>
      </c>
      <c r="DD37" t="str">
        <f t="shared" si="17"/>
        <v>ORAL</v>
      </c>
      <c r="DE37">
        <f>IF('2NDGR'!CQ45=0,0,'2NDGR'!CQ45)</f>
        <v>5</v>
      </c>
      <c r="DF37">
        <f>IF('2NDGR'!CQ45=0,"", '2NDGR'!CR45)</f>
        <v>0</v>
      </c>
      <c r="DG37">
        <f>IF('2NDGR'!CQ45=0,"", '2NDGR'!CS45)</f>
        <v>2</v>
      </c>
      <c r="DH37" t="str">
        <f>IF('2NDGR'!CQ45=0,"", '2NDGR'!CT45)</f>
        <v>ABS</v>
      </c>
      <c r="DI37">
        <f>IF('2NDGR'!CQ45=0,"", '2NDGR'!CU45)</f>
        <v>0</v>
      </c>
      <c r="DJ37">
        <f>IF('2NDGR'!CV45=0,0, '2NDGR'!CV45)</f>
        <v>20</v>
      </c>
      <c r="DK37">
        <f>IF('2NDGR'!CV45=0, "", '2NDGR'!CW45)</f>
        <v>0</v>
      </c>
      <c r="DL37">
        <f>IF('2NDGR'!CV45=0, "", '2NDGR'!CX45)</f>
        <v>2</v>
      </c>
      <c r="DM37" t="str">
        <f>IF('2NDGR'!CV45=0, "", '2NDGR'!CY45)</f>
        <v>ABS</v>
      </c>
      <c r="DN37">
        <f>IF('2NDGR'!CV45=0, "", '2NDGR'!CZ45)</f>
        <v>0</v>
      </c>
      <c r="DO37" t="str">
        <f>IF('2NDGR'!DA45=0,"", '2NDGR'!DA45)</f>
        <v/>
      </c>
      <c r="DP37" t="str">
        <f>IF('2NDGR'!DA45=0,"", '2NDGR'!DD45)</f>
        <v/>
      </c>
      <c r="DQ37" t="str">
        <f>IF('2NDGR'!DA45=0,"", '2NDGR'!DE45)</f>
        <v/>
      </c>
      <c r="DR37" t="str">
        <f t="shared" si="18"/>
        <v xml:space="preserve"> ABS</v>
      </c>
      <c r="DS37">
        <f t="shared" si="19"/>
        <v>208135</v>
      </c>
      <c r="DT37" t="str">
        <f t="shared" si="26"/>
        <v>WORKSHEET</v>
      </c>
      <c r="DU37">
        <f>IF('2NDGR'!DF45=0,0, '2NDGR'!DF45)</f>
        <v>5</v>
      </c>
      <c r="DV37">
        <f>IF('2NDGR'!DF45=0,"", '2NDGR'!DG45)</f>
        <v>0</v>
      </c>
      <c r="DW37">
        <f>IF('2NDGR'!DF45=0,"",'2NDGR'!DH45)</f>
        <v>2</v>
      </c>
      <c r="DX37" t="str">
        <f>IF('2NDGR'!DF45=0,"",'2NDGR'!DI45)</f>
        <v>ABS</v>
      </c>
      <c r="DY37">
        <f>IF('2NDGR'!DF45=0,"",'2NDGR'!DJ45)</f>
        <v>0</v>
      </c>
      <c r="DZ37">
        <f>IF('2NDGR'!DK45=0,0, '2NDGR'!DK45)</f>
        <v>20</v>
      </c>
      <c r="EA37">
        <f>IF('2NDGR'!DK45=0,"", '2NDGR'!DL45)</f>
        <v>0</v>
      </c>
      <c r="EB37">
        <f>IF('2NDGR'!DK45=0,"", '2NDGR'!DM45)</f>
        <v>2</v>
      </c>
      <c r="EC37" t="str">
        <f>IF('2NDGR'!DK45=0,"", '2NDGR'!DN45)</f>
        <v>ABS</v>
      </c>
      <c r="ED37">
        <f>IF('2NDGR'!DK45=0,"", '2NDGR'!DO45)</f>
        <v>0</v>
      </c>
      <c r="EE37" t="str">
        <f>IF('2NDGR'!DP45=0,"", '2NDGR'!DP45)</f>
        <v/>
      </c>
      <c r="EF37" t="str">
        <f>IF('2NDGR'!DP45=0,"", '2NDGR'!DS45)</f>
        <v/>
      </c>
      <c r="EG37" t="str">
        <f>IF('2NDGR'!DP45=0,"", '2NDGR'!DT45)</f>
        <v/>
      </c>
      <c r="EH37" t="str">
        <f t="shared" si="20"/>
        <v xml:space="preserve"> ABS</v>
      </c>
      <c r="EI37" s="17">
        <f>'1STML'!AK45</f>
        <v>0</v>
      </c>
      <c r="EJ37" s="17">
        <f>'1STML'!AL45</f>
        <v>0</v>
      </c>
      <c r="EK37" s="17" t="str">
        <f>'1STML'!AM45</f>
        <v>ABS</v>
      </c>
      <c r="EL37">
        <f>'1STML'!AN45</f>
        <v>26</v>
      </c>
      <c r="EM37" s="17">
        <f>'2NDGR'!DY45</f>
        <v>0</v>
      </c>
      <c r="EN37">
        <f>'2NDGR'!EA45</f>
        <v>23</v>
      </c>
      <c r="EO37">
        <f>'2NDGR'!EB45</f>
        <v>43</v>
      </c>
      <c r="EP37" t="str">
        <f t="shared" si="21"/>
        <v>NOT GRADED</v>
      </c>
      <c r="EQ37" t="str">
        <f t="shared" si="22"/>
        <v>0-35</v>
      </c>
    </row>
    <row r="38" spans="1:147">
      <c r="A38">
        <f>'1ST'!A47</f>
        <v>37</v>
      </c>
      <c r="B38" t="str">
        <f>'1ST'!B47</f>
        <v>ST0790102</v>
      </c>
      <c r="C38">
        <f>'1ST'!C47</f>
        <v>200308</v>
      </c>
      <c r="D38" t="str">
        <f>'1ST'!D47</f>
        <v>DIPESH LIMBU</v>
      </c>
      <c r="E38">
        <f>SUB!$B$4</f>
        <v>35</v>
      </c>
      <c r="F38" t="str">
        <f>SUB!$B$5</f>
        <v>KG</v>
      </c>
      <c r="G38" s="24" t="str">
        <f t="shared" si="0"/>
        <v>SAGARMATHA</v>
      </c>
      <c r="H38" t="str">
        <f>SUB!$D$3</f>
        <v>SECOND TERMINAL EXAMINATION 2080</v>
      </c>
      <c r="I38" t="str">
        <f>STD!F39</f>
        <v>ENGLISH MEDIUM</v>
      </c>
      <c r="J38" s="7">
        <f>STD!R39</f>
        <v>0</v>
      </c>
      <c r="K38">
        <f t="shared" si="23"/>
        <v>208101</v>
      </c>
      <c r="L38" t="str">
        <f t="shared" si="24"/>
        <v>COMP. ENGLISH</v>
      </c>
      <c r="M38">
        <f>IF('2NDGR'!E46=0,0,'2NDGR'!E46)</f>
        <v>10</v>
      </c>
      <c r="N38">
        <f>IF('2NDGR'!E46=0,"",'2NDGR'!F46)</f>
        <v>8</v>
      </c>
      <c r="O38">
        <f>IF('2NDGR'!E46=0,"",'2NDGR'!G46)</f>
        <v>2.5</v>
      </c>
      <c r="P38" t="str">
        <f>IF('2NDGR'!E46=0,"",'2NDGR'!H46)</f>
        <v>A</v>
      </c>
      <c r="Q38">
        <f>IF('2NDGR'!E46=0,"",'2NDGR'!I46)</f>
        <v>3.6</v>
      </c>
      <c r="R38">
        <f>IF('2NDGR'!J46=0,0,'2NDGR'!J46)</f>
        <v>40</v>
      </c>
      <c r="S38">
        <f>IF('2NDGR'!J46=0,"",'2NDGR'!K46)</f>
        <v>20</v>
      </c>
      <c r="T38">
        <f>IF('2NDGR'!J46=0,"",'2NDGR'!L46)</f>
        <v>2.5</v>
      </c>
      <c r="U38" t="str">
        <f>IF('2NDGR'!J46=0,"",'2NDGR'!M46)</f>
        <v>C+</v>
      </c>
      <c r="V38">
        <f>IF('2NDGR'!J46=0,"",'2NDGR'!N46)</f>
        <v>2.4</v>
      </c>
      <c r="W38">
        <f>IF('2NDGR'!O46=0,"",'2NDGR'!O46)</f>
        <v>28</v>
      </c>
      <c r="X38" t="str">
        <f>IF('2NDGR'!O46=0,"",'2NDGR'!R46)</f>
        <v>C+</v>
      </c>
      <c r="Y38">
        <f>IF('2NDGR'!O46=0,"",'2NDGR'!S46)</f>
        <v>2.4</v>
      </c>
      <c r="Z38" t="str">
        <f t="shared" si="25"/>
        <v/>
      </c>
      <c r="AA38">
        <f t="shared" si="1"/>
        <v>208105</v>
      </c>
      <c r="AB38" t="str">
        <f t="shared" si="2"/>
        <v>COMP. NEPALI</v>
      </c>
      <c r="AC38">
        <f>IF('2NDGR'!T46=0,0,'2NDGR'!T46)</f>
        <v>10</v>
      </c>
      <c r="AD38">
        <f>IF('2NDGR'!T46=0,"",'2NDGR'!U46)</f>
        <v>7</v>
      </c>
      <c r="AE38">
        <f>IF('2NDGR'!T46=0,"",'2NDGR'!V46)</f>
        <v>2.5</v>
      </c>
      <c r="AF38" t="str">
        <f>IF('2NDGR'!T46=0,"",'2NDGR'!W46)</f>
        <v>B+</v>
      </c>
      <c r="AG38">
        <f>IF('2NDGR'!T46=0,"",'2NDGR'!X46)</f>
        <v>3.2</v>
      </c>
      <c r="AH38">
        <f>IF('2NDGR'!Y46=0,0,'2NDGR'!Y46)</f>
        <v>40</v>
      </c>
      <c r="AI38">
        <f>IF('2NDGR'!Y46=0,"",'2NDGR'!Z46)</f>
        <v>25</v>
      </c>
      <c r="AJ38">
        <f>IF('2NDGR'!Y46=0,"",'2NDGR'!AA46)</f>
        <v>2.5</v>
      </c>
      <c r="AK38" t="str">
        <f>IF('2NDGR'!Y46=0,"",'2NDGR'!AB46)</f>
        <v>B</v>
      </c>
      <c r="AL38">
        <f>IF('2NDGR'!Y46=0,"",'2NDGR'!AC46)</f>
        <v>2.8</v>
      </c>
      <c r="AM38">
        <f>IF('2NDGR'!AD46=0,"",'2NDGR'!AD46)</f>
        <v>32</v>
      </c>
      <c r="AN38" t="str">
        <f>IF('2NDGR'!AD46=0,"",'2NDGR'!AG46)</f>
        <v>B</v>
      </c>
      <c r="AO38">
        <f>IF('2NDGR'!AD46=0,"",'2NDGR'!AH46)</f>
        <v>2.8</v>
      </c>
      <c r="AP38" t="str">
        <f t="shared" si="3"/>
        <v/>
      </c>
      <c r="AQ38">
        <f t="shared" si="4"/>
        <v>208110</v>
      </c>
      <c r="AR38" t="str">
        <f t="shared" si="5"/>
        <v>COMP. MATHEMATICS</v>
      </c>
      <c r="AS38">
        <f>IF('2NDGR'!AI46=0,0,'2NDGR'!AI46)</f>
        <v>10</v>
      </c>
      <c r="AT38">
        <f>IF('2NDGR'!AI46=0,"",'2NDGR'!AJ46)</f>
        <v>4</v>
      </c>
      <c r="AU38">
        <f>IF('2NDGR'!AI46=0,"",'2NDGR'!AK46)</f>
        <v>2.5</v>
      </c>
      <c r="AV38" t="str">
        <f>IF('2NDGR'!AI46=0,"",'2NDGR'!AL46)</f>
        <v>C</v>
      </c>
      <c r="AW38">
        <f>IF('2NDGR'!AI46=0,"",'2NDGR'!AM46)</f>
        <v>2</v>
      </c>
      <c r="AX38">
        <f>IF('2NDGR'!AN46=0,0,'2NDGR'!AN46)</f>
        <v>40</v>
      </c>
      <c r="AY38">
        <f>IF('2NDGR'!AN46=0,"",'2NDGR'!AO46)</f>
        <v>22</v>
      </c>
      <c r="AZ38">
        <f>IF('2NDGR'!AN46=0,"",'2NDGR'!AP46)</f>
        <v>2.5</v>
      </c>
      <c r="BA38" t="str">
        <f>IF('2NDGR'!AN46=0,"",'2NDGR'!AQ46)</f>
        <v>C+</v>
      </c>
      <c r="BB38">
        <f>IF('2NDGR'!AN46=0,"",'2NDGR'!AR46)</f>
        <v>2.4</v>
      </c>
      <c r="BC38">
        <f>IF('2NDGR'!AS46=0,"",'2NDGR'!AS46)</f>
        <v>26</v>
      </c>
      <c r="BD38" t="str">
        <f>IF('2NDGR'!AS46=0,"",'2NDGR'!AV46)</f>
        <v>C+</v>
      </c>
      <c r="BE38">
        <f>IF('2NDGR'!AS46=0,"",'2NDGR'!AW46)</f>
        <v>2.4</v>
      </c>
      <c r="BF38" t="str">
        <f t="shared" si="6"/>
        <v/>
      </c>
      <c r="BG38">
        <f t="shared" si="7"/>
        <v>208115</v>
      </c>
      <c r="BH38" t="str">
        <f t="shared" si="8"/>
        <v>SCIENCE AND TECHNOLOGY</v>
      </c>
      <c r="BI38">
        <f>IF('2NDGR'!AX46=0,0,'2NDGR'!AX46)</f>
        <v>10</v>
      </c>
      <c r="BJ38">
        <f>IF('2NDGR'!AX46=0,"",'2NDGR'!AY46)</f>
        <v>5</v>
      </c>
      <c r="BK38">
        <f>IF('2NDGR'!AX46=0,"",'2NDGR'!AZ46)</f>
        <v>2.5</v>
      </c>
      <c r="BL38" t="str">
        <f>IF('2NDGR'!AX46=0,"",'2NDGR'!BA46)</f>
        <v>C+</v>
      </c>
      <c r="BM38">
        <f>IF('2NDGR'!AX46=0,"",'2NDGR'!BB46)</f>
        <v>2.4</v>
      </c>
      <c r="BN38">
        <f>IF('2NDGR'!BC46=0,0,'2NDGR'!BC46)</f>
        <v>40</v>
      </c>
      <c r="BO38">
        <f>IF('2NDGR'!BC46=0,"",'2NDGR'!BD46)</f>
        <v>21</v>
      </c>
      <c r="BP38">
        <f>IF('2NDGR'!BC46=0,"",'2NDGR'!BE46)</f>
        <v>2.5</v>
      </c>
      <c r="BQ38" t="str">
        <f>IF('2NDGR'!BC46=0,"",'2NDGR'!BF46)</f>
        <v>C+</v>
      </c>
      <c r="BR38">
        <f>IF('2NDGR'!BC46=0,"",'2NDGR'!BG46)</f>
        <v>2.4</v>
      </c>
      <c r="BS38">
        <f>IF('2NDGR'!BH46=0,"",'2NDGR'!BH46)</f>
        <v>26</v>
      </c>
      <c r="BT38" t="str">
        <f>IF('2NDGR'!BH46=0,"",'2NDGR'!BK46)</f>
        <v>C+</v>
      </c>
      <c r="BU38">
        <f>IF('2NDGR'!BH46=0,"",'2NDGR'!BL46)</f>
        <v>2.4</v>
      </c>
      <c r="BV38" t="str">
        <f t="shared" si="9"/>
        <v/>
      </c>
      <c r="BW38">
        <f t="shared" si="10"/>
        <v>208120</v>
      </c>
      <c r="BX38" t="str">
        <f t="shared" si="11"/>
        <v>SOCIAL STUDIES</v>
      </c>
      <c r="BY38">
        <f>IF('2NDGR'!BM46=0,0,'2NDGR'!BM46)</f>
        <v>10</v>
      </c>
      <c r="BZ38">
        <f>IF('2NDGR'!BM46=0,"",'2NDGR'!BN46)</f>
        <v>4</v>
      </c>
      <c r="CA38">
        <f>IF('2NDGR'!BM46=0,"",'2NDGR'!BO46)</f>
        <v>2.5</v>
      </c>
      <c r="CB38" t="str">
        <f>IF('2NDGR'!BM46=0,"",'2NDGR'!BP46)</f>
        <v>C</v>
      </c>
      <c r="CC38">
        <f>IF('2NDGR'!BM46=0,"",'2NDGR'!BQ46)</f>
        <v>2</v>
      </c>
      <c r="CD38">
        <f>IF('2NDGR'!BR46=0,0,'2NDGR'!BR46)</f>
        <v>40</v>
      </c>
      <c r="CE38">
        <f>IF('2NDGR'!BR46=0,"",'2NDGR'!BS46)</f>
        <v>25</v>
      </c>
      <c r="CF38">
        <f>IF('2NDGR'!BR46=0,"",'2NDGR'!BT46)</f>
        <v>2.5</v>
      </c>
      <c r="CG38" t="str">
        <f>IF('2NDGR'!BR46=0,"",'2NDGR'!BU46)</f>
        <v>B</v>
      </c>
      <c r="CH38">
        <f>IF('2NDGR'!BR46=0,"",'2NDGR'!BV46)</f>
        <v>2.8</v>
      </c>
      <c r="CI38">
        <f>IF('2NDGR'!BW46=0, "", '2NDGR'!BW46)</f>
        <v>29</v>
      </c>
      <c r="CJ38" t="str">
        <f>IF('2NDGR'!BW46=0, "", '2NDGR'!BZ46)</f>
        <v>C+</v>
      </c>
      <c r="CK38">
        <f>IF('2NDGR'!BW46=0, "", '2NDGR'!CA46)</f>
        <v>2.4</v>
      </c>
      <c r="CL38" t="str">
        <f t="shared" si="12"/>
        <v/>
      </c>
      <c r="CM38">
        <f t="shared" si="13"/>
        <v>208125</v>
      </c>
      <c r="CN38" t="str">
        <f t="shared" si="14"/>
        <v>GK</v>
      </c>
      <c r="CO38">
        <f>IF('2NDGR'!CB46=0,0,'2NDGR'!CB46)</f>
        <v>5</v>
      </c>
      <c r="CP38">
        <f>IF('2NDGR'!CB46=0, "", '2NDGR'!CC46)</f>
        <v>4</v>
      </c>
      <c r="CQ38">
        <f>IF('2NDGR'!CB46=0, "", '2NDGR'!CD46)</f>
        <v>2</v>
      </c>
      <c r="CR38" t="str">
        <f>IF('2NDGR'!CB46=0, "", '2NDGR'!CE46)</f>
        <v>A</v>
      </c>
      <c r="CS38">
        <f>IF('2NDGR'!CB46=0, "", '2NDGR'!CF46)</f>
        <v>3.6</v>
      </c>
      <c r="CT38">
        <f>IF('2NDGR'!CG46=0, 0, '2NDGR'!CG46)</f>
        <v>20</v>
      </c>
      <c r="CU38">
        <f>IF('2NDGR'!CG46=0, "", '2NDGR'!CH46)</f>
        <v>18</v>
      </c>
      <c r="CV38">
        <f>IF('2NDGR'!CG46=0, "", '2NDGR'!CI46)</f>
        <v>2</v>
      </c>
      <c r="CW38" t="str">
        <f>IF('2NDGR'!CG46=0, "", '2NDGR'!CJ46)</f>
        <v>A+</v>
      </c>
      <c r="CX38">
        <f>IF('2NDGR'!CG46=0, "", '2NDGR'!CK46)</f>
        <v>4</v>
      </c>
      <c r="CY38">
        <f>IF('2NDGR'!CL46=0, "", '2NDGR'!CL46)</f>
        <v>22</v>
      </c>
      <c r="CZ38" t="str">
        <f>IF('2NDGR'!CL46=0, "", '2NDGR'!CO46)</f>
        <v>A</v>
      </c>
      <c r="DA38">
        <f>IF('2NDGR'!CL46=0, "", '2NDGR'!CP46)</f>
        <v>3.6</v>
      </c>
      <c r="DB38" t="str">
        <f t="shared" si="15"/>
        <v/>
      </c>
      <c r="DC38">
        <f t="shared" si="16"/>
        <v>208130</v>
      </c>
      <c r="DD38" t="str">
        <f t="shared" si="17"/>
        <v>ORAL</v>
      </c>
      <c r="DE38">
        <f>IF('2NDGR'!CQ46=0,0,'2NDGR'!CQ46)</f>
        <v>5</v>
      </c>
      <c r="DF38">
        <f>IF('2NDGR'!CQ46=0,"", '2NDGR'!CR46)</f>
        <v>4</v>
      </c>
      <c r="DG38">
        <f>IF('2NDGR'!CQ46=0,"", '2NDGR'!CS46)</f>
        <v>2</v>
      </c>
      <c r="DH38" t="str">
        <f>IF('2NDGR'!CQ46=0,"", '2NDGR'!CT46)</f>
        <v>A</v>
      </c>
      <c r="DI38">
        <f>IF('2NDGR'!CQ46=0,"", '2NDGR'!CU46)</f>
        <v>3.6</v>
      </c>
      <c r="DJ38">
        <f>IF('2NDGR'!CV46=0,0, '2NDGR'!CV46)</f>
        <v>20</v>
      </c>
      <c r="DK38">
        <f>IF('2NDGR'!CV46=0, "", '2NDGR'!CW46)</f>
        <v>18</v>
      </c>
      <c r="DL38">
        <f>IF('2NDGR'!CV46=0, "", '2NDGR'!CX46)</f>
        <v>2</v>
      </c>
      <c r="DM38" t="str">
        <f>IF('2NDGR'!CV46=0, "", '2NDGR'!CY46)</f>
        <v>A+</v>
      </c>
      <c r="DN38">
        <f>IF('2NDGR'!CV46=0, "", '2NDGR'!CZ46)</f>
        <v>4</v>
      </c>
      <c r="DO38">
        <f>IF('2NDGR'!DA46=0,"", '2NDGR'!DA46)</f>
        <v>22</v>
      </c>
      <c r="DP38" t="str">
        <f>IF('2NDGR'!DA46=0,"", '2NDGR'!DD46)</f>
        <v>A</v>
      </c>
      <c r="DQ38">
        <f>IF('2NDGR'!DA46=0,"", '2NDGR'!DE46)</f>
        <v>3.6</v>
      </c>
      <c r="DR38" t="str">
        <f t="shared" si="18"/>
        <v/>
      </c>
      <c r="DS38">
        <f t="shared" si="19"/>
        <v>208135</v>
      </c>
      <c r="DT38" t="str">
        <f t="shared" si="26"/>
        <v>WORKSHEET</v>
      </c>
      <c r="DU38">
        <f>IF('2NDGR'!DF46=0,0, '2NDGR'!DF46)</f>
        <v>5</v>
      </c>
      <c r="DV38">
        <f>IF('2NDGR'!DF46=0,"", '2NDGR'!DG46)</f>
        <v>3</v>
      </c>
      <c r="DW38">
        <f>IF('2NDGR'!DF46=0,"",'2NDGR'!DH46)</f>
        <v>2</v>
      </c>
      <c r="DX38" t="str">
        <f>IF('2NDGR'!DF46=0,"",'2NDGR'!DI46)</f>
        <v>B</v>
      </c>
      <c r="DY38">
        <f>IF('2NDGR'!DF46=0,"",'2NDGR'!DJ46)</f>
        <v>2.8</v>
      </c>
      <c r="DZ38">
        <f>IF('2NDGR'!DK46=0,0, '2NDGR'!DK46)</f>
        <v>20</v>
      </c>
      <c r="EA38">
        <f>IF('2NDGR'!DK46=0,"", '2NDGR'!DL46)</f>
        <v>18</v>
      </c>
      <c r="EB38">
        <f>IF('2NDGR'!DK46=0,"", '2NDGR'!DM46)</f>
        <v>2</v>
      </c>
      <c r="EC38" t="str">
        <f>IF('2NDGR'!DK46=0,"", '2NDGR'!DN46)</f>
        <v>A+</v>
      </c>
      <c r="ED38">
        <f>IF('2NDGR'!DK46=0,"", '2NDGR'!DO46)</f>
        <v>4</v>
      </c>
      <c r="EE38">
        <f>IF('2NDGR'!DP46=0,"", '2NDGR'!DP46)</f>
        <v>21</v>
      </c>
      <c r="EF38" t="str">
        <f>IF('2NDGR'!DP46=0,"", '2NDGR'!DS46)</f>
        <v>A</v>
      </c>
      <c r="EG38">
        <f>IF('2NDGR'!DP46=0,"", '2NDGR'!DT46)</f>
        <v>3.6</v>
      </c>
      <c r="EH38" t="str">
        <f t="shared" si="20"/>
        <v/>
      </c>
      <c r="EI38" s="17">
        <f>'1STML'!AK46</f>
        <v>1792</v>
      </c>
      <c r="EJ38" s="17">
        <f>'1STML'!AL46</f>
        <v>275.69</v>
      </c>
      <c r="EK38" s="17" t="str">
        <f>'1STML'!AM46</f>
        <v>PASS</v>
      </c>
      <c r="EL38">
        <f>'1STML'!AN46</f>
        <v>8</v>
      </c>
      <c r="EM38" s="17">
        <f>'2NDGR'!DY46</f>
        <v>2.95</v>
      </c>
      <c r="EN38">
        <f>'2NDGR'!EA46</f>
        <v>21</v>
      </c>
      <c r="EO38">
        <f>'2NDGR'!EB46</f>
        <v>55</v>
      </c>
      <c r="EP38" t="str">
        <f t="shared" si="21"/>
        <v>GOOD</v>
      </c>
      <c r="EQ38" t="str">
        <f t="shared" si="22"/>
        <v>60-69</v>
      </c>
    </row>
    <row r="39" spans="1:147">
      <c r="A39">
        <f>'1ST'!A48</f>
        <v>38</v>
      </c>
      <c r="B39" t="str">
        <f>'1ST'!B48</f>
        <v>ST0790197</v>
      </c>
      <c r="C39">
        <f>'1ST'!C48</f>
        <v>200309</v>
      </c>
      <c r="D39" t="str">
        <f>'1ST'!D48</f>
        <v>DONISH TAMANG</v>
      </c>
      <c r="E39">
        <f>SUB!$B$4</f>
        <v>35</v>
      </c>
      <c r="F39" t="str">
        <f>SUB!$B$5</f>
        <v>KG</v>
      </c>
      <c r="G39" s="24" t="str">
        <f t="shared" si="0"/>
        <v>SAGARMATHA</v>
      </c>
      <c r="H39" t="str">
        <f>SUB!$D$3</f>
        <v>SECOND TERMINAL EXAMINATION 2080</v>
      </c>
      <c r="I39" t="str">
        <f>STD!F40</f>
        <v>ENGLISH MEDIUM</v>
      </c>
      <c r="J39" s="7">
        <f>STD!R40</f>
        <v>0</v>
      </c>
      <c r="K39">
        <f t="shared" si="23"/>
        <v>208101</v>
      </c>
      <c r="L39" t="str">
        <f t="shared" si="24"/>
        <v>COMP. ENGLISH</v>
      </c>
      <c r="M39">
        <f>IF('2NDGR'!E47=0,0,'2NDGR'!E47)</f>
        <v>10</v>
      </c>
      <c r="N39">
        <f>IF('2NDGR'!E47=0,"",'2NDGR'!F47)</f>
        <v>7</v>
      </c>
      <c r="O39">
        <f>IF('2NDGR'!E47=0,"",'2NDGR'!G47)</f>
        <v>2.5</v>
      </c>
      <c r="P39" t="str">
        <f>IF('2NDGR'!E47=0,"",'2NDGR'!H47)</f>
        <v>B+</v>
      </c>
      <c r="Q39">
        <f>IF('2NDGR'!E47=0,"",'2NDGR'!I47)</f>
        <v>3.2</v>
      </c>
      <c r="R39">
        <f>IF('2NDGR'!J47=0,0,'2NDGR'!J47)</f>
        <v>40</v>
      </c>
      <c r="S39">
        <f>IF('2NDGR'!J47=0,"",'2NDGR'!K47)</f>
        <v>20</v>
      </c>
      <c r="T39">
        <f>IF('2NDGR'!J47=0,"",'2NDGR'!L47)</f>
        <v>2.5</v>
      </c>
      <c r="U39" t="str">
        <f>IF('2NDGR'!J47=0,"",'2NDGR'!M47)</f>
        <v>C+</v>
      </c>
      <c r="V39">
        <f>IF('2NDGR'!J47=0,"",'2NDGR'!N47)</f>
        <v>2.4</v>
      </c>
      <c r="W39">
        <f>IF('2NDGR'!O47=0,"",'2NDGR'!O47)</f>
        <v>27</v>
      </c>
      <c r="X39" t="str">
        <f>IF('2NDGR'!O47=0,"",'2NDGR'!R47)</f>
        <v>C+</v>
      </c>
      <c r="Y39">
        <f>IF('2NDGR'!O47=0,"",'2NDGR'!S47)</f>
        <v>2.4</v>
      </c>
      <c r="Z39" t="str">
        <f t="shared" si="25"/>
        <v/>
      </c>
      <c r="AA39">
        <f t="shared" si="1"/>
        <v>208105</v>
      </c>
      <c r="AB39" t="str">
        <f t="shared" si="2"/>
        <v>COMP. NEPALI</v>
      </c>
      <c r="AC39">
        <f>IF('2NDGR'!T47=0,0,'2NDGR'!T47)</f>
        <v>10</v>
      </c>
      <c r="AD39">
        <f>IF('2NDGR'!T47=0,"",'2NDGR'!U47)</f>
        <v>8</v>
      </c>
      <c r="AE39">
        <f>IF('2NDGR'!T47=0,"",'2NDGR'!V47)</f>
        <v>2.5</v>
      </c>
      <c r="AF39" t="str">
        <f>IF('2NDGR'!T47=0,"",'2NDGR'!W47)</f>
        <v>A</v>
      </c>
      <c r="AG39">
        <f>IF('2NDGR'!T47=0,"",'2NDGR'!X47)</f>
        <v>3.6</v>
      </c>
      <c r="AH39">
        <f>IF('2NDGR'!Y47=0,0,'2NDGR'!Y47)</f>
        <v>40</v>
      </c>
      <c r="AI39">
        <f>IF('2NDGR'!Y47=0,"",'2NDGR'!Z47)</f>
        <v>25</v>
      </c>
      <c r="AJ39">
        <f>IF('2NDGR'!Y47=0,"",'2NDGR'!AA47)</f>
        <v>2.5</v>
      </c>
      <c r="AK39" t="str">
        <f>IF('2NDGR'!Y47=0,"",'2NDGR'!AB47)</f>
        <v>B</v>
      </c>
      <c r="AL39">
        <f>IF('2NDGR'!Y47=0,"",'2NDGR'!AC47)</f>
        <v>2.8</v>
      </c>
      <c r="AM39">
        <f>IF('2NDGR'!AD47=0,"",'2NDGR'!AD47)</f>
        <v>33</v>
      </c>
      <c r="AN39" t="str">
        <f>IF('2NDGR'!AD47=0,"",'2NDGR'!AG47)</f>
        <v>B</v>
      </c>
      <c r="AO39">
        <f>IF('2NDGR'!AD47=0,"",'2NDGR'!AH47)</f>
        <v>2.8</v>
      </c>
      <c r="AP39" t="str">
        <f t="shared" si="3"/>
        <v/>
      </c>
      <c r="AQ39">
        <f t="shared" si="4"/>
        <v>208110</v>
      </c>
      <c r="AR39" t="str">
        <f t="shared" si="5"/>
        <v>COMP. MATHEMATICS</v>
      </c>
      <c r="AS39">
        <f>IF('2NDGR'!AI47=0,0,'2NDGR'!AI47)</f>
        <v>10</v>
      </c>
      <c r="AT39">
        <f>IF('2NDGR'!AI47=0,"",'2NDGR'!AJ47)</f>
        <v>8</v>
      </c>
      <c r="AU39">
        <f>IF('2NDGR'!AI47=0,"",'2NDGR'!AK47)</f>
        <v>2.5</v>
      </c>
      <c r="AV39" t="str">
        <f>IF('2NDGR'!AI47=0,"",'2NDGR'!AL47)</f>
        <v>A</v>
      </c>
      <c r="AW39">
        <f>IF('2NDGR'!AI47=0,"",'2NDGR'!AM47)</f>
        <v>3.6</v>
      </c>
      <c r="AX39">
        <f>IF('2NDGR'!AN47=0,0,'2NDGR'!AN47)</f>
        <v>40</v>
      </c>
      <c r="AY39">
        <f>IF('2NDGR'!AN47=0,"",'2NDGR'!AO47)</f>
        <v>24</v>
      </c>
      <c r="AZ39">
        <f>IF('2NDGR'!AN47=0,"",'2NDGR'!AP47)</f>
        <v>2.5</v>
      </c>
      <c r="BA39" t="str">
        <f>IF('2NDGR'!AN47=0,"",'2NDGR'!AQ47)</f>
        <v>B</v>
      </c>
      <c r="BB39">
        <f>IF('2NDGR'!AN47=0,"",'2NDGR'!AR47)</f>
        <v>2.8</v>
      </c>
      <c r="BC39">
        <f>IF('2NDGR'!AS47=0,"",'2NDGR'!AS47)</f>
        <v>32</v>
      </c>
      <c r="BD39" t="str">
        <f>IF('2NDGR'!AS47=0,"",'2NDGR'!AV47)</f>
        <v>B</v>
      </c>
      <c r="BE39">
        <f>IF('2NDGR'!AS47=0,"",'2NDGR'!AW47)</f>
        <v>2.8</v>
      </c>
      <c r="BF39" t="str">
        <f t="shared" si="6"/>
        <v/>
      </c>
      <c r="BG39">
        <f t="shared" si="7"/>
        <v>208115</v>
      </c>
      <c r="BH39" t="str">
        <f t="shared" si="8"/>
        <v>SCIENCE AND TECHNOLOGY</v>
      </c>
      <c r="BI39">
        <f>IF('2NDGR'!AX47=0,0,'2NDGR'!AX47)</f>
        <v>10</v>
      </c>
      <c r="BJ39">
        <f>IF('2NDGR'!AX47=0,"",'2NDGR'!AY47)</f>
        <v>8</v>
      </c>
      <c r="BK39">
        <f>IF('2NDGR'!AX47=0,"",'2NDGR'!AZ47)</f>
        <v>2.5</v>
      </c>
      <c r="BL39" t="str">
        <f>IF('2NDGR'!AX47=0,"",'2NDGR'!BA47)</f>
        <v>A</v>
      </c>
      <c r="BM39">
        <f>IF('2NDGR'!AX47=0,"",'2NDGR'!BB47)</f>
        <v>3.6</v>
      </c>
      <c r="BN39">
        <f>IF('2NDGR'!BC47=0,0,'2NDGR'!BC47)</f>
        <v>40</v>
      </c>
      <c r="BO39">
        <f>IF('2NDGR'!BC47=0,"",'2NDGR'!BD47)</f>
        <v>22</v>
      </c>
      <c r="BP39">
        <f>IF('2NDGR'!BC47=0,"",'2NDGR'!BE47)</f>
        <v>2.5</v>
      </c>
      <c r="BQ39" t="str">
        <f>IF('2NDGR'!BC47=0,"",'2NDGR'!BF47)</f>
        <v>C+</v>
      </c>
      <c r="BR39">
        <f>IF('2NDGR'!BC47=0,"",'2NDGR'!BG47)</f>
        <v>2.4</v>
      </c>
      <c r="BS39">
        <f>IF('2NDGR'!BH47=0,"",'2NDGR'!BH47)</f>
        <v>30</v>
      </c>
      <c r="BT39" t="str">
        <f>IF('2NDGR'!BH47=0,"",'2NDGR'!BK47)</f>
        <v>B</v>
      </c>
      <c r="BU39">
        <f>IF('2NDGR'!BH47=0,"",'2NDGR'!BL47)</f>
        <v>2.8</v>
      </c>
      <c r="BV39" t="str">
        <f t="shared" si="9"/>
        <v/>
      </c>
      <c r="BW39">
        <f t="shared" si="10"/>
        <v>208120</v>
      </c>
      <c r="BX39" t="str">
        <f t="shared" si="11"/>
        <v>SOCIAL STUDIES</v>
      </c>
      <c r="BY39">
        <f>IF('2NDGR'!BM47=0,0,'2NDGR'!BM47)</f>
        <v>10</v>
      </c>
      <c r="BZ39">
        <f>IF('2NDGR'!BM47=0,"",'2NDGR'!BN47)</f>
        <v>7</v>
      </c>
      <c r="CA39">
        <f>IF('2NDGR'!BM47=0,"",'2NDGR'!BO47)</f>
        <v>2.5</v>
      </c>
      <c r="CB39" t="str">
        <f>IF('2NDGR'!BM47=0,"",'2NDGR'!BP47)</f>
        <v>B+</v>
      </c>
      <c r="CC39">
        <f>IF('2NDGR'!BM47=0,"",'2NDGR'!BQ47)</f>
        <v>3.2</v>
      </c>
      <c r="CD39">
        <f>IF('2NDGR'!BR47=0,0,'2NDGR'!BR47)</f>
        <v>40</v>
      </c>
      <c r="CE39">
        <f>IF('2NDGR'!BR47=0,"",'2NDGR'!BS47)</f>
        <v>25</v>
      </c>
      <c r="CF39">
        <f>IF('2NDGR'!BR47=0,"",'2NDGR'!BT47)</f>
        <v>2.5</v>
      </c>
      <c r="CG39" t="str">
        <f>IF('2NDGR'!BR47=0,"",'2NDGR'!BU47)</f>
        <v>B</v>
      </c>
      <c r="CH39">
        <f>IF('2NDGR'!BR47=0,"",'2NDGR'!BV47)</f>
        <v>2.8</v>
      </c>
      <c r="CI39">
        <f>IF('2NDGR'!BW47=0, "", '2NDGR'!BW47)</f>
        <v>32</v>
      </c>
      <c r="CJ39" t="str">
        <f>IF('2NDGR'!BW47=0, "", '2NDGR'!BZ47)</f>
        <v>B</v>
      </c>
      <c r="CK39">
        <f>IF('2NDGR'!BW47=0, "", '2NDGR'!CA47)</f>
        <v>2.8</v>
      </c>
      <c r="CL39" t="str">
        <f t="shared" si="12"/>
        <v/>
      </c>
      <c r="CM39">
        <f t="shared" si="13"/>
        <v>208125</v>
      </c>
      <c r="CN39" t="str">
        <f t="shared" si="14"/>
        <v>GK</v>
      </c>
      <c r="CO39">
        <f>IF('2NDGR'!CB47=0,0,'2NDGR'!CB47)</f>
        <v>5</v>
      </c>
      <c r="CP39">
        <f>IF('2NDGR'!CB47=0, "", '2NDGR'!CC47)</f>
        <v>5</v>
      </c>
      <c r="CQ39">
        <f>IF('2NDGR'!CB47=0, "", '2NDGR'!CD47)</f>
        <v>2</v>
      </c>
      <c r="CR39" t="str">
        <f>IF('2NDGR'!CB47=0, "", '2NDGR'!CE47)</f>
        <v>A+</v>
      </c>
      <c r="CS39">
        <f>IF('2NDGR'!CB47=0, "", '2NDGR'!CF47)</f>
        <v>4</v>
      </c>
      <c r="CT39">
        <f>IF('2NDGR'!CG47=0, 0, '2NDGR'!CG47)</f>
        <v>20</v>
      </c>
      <c r="CU39">
        <f>IF('2NDGR'!CG47=0, "", '2NDGR'!CH47)</f>
        <v>18</v>
      </c>
      <c r="CV39">
        <f>IF('2NDGR'!CG47=0, "", '2NDGR'!CI47)</f>
        <v>2</v>
      </c>
      <c r="CW39" t="str">
        <f>IF('2NDGR'!CG47=0, "", '2NDGR'!CJ47)</f>
        <v>A+</v>
      </c>
      <c r="CX39">
        <f>IF('2NDGR'!CG47=0, "", '2NDGR'!CK47)</f>
        <v>4</v>
      </c>
      <c r="CY39">
        <f>IF('2NDGR'!CL47=0, "", '2NDGR'!CL47)</f>
        <v>23</v>
      </c>
      <c r="CZ39" t="str">
        <f>IF('2NDGR'!CL47=0, "", '2NDGR'!CO47)</f>
        <v>A+</v>
      </c>
      <c r="DA39">
        <f>IF('2NDGR'!CL47=0, "", '2NDGR'!CP47)</f>
        <v>4</v>
      </c>
      <c r="DB39" t="str">
        <f t="shared" si="15"/>
        <v/>
      </c>
      <c r="DC39">
        <f t="shared" si="16"/>
        <v>208130</v>
      </c>
      <c r="DD39" t="str">
        <f t="shared" si="17"/>
        <v>ORAL</v>
      </c>
      <c r="DE39">
        <f>IF('2NDGR'!CQ47=0,0,'2NDGR'!CQ47)</f>
        <v>5</v>
      </c>
      <c r="DF39">
        <f>IF('2NDGR'!CQ47=0,"", '2NDGR'!CR47)</f>
        <v>5</v>
      </c>
      <c r="DG39">
        <f>IF('2NDGR'!CQ47=0,"", '2NDGR'!CS47)</f>
        <v>2</v>
      </c>
      <c r="DH39" t="str">
        <f>IF('2NDGR'!CQ47=0,"", '2NDGR'!CT47)</f>
        <v>A+</v>
      </c>
      <c r="DI39">
        <f>IF('2NDGR'!CQ47=0,"", '2NDGR'!CU47)</f>
        <v>4</v>
      </c>
      <c r="DJ39">
        <f>IF('2NDGR'!CV47=0,0, '2NDGR'!CV47)</f>
        <v>20</v>
      </c>
      <c r="DK39">
        <f>IF('2NDGR'!CV47=0, "", '2NDGR'!CW47)</f>
        <v>18</v>
      </c>
      <c r="DL39">
        <f>IF('2NDGR'!CV47=0, "", '2NDGR'!CX47)</f>
        <v>2</v>
      </c>
      <c r="DM39" t="str">
        <f>IF('2NDGR'!CV47=0, "", '2NDGR'!CY47)</f>
        <v>A+</v>
      </c>
      <c r="DN39">
        <f>IF('2NDGR'!CV47=0, "", '2NDGR'!CZ47)</f>
        <v>4</v>
      </c>
      <c r="DO39">
        <f>IF('2NDGR'!DA47=0,"", '2NDGR'!DA47)</f>
        <v>23</v>
      </c>
      <c r="DP39" t="str">
        <f>IF('2NDGR'!DA47=0,"", '2NDGR'!DD47)</f>
        <v>A+</v>
      </c>
      <c r="DQ39">
        <f>IF('2NDGR'!DA47=0,"", '2NDGR'!DE47)</f>
        <v>4</v>
      </c>
      <c r="DR39" t="str">
        <f t="shared" si="18"/>
        <v/>
      </c>
      <c r="DS39">
        <f t="shared" si="19"/>
        <v>208135</v>
      </c>
      <c r="DT39" t="str">
        <f t="shared" si="26"/>
        <v>WORKSHEET</v>
      </c>
      <c r="DU39">
        <f>IF('2NDGR'!DF47=0,0, '2NDGR'!DF47)</f>
        <v>5</v>
      </c>
      <c r="DV39">
        <f>IF('2NDGR'!DF47=0,"", '2NDGR'!DG47)</f>
        <v>3</v>
      </c>
      <c r="DW39">
        <f>IF('2NDGR'!DF47=0,"",'2NDGR'!DH47)</f>
        <v>2</v>
      </c>
      <c r="DX39" t="str">
        <f>IF('2NDGR'!DF47=0,"",'2NDGR'!DI47)</f>
        <v>B</v>
      </c>
      <c r="DY39">
        <f>IF('2NDGR'!DF47=0,"",'2NDGR'!DJ47)</f>
        <v>2.8</v>
      </c>
      <c r="DZ39">
        <f>IF('2NDGR'!DK47=0,0, '2NDGR'!DK47)</f>
        <v>20</v>
      </c>
      <c r="EA39">
        <f>IF('2NDGR'!DK47=0,"", '2NDGR'!DL47)</f>
        <v>18</v>
      </c>
      <c r="EB39">
        <f>IF('2NDGR'!DK47=0,"", '2NDGR'!DM47)</f>
        <v>2</v>
      </c>
      <c r="EC39" t="str">
        <f>IF('2NDGR'!DK47=0,"", '2NDGR'!DN47)</f>
        <v>A+</v>
      </c>
      <c r="ED39">
        <f>IF('2NDGR'!DK47=0,"", '2NDGR'!DO47)</f>
        <v>4</v>
      </c>
      <c r="EE39">
        <f>IF('2NDGR'!DP47=0,"", '2NDGR'!DP47)</f>
        <v>21</v>
      </c>
      <c r="EF39" t="str">
        <f>IF('2NDGR'!DP47=0,"", '2NDGR'!DS47)</f>
        <v>A</v>
      </c>
      <c r="EG39">
        <f>IF('2NDGR'!DP47=0,"", '2NDGR'!DT47)</f>
        <v>3.6</v>
      </c>
      <c r="EH39" t="str">
        <f t="shared" si="20"/>
        <v/>
      </c>
      <c r="EI39" s="17">
        <f>'1STML'!AK47</f>
        <v>1812</v>
      </c>
      <c r="EJ39" s="17">
        <f>'1STML'!AL47</f>
        <v>278.77</v>
      </c>
      <c r="EK39" s="17" t="str">
        <f>'1STML'!AM47</f>
        <v>PASS</v>
      </c>
      <c r="EL39">
        <f>'1STML'!AN47</f>
        <v>6</v>
      </c>
      <c r="EM39" s="17">
        <f>'2NDGR'!DY47</f>
        <v>3.29</v>
      </c>
      <c r="EN39">
        <f>'2NDGR'!EA47</f>
        <v>4</v>
      </c>
      <c r="EO39">
        <f>'2NDGR'!EB47</f>
        <v>56</v>
      </c>
      <c r="EP39" t="str">
        <f t="shared" si="21"/>
        <v>VERY GOOD</v>
      </c>
      <c r="EQ39" t="str">
        <f t="shared" si="22"/>
        <v>70-79</v>
      </c>
    </row>
    <row r="40" spans="1:147">
      <c r="A40">
        <f>'1ST'!A49</f>
        <v>39</v>
      </c>
      <c r="B40" t="str">
        <f>'1ST'!B49</f>
        <v>ST0790098</v>
      </c>
      <c r="C40">
        <f>'1ST'!C49</f>
        <v>200310</v>
      </c>
      <c r="D40" t="str">
        <f>'1ST'!D49</f>
        <v>DORKASH LIMBU</v>
      </c>
      <c r="E40">
        <f>SUB!$B$4</f>
        <v>35</v>
      </c>
      <c r="F40" t="str">
        <f>SUB!$B$5</f>
        <v>KG</v>
      </c>
      <c r="G40" s="24" t="str">
        <f t="shared" si="0"/>
        <v>SAGARMATHA</v>
      </c>
      <c r="H40" t="str">
        <f>SUB!$D$3</f>
        <v>SECOND TERMINAL EXAMINATION 2080</v>
      </c>
      <c r="I40" t="str">
        <f>STD!F41</f>
        <v>ENGLISH MEDIUM</v>
      </c>
      <c r="J40" s="7">
        <f>STD!R41</f>
        <v>0</v>
      </c>
      <c r="K40">
        <f t="shared" si="23"/>
        <v>208101</v>
      </c>
      <c r="L40" t="str">
        <f t="shared" si="24"/>
        <v>COMP. ENGLISH</v>
      </c>
      <c r="M40">
        <f>IF('2NDGR'!E48=0,0,'2NDGR'!E48)</f>
        <v>10</v>
      </c>
      <c r="N40">
        <f>IF('2NDGR'!E48=0,"",'2NDGR'!F48)</f>
        <v>8</v>
      </c>
      <c r="O40">
        <f>IF('2NDGR'!E48=0,"",'2NDGR'!G48)</f>
        <v>2.5</v>
      </c>
      <c r="P40" t="str">
        <f>IF('2NDGR'!E48=0,"",'2NDGR'!H48)</f>
        <v>A</v>
      </c>
      <c r="Q40">
        <f>IF('2NDGR'!E48=0,"",'2NDGR'!I48)</f>
        <v>3.6</v>
      </c>
      <c r="R40">
        <f>IF('2NDGR'!J48=0,0,'2NDGR'!J48)</f>
        <v>40</v>
      </c>
      <c r="S40">
        <f>IF('2NDGR'!J48=0,"",'2NDGR'!K48)</f>
        <v>25</v>
      </c>
      <c r="T40">
        <f>IF('2NDGR'!J48=0,"",'2NDGR'!L48)</f>
        <v>2.5</v>
      </c>
      <c r="U40" t="str">
        <f>IF('2NDGR'!J48=0,"",'2NDGR'!M48)</f>
        <v>B</v>
      </c>
      <c r="V40">
        <f>IF('2NDGR'!J48=0,"",'2NDGR'!N48)</f>
        <v>2.8</v>
      </c>
      <c r="W40">
        <f>IF('2NDGR'!O48=0,"",'2NDGR'!O48)</f>
        <v>33</v>
      </c>
      <c r="X40" t="str">
        <f>IF('2NDGR'!O48=0,"",'2NDGR'!R48)</f>
        <v>B</v>
      </c>
      <c r="Y40">
        <f>IF('2NDGR'!O48=0,"",'2NDGR'!S48)</f>
        <v>2.8</v>
      </c>
      <c r="Z40" t="str">
        <f t="shared" si="25"/>
        <v/>
      </c>
      <c r="AA40">
        <f t="shared" si="1"/>
        <v>208105</v>
      </c>
      <c r="AB40" t="str">
        <f t="shared" si="2"/>
        <v>COMP. NEPALI</v>
      </c>
      <c r="AC40">
        <f>IF('2NDGR'!T48=0,0,'2NDGR'!T48)</f>
        <v>10</v>
      </c>
      <c r="AD40">
        <f>IF('2NDGR'!T48=0,"",'2NDGR'!U48)</f>
        <v>9</v>
      </c>
      <c r="AE40">
        <f>IF('2NDGR'!T48=0,"",'2NDGR'!V48)</f>
        <v>2.5</v>
      </c>
      <c r="AF40" t="str">
        <f>IF('2NDGR'!T48=0,"",'2NDGR'!W48)</f>
        <v>A+</v>
      </c>
      <c r="AG40">
        <f>IF('2NDGR'!T48=0,"",'2NDGR'!X48)</f>
        <v>4</v>
      </c>
      <c r="AH40">
        <f>IF('2NDGR'!Y48=0,0,'2NDGR'!Y48)</f>
        <v>40</v>
      </c>
      <c r="AI40">
        <f>IF('2NDGR'!Y48=0,"",'2NDGR'!Z48)</f>
        <v>25</v>
      </c>
      <c r="AJ40">
        <f>IF('2NDGR'!Y48=0,"",'2NDGR'!AA48)</f>
        <v>2.5</v>
      </c>
      <c r="AK40" t="str">
        <f>IF('2NDGR'!Y48=0,"",'2NDGR'!AB48)</f>
        <v>B</v>
      </c>
      <c r="AL40">
        <f>IF('2NDGR'!Y48=0,"",'2NDGR'!AC48)</f>
        <v>2.8</v>
      </c>
      <c r="AM40">
        <f>IF('2NDGR'!AD48=0,"",'2NDGR'!AD48)</f>
        <v>34</v>
      </c>
      <c r="AN40" t="str">
        <f>IF('2NDGR'!AD48=0,"",'2NDGR'!AG48)</f>
        <v>B</v>
      </c>
      <c r="AO40">
        <f>IF('2NDGR'!AD48=0,"",'2NDGR'!AH48)</f>
        <v>2.8</v>
      </c>
      <c r="AP40" t="str">
        <f t="shared" si="3"/>
        <v/>
      </c>
      <c r="AQ40">
        <f t="shared" si="4"/>
        <v>208110</v>
      </c>
      <c r="AR40" t="str">
        <f t="shared" si="5"/>
        <v>COMP. MATHEMATICS</v>
      </c>
      <c r="AS40">
        <f>IF('2NDGR'!AI48=0,0,'2NDGR'!AI48)</f>
        <v>10</v>
      </c>
      <c r="AT40">
        <f>IF('2NDGR'!AI48=0,"",'2NDGR'!AJ48)</f>
        <v>10</v>
      </c>
      <c r="AU40">
        <f>IF('2NDGR'!AI48=0,"",'2NDGR'!AK48)</f>
        <v>2.5</v>
      </c>
      <c r="AV40" t="str">
        <f>IF('2NDGR'!AI48=0,"",'2NDGR'!AL48)</f>
        <v>A+</v>
      </c>
      <c r="AW40">
        <f>IF('2NDGR'!AI48=0,"",'2NDGR'!AM48)</f>
        <v>4</v>
      </c>
      <c r="AX40">
        <f>IF('2NDGR'!AN48=0,0,'2NDGR'!AN48)</f>
        <v>40</v>
      </c>
      <c r="AY40">
        <f>IF('2NDGR'!AN48=0,"",'2NDGR'!AO48)</f>
        <v>24</v>
      </c>
      <c r="AZ40">
        <f>IF('2NDGR'!AN48=0,"",'2NDGR'!AP48)</f>
        <v>2.5</v>
      </c>
      <c r="BA40" t="str">
        <f>IF('2NDGR'!AN48=0,"",'2NDGR'!AQ48)</f>
        <v>B</v>
      </c>
      <c r="BB40">
        <f>IF('2NDGR'!AN48=0,"",'2NDGR'!AR48)</f>
        <v>2.8</v>
      </c>
      <c r="BC40">
        <f>IF('2NDGR'!AS48=0,"",'2NDGR'!AS48)</f>
        <v>34</v>
      </c>
      <c r="BD40" t="str">
        <f>IF('2NDGR'!AS48=0,"",'2NDGR'!AV48)</f>
        <v>B</v>
      </c>
      <c r="BE40">
        <f>IF('2NDGR'!AS48=0,"",'2NDGR'!AW48)</f>
        <v>2.8</v>
      </c>
      <c r="BF40" t="str">
        <f t="shared" si="6"/>
        <v/>
      </c>
      <c r="BG40">
        <f t="shared" si="7"/>
        <v>208115</v>
      </c>
      <c r="BH40" t="str">
        <f t="shared" si="8"/>
        <v>SCIENCE AND TECHNOLOGY</v>
      </c>
      <c r="BI40">
        <f>IF('2NDGR'!AX48=0,0,'2NDGR'!AX48)</f>
        <v>10</v>
      </c>
      <c r="BJ40">
        <f>IF('2NDGR'!AX48=0,"",'2NDGR'!AY48)</f>
        <v>10</v>
      </c>
      <c r="BK40">
        <f>IF('2NDGR'!AX48=0,"",'2NDGR'!AZ48)</f>
        <v>2.5</v>
      </c>
      <c r="BL40" t="str">
        <f>IF('2NDGR'!AX48=0,"",'2NDGR'!BA48)</f>
        <v>A+</v>
      </c>
      <c r="BM40">
        <f>IF('2NDGR'!AX48=0,"",'2NDGR'!BB48)</f>
        <v>4</v>
      </c>
      <c r="BN40">
        <f>IF('2NDGR'!BC48=0,0,'2NDGR'!BC48)</f>
        <v>40</v>
      </c>
      <c r="BO40">
        <f>IF('2NDGR'!BC48=0,"",'2NDGR'!BD48)</f>
        <v>23</v>
      </c>
      <c r="BP40">
        <f>IF('2NDGR'!BC48=0,"",'2NDGR'!BE48)</f>
        <v>2.5</v>
      </c>
      <c r="BQ40" t="str">
        <f>IF('2NDGR'!BC48=0,"",'2NDGR'!BF48)</f>
        <v>C+</v>
      </c>
      <c r="BR40">
        <f>IF('2NDGR'!BC48=0,"",'2NDGR'!BG48)</f>
        <v>2.4</v>
      </c>
      <c r="BS40">
        <f>IF('2NDGR'!BH48=0,"",'2NDGR'!BH48)</f>
        <v>33</v>
      </c>
      <c r="BT40" t="str">
        <f>IF('2NDGR'!BH48=0,"",'2NDGR'!BK48)</f>
        <v>B</v>
      </c>
      <c r="BU40">
        <f>IF('2NDGR'!BH48=0,"",'2NDGR'!BL48)</f>
        <v>2.8</v>
      </c>
      <c r="BV40" t="str">
        <f t="shared" si="9"/>
        <v/>
      </c>
      <c r="BW40">
        <f t="shared" si="10"/>
        <v>208120</v>
      </c>
      <c r="BX40" t="str">
        <f t="shared" si="11"/>
        <v>SOCIAL STUDIES</v>
      </c>
      <c r="BY40">
        <f>IF('2NDGR'!BM48=0,0,'2NDGR'!BM48)</f>
        <v>10</v>
      </c>
      <c r="BZ40">
        <f>IF('2NDGR'!BM48=0,"",'2NDGR'!BN48)</f>
        <v>10</v>
      </c>
      <c r="CA40">
        <f>IF('2NDGR'!BM48=0,"",'2NDGR'!BO48)</f>
        <v>2.5</v>
      </c>
      <c r="CB40" t="str">
        <f>IF('2NDGR'!BM48=0,"",'2NDGR'!BP48)</f>
        <v>A+</v>
      </c>
      <c r="CC40">
        <f>IF('2NDGR'!BM48=0,"",'2NDGR'!BQ48)</f>
        <v>4</v>
      </c>
      <c r="CD40">
        <f>IF('2NDGR'!BR48=0,0,'2NDGR'!BR48)</f>
        <v>40</v>
      </c>
      <c r="CE40">
        <f>IF('2NDGR'!BR48=0,"",'2NDGR'!BS48)</f>
        <v>25</v>
      </c>
      <c r="CF40">
        <f>IF('2NDGR'!BR48=0,"",'2NDGR'!BT48)</f>
        <v>2.5</v>
      </c>
      <c r="CG40" t="str">
        <f>IF('2NDGR'!BR48=0,"",'2NDGR'!BU48)</f>
        <v>B</v>
      </c>
      <c r="CH40">
        <f>IF('2NDGR'!BR48=0,"",'2NDGR'!BV48)</f>
        <v>2.8</v>
      </c>
      <c r="CI40">
        <f>IF('2NDGR'!BW48=0, "", '2NDGR'!BW48)</f>
        <v>35</v>
      </c>
      <c r="CJ40" t="str">
        <f>IF('2NDGR'!BW48=0, "", '2NDGR'!BZ48)</f>
        <v>B+</v>
      </c>
      <c r="CK40">
        <f>IF('2NDGR'!BW48=0, "", '2NDGR'!CA48)</f>
        <v>3.2</v>
      </c>
      <c r="CL40" t="str">
        <f t="shared" si="12"/>
        <v/>
      </c>
      <c r="CM40">
        <f t="shared" si="13"/>
        <v>208125</v>
      </c>
      <c r="CN40" t="str">
        <f t="shared" si="14"/>
        <v>GK</v>
      </c>
      <c r="CO40">
        <f>IF('2NDGR'!CB48=0,0,'2NDGR'!CB48)</f>
        <v>5</v>
      </c>
      <c r="CP40">
        <f>IF('2NDGR'!CB48=0, "", '2NDGR'!CC48)</f>
        <v>5</v>
      </c>
      <c r="CQ40">
        <f>IF('2NDGR'!CB48=0, "", '2NDGR'!CD48)</f>
        <v>2</v>
      </c>
      <c r="CR40" t="str">
        <f>IF('2NDGR'!CB48=0, "", '2NDGR'!CE48)</f>
        <v>A+</v>
      </c>
      <c r="CS40">
        <f>IF('2NDGR'!CB48=0, "", '2NDGR'!CF48)</f>
        <v>4</v>
      </c>
      <c r="CT40">
        <f>IF('2NDGR'!CG48=0, 0, '2NDGR'!CG48)</f>
        <v>20</v>
      </c>
      <c r="CU40">
        <f>IF('2NDGR'!CG48=0, "", '2NDGR'!CH48)</f>
        <v>18</v>
      </c>
      <c r="CV40">
        <f>IF('2NDGR'!CG48=0, "", '2NDGR'!CI48)</f>
        <v>2</v>
      </c>
      <c r="CW40" t="str">
        <f>IF('2NDGR'!CG48=0, "", '2NDGR'!CJ48)</f>
        <v>A+</v>
      </c>
      <c r="CX40">
        <f>IF('2NDGR'!CG48=0, "", '2NDGR'!CK48)</f>
        <v>4</v>
      </c>
      <c r="CY40">
        <f>IF('2NDGR'!CL48=0, "", '2NDGR'!CL48)</f>
        <v>23</v>
      </c>
      <c r="CZ40" t="str">
        <f>IF('2NDGR'!CL48=0, "", '2NDGR'!CO48)</f>
        <v>A+</v>
      </c>
      <c r="DA40">
        <f>IF('2NDGR'!CL48=0, "", '2NDGR'!CP48)</f>
        <v>4</v>
      </c>
      <c r="DB40" t="str">
        <f t="shared" si="15"/>
        <v/>
      </c>
      <c r="DC40">
        <f t="shared" si="16"/>
        <v>208130</v>
      </c>
      <c r="DD40" t="str">
        <f t="shared" si="17"/>
        <v>ORAL</v>
      </c>
      <c r="DE40">
        <f>IF('2NDGR'!CQ48=0,0,'2NDGR'!CQ48)</f>
        <v>5</v>
      </c>
      <c r="DF40">
        <f>IF('2NDGR'!CQ48=0,"", '2NDGR'!CR48)</f>
        <v>5</v>
      </c>
      <c r="DG40">
        <f>IF('2NDGR'!CQ48=0,"", '2NDGR'!CS48)</f>
        <v>2</v>
      </c>
      <c r="DH40" t="str">
        <f>IF('2NDGR'!CQ48=0,"", '2NDGR'!CT48)</f>
        <v>A+</v>
      </c>
      <c r="DI40">
        <f>IF('2NDGR'!CQ48=0,"", '2NDGR'!CU48)</f>
        <v>4</v>
      </c>
      <c r="DJ40">
        <f>IF('2NDGR'!CV48=0,0, '2NDGR'!CV48)</f>
        <v>20</v>
      </c>
      <c r="DK40">
        <f>IF('2NDGR'!CV48=0, "", '2NDGR'!CW48)</f>
        <v>18</v>
      </c>
      <c r="DL40">
        <f>IF('2NDGR'!CV48=0, "", '2NDGR'!CX48)</f>
        <v>2</v>
      </c>
      <c r="DM40" t="str">
        <f>IF('2NDGR'!CV48=0, "", '2NDGR'!CY48)</f>
        <v>A+</v>
      </c>
      <c r="DN40">
        <f>IF('2NDGR'!CV48=0, "", '2NDGR'!CZ48)</f>
        <v>4</v>
      </c>
      <c r="DO40">
        <f>IF('2NDGR'!DA48=0,"", '2NDGR'!DA48)</f>
        <v>23</v>
      </c>
      <c r="DP40" t="str">
        <f>IF('2NDGR'!DA48=0,"", '2NDGR'!DD48)</f>
        <v>A+</v>
      </c>
      <c r="DQ40">
        <f>IF('2NDGR'!DA48=0,"", '2NDGR'!DE48)</f>
        <v>4</v>
      </c>
      <c r="DR40" t="str">
        <f t="shared" si="18"/>
        <v/>
      </c>
      <c r="DS40">
        <f t="shared" si="19"/>
        <v>208135</v>
      </c>
      <c r="DT40" t="str">
        <f t="shared" si="26"/>
        <v>WORKSHEET</v>
      </c>
      <c r="DU40">
        <f>IF('2NDGR'!DF48=0,0, '2NDGR'!DF48)</f>
        <v>5</v>
      </c>
      <c r="DV40">
        <f>IF('2NDGR'!DF48=0,"", '2NDGR'!DG48)</f>
        <v>5</v>
      </c>
      <c r="DW40">
        <f>IF('2NDGR'!DF48=0,"",'2NDGR'!DH48)</f>
        <v>2</v>
      </c>
      <c r="DX40" t="str">
        <f>IF('2NDGR'!DF48=0,"",'2NDGR'!DI48)</f>
        <v>A+</v>
      </c>
      <c r="DY40">
        <f>IF('2NDGR'!DF48=0,"",'2NDGR'!DJ48)</f>
        <v>4</v>
      </c>
      <c r="DZ40">
        <f>IF('2NDGR'!DK48=0,0, '2NDGR'!DK48)</f>
        <v>20</v>
      </c>
      <c r="EA40">
        <f>IF('2NDGR'!DK48=0,"", '2NDGR'!DL48)</f>
        <v>18</v>
      </c>
      <c r="EB40">
        <f>IF('2NDGR'!DK48=0,"", '2NDGR'!DM48)</f>
        <v>2</v>
      </c>
      <c r="EC40" t="str">
        <f>IF('2NDGR'!DK48=0,"", '2NDGR'!DN48)</f>
        <v>A+</v>
      </c>
      <c r="ED40">
        <f>IF('2NDGR'!DK48=0,"", '2NDGR'!DO48)</f>
        <v>4</v>
      </c>
      <c r="EE40">
        <f>IF('2NDGR'!DP48=0,"", '2NDGR'!DP48)</f>
        <v>23</v>
      </c>
      <c r="EF40" t="str">
        <f>IF('2NDGR'!DP48=0,"", '2NDGR'!DS48)</f>
        <v>A+</v>
      </c>
      <c r="EG40">
        <f>IF('2NDGR'!DP48=0,"", '2NDGR'!DT48)</f>
        <v>4</v>
      </c>
      <c r="EH40" t="str">
        <f t="shared" si="20"/>
        <v/>
      </c>
      <c r="EI40" s="17">
        <f>'1STML'!AK48</f>
        <v>1290</v>
      </c>
      <c r="EJ40" s="17">
        <f>'1STML'!AL48</f>
        <v>198.46</v>
      </c>
      <c r="EK40" s="17" t="str">
        <f>'1STML'!AM48</f>
        <v>PASS</v>
      </c>
      <c r="EL40">
        <f>'1STML'!AN48</f>
        <v>23</v>
      </c>
      <c r="EM40" s="17">
        <f>'2NDGR'!DY48</f>
        <v>3.54</v>
      </c>
      <c r="EN40">
        <f>'2NDGR'!EA48</f>
        <v>1</v>
      </c>
      <c r="EO40">
        <f>'2NDGR'!EB48</f>
        <v>56</v>
      </c>
      <c r="EP40" t="str">
        <f t="shared" si="21"/>
        <v>VERY GOOD</v>
      </c>
      <c r="EQ40" t="str">
        <f t="shared" si="22"/>
        <v>70-79</v>
      </c>
    </row>
    <row r="41" spans="1:147">
      <c r="A41">
        <f>'1ST'!A50</f>
        <v>40</v>
      </c>
      <c r="B41" t="str">
        <f>'1ST'!B50</f>
        <v>ST0800304</v>
      </c>
      <c r="C41">
        <f>'1ST'!C50</f>
        <v>200311</v>
      </c>
      <c r="D41" t="str">
        <f>'1ST'!D50</f>
        <v>HINA RAI</v>
      </c>
      <c r="E41">
        <f>SUB!$B$4</f>
        <v>35</v>
      </c>
      <c r="F41" t="str">
        <f>SUB!$B$5</f>
        <v>KG</v>
      </c>
      <c r="G41" s="24" t="str">
        <f t="shared" si="0"/>
        <v>SAGARMATHA</v>
      </c>
      <c r="H41" t="str">
        <f>SUB!$D$3</f>
        <v>SECOND TERMINAL EXAMINATION 2080</v>
      </c>
      <c r="I41" t="str">
        <f>STD!F42</f>
        <v>ENGLISH MEDIUM</v>
      </c>
      <c r="J41" s="7">
        <f>STD!R42</f>
        <v>0</v>
      </c>
      <c r="K41">
        <f t="shared" si="23"/>
        <v>208101</v>
      </c>
      <c r="L41" t="str">
        <f t="shared" si="24"/>
        <v>COMP. ENGLISH</v>
      </c>
      <c r="M41">
        <f>IF('2NDGR'!E49=0,0,'2NDGR'!E49)</f>
        <v>10</v>
      </c>
      <c r="N41">
        <f>IF('2NDGR'!E49=0,"",'2NDGR'!F49)</f>
        <v>7</v>
      </c>
      <c r="O41">
        <f>IF('2NDGR'!E49=0,"",'2NDGR'!G49)</f>
        <v>2.5</v>
      </c>
      <c r="P41" t="str">
        <f>IF('2NDGR'!E49=0,"",'2NDGR'!H49)</f>
        <v>B+</v>
      </c>
      <c r="Q41">
        <f>IF('2NDGR'!E49=0,"",'2NDGR'!I49)</f>
        <v>3.2</v>
      </c>
      <c r="R41">
        <f>IF('2NDGR'!J49=0,0,'2NDGR'!J49)</f>
        <v>40</v>
      </c>
      <c r="S41">
        <f>IF('2NDGR'!J49=0,"",'2NDGR'!K49)</f>
        <v>25</v>
      </c>
      <c r="T41">
        <f>IF('2NDGR'!J49=0,"",'2NDGR'!L49)</f>
        <v>2.5</v>
      </c>
      <c r="U41" t="str">
        <f>IF('2NDGR'!J49=0,"",'2NDGR'!M49)</f>
        <v>B</v>
      </c>
      <c r="V41">
        <f>IF('2NDGR'!J49=0,"",'2NDGR'!N49)</f>
        <v>2.8</v>
      </c>
      <c r="W41">
        <f>IF('2NDGR'!O49=0,"",'2NDGR'!O49)</f>
        <v>32</v>
      </c>
      <c r="X41" t="str">
        <f>IF('2NDGR'!O49=0,"",'2NDGR'!R49)</f>
        <v>B</v>
      </c>
      <c r="Y41">
        <f>IF('2NDGR'!O49=0,"",'2NDGR'!S49)</f>
        <v>2.8</v>
      </c>
      <c r="Z41" t="str">
        <f t="shared" si="25"/>
        <v/>
      </c>
      <c r="AA41">
        <f t="shared" si="1"/>
        <v>208105</v>
      </c>
      <c r="AB41" t="str">
        <f t="shared" si="2"/>
        <v>COMP. NEPALI</v>
      </c>
      <c r="AC41">
        <f>IF('2NDGR'!T49=0,0,'2NDGR'!T49)</f>
        <v>10</v>
      </c>
      <c r="AD41">
        <f>IF('2NDGR'!T49=0,"",'2NDGR'!U49)</f>
        <v>8</v>
      </c>
      <c r="AE41">
        <f>IF('2NDGR'!T49=0,"",'2NDGR'!V49)</f>
        <v>2.5</v>
      </c>
      <c r="AF41" t="str">
        <f>IF('2NDGR'!T49=0,"",'2NDGR'!W49)</f>
        <v>A</v>
      </c>
      <c r="AG41">
        <f>IF('2NDGR'!T49=0,"",'2NDGR'!X49)</f>
        <v>3.6</v>
      </c>
      <c r="AH41">
        <f>IF('2NDGR'!Y49=0,0,'2NDGR'!Y49)</f>
        <v>40</v>
      </c>
      <c r="AI41">
        <f>IF('2NDGR'!Y49=0,"",'2NDGR'!Z49)</f>
        <v>25</v>
      </c>
      <c r="AJ41">
        <f>IF('2NDGR'!Y49=0,"",'2NDGR'!AA49)</f>
        <v>2.5</v>
      </c>
      <c r="AK41" t="str">
        <f>IF('2NDGR'!Y49=0,"",'2NDGR'!AB49)</f>
        <v>B</v>
      </c>
      <c r="AL41">
        <f>IF('2NDGR'!Y49=0,"",'2NDGR'!AC49)</f>
        <v>2.8</v>
      </c>
      <c r="AM41">
        <f>IF('2NDGR'!AD49=0,"",'2NDGR'!AD49)</f>
        <v>33</v>
      </c>
      <c r="AN41" t="str">
        <f>IF('2NDGR'!AD49=0,"",'2NDGR'!AG49)</f>
        <v>B</v>
      </c>
      <c r="AO41">
        <f>IF('2NDGR'!AD49=0,"",'2NDGR'!AH49)</f>
        <v>2.8</v>
      </c>
      <c r="AP41" t="str">
        <f t="shared" si="3"/>
        <v/>
      </c>
      <c r="AQ41">
        <f t="shared" si="4"/>
        <v>208110</v>
      </c>
      <c r="AR41" t="str">
        <f t="shared" si="5"/>
        <v>COMP. MATHEMATICS</v>
      </c>
      <c r="AS41">
        <f>IF('2NDGR'!AI49=0,0,'2NDGR'!AI49)</f>
        <v>10</v>
      </c>
      <c r="AT41">
        <f>IF('2NDGR'!AI49=0,"",'2NDGR'!AJ49)</f>
        <v>4</v>
      </c>
      <c r="AU41">
        <f>IF('2NDGR'!AI49=0,"",'2NDGR'!AK49)</f>
        <v>2.5</v>
      </c>
      <c r="AV41" t="str">
        <f>IF('2NDGR'!AI49=0,"",'2NDGR'!AL49)</f>
        <v>C</v>
      </c>
      <c r="AW41">
        <f>IF('2NDGR'!AI49=0,"",'2NDGR'!AM49)</f>
        <v>2</v>
      </c>
      <c r="AX41">
        <f>IF('2NDGR'!AN49=0,0,'2NDGR'!AN49)</f>
        <v>40</v>
      </c>
      <c r="AY41">
        <f>IF('2NDGR'!AN49=0,"",'2NDGR'!AO49)</f>
        <v>22</v>
      </c>
      <c r="AZ41">
        <f>IF('2NDGR'!AN49=0,"",'2NDGR'!AP49)</f>
        <v>2.5</v>
      </c>
      <c r="BA41" t="str">
        <f>IF('2NDGR'!AN49=0,"",'2NDGR'!AQ49)</f>
        <v>C+</v>
      </c>
      <c r="BB41">
        <f>IF('2NDGR'!AN49=0,"",'2NDGR'!AR49)</f>
        <v>2.4</v>
      </c>
      <c r="BC41">
        <f>IF('2NDGR'!AS49=0,"",'2NDGR'!AS49)</f>
        <v>26</v>
      </c>
      <c r="BD41" t="str">
        <f>IF('2NDGR'!AS49=0,"",'2NDGR'!AV49)</f>
        <v>C+</v>
      </c>
      <c r="BE41">
        <f>IF('2NDGR'!AS49=0,"",'2NDGR'!AW49)</f>
        <v>2.4</v>
      </c>
      <c r="BF41" t="str">
        <f t="shared" si="6"/>
        <v/>
      </c>
      <c r="BG41">
        <f t="shared" si="7"/>
        <v>208115</v>
      </c>
      <c r="BH41" t="str">
        <f t="shared" si="8"/>
        <v>SCIENCE AND TECHNOLOGY</v>
      </c>
      <c r="BI41">
        <f>IF('2NDGR'!AX49=0,0,'2NDGR'!AX49)</f>
        <v>10</v>
      </c>
      <c r="BJ41">
        <f>IF('2NDGR'!AX49=0,"",'2NDGR'!AY49)</f>
        <v>9</v>
      </c>
      <c r="BK41">
        <f>IF('2NDGR'!AX49=0,"",'2NDGR'!AZ49)</f>
        <v>2.5</v>
      </c>
      <c r="BL41" t="str">
        <f>IF('2NDGR'!AX49=0,"",'2NDGR'!BA49)</f>
        <v>A+</v>
      </c>
      <c r="BM41">
        <f>IF('2NDGR'!AX49=0,"",'2NDGR'!BB49)</f>
        <v>4</v>
      </c>
      <c r="BN41">
        <f>IF('2NDGR'!BC49=0,0,'2NDGR'!BC49)</f>
        <v>40</v>
      </c>
      <c r="BO41">
        <f>IF('2NDGR'!BC49=0,"",'2NDGR'!BD49)</f>
        <v>22</v>
      </c>
      <c r="BP41">
        <f>IF('2NDGR'!BC49=0,"",'2NDGR'!BE49)</f>
        <v>2.5</v>
      </c>
      <c r="BQ41" t="str">
        <f>IF('2NDGR'!BC49=0,"",'2NDGR'!BF49)</f>
        <v>C+</v>
      </c>
      <c r="BR41">
        <f>IF('2NDGR'!BC49=0,"",'2NDGR'!BG49)</f>
        <v>2.4</v>
      </c>
      <c r="BS41">
        <f>IF('2NDGR'!BH49=0,"",'2NDGR'!BH49)</f>
        <v>31</v>
      </c>
      <c r="BT41" t="str">
        <f>IF('2NDGR'!BH49=0,"",'2NDGR'!BK49)</f>
        <v>B</v>
      </c>
      <c r="BU41">
        <f>IF('2NDGR'!BH49=0,"",'2NDGR'!BL49)</f>
        <v>2.8</v>
      </c>
      <c r="BV41" t="str">
        <f t="shared" si="9"/>
        <v/>
      </c>
      <c r="BW41">
        <f t="shared" si="10"/>
        <v>208120</v>
      </c>
      <c r="BX41" t="str">
        <f t="shared" si="11"/>
        <v>SOCIAL STUDIES</v>
      </c>
      <c r="BY41">
        <f>IF('2NDGR'!BM49=0,0,'2NDGR'!BM49)</f>
        <v>10</v>
      </c>
      <c r="BZ41">
        <f>IF('2NDGR'!BM49=0,"",'2NDGR'!BN49)</f>
        <v>5</v>
      </c>
      <c r="CA41">
        <f>IF('2NDGR'!BM49=0,"",'2NDGR'!BO49)</f>
        <v>2.5</v>
      </c>
      <c r="CB41" t="str">
        <f>IF('2NDGR'!BM49=0,"",'2NDGR'!BP49)</f>
        <v>C+</v>
      </c>
      <c r="CC41">
        <f>IF('2NDGR'!BM49=0,"",'2NDGR'!BQ49)</f>
        <v>2.4</v>
      </c>
      <c r="CD41">
        <f>IF('2NDGR'!BR49=0,0,'2NDGR'!BR49)</f>
        <v>40</v>
      </c>
      <c r="CE41">
        <f>IF('2NDGR'!BR49=0,"",'2NDGR'!BS49)</f>
        <v>25</v>
      </c>
      <c r="CF41">
        <f>IF('2NDGR'!BR49=0,"",'2NDGR'!BT49)</f>
        <v>2.5</v>
      </c>
      <c r="CG41" t="str">
        <f>IF('2NDGR'!BR49=0,"",'2NDGR'!BU49)</f>
        <v>B</v>
      </c>
      <c r="CH41">
        <f>IF('2NDGR'!BR49=0,"",'2NDGR'!BV49)</f>
        <v>2.8</v>
      </c>
      <c r="CI41">
        <f>IF('2NDGR'!BW49=0, "", '2NDGR'!BW49)</f>
        <v>30</v>
      </c>
      <c r="CJ41" t="str">
        <f>IF('2NDGR'!BW49=0, "", '2NDGR'!BZ49)</f>
        <v>B</v>
      </c>
      <c r="CK41">
        <f>IF('2NDGR'!BW49=0, "", '2NDGR'!CA49)</f>
        <v>2.8</v>
      </c>
      <c r="CL41" t="str">
        <f t="shared" si="12"/>
        <v/>
      </c>
      <c r="CM41">
        <f t="shared" si="13"/>
        <v>208125</v>
      </c>
      <c r="CN41" t="str">
        <f t="shared" si="14"/>
        <v>GK</v>
      </c>
      <c r="CO41">
        <f>IF('2NDGR'!CB49=0,0,'2NDGR'!CB49)</f>
        <v>5</v>
      </c>
      <c r="CP41">
        <f>IF('2NDGR'!CB49=0, "", '2NDGR'!CC49)</f>
        <v>5</v>
      </c>
      <c r="CQ41">
        <f>IF('2NDGR'!CB49=0, "", '2NDGR'!CD49)</f>
        <v>2</v>
      </c>
      <c r="CR41" t="str">
        <f>IF('2NDGR'!CB49=0, "", '2NDGR'!CE49)</f>
        <v>A+</v>
      </c>
      <c r="CS41">
        <f>IF('2NDGR'!CB49=0, "", '2NDGR'!CF49)</f>
        <v>4</v>
      </c>
      <c r="CT41">
        <f>IF('2NDGR'!CG49=0, 0, '2NDGR'!CG49)</f>
        <v>20</v>
      </c>
      <c r="CU41">
        <f>IF('2NDGR'!CG49=0, "", '2NDGR'!CH49)</f>
        <v>18</v>
      </c>
      <c r="CV41">
        <f>IF('2NDGR'!CG49=0, "", '2NDGR'!CI49)</f>
        <v>2</v>
      </c>
      <c r="CW41" t="str">
        <f>IF('2NDGR'!CG49=0, "", '2NDGR'!CJ49)</f>
        <v>A+</v>
      </c>
      <c r="CX41">
        <f>IF('2NDGR'!CG49=0, "", '2NDGR'!CK49)</f>
        <v>4</v>
      </c>
      <c r="CY41">
        <f>IF('2NDGR'!CL49=0, "", '2NDGR'!CL49)</f>
        <v>23</v>
      </c>
      <c r="CZ41" t="str">
        <f>IF('2NDGR'!CL49=0, "", '2NDGR'!CO49)</f>
        <v>A+</v>
      </c>
      <c r="DA41">
        <f>IF('2NDGR'!CL49=0, "", '2NDGR'!CP49)</f>
        <v>4</v>
      </c>
      <c r="DB41" t="str">
        <f t="shared" si="15"/>
        <v/>
      </c>
      <c r="DC41">
        <f t="shared" si="16"/>
        <v>208130</v>
      </c>
      <c r="DD41" t="str">
        <f t="shared" si="17"/>
        <v>ORAL</v>
      </c>
      <c r="DE41">
        <f>IF('2NDGR'!CQ49=0,0,'2NDGR'!CQ49)</f>
        <v>5</v>
      </c>
      <c r="DF41">
        <f>IF('2NDGR'!CQ49=0,"", '2NDGR'!CR49)</f>
        <v>5</v>
      </c>
      <c r="DG41">
        <f>IF('2NDGR'!CQ49=0,"", '2NDGR'!CS49)</f>
        <v>2</v>
      </c>
      <c r="DH41" t="str">
        <f>IF('2NDGR'!CQ49=0,"", '2NDGR'!CT49)</f>
        <v>A+</v>
      </c>
      <c r="DI41">
        <f>IF('2NDGR'!CQ49=0,"", '2NDGR'!CU49)</f>
        <v>4</v>
      </c>
      <c r="DJ41">
        <f>IF('2NDGR'!CV49=0,0, '2NDGR'!CV49)</f>
        <v>20</v>
      </c>
      <c r="DK41">
        <f>IF('2NDGR'!CV49=0, "", '2NDGR'!CW49)</f>
        <v>18</v>
      </c>
      <c r="DL41">
        <f>IF('2NDGR'!CV49=0, "", '2NDGR'!CX49)</f>
        <v>2</v>
      </c>
      <c r="DM41" t="str">
        <f>IF('2NDGR'!CV49=0, "", '2NDGR'!CY49)</f>
        <v>A+</v>
      </c>
      <c r="DN41">
        <f>IF('2NDGR'!CV49=0, "", '2NDGR'!CZ49)</f>
        <v>4</v>
      </c>
      <c r="DO41">
        <f>IF('2NDGR'!DA49=0,"", '2NDGR'!DA49)</f>
        <v>23</v>
      </c>
      <c r="DP41" t="str">
        <f>IF('2NDGR'!DA49=0,"", '2NDGR'!DD49)</f>
        <v>A+</v>
      </c>
      <c r="DQ41">
        <f>IF('2NDGR'!DA49=0,"", '2NDGR'!DE49)</f>
        <v>4</v>
      </c>
      <c r="DR41" t="str">
        <f t="shared" si="18"/>
        <v/>
      </c>
      <c r="DS41">
        <f t="shared" si="19"/>
        <v>208135</v>
      </c>
      <c r="DT41" t="str">
        <f t="shared" si="26"/>
        <v>WORKSHEET</v>
      </c>
      <c r="DU41">
        <f>IF('2NDGR'!DF49=0,0, '2NDGR'!DF49)</f>
        <v>5</v>
      </c>
      <c r="DV41">
        <f>IF('2NDGR'!DF49=0,"", '2NDGR'!DG49)</f>
        <v>3</v>
      </c>
      <c r="DW41">
        <f>IF('2NDGR'!DF49=0,"",'2NDGR'!DH49)</f>
        <v>2</v>
      </c>
      <c r="DX41" t="str">
        <f>IF('2NDGR'!DF49=0,"",'2NDGR'!DI49)</f>
        <v>B</v>
      </c>
      <c r="DY41">
        <f>IF('2NDGR'!DF49=0,"",'2NDGR'!DJ49)</f>
        <v>2.8</v>
      </c>
      <c r="DZ41">
        <f>IF('2NDGR'!DK49=0,0, '2NDGR'!DK49)</f>
        <v>20</v>
      </c>
      <c r="EA41">
        <f>IF('2NDGR'!DK49=0,"", '2NDGR'!DL49)</f>
        <v>18</v>
      </c>
      <c r="EB41">
        <f>IF('2NDGR'!DK49=0,"", '2NDGR'!DM49)</f>
        <v>2</v>
      </c>
      <c r="EC41" t="str">
        <f>IF('2NDGR'!DK49=0,"", '2NDGR'!DN49)</f>
        <v>A+</v>
      </c>
      <c r="ED41">
        <f>IF('2NDGR'!DK49=0,"", '2NDGR'!DO49)</f>
        <v>4</v>
      </c>
      <c r="EE41">
        <f>IF('2NDGR'!DP49=0,"", '2NDGR'!DP49)</f>
        <v>21</v>
      </c>
      <c r="EF41" t="str">
        <f>IF('2NDGR'!DP49=0,"", '2NDGR'!DS49)</f>
        <v>A</v>
      </c>
      <c r="EG41">
        <f>IF('2NDGR'!DP49=0,"", '2NDGR'!DT49)</f>
        <v>3.6</v>
      </c>
      <c r="EH41" t="str">
        <f t="shared" si="20"/>
        <v/>
      </c>
      <c r="EI41" s="17">
        <f>'1STML'!AK49</f>
        <v>1613</v>
      </c>
      <c r="EJ41" s="17">
        <f>'1STML'!AL49</f>
        <v>248.15</v>
      </c>
      <c r="EK41" s="17" t="str">
        <f>'1STML'!AM49</f>
        <v>PASS</v>
      </c>
      <c r="EL41">
        <f>'1STML'!AN49</f>
        <v>13</v>
      </c>
      <c r="EM41" s="17">
        <f>'2NDGR'!DY49</f>
        <v>3.15</v>
      </c>
      <c r="EN41">
        <f>'2NDGR'!EA49</f>
        <v>5</v>
      </c>
      <c r="EO41">
        <f>'2NDGR'!EB49</f>
        <v>53</v>
      </c>
      <c r="EP41" t="str">
        <f t="shared" si="21"/>
        <v>GOOD</v>
      </c>
      <c r="EQ41" t="str">
        <f t="shared" si="22"/>
        <v>60-69</v>
      </c>
    </row>
    <row r="42" spans="1:147">
      <c r="A42">
        <f>'1ST'!A51</f>
        <v>41</v>
      </c>
      <c r="B42" t="str">
        <f>'1ST'!B51</f>
        <v>ST0790124</v>
      </c>
      <c r="C42">
        <f>'1ST'!C51</f>
        <v>200312</v>
      </c>
      <c r="D42" t="str">
        <f>'1ST'!D51</f>
        <v>JENSON THAPA MAGAR</v>
      </c>
      <c r="E42">
        <f>SUB!$B$4</f>
        <v>35</v>
      </c>
      <c r="F42" t="str">
        <f>SUB!$B$5</f>
        <v>KG</v>
      </c>
      <c r="G42" s="24" t="str">
        <f t="shared" si="0"/>
        <v>SAGARMATHA</v>
      </c>
      <c r="H42" t="str">
        <f>SUB!$D$3</f>
        <v>SECOND TERMINAL EXAMINATION 2080</v>
      </c>
      <c r="I42" t="str">
        <f>STD!F43</f>
        <v>ENGLISH MEDIUM</v>
      </c>
      <c r="J42" s="7">
        <f>STD!R43</f>
        <v>0</v>
      </c>
      <c r="K42">
        <f t="shared" si="23"/>
        <v>208101</v>
      </c>
      <c r="L42" t="str">
        <f t="shared" si="24"/>
        <v>COMP. ENGLISH</v>
      </c>
      <c r="M42">
        <f>IF('2NDGR'!E50=0,0,'2NDGR'!E50)</f>
        <v>10</v>
      </c>
      <c r="N42">
        <f>IF('2NDGR'!E50=0,"",'2NDGR'!F50)</f>
        <v>9</v>
      </c>
      <c r="O42">
        <f>IF('2NDGR'!E50=0,"",'2NDGR'!G50)</f>
        <v>2.5</v>
      </c>
      <c r="P42" t="str">
        <f>IF('2NDGR'!E50=0,"",'2NDGR'!H50)</f>
        <v>A+</v>
      </c>
      <c r="Q42">
        <f>IF('2NDGR'!E50=0,"",'2NDGR'!I50)</f>
        <v>4</v>
      </c>
      <c r="R42">
        <f>IF('2NDGR'!J50=0,0,'2NDGR'!J50)</f>
        <v>40</v>
      </c>
      <c r="S42">
        <f>IF('2NDGR'!J50=0,"",'2NDGR'!K50)</f>
        <v>25</v>
      </c>
      <c r="T42">
        <f>IF('2NDGR'!J50=0,"",'2NDGR'!L50)</f>
        <v>2.5</v>
      </c>
      <c r="U42" t="str">
        <f>IF('2NDGR'!J50=0,"",'2NDGR'!M50)</f>
        <v>B</v>
      </c>
      <c r="V42">
        <f>IF('2NDGR'!J50=0,"",'2NDGR'!N50)</f>
        <v>2.8</v>
      </c>
      <c r="W42">
        <f>IF('2NDGR'!O50=0,"",'2NDGR'!O50)</f>
        <v>34</v>
      </c>
      <c r="X42" t="str">
        <f>IF('2NDGR'!O50=0,"",'2NDGR'!R50)</f>
        <v>B</v>
      </c>
      <c r="Y42">
        <f>IF('2NDGR'!O50=0,"",'2NDGR'!S50)</f>
        <v>2.8</v>
      </c>
      <c r="Z42" t="str">
        <f t="shared" si="25"/>
        <v/>
      </c>
      <c r="AA42">
        <f t="shared" si="1"/>
        <v>208105</v>
      </c>
      <c r="AB42" t="str">
        <f t="shared" si="2"/>
        <v>COMP. NEPALI</v>
      </c>
      <c r="AC42">
        <f>IF('2NDGR'!T50=0,0,'2NDGR'!T50)</f>
        <v>10</v>
      </c>
      <c r="AD42">
        <f>IF('2NDGR'!T50=0,"",'2NDGR'!U50)</f>
        <v>8</v>
      </c>
      <c r="AE42">
        <f>IF('2NDGR'!T50=0,"",'2NDGR'!V50)</f>
        <v>2.5</v>
      </c>
      <c r="AF42" t="str">
        <f>IF('2NDGR'!T50=0,"",'2NDGR'!W50)</f>
        <v>A</v>
      </c>
      <c r="AG42">
        <f>IF('2NDGR'!T50=0,"",'2NDGR'!X50)</f>
        <v>3.6</v>
      </c>
      <c r="AH42">
        <f>IF('2NDGR'!Y50=0,0,'2NDGR'!Y50)</f>
        <v>40</v>
      </c>
      <c r="AI42">
        <f>IF('2NDGR'!Y50=0,"",'2NDGR'!Z50)</f>
        <v>25</v>
      </c>
      <c r="AJ42">
        <f>IF('2NDGR'!Y50=0,"",'2NDGR'!AA50)</f>
        <v>2.5</v>
      </c>
      <c r="AK42" t="str">
        <f>IF('2NDGR'!Y50=0,"",'2NDGR'!AB50)</f>
        <v>B</v>
      </c>
      <c r="AL42">
        <f>IF('2NDGR'!Y50=0,"",'2NDGR'!AC50)</f>
        <v>2.8</v>
      </c>
      <c r="AM42">
        <f>IF('2NDGR'!AD50=0,"",'2NDGR'!AD50)</f>
        <v>33</v>
      </c>
      <c r="AN42" t="str">
        <f>IF('2NDGR'!AD50=0,"",'2NDGR'!AG50)</f>
        <v>B</v>
      </c>
      <c r="AO42">
        <f>IF('2NDGR'!AD50=0,"",'2NDGR'!AH50)</f>
        <v>2.8</v>
      </c>
      <c r="AP42" t="str">
        <f t="shared" si="3"/>
        <v/>
      </c>
      <c r="AQ42">
        <f t="shared" si="4"/>
        <v>208110</v>
      </c>
      <c r="AR42" t="str">
        <f t="shared" si="5"/>
        <v>COMP. MATHEMATICS</v>
      </c>
      <c r="AS42">
        <f>IF('2NDGR'!AI50=0,0,'2NDGR'!AI50)</f>
        <v>10</v>
      </c>
      <c r="AT42">
        <f>IF('2NDGR'!AI50=0,"",'2NDGR'!AJ50)</f>
        <v>10</v>
      </c>
      <c r="AU42">
        <f>IF('2NDGR'!AI50=0,"",'2NDGR'!AK50)</f>
        <v>2.5</v>
      </c>
      <c r="AV42" t="str">
        <f>IF('2NDGR'!AI50=0,"",'2NDGR'!AL50)</f>
        <v>A+</v>
      </c>
      <c r="AW42">
        <f>IF('2NDGR'!AI50=0,"",'2NDGR'!AM50)</f>
        <v>4</v>
      </c>
      <c r="AX42">
        <f>IF('2NDGR'!AN50=0,0,'2NDGR'!AN50)</f>
        <v>40</v>
      </c>
      <c r="AY42">
        <f>IF('2NDGR'!AN50=0,"",'2NDGR'!AO50)</f>
        <v>24</v>
      </c>
      <c r="AZ42">
        <f>IF('2NDGR'!AN50=0,"",'2NDGR'!AP50)</f>
        <v>2.5</v>
      </c>
      <c r="BA42" t="str">
        <f>IF('2NDGR'!AN50=0,"",'2NDGR'!AQ50)</f>
        <v>B</v>
      </c>
      <c r="BB42">
        <f>IF('2NDGR'!AN50=0,"",'2NDGR'!AR50)</f>
        <v>2.8</v>
      </c>
      <c r="BC42">
        <f>IF('2NDGR'!AS50=0,"",'2NDGR'!AS50)</f>
        <v>34</v>
      </c>
      <c r="BD42" t="str">
        <f>IF('2NDGR'!AS50=0,"",'2NDGR'!AV50)</f>
        <v>B</v>
      </c>
      <c r="BE42">
        <f>IF('2NDGR'!AS50=0,"",'2NDGR'!AW50)</f>
        <v>2.8</v>
      </c>
      <c r="BF42" t="str">
        <f t="shared" si="6"/>
        <v/>
      </c>
      <c r="BG42">
        <f t="shared" si="7"/>
        <v>208115</v>
      </c>
      <c r="BH42" t="str">
        <f t="shared" si="8"/>
        <v>SCIENCE AND TECHNOLOGY</v>
      </c>
      <c r="BI42">
        <f>IF('2NDGR'!AX50=0,0,'2NDGR'!AX50)</f>
        <v>10</v>
      </c>
      <c r="BJ42">
        <f>IF('2NDGR'!AX50=0,"",'2NDGR'!AY50)</f>
        <v>10</v>
      </c>
      <c r="BK42">
        <f>IF('2NDGR'!AX50=0,"",'2NDGR'!AZ50)</f>
        <v>2.5</v>
      </c>
      <c r="BL42" t="str">
        <f>IF('2NDGR'!AX50=0,"",'2NDGR'!BA50)</f>
        <v>A+</v>
      </c>
      <c r="BM42">
        <f>IF('2NDGR'!AX50=0,"",'2NDGR'!BB50)</f>
        <v>4</v>
      </c>
      <c r="BN42">
        <f>IF('2NDGR'!BC50=0,0,'2NDGR'!BC50)</f>
        <v>40</v>
      </c>
      <c r="BO42">
        <f>IF('2NDGR'!BC50=0,"",'2NDGR'!BD50)</f>
        <v>23</v>
      </c>
      <c r="BP42">
        <f>IF('2NDGR'!BC50=0,"",'2NDGR'!BE50)</f>
        <v>2.5</v>
      </c>
      <c r="BQ42" t="str">
        <f>IF('2NDGR'!BC50=0,"",'2NDGR'!BF50)</f>
        <v>C+</v>
      </c>
      <c r="BR42">
        <f>IF('2NDGR'!BC50=0,"",'2NDGR'!BG50)</f>
        <v>2.4</v>
      </c>
      <c r="BS42">
        <f>IF('2NDGR'!BH50=0,"",'2NDGR'!BH50)</f>
        <v>33</v>
      </c>
      <c r="BT42" t="str">
        <f>IF('2NDGR'!BH50=0,"",'2NDGR'!BK50)</f>
        <v>B</v>
      </c>
      <c r="BU42">
        <f>IF('2NDGR'!BH50=0,"",'2NDGR'!BL50)</f>
        <v>2.8</v>
      </c>
      <c r="BV42" t="str">
        <f t="shared" si="9"/>
        <v/>
      </c>
      <c r="BW42">
        <f t="shared" si="10"/>
        <v>208120</v>
      </c>
      <c r="BX42" t="str">
        <f t="shared" si="11"/>
        <v>SOCIAL STUDIES</v>
      </c>
      <c r="BY42">
        <f>IF('2NDGR'!BM50=0,0,'2NDGR'!BM50)</f>
        <v>10</v>
      </c>
      <c r="BZ42">
        <f>IF('2NDGR'!BM50=0,"",'2NDGR'!BN50)</f>
        <v>8</v>
      </c>
      <c r="CA42">
        <f>IF('2NDGR'!BM50=0,"",'2NDGR'!BO50)</f>
        <v>2.5</v>
      </c>
      <c r="CB42" t="str">
        <f>IF('2NDGR'!BM50=0,"",'2NDGR'!BP50)</f>
        <v>A</v>
      </c>
      <c r="CC42">
        <f>IF('2NDGR'!BM50=0,"",'2NDGR'!BQ50)</f>
        <v>3.6</v>
      </c>
      <c r="CD42">
        <f>IF('2NDGR'!BR50=0,0,'2NDGR'!BR50)</f>
        <v>40</v>
      </c>
      <c r="CE42">
        <f>IF('2NDGR'!BR50=0,"",'2NDGR'!BS50)</f>
        <v>25</v>
      </c>
      <c r="CF42">
        <f>IF('2NDGR'!BR50=0,"",'2NDGR'!BT50)</f>
        <v>2.5</v>
      </c>
      <c r="CG42" t="str">
        <f>IF('2NDGR'!BR50=0,"",'2NDGR'!BU50)</f>
        <v>B</v>
      </c>
      <c r="CH42">
        <f>IF('2NDGR'!BR50=0,"",'2NDGR'!BV50)</f>
        <v>2.8</v>
      </c>
      <c r="CI42">
        <f>IF('2NDGR'!BW50=0, "", '2NDGR'!BW50)</f>
        <v>33</v>
      </c>
      <c r="CJ42" t="str">
        <f>IF('2NDGR'!BW50=0, "", '2NDGR'!BZ50)</f>
        <v>B</v>
      </c>
      <c r="CK42">
        <f>IF('2NDGR'!BW50=0, "", '2NDGR'!CA50)</f>
        <v>2.8</v>
      </c>
      <c r="CL42" t="str">
        <f t="shared" si="12"/>
        <v/>
      </c>
      <c r="CM42">
        <f t="shared" si="13"/>
        <v>208125</v>
      </c>
      <c r="CN42" t="str">
        <f t="shared" si="14"/>
        <v>GK</v>
      </c>
      <c r="CO42">
        <f>IF('2NDGR'!CB50=0,0,'2NDGR'!CB50)</f>
        <v>5</v>
      </c>
      <c r="CP42">
        <f>IF('2NDGR'!CB50=0, "", '2NDGR'!CC50)</f>
        <v>5</v>
      </c>
      <c r="CQ42">
        <f>IF('2NDGR'!CB50=0, "", '2NDGR'!CD50)</f>
        <v>2</v>
      </c>
      <c r="CR42" t="str">
        <f>IF('2NDGR'!CB50=0, "", '2NDGR'!CE50)</f>
        <v>A+</v>
      </c>
      <c r="CS42">
        <f>IF('2NDGR'!CB50=0, "", '2NDGR'!CF50)</f>
        <v>4</v>
      </c>
      <c r="CT42">
        <f>IF('2NDGR'!CG50=0, 0, '2NDGR'!CG50)</f>
        <v>20</v>
      </c>
      <c r="CU42">
        <f>IF('2NDGR'!CG50=0, "", '2NDGR'!CH50)</f>
        <v>18</v>
      </c>
      <c r="CV42">
        <f>IF('2NDGR'!CG50=0, "", '2NDGR'!CI50)</f>
        <v>2</v>
      </c>
      <c r="CW42" t="str">
        <f>IF('2NDGR'!CG50=0, "", '2NDGR'!CJ50)</f>
        <v>A+</v>
      </c>
      <c r="CX42">
        <f>IF('2NDGR'!CG50=0, "", '2NDGR'!CK50)</f>
        <v>4</v>
      </c>
      <c r="CY42">
        <f>IF('2NDGR'!CL50=0, "", '2NDGR'!CL50)</f>
        <v>23</v>
      </c>
      <c r="CZ42" t="str">
        <f>IF('2NDGR'!CL50=0, "", '2NDGR'!CO50)</f>
        <v>A+</v>
      </c>
      <c r="DA42">
        <f>IF('2NDGR'!CL50=0, "", '2NDGR'!CP50)</f>
        <v>4</v>
      </c>
      <c r="DB42" t="str">
        <f t="shared" si="15"/>
        <v/>
      </c>
      <c r="DC42">
        <f t="shared" si="16"/>
        <v>208130</v>
      </c>
      <c r="DD42" t="str">
        <f t="shared" si="17"/>
        <v>ORAL</v>
      </c>
      <c r="DE42">
        <f>IF('2NDGR'!CQ50=0,0,'2NDGR'!CQ50)</f>
        <v>5</v>
      </c>
      <c r="DF42">
        <f>IF('2NDGR'!CQ50=0,"", '2NDGR'!CR50)</f>
        <v>5</v>
      </c>
      <c r="DG42">
        <f>IF('2NDGR'!CQ50=0,"", '2NDGR'!CS50)</f>
        <v>2</v>
      </c>
      <c r="DH42" t="str">
        <f>IF('2NDGR'!CQ50=0,"", '2NDGR'!CT50)</f>
        <v>A+</v>
      </c>
      <c r="DI42">
        <f>IF('2NDGR'!CQ50=0,"", '2NDGR'!CU50)</f>
        <v>4</v>
      </c>
      <c r="DJ42">
        <f>IF('2NDGR'!CV50=0,0, '2NDGR'!CV50)</f>
        <v>20</v>
      </c>
      <c r="DK42">
        <f>IF('2NDGR'!CV50=0, "", '2NDGR'!CW50)</f>
        <v>18</v>
      </c>
      <c r="DL42">
        <f>IF('2NDGR'!CV50=0, "", '2NDGR'!CX50)</f>
        <v>2</v>
      </c>
      <c r="DM42" t="str">
        <f>IF('2NDGR'!CV50=0, "", '2NDGR'!CY50)</f>
        <v>A+</v>
      </c>
      <c r="DN42">
        <f>IF('2NDGR'!CV50=0, "", '2NDGR'!CZ50)</f>
        <v>4</v>
      </c>
      <c r="DO42">
        <f>IF('2NDGR'!DA50=0,"", '2NDGR'!DA50)</f>
        <v>23</v>
      </c>
      <c r="DP42" t="str">
        <f>IF('2NDGR'!DA50=0,"", '2NDGR'!DD50)</f>
        <v>A+</v>
      </c>
      <c r="DQ42">
        <f>IF('2NDGR'!DA50=0,"", '2NDGR'!DE50)</f>
        <v>4</v>
      </c>
      <c r="DR42" t="str">
        <f t="shared" si="18"/>
        <v/>
      </c>
      <c r="DS42">
        <f t="shared" si="19"/>
        <v>208135</v>
      </c>
      <c r="DT42" t="str">
        <f t="shared" si="26"/>
        <v>WORKSHEET</v>
      </c>
      <c r="DU42">
        <f>IF('2NDGR'!DF50=0,0, '2NDGR'!DF50)</f>
        <v>5</v>
      </c>
      <c r="DV42">
        <f>IF('2NDGR'!DF50=0,"", '2NDGR'!DG50)</f>
        <v>5</v>
      </c>
      <c r="DW42">
        <f>IF('2NDGR'!DF50=0,"",'2NDGR'!DH50)</f>
        <v>2</v>
      </c>
      <c r="DX42" t="str">
        <f>IF('2NDGR'!DF50=0,"",'2NDGR'!DI50)</f>
        <v>A+</v>
      </c>
      <c r="DY42">
        <f>IF('2NDGR'!DF50=0,"",'2NDGR'!DJ50)</f>
        <v>4</v>
      </c>
      <c r="DZ42">
        <f>IF('2NDGR'!DK50=0,0, '2NDGR'!DK50)</f>
        <v>20</v>
      </c>
      <c r="EA42">
        <f>IF('2NDGR'!DK50=0,"", '2NDGR'!DL50)</f>
        <v>18</v>
      </c>
      <c r="EB42">
        <f>IF('2NDGR'!DK50=0,"", '2NDGR'!DM50)</f>
        <v>2</v>
      </c>
      <c r="EC42" t="str">
        <f>IF('2NDGR'!DK50=0,"", '2NDGR'!DN50)</f>
        <v>A+</v>
      </c>
      <c r="ED42">
        <f>IF('2NDGR'!DK50=0,"", '2NDGR'!DO50)</f>
        <v>4</v>
      </c>
      <c r="EE42">
        <f>IF('2NDGR'!DP50=0,"", '2NDGR'!DP50)</f>
        <v>23</v>
      </c>
      <c r="EF42" t="str">
        <f>IF('2NDGR'!DP50=0,"", '2NDGR'!DS50)</f>
        <v>A+</v>
      </c>
      <c r="EG42">
        <f>IF('2NDGR'!DP50=0,"", '2NDGR'!DT50)</f>
        <v>4</v>
      </c>
      <c r="EH42" t="str">
        <f t="shared" si="20"/>
        <v/>
      </c>
      <c r="EI42" s="17">
        <f>'1STML'!AK50</f>
        <v>1447</v>
      </c>
      <c r="EJ42" s="17">
        <f>'1STML'!AL50</f>
        <v>222.62</v>
      </c>
      <c r="EK42" s="17" t="str">
        <f>'1STML'!AM50</f>
        <v>PASS</v>
      </c>
      <c r="EL42">
        <f>'1STML'!AN50</f>
        <v>20</v>
      </c>
      <c r="EM42" s="17">
        <f>'2NDGR'!DY50</f>
        <v>3.51</v>
      </c>
      <c r="EN42">
        <f>'2NDGR'!EA50</f>
        <v>3</v>
      </c>
      <c r="EO42">
        <f>'2NDGR'!EB50</f>
        <v>56</v>
      </c>
      <c r="EP42" t="str">
        <f t="shared" si="21"/>
        <v>VERY GOOD</v>
      </c>
      <c r="EQ42" t="str">
        <f t="shared" si="22"/>
        <v>70-79</v>
      </c>
    </row>
    <row r="43" spans="1:147">
      <c r="A43">
        <f>'1ST'!A52</f>
        <v>42</v>
      </c>
      <c r="B43" t="str">
        <f>'1ST'!B52</f>
        <v>ST0790193</v>
      </c>
      <c r="C43">
        <f>'1ST'!C52</f>
        <v>200313</v>
      </c>
      <c r="D43" t="str">
        <f>'1ST'!D52</f>
        <v>JERMIYA RAI</v>
      </c>
      <c r="E43">
        <f>SUB!$B$4</f>
        <v>35</v>
      </c>
      <c r="F43" t="str">
        <f>SUB!$B$5</f>
        <v>KG</v>
      </c>
      <c r="G43" s="24" t="str">
        <f t="shared" si="0"/>
        <v>SAGARMATHA</v>
      </c>
      <c r="H43" t="str">
        <f>SUB!$D$3</f>
        <v>SECOND TERMINAL EXAMINATION 2080</v>
      </c>
      <c r="I43" t="str">
        <f>STD!F44</f>
        <v>ENGLISH MEDIUM</v>
      </c>
      <c r="J43" s="7">
        <f>STD!R44</f>
        <v>0</v>
      </c>
      <c r="K43">
        <f t="shared" si="23"/>
        <v>208101</v>
      </c>
      <c r="L43" t="str">
        <f t="shared" si="24"/>
        <v>COMP. ENGLISH</v>
      </c>
      <c r="M43">
        <f>IF('2NDGR'!E51=0,0,'2NDGR'!E51)</f>
        <v>10</v>
      </c>
      <c r="N43">
        <f>IF('2NDGR'!E51=0,"",'2NDGR'!F51)</f>
        <v>6</v>
      </c>
      <c r="O43">
        <f>IF('2NDGR'!E51=0,"",'2NDGR'!G51)</f>
        <v>2.5</v>
      </c>
      <c r="P43" t="str">
        <f>IF('2NDGR'!E51=0,"",'2NDGR'!H51)</f>
        <v>B</v>
      </c>
      <c r="Q43">
        <f>IF('2NDGR'!E51=0,"",'2NDGR'!I51)</f>
        <v>2.8</v>
      </c>
      <c r="R43">
        <f>IF('2NDGR'!J51=0,0,'2NDGR'!J51)</f>
        <v>40</v>
      </c>
      <c r="S43">
        <f>IF('2NDGR'!J51=0,"",'2NDGR'!K51)</f>
        <v>23</v>
      </c>
      <c r="T43">
        <f>IF('2NDGR'!J51=0,"",'2NDGR'!L51)</f>
        <v>2.5</v>
      </c>
      <c r="U43" t="str">
        <f>IF('2NDGR'!J51=0,"",'2NDGR'!M51)</f>
        <v>C+</v>
      </c>
      <c r="V43">
        <f>IF('2NDGR'!J51=0,"",'2NDGR'!N51)</f>
        <v>2.4</v>
      </c>
      <c r="W43">
        <f>IF('2NDGR'!O51=0,"",'2NDGR'!O51)</f>
        <v>29</v>
      </c>
      <c r="X43" t="str">
        <f>IF('2NDGR'!O51=0,"",'2NDGR'!R51)</f>
        <v>C+</v>
      </c>
      <c r="Y43">
        <f>IF('2NDGR'!O51=0,"",'2NDGR'!S51)</f>
        <v>2.4</v>
      </c>
      <c r="Z43" t="str">
        <f t="shared" ref="Z43:Z57" si="27">IF(X43="-","-",IF(OR(W43=0,W43="",W43=" "),"ABS",IF(AND(M43&lt;&gt;0,R43&lt;&gt;0),IF(OR(N43&lt;M43*0.35,S43&lt;R43*0.35),"*",""),IF(OR(M43&lt;&gt;" ",M43&lt;&gt;"",M43&lt;&gt;0,R43=0),IF(N43&lt;M43*0.35,"*",""),IF(OR(M43=0,R43&lt;&gt;"",R43&lt;&gt;" ",R43&lt;&gt;0),IF(S43&lt;R43*0.35,"*",""),"")))))</f>
        <v/>
      </c>
      <c r="AA43">
        <f t="shared" si="1"/>
        <v>208105</v>
      </c>
      <c r="AB43" t="str">
        <f t="shared" si="2"/>
        <v>COMP. NEPALI</v>
      </c>
      <c r="AC43">
        <f>IF('2NDGR'!T51=0,0,'2NDGR'!T51)</f>
        <v>10</v>
      </c>
      <c r="AD43">
        <f>IF('2NDGR'!T51=0,"",'2NDGR'!U51)</f>
        <v>6</v>
      </c>
      <c r="AE43">
        <f>IF('2NDGR'!T51=0,"",'2NDGR'!V51)</f>
        <v>2.5</v>
      </c>
      <c r="AF43" t="str">
        <f>IF('2NDGR'!T51=0,"",'2NDGR'!W51)</f>
        <v>B</v>
      </c>
      <c r="AG43">
        <f>IF('2NDGR'!T51=0,"",'2NDGR'!X51)</f>
        <v>2.8</v>
      </c>
      <c r="AH43">
        <f>IF('2NDGR'!Y51=0,0,'2NDGR'!Y51)</f>
        <v>40</v>
      </c>
      <c r="AI43">
        <f>IF('2NDGR'!Y51=0,"",'2NDGR'!Z51)</f>
        <v>24</v>
      </c>
      <c r="AJ43">
        <f>IF('2NDGR'!Y51=0,"",'2NDGR'!AA51)</f>
        <v>2.5</v>
      </c>
      <c r="AK43" t="str">
        <f>IF('2NDGR'!Y51=0,"",'2NDGR'!AB51)</f>
        <v>B</v>
      </c>
      <c r="AL43">
        <f>IF('2NDGR'!Y51=0,"",'2NDGR'!AC51)</f>
        <v>2.8</v>
      </c>
      <c r="AM43">
        <f>IF('2NDGR'!AD51=0,"",'2NDGR'!AD51)</f>
        <v>30</v>
      </c>
      <c r="AN43" t="str">
        <f>IF('2NDGR'!AD51=0,"",'2NDGR'!AG51)</f>
        <v>B</v>
      </c>
      <c r="AO43">
        <f>IF('2NDGR'!AD51=0,"",'2NDGR'!AH51)</f>
        <v>2.8</v>
      </c>
      <c r="AP43" t="str">
        <f t="shared" ref="AP43:AP57" si="28">IF(AN43="-","-",IF(OR(AM43=0,AM43="",AM43=" "),"ABS",IF(AND(AC43&lt;&gt;0,AH43&lt;&gt;0),IF(OR(AD43&lt;AC43*0.35,AI43&lt;AH43*0.35),"*",""),IF(OR(AC43&lt;&gt;" ",AC43&lt;&gt;"",AC43&lt;&gt;0,AH43=0),IF(AD43&lt;AC43*0.35,"*",""),IF(OR(AC43=0,AH43&lt;&gt;"",AH43&lt;&gt;" ",AH43&lt;&gt;0),IF(AI43&lt;AH43*0.35,"*",""),"")))))</f>
        <v/>
      </c>
      <c r="AQ43">
        <f t="shared" si="4"/>
        <v>208110</v>
      </c>
      <c r="AR43" t="str">
        <f t="shared" si="5"/>
        <v>COMP. MATHEMATICS</v>
      </c>
      <c r="AS43">
        <f>IF('2NDGR'!AI51=0,0,'2NDGR'!AI51)</f>
        <v>10</v>
      </c>
      <c r="AT43">
        <f>IF('2NDGR'!AI51=0,"",'2NDGR'!AJ51)</f>
        <v>7</v>
      </c>
      <c r="AU43">
        <f>IF('2NDGR'!AI51=0,"",'2NDGR'!AK51)</f>
        <v>2.5</v>
      </c>
      <c r="AV43" t="str">
        <f>IF('2NDGR'!AI51=0,"",'2NDGR'!AL51)</f>
        <v>B+</v>
      </c>
      <c r="AW43">
        <f>IF('2NDGR'!AI51=0,"",'2NDGR'!AM51)</f>
        <v>3.2</v>
      </c>
      <c r="AX43">
        <f>IF('2NDGR'!AN51=0,0,'2NDGR'!AN51)</f>
        <v>40</v>
      </c>
      <c r="AY43">
        <f>IF('2NDGR'!AN51=0,"",'2NDGR'!AO51)</f>
        <v>24</v>
      </c>
      <c r="AZ43">
        <f>IF('2NDGR'!AN51=0,"",'2NDGR'!AP51)</f>
        <v>2.5</v>
      </c>
      <c r="BA43" t="str">
        <f>IF('2NDGR'!AN51=0,"",'2NDGR'!AQ51)</f>
        <v>B</v>
      </c>
      <c r="BB43">
        <f>IF('2NDGR'!AN51=0,"",'2NDGR'!AR51)</f>
        <v>2.8</v>
      </c>
      <c r="BC43">
        <f>IF('2NDGR'!AS51=0,"",'2NDGR'!AS51)</f>
        <v>31</v>
      </c>
      <c r="BD43" t="str">
        <f>IF('2NDGR'!AS51=0,"",'2NDGR'!AV51)</f>
        <v>B</v>
      </c>
      <c r="BE43">
        <f>IF('2NDGR'!AS51=0,"",'2NDGR'!AW51)</f>
        <v>2.8</v>
      </c>
      <c r="BF43" t="str">
        <f t="shared" ref="BF43:BF57" si="29">IF(BD43="-","-",IF(OR(BC43=0,BC43="",BC43=" "),"ABS",IF(AND(AS43&lt;&gt;0,AX43&lt;&gt;0),IF(OR(AT43&lt;AS43*0.35,AY43&lt;AX43*0.35),"*",""),IF(OR(AS43&lt;&gt;" ",AS43&lt;&gt;"",AS43&lt;&gt;0,AX43=0),IF(AT43&lt;AS43*0.35,"*",""),IF(OR(AS43=0,AX43&lt;&gt;"",AX43&lt;&gt;" ",AX43&lt;&gt;0),IF(AY43&lt;AX43*0.35,"*",""),"")))))</f>
        <v/>
      </c>
      <c r="BG43">
        <f t="shared" si="7"/>
        <v>208115</v>
      </c>
      <c r="BH43" t="str">
        <f t="shared" si="8"/>
        <v>SCIENCE AND TECHNOLOGY</v>
      </c>
      <c r="BI43">
        <f>IF('2NDGR'!AX51=0,0,'2NDGR'!AX51)</f>
        <v>10</v>
      </c>
      <c r="BJ43">
        <f>IF('2NDGR'!AX51=0,"",'2NDGR'!AY51)</f>
        <v>5</v>
      </c>
      <c r="BK43">
        <f>IF('2NDGR'!AX51=0,"",'2NDGR'!AZ51)</f>
        <v>2.5</v>
      </c>
      <c r="BL43" t="str">
        <f>IF('2NDGR'!AX51=0,"",'2NDGR'!BA51)</f>
        <v>C+</v>
      </c>
      <c r="BM43">
        <f>IF('2NDGR'!AX51=0,"",'2NDGR'!BB51)</f>
        <v>2.4</v>
      </c>
      <c r="BN43">
        <f>IF('2NDGR'!BC51=0,0,'2NDGR'!BC51)</f>
        <v>40</v>
      </c>
      <c r="BO43">
        <f>IF('2NDGR'!BC51=0,"",'2NDGR'!BD51)</f>
        <v>22</v>
      </c>
      <c r="BP43">
        <f>IF('2NDGR'!BC51=0,"",'2NDGR'!BE51)</f>
        <v>2.5</v>
      </c>
      <c r="BQ43" t="str">
        <f>IF('2NDGR'!BC51=0,"",'2NDGR'!BF51)</f>
        <v>C+</v>
      </c>
      <c r="BR43">
        <f>IF('2NDGR'!BC51=0,"",'2NDGR'!BG51)</f>
        <v>2.4</v>
      </c>
      <c r="BS43">
        <f>IF('2NDGR'!BH51=0,"",'2NDGR'!BH51)</f>
        <v>27</v>
      </c>
      <c r="BT43" t="str">
        <f>IF('2NDGR'!BH51=0,"",'2NDGR'!BK51)</f>
        <v>C+</v>
      </c>
      <c r="BU43">
        <f>IF('2NDGR'!BH51=0,"",'2NDGR'!BL51)</f>
        <v>2.4</v>
      </c>
      <c r="BV43" t="str">
        <f t="shared" ref="BV43:BV57" si="30">IF(BT43="-","-",IF(OR(BS43=0,BS43="",BS43=" "),"ABS",IF(AND(BI43&lt;&gt;0,BN43&lt;&gt;0),IF(OR(BJ43&lt;BI43*0.35,BO43&lt;BN43*0.35),"*",""),IF(OR(BI43&lt;&gt;" ",BI43&lt;&gt;"",BI43&lt;&gt;0,BN43=0),IF(BJ43&lt;BI43*0.35,"*",""),IF(OR(BI43=0,BN43&lt;&gt;"",BN43&lt;&gt;" ",BN43&lt;&gt;0),IF(BO43&lt;BN43*0.35,"*",""),"")))))</f>
        <v/>
      </c>
      <c r="BW43">
        <f t="shared" si="10"/>
        <v>208120</v>
      </c>
      <c r="BX43" t="str">
        <f t="shared" si="11"/>
        <v>SOCIAL STUDIES</v>
      </c>
      <c r="BY43">
        <f>IF('2NDGR'!BM51=0,0,'2NDGR'!BM51)</f>
        <v>10</v>
      </c>
      <c r="BZ43">
        <f>IF('2NDGR'!BM51=0,"",'2NDGR'!BN51)</f>
        <v>7</v>
      </c>
      <c r="CA43">
        <f>IF('2NDGR'!BM51=0,"",'2NDGR'!BO51)</f>
        <v>2.5</v>
      </c>
      <c r="CB43" t="str">
        <f>IF('2NDGR'!BM51=0,"",'2NDGR'!BP51)</f>
        <v>B+</v>
      </c>
      <c r="CC43">
        <f>IF('2NDGR'!BM51=0,"",'2NDGR'!BQ51)</f>
        <v>3.2</v>
      </c>
      <c r="CD43">
        <f>IF('2NDGR'!BR51=0,0,'2NDGR'!BR51)</f>
        <v>40</v>
      </c>
      <c r="CE43">
        <f>IF('2NDGR'!BR51=0,"",'2NDGR'!BS51)</f>
        <v>24</v>
      </c>
      <c r="CF43">
        <f>IF('2NDGR'!BR51=0,"",'2NDGR'!BT51)</f>
        <v>2.5</v>
      </c>
      <c r="CG43" t="str">
        <f>IF('2NDGR'!BR51=0,"",'2NDGR'!BU51)</f>
        <v>B</v>
      </c>
      <c r="CH43">
        <f>IF('2NDGR'!BR51=0,"",'2NDGR'!BV51)</f>
        <v>2.8</v>
      </c>
      <c r="CI43">
        <f>IF('2NDGR'!BW51=0, "", '2NDGR'!BW51)</f>
        <v>31</v>
      </c>
      <c r="CJ43" t="str">
        <f>IF('2NDGR'!BW51=0, "", '2NDGR'!BZ51)</f>
        <v>B</v>
      </c>
      <c r="CK43">
        <f>IF('2NDGR'!BW51=0, "", '2NDGR'!CA51)</f>
        <v>2.8</v>
      </c>
      <c r="CL43" t="str">
        <f t="shared" ref="CL43:CL57" si="31">IF(CJ43="-","-",IF(OR(CI43=0,CI43="",CI43=" "),"ABS",IF(AND(BY43&lt;&gt;0,CD43&lt;&gt;0),IF(OR(BZ43&lt;BY43*0.35,CE43&lt;CD43*0.35),"*",""),IF(OR(BY43&lt;&gt;" ",BY43&lt;&gt;"",BY43&lt;&gt;0,CD43=0),IF(BZ43&lt;BY43*0.35,"*",""),IF(OR(BY43=0,CD43&lt;&gt;"",CD43&lt;&gt;" ",CD43&lt;&gt;0),IF(CE43&lt;CD43*0.35,"*",""),"")))))</f>
        <v/>
      </c>
      <c r="CM43">
        <f t="shared" si="13"/>
        <v>208125</v>
      </c>
      <c r="CN43" t="str">
        <f t="shared" si="14"/>
        <v>GK</v>
      </c>
      <c r="CO43">
        <f>IF('2NDGR'!CB51=0,0,'2NDGR'!CB51)</f>
        <v>5</v>
      </c>
      <c r="CP43">
        <f>IF('2NDGR'!CB51=0, "", '2NDGR'!CC51)</f>
        <v>4</v>
      </c>
      <c r="CQ43">
        <f>IF('2NDGR'!CB51=0, "", '2NDGR'!CD51)</f>
        <v>2</v>
      </c>
      <c r="CR43" t="str">
        <f>IF('2NDGR'!CB51=0, "", '2NDGR'!CE51)</f>
        <v>A</v>
      </c>
      <c r="CS43">
        <f>IF('2NDGR'!CB51=0, "", '2NDGR'!CF51)</f>
        <v>3.6</v>
      </c>
      <c r="CT43">
        <f>IF('2NDGR'!CG51=0, 0, '2NDGR'!CG51)</f>
        <v>20</v>
      </c>
      <c r="CU43">
        <f>IF('2NDGR'!CG51=0, "", '2NDGR'!CH51)</f>
        <v>18</v>
      </c>
      <c r="CV43">
        <f>IF('2NDGR'!CG51=0, "", '2NDGR'!CI51)</f>
        <v>2</v>
      </c>
      <c r="CW43" t="str">
        <f>IF('2NDGR'!CG51=0, "", '2NDGR'!CJ51)</f>
        <v>A+</v>
      </c>
      <c r="CX43">
        <f>IF('2NDGR'!CG51=0, "", '2NDGR'!CK51)</f>
        <v>4</v>
      </c>
      <c r="CY43">
        <f>IF('2NDGR'!CL51=0, "", '2NDGR'!CL51)</f>
        <v>22</v>
      </c>
      <c r="CZ43" t="str">
        <f>IF('2NDGR'!CL51=0, "", '2NDGR'!CO51)</f>
        <v>A</v>
      </c>
      <c r="DA43">
        <f>IF('2NDGR'!CL51=0, "", '2NDGR'!CP51)</f>
        <v>3.6</v>
      </c>
      <c r="DB43" t="str">
        <f t="shared" ref="DB43:DB57" si="32">IF(CZ43="-","-",IF(OR(CY43=0,CY43="",CY43=" "),"ABS",IF(AND(CO43&lt;&gt;0,CT43&lt;&gt;0),IF(OR(CP43&lt;CO43*0.35,CU43&lt;CT43*0.35),"*",""),IF(OR(CO43&lt;&gt;" ",CO43&lt;&gt;"",CO43&lt;&gt;0,CT43=0),IF(CP43&lt;CO43*0.35,"*",""),IF(OR(CO43=0,CT43&lt;&gt;"",CT43&lt;&gt;" ",CT43&lt;&gt;0),IF(CU43&lt;CT43*0.35,"*",""),"")))))</f>
        <v/>
      </c>
      <c r="DC43">
        <f t="shared" si="16"/>
        <v>208130</v>
      </c>
      <c r="DD43" t="str">
        <f t="shared" si="17"/>
        <v>ORAL</v>
      </c>
      <c r="DE43">
        <f>IF('2NDGR'!CQ51=0,0,'2NDGR'!CQ51)</f>
        <v>5</v>
      </c>
      <c r="DF43">
        <f>IF('2NDGR'!CQ51=0,"", '2NDGR'!CR51)</f>
        <v>4</v>
      </c>
      <c r="DG43">
        <f>IF('2NDGR'!CQ51=0,"", '2NDGR'!CS51)</f>
        <v>2</v>
      </c>
      <c r="DH43" t="str">
        <f>IF('2NDGR'!CQ51=0,"", '2NDGR'!CT51)</f>
        <v>A</v>
      </c>
      <c r="DI43">
        <f>IF('2NDGR'!CQ51=0,"", '2NDGR'!CU51)</f>
        <v>3.6</v>
      </c>
      <c r="DJ43">
        <f>IF('2NDGR'!CV51=0,0, '2NDGR'!CV51)</f>
        <v>20</v>
      </c>
      <c r="DK43">
        <f>IF('2NDGR'!CV51=0, "", '2NDGR'!CW51)</f>
        <v>18</v>
      </c>
      <c r="DL43">
        <f>IF('2NDGR'!CV51=0, "", '2NDGR'!CX51)</f>
        <v>2</v>
      </c>
      <c r="DM43" t="str">
        <f>IF('2NDGR'!CV51=0, "", '2NDGR'!CY51)</f>
        <v>A+</v>
      </c>
      <c r="DN43">
        <f>IF('2NDGR'!CV51=0, "", '2NDGR'!CZ51)</f>
        <v>4</v>
      </c>
      <c r="DO43">
        <f>IF('2NDGR'!DA51=0,"", '2NDGR'!DA51)</f>
        <v>22</v>
      </c>
      <c r="DP43" t="str">
        <f>IF('2NDGR'!DA51=0,"", '2NDGR'!DD51)</f>
        <v>A</v>
      </c>
      <c r="DQ43">
        <f>IF('2NDGR'!DA51=0,"", '2NDGR'!DE51)</f>
        <v>3.6</v>
      </c>
      <c r="DR43" t="str">
        <f t="shared" ref="DR43:DR57" si="33">IF(DP43="-","-",IF(OR(DO43=0,DO43="",DO43=" "),"ABS",IF(AND(DE43&lt;&gt;0,DJ43&lt;&gt;0),IF(OR(DF43&lt;DE43*0.35,DK43&lt;DJ43*0.35),"*",""),IF(OR(DE43&lt;&gt;" ",DE43&lt;&gt;"",DE43&lt;&gt;0,DJ43=0),IF(DF43&lt;DE43*0.35,"*",""),IF(OR(DE43=0,DJ43&lt;&gt;"",DJ43&lt;&gt;" ",DJ43&lt;&gt;0),IF(DK43&lt;DJ43*0.35,"*",""),"")))))</f>
        <v/>
      </c>
      <c r="DS43">
        <f t="shared" si="19"/>
        <v>208135</v>
      </c>
      <c r="DT43" t="str">
        <f t="shared" si="26"/>
        <v>WORKSHEET</v>
      </c>
      <c r="DU43">
        <f>IF('2NDGR'!DF51=0,0, '2NDGR'!DF51)</f>
        <v>5</v>
      </c>
      <c r="DV43">
        <f>IF('2NDGR'!DF51=0,"", '2NDGR'!DG51)</f>
        <v>2</v>
      </c>
      <c r="DW43">
        <f>IF('2NDGR'!DF51=0,"",'2NDGR'!DH51)</f>
        <v>2</v>
      </c>
      <c r="DX43" t="str">
        <f>IF('2NDGR'!DF51=0,"",'2NDGR'!DI51)</f>
        <v>C</v>
      </c>
      <c r="DY43">
        <f>IF('2NDGR'!DF51=0,"",'2NDGR'!DJ51)</f>
        <v>2</v>
      </c>
      <c r="DZ43">
        <f>IF('2NDGR'!DK51=0,0, '2NDGR'!DK51)</f>
        <v>20</v>
      </c>
      <c r="EA43">
        <f>IF('2NDGR'!DK51=0,"", '2NDGR'!DL51)</f>
        <v>18</v>
      </c>
      <c r="EB43">
        <f>IF('2NDGR'!DK51=0,"", '2NDGR'!DM51)</f>
        <v>2</v>
      </c>
      <c r="EC43" t="str">
        <f>IF('2NDGR'!DK51=0,"", '2NDGR'!DN51)</f>
        <v>A+</v>
      </c>
      <c r="ED43">
        <f>IF('2NDGR'!DK51=0,"", '2NDGR'!DO51)</f>
        <v>4</v>
      </c>
      <c r="EE43">
        <f>IF('2NDGR'!DP51=0,"", '2NDGR'!DP51)</f>
        <v>20</v>
      </c>
      <c r="EF43" t="str">
        <f>IF('2NDGR'!DP51=0,"", '2NDGR'!DS51)</f>
        <v>A</v>
      </c>
      <c r="EG43">
        <f>IF('2NDGR'!DP51=0,"", '2NDGR'!DT51)</f>
        <v>3.6</v>
      </c>
      <c r="EH43" t="str">
        <f t="shared" ref="EH43:EH57" si="34">IF(EF43="-","-",IF(OR(EE43=0,EE43="",EE43=" "),"ABS",IF(AND(DU43&lt;&gt;0,DZ43&lt;&gt;0),IF(OR(DV43&lt;DU43*0.35,EA43&lt;DZ43*0.35),"*",""),IF(OR(DU43&lt;&gt;" ",DU43&lt;&gt;"",DU43&lt;&gt;0,DZ43=0),IF(DV43&lt;DU43*0.35,"*",""),IF(OR(DU43=0,DZ43&lt;&gt;"",DZ43&lt;&gt;" ",DZ43&lt;&gt;0),IF(EA43&lt;DZ43*0.35,"*",""),"")))))</f>
        <v/>
      </c>
      <c r="EI43" s="17">
        <f>'1STML'!AK51</f>
        <v>1974</v>
      </c>
      <c r="EJ43" s="17">
        <f>'1STML'!AL51</f>
        <v>303.69</v>
      </c>
      <c r="EK43" s="17" t="str">
        <f>'1STML'!AM51</f>
        <v>PASS</v>
      </c>
      <c r="EL43">
        <f>'1STML'!AN51</f>
        <v>1</v>
      </c>
      <c r="EM43" s="17">
        <f>'2NDGR'!DY51</f>
        <v>3.01</v>
      </c>
      <c r="EN43">
        <f>'2NDGR'!EA51</f>
        <v>19</v>
      </c>
      <c r="EO43">
        <f>'2NDGR'!EB51</f>
        <v>56</v>
      </c>
      <c r="EP43" t="str">
        <f t="shared" si="21"/>
        <v>GOOD</v>
      </c>
      <c r="EQ43" t="str">
        <f t="shared" si="22"/>
        <v>60-69</v>
      </c>
    </row>
    <row r="44" spans="1:147">
      <c r="A44">
        <f>'1ST'!A53</f>
        <v>43</v>
      </c>
      <c r="B44" t="str">
        <f>'1ST'!B53</f>
        <v>ST0790185</v>
      </c>
      <c r="C44">
        <f>'1ST'!C53</f>
        <v>200314</v>
      </c>
      <c r="D44" t="str">
        <f>'1ST'!D53</f>
        <v>JESHAB RAI</v>
      </c>
      <c r="E44">
        <f>SUB!$B$4</f>
        <v>35</v>
      </c>
      <c r="F44" t="str">
        <f>SUB!$B$5</f>
        <v>KG</v>
      </c>
      <c r="G44" s="24" t="str">
        <f t="shared" si="0"/>
        <v>SAGARMATHA</v>
      </c>
      <c r="H44" t="str">
        <f>SUB!$D$3</f>
        <v>SECOND TERMINAL EXAMINATION 2080</v>
      </c>
      <c r="I44" t="str">
        <f>STD!F45</f>
        <v>ENGLISH MEDIUM</v>
      </c>
      <c r="J44" s="7">
        <f>STD!R45</f>
        <v>0</v>
      </c>
      <c r="K44">
        <f t="shared" si="23"/>
        <v>208101</v>
      </c>
      <c r="L44" t="str">
        <f t="shared" si="24"/>
        <v>COMP. ENGLISH</v>
      </c>
      <c r="M44">
        <f>IF('2NDGR'!E52=0,0,'2NDGR'!E52)</f>
        <v>10</v>
      </c>
      <c r="N44">
        <f>IF('2NDGR'!E52=0,"",'2NDGR'!F52)</f>
        <v>6</v>
      </c>
      <c r="O44">
        <f>IF('2NDGR'!E52=0,"",'2NDGR'!G52)</f>
        <v>2.5</v>
      </c>
      <c r="P44" t="str">
        <f>IF('2NDGR'!E52=0,"",'2NDGR'!H52)</f>
        <v>B</v>
      </c>
      <c r="Q44">
        <f>IF('2NDGR'!E52=0,"",'2NDGR'!I52)</f>
        <v>2.8</v>
      </c>
      <c r="R44">
        <f>IF('2NDGR'!J52=0,0,'2NDGR'!J52)</f>
        <v>40</v>
      </c>
      <c r="S44">
        <f>IF('2NDGR'!J52=0,"",'2NDGR'!K52)</f>
        <v>23</v>
      </c>
      <c r="T44">
        <f>IF('2NDGR'!J52=0,"",'2NDGR'!L52)</f>
        <v>2.5</v>
      </c>
      <c r="U44" t="str">
        <f>IF('2NDGR'!J52=0,"",'2NDGR'!M52)</f>
        <v>C+</v>
      </c>
      <c r="V44">
        <f>IF('2NDGR'!J52=0,"",'2NDGR'!N52)</f>
        <v>2.4</v>
      </c>
      <c r="W44">
        <f>IF('2NDGR'!O52=0,"",'2NDGR'!O52)</f>
        <v>29</v>
      </c>
      <c r="X44" t="str">
        <f>IF('2NDGR'!O52=0,"",'2NDGR'!R52)</f>
        <v>C+</v>
      </c>
      <c r="Y44">
        <f>IF('2NDGR'!O52=0,"",'2NDGR'!S52)</f>
        <v>2.4</v>
      </c>
      <c r="Z44" t="str">
        <f t="shared" si="27"/>
        <v/>
      </c>
      <c r="AA44">
        <f t="shared" si="1"/>
        <v>208105</v>
      </c>
      <c r="AB44" t="str">
        <f t="shared" si="2"/>
        <v>COMP. NEPALI</v>
      </c>
      <c r="AC44">
        <f>IF('2NDGR'!T52=0,0,'2NDGR'!T52)</f>
        <v>10</v>
      </c>
      <c r="AD44">
        <f>IF('2NDGR'!T52=0,"",'2NDGR'!U52)</f>
        <v>6</v>
      </c>
      <c r="AE44">
        <f>IF('2NDGR'!T52=0,"",'2NDGR'!V52)</f>
        <v>2.5</v>
      </c>
      <c r="AF44" t="str">
        <f>IF('2NDGR'!T52=0,"",'2NDGR'!W52)</f>
        <v>B</v>
      </c>
      <c r="AG44">
        <f>IF('2NDGR'!T52=0,"",'2NDGR'!X52)</f>
        <v>2.8</v>
      </c>
      <c r="AH44">
        <f>IF('2NDGR'!Y52=0,0,'2NDGR'!Y52)</f>
        <v>40</v>
      </c>
      <c r="AI44">
        <f>IF('2NDGR'!Y52=0,"",'2NDGR'!Z52)</f>
        <v>24</v>
      </c>
      <c r="AJ44">
        <f>IF('2NDGR'!Y52=0,"",'2NDGR'!AA52)</f>
        <v>2.5</v>
      </c>
      <c r="AK44" t="str">
        <f>IF('2NDGR'!Y52=0,"",'2NDGR'!AB52)</f>
        <v>B</v>
      </c>
      <c r="AL44">
        <f>IF('2NDGR'!Y52=0,"",'2NDGR'!AC52)</f>
        <v>2.8</v>
      </c>
      <c r="AM44">
        <f>IF('2NDGR'!AD52=0,"",'2NDGR'!AD52)</f>
        <v>30</v>
      </c>
      <c r="AN44" t="str">
        <f>IF('2NDGR'!AD52=0,"",'2NDGR'!AG52)</f>
        <v>B</v>
      </c>
      <c r="AO44">
        <f>IF('2NDGR'!AD52=0,"",'2NDGR'!AH52)</f>
        <v>2.8</v>
      </c>
      <c r="AP44" t="str">
        <f t="shared" si="28"/>
        <v/>
      </c>
      <c r="AQ44">
        <f t="shared" si="4"/>
        <v>208110</v>
      </c>
      <c r="AR44" t="str">
        <f t="shared" si="5"/>
        <v>COMP. MATHEMATICS</v>
      </c>
      <c r="AS44">
        <f>IF('2NDGR'!AI52=0,0,'2NDGR'!AI52)</f>
        <v>10</v>
      </c>
      <c r="AT44">
        <f>IF('2NDGR'!AI52=0,"",'2NDGR'!AJ52)</f>
        <v>7</v>
      </c>
      <c r="AU44">
        <f>IF('2NDGR'!AI52=0,"",'2NDGR'!AK52)</f>
        <v>2.5</v>
      </c>
      <c r="AV44" t="str">
        <f>IF('2NDGR'!AI52=0,"",'2NDGR'!AL52)</f>
        <v>B+</v>
      </c>
      <c r="AW44">
        <f>IF('2NDGR'!AI52=0,"",'2NDGR'!AM52)</f>
        <v>3.2</v>
      </c>
      <c r="AX44">
        <f>IF('2NDGR'!AN52=0,0,'2NDGR'!AN52)</f>
        <v>40</v>
      </c>
      <c r="AY44">
        <f>IF('2NDGR'!AN52=0,"",'2NDGR'!AO52)</f>
        <v>24</v>
      </c>
      <c r="AZ44">
        <f>IF('2NDGR'!AN52=0,"",'2NDGR'!AP52)</f>
        <v>2.5</v>
      </c>
      <c r="BA44" t="str">
        <f>IF('2NDGR'!AN52=0,"",'2NDGR'!AQ52)</f>
        <v>B</v>
      </c>
      <c r="BB44">
        <f>IF('2NDGR'!AN52=0,"",'2NDGR'!AR52)</f>
        <v>2.8</v>
      </c>
      <c r="BC44">
        <f>IF('2NDGR'!AS52=0,"",'2NDGR'!AS52)</f>
        <v>31</v>
      </c>
      <c r="BD44" t="str">
        <f>IF('2NDGR'!AS52=0,"",'2NDGR'!AV52)</f>
        <v>B</v>
      </c>
      <c r="BE44">
        <f>IF('2NDGR'!AS52=0,"",'2NDGR'!AW52)</f>
        <v>2.8</v>
      </c>
      <c r="BF44" t="str">
        <f t="shared" si="29"/>
        <v/>
      </c>
      <c r="BG44">
        <f t="shared" si="7"/>
        <v>208115</v>
      </c>
      <c r="BH44" t="str">
        <f t="shared" si="8"/>
        <v>SCIENCE AND TECHNOLOGY</v>
      </c>
      <c r="BI44">
        <f>IF('2NDGR'!AX52=0,0,'2NDGR'!AX52)</f>
        <v>10</v>
      </c>
      <c r="BJ44">
        <f>IF('2NDGR'!AX52=0,"",'2NDGR'!AY52)</f>
        <v>5</v>
      </c>
      <c r="BK44">
        <f>IF('2NDGR'!AX52=0,"",'2NDGR'!AZ52)</f>
        <v>2.5</v>
      </c>
      <c r="BL44" t="str">
        <f>IF('2NDGR'!AX52=0,"",'2NDGR'!BA52)</f>
        <v>C+</v>
      </c>
      <c r="BM44">
        <f>IF('2NDGR'!AX52=0,"",'2NDGR'!BB52)</f>
        <v>2.4</v>
      </c>
      <c r="BN44">
        <f>IF('2NDGR'!BC52=0,0,'2NDGR'!BC52)</f>
        <v>40</v>
      </c>
      <c r="BO44">
        <f>IF('2NDGR'!BC52=0,"",'2NDGR'!BD52)</f>
        <v>22</v>
      </c>
      <c r="BP44">
        <f>IF('2NDGR'!BC52=0,"",'2NDGR'!BE52)</f>
        <v>2.5</v>
      </c>
      <c r="BQ44" t="str">
        <f>IF('2NDGR'!BC52=0,"",'2NDGR'!BF52)</f>
        <v>C+</v>
      </c>
      <c r="BR44">
        <f>IF('2NDGR'!BC52=0,"",'2NDGR'!BG52)</f>
        <v>2.4</v>
      </c>
      <c r="BS44">
        <f>IF('2NDGR'!BH52=0,"",'2NDGR'!BH52)</f>
        <v>27</v>
      </c>
      <c r="BT44" t="str">
        <f>IF('2NDGR'!BH52=0,"",'2NDGR'!BK52)</f>
        <v>C+</v>
      </c>
      <c r="BU44">
        <f>IF('2NDGR'!BH52=0,"",'2NDGR'!BL52)</f>
        <v>2.4</v>
      </c>
      <c r="BV44" t="str">
        <f t="shared" si="30"/>
        <v/>
      </c>
      <c r="BW44">
        <f t="shared" si="10"/>
        <v>208120</v>
      </c>
      <c r="BX44" t="str">
        <f t="shared" si="11"/>
        <v>SOCIAL STUDIES</v>
      </c>
      <c r="BY44">
        <f>IF('2NDGR'!BM52=0,0,'2NDGR'!BM52)</f>
        <v>10</v>
      </c>
      <c r="BZ44">
        <f>IF('2NDGR'!BM52=0,"",'2NDGR'!BN52)</f>
        <v>7</v>
      </c>
      <c r="CA44">
        <f>IF('2NDGR'!BM52=0,"",'2NDGR'!BO52)</f>
        <v>2.5</v>
      </c>
      <c r="CB44" t="str">
        <f>IF('2NDGR'!BM52=0,"",'2NDGR'!BP52)</f>
        <v>B+</v>
      </c>
      <c r="CC44">
        <f>IF('2NDGR'!BM52=0,"",'2NDGR'!BQ52)</f>
        <v>3.2</v>
      </c>
      <c r="CD44">
        <f>IF('2NDGR'!BR52=0,0,'2NDGR'!BR52)</f>
        <v>40</v>
      </c>
      <c r="CE44">
        <f>IF('2NDGR'!BR52=0,"",'2NDGR'!BS52)</f>
        <v>24</v>
      </c>
      <c r="CF44">
        <f>IF('2NDGR'!BR52=0,"",'2NDGR'!BT52)</f>
        <v>2.5</v>
      </c>
      <c r="CG44" t="str">
        <f>IF('2NDGR'!BR52=0,"",'2NDGR'!BU52)</f>
        <v>B</v>
      </c>
      <c r="CH44">
        <f>IF('2NDGR'!BR52=0,"",'2NDGR'!BV52)</f>
        <v>2.8</v>
      </c>
      <c r="CI44">
        <f>IF('2NDGR'!BW52=0, "", '2NDGR'!BW52)</f>
        <v>31</v>
      </c>
      <c r="CJ44" t="str">
        <f>IF('2NDGR'!BW52=0, "", '2NDGR'!BZ52)</f>
        <v>B</v>
      </c>
      <c r="CK44">
        <f>IF('2NDGR'!BW52=0, "", '2NDGR'!CA52)</f>
        <v>2.8</v>
      </c>
      <c r="CL44" t="str">
        <f t="shared" si="31"/>
        <v/>
      </c>
      <c r="CM44">
        <f t="shared" si="13"/>
        <v>208125</v>
      </c>
      <c r="CN44" t="str">
        <f t="shared" si="14"/>
        <v>GK</v>
      </c>
      <c r="CO44">
        <f>IF('2NDGR'!CB52=0,0,'2NDGR'!CB52)</f>
        <v>5</v>
      </c>
      <c r="CP44">
        <f>IF('2NDGR'!CB52=0, "", '2NDGR'!CC52)</f>
        <v>4</v>
      </c>
      <c r="CQ44">
        <f>IF('2NDGR'!CB52=0, "", '2NDGR'!CD52)</f>
        <v>2</v>
      </c>
      <c r="CR44" t="str">
        <f>IF('2NDGR'!CB52=0, "", '2NDGR'!CE52)</f>
        <v>A</v>
      </c>
      <c r="CS44">
        <f>IF('2NDGR'!CB52=0, "", '2NDGR'!CF52)</f>
        <v>3.6</v>
      </c>
      <c r="CT44">
        <f>IF('2NDGR'!CG52=0, 0, '2NDGR'!CG52)</f>
        <v>20</v>
      </c>
      <c r="CU44">
        <f>IF('2NDGR'!CG52=0, "", '2NDGR'!CH52)</f>
        <v>18</v>
      </c>
      <c r="CV44">
        <f>IF('2NDGR'!CG52=0, "", '2NDGR'!CI52)</f>
        <v>2</v>
      </c>
      <c r="CW44" t="str">
        <f>IF('2NDGR'!CG52=0, "", '2NDGR'!CJ52)</f>
        <v>A+</v>
      </c>
      <c r="CX44">
        <f>IF('2NDGR'!CG52=0, "", '2NDGR'!CK52)</f>
        <v>4</v>
      </c>
      <c r="CY44">
        <f>IF('2NDGR'!CL52=0, "", '2NDGR'!CL52)</f>
        <v>22</v>
      </c>
      <c r="CZ44" t="str">
        <f>IF('2NDGR'!CL52=0, "", '2NDGR'!CO52)</f>
        <v>A</v>
      </c>
      <c r="DA44">
        <f>IF('2NDGR'!CL52=0, "", '2NDGR'!CP52)</f>
        <v>3.6</v>
      </c>
      <c r="DB44" t="str">
        <f t="shared" si="32"/>
        <v/>
      </c>
      <c r="DC44">
        <f t="shared" si="16"/>
        <v>208130</v>
      </c>
      <c r="DD44" t="str">
        <f t="shared" si="17"/>
        <v>ORAL</v>
      </c>
      <c r="DE44">
        <f>IF('2NDGR'!CQ52=0,0,'2NDGR'!CQ52)</f>
        <v>5</v>
      </c>
      <c r="DF44">
        <f>IF('2NDGR'!CQ52=0,"", '2NDGR'!CR52)</f>
        <v>4</v>
      </c>
      <c r="DG44">
        <f>IF('2NDGR'!CQ52=0,"", '2NDGR'!CS52)</f>
        <v>2</v>
      </c>
      <c r="DH44" t="str">
        <f>IF('2NDGR'!CQ52=0,"", '2NDGR'!CT52)</f>
        <v>A</v>
      </c>
      <c r="DI44">
        <f>IF('2NDGR'!CQ52=0,"", '2NDGR'!CU52)</f>
        <v>3.6</v>
      </c>
      <c r="DJ44">
        <f>IF('2NDGR'!CV52=0,0, '2NDGR'!CV52)</f>
        <v>20</v>
      </c>
      <c r="DK44">
        <f>IF('2NDGR'!CV52=0, "", '2NDGR'!CW52)</f>
        <v>18</v>
      </c>
      <c r="DL44">
        <f>IF('2NDGR'!CV52=0, "", '2NDGR'!CX52)</f>
        <v>2</v>
      </c>
      <c r="DM44" t="str">
        <f>IF('2NDGR'!CV52=0, "", '2NDGR'!CY52)</f>
        <v>A+</v>
      </c>
      <c r="DN44">
        <f>IF('2NDGR'!CV52=0, "", '2NDGR'!CZ52)</f>
        <v>4</v>
      </c>
      <c r="DO44">
        <f>IF('2NDGR'!DA52=0,"", '2NDGR'!DA52)</f>
        <v>22</v>
      </c>
      <c r="DP44" t="str">
        <f>IF('2NDGR'!DA52=0,"", '2NDGR'!DD52)</f>
        <v>A</v>
      </c>
      <c r="DQ44">
        <f>IF('2NDGR'!DA52=0,"", '2NDGR'!DE52)</f>
        <v>3.6</v>
      </c>
      <c r="DR44" t="str">
        <f t="shared" si="33"/>
        <v/>
      </c>
      <c r="DS44">
        <f t="shared" si="19"/>
        <v>208135</v>
      </c>
      <c r="DT44" t="str">
        <f t="shared" si="26"/>
        <v>WORKSHEET</v>
      </c>
      <c r="DU44">
        <f>IF('2NDGR'!DF52=0,0, '2NDGR'!DF52)</f>
        <v>5</v>
      </c>
      <c r="DV44">
        <f>IF('2NDGR'!DF52=0,"", '2NDGR'!DG52)</f>
        <v>2</v>
      </c>
      <c r="DW44">
        <f>IF('2NDGR'!DF52=0,"",'2NDGR'!DH52)</f>
        <v>2</v>
      </c>
      <c r="DX44" t="str">
        <f>IF('2NDGR'!DF52=0,"",'2NDGR'!DI52)</f>
        <v>C</v>
      </c>
      <c r="DY44">
        <f>IF('2NDGR'!DF52=0,"",'2NDGR'!DJ52)</f>
        <v>2</v>
      </c>
      <c r="DZ44">
        <f>IF('2NDGR'!DK52=0,0, '2NDGR'!DK52)</f>
        <v>20</v>
      </c>
      <c r="EA44">
        <f>IF('2NDGR'!DK52=0,"", '2NDGR'!DL52)</f>
        <v>18</v>
      </c>
      <c r="EB44">
        <f>IF('2NDGR'!DK52=0,"", '2NDGR'!DM52)</f>
        <v>2</v>
      </c>
      <c r="EC44" t="str">
        <f>IF('2NDGR'!DK52=0,"", '2NDGR'!DN52)</f>
        <v>A+</v>
      </c>
      <c r="ED44">
        <f>IF('2NDGR'!DK52=0,"", '2NDGR'!DO52)</f>
        <v>4</v>
      </c>
      <c r="EE44">
        <f>IF('2NDGR'!DP52=0,"", '2NDGR'!DP52)</f>
        <v>20</v>
      </c>
      <c r="EF44" t="str">
        <f>IF('2NDGR'!DP52=0,"", '2NDGR'!DS52)</f>
        <v>A</v>
      </c>
      <c r="EG44">
        <f>IF('2NDGR'!DP52=0,"", '2NDGR'!DT52)</f>
        <v>3.6</v>
      </c>
      <c r="EH44" t="str">
        <f t="shared" si="34"/>
        <v/>
      </c>
      <c r="EI44" s="17">
        <f>'1STML'!AK52</f>
        <v>1542</v>
      </c>
      <c r="EJ44" s="17">
        <f>'1STML'!AL52</f>
        <v>237.23</v>
      </c>
      <c r="EK44" s="17" t="str">
        <f>'1STML'!AM52</f>
        <v>PASS</v>
      </c>
      <c r="EL44">
        <f>'1STML'!AN52</f>
        <v>17</v>
      </c>
      <c r="EM44" s="17">
        <f>'2NDGR'!DY52</f>
        <v>3.01</v>
      </c>
      <c r="EN44">
        <f>'2NDGR'!EA52</f>
        <v>19</v>
      </c>
      <c r="EO44">
        <f>'2NDGR'!EB52</f>
        <v>57</v>
      </c>
      <c r="EP44" t="str">
        <f t="shared" si="21"/>
        <v>GOOD</v>
      </c>
      <c r="EQ44" t="str">
        <f t="shared" si="22"/>
        <v>60-69</v>
      </c>
    </row>
    <row r="45" spans="1:147">
      <c r="A45">
        <f>'1ST'!A54</f>
        <v>44</v>
      </c>
      <c r="B45" t="str">
        <f>'1ST'!B54</f>
        <v>ST0800199</v>
      </c>
      <c r="C45">
        <f>'1ST'!C54</f>
        <v>200315</v>
      </c>
      <c r="D45" t="str">
        <f>'1ST'!D54</f>
        <v>LIJA RANA MAGAR</v>
      </c>
      <c r="E45">
        <f>SUB!$B$4</f>
        <v>35</v>
      </c>
      <c r="F45" t="str">
        <f>SUB!$B$5</f>
        <v>KG</v>
      </c>
      <c r="G45" s="24" t="str">
        <f t="shared" si="0"/>
        <v>SAGARMATHA</v>
      </c>
      <c r="H45" t="str">
        <f>SUB!$D$3</f>
        <v>SECOND TERMINAL EXAMINATION 2080</v>
      </c>
      <c r="I45" t="str">
        <f>STD!F46</f>
        <v>ENGLISH MEDIUM</v>
      </c>
      <c r="J45" s="7">
        <f>STD!R46</f>
        <v>0</v>
      </c>
      <c r="K45">
        <f t="shared" si="23"/>
        <v>208101</v>
      </c>
      <c r="L45" t="str">
        <f t="shared" si="24"/>
        <v>COMP. ENGLISH</v>
      </c>
      <c r="M45">
        <f>IF('2NDGR'!E53=0,0,'2NDGR'!E53)</f>
        <v>10</v>
      </c>
      <c r="N45">
        <f>IF('2NDGR'!E53=0,"",'2NDGR'!F53)</f>
        <v>6</v>
      </c>
      <c r="O45">
        <f>IF('2NDGR'!E53=0,"",'2NDGR'!G53)</f>
        <v>2.5</v>
      </c>
      <c r="P45" t="str">
        <f>IF('2NDGR'!E53=0,"",'2NDGR'!H53)</f>
        <v>B</v>
      </c>
      <c r="Q45">
        <f>IF('2NDGR'!E53=0,"",'2NDGR'!I53)</f>
        <v>2.8</v>
      </c>
      <c r="R45">
        <f>IF('2NDGR'!J53=0,0,'2NDGR'!J53)</f>
        <v>40</v>
      </c>
      <c r="S45">
        <f>IF('2NDGR'!J53=0,"",'2NDGR'!K53)</f>
        <v>23</v>
      </c>
      <c r="T45">
        <f>IF('2NDGR'!J53=0,"",'2NDGR'!L53)</f>
        <v>2.5</v>
      </c>
      <c r="U45" t="str">
        <f>IF('2NDGR'!J53=0,"",'2NDGR'!M53)</f>
        <v>C+</v>
      </c>
      <c r="V45">
        <f>IF('2NDGR'!J53=0,"",'2NDGR'!N53)</f>
        <v>2.4</v>
      </c>
      <c r="W45">
        <f>IF('2NDGR'!O53=0,"",'2NDGR'!O53)</f>
        <v>29</v>
      </c>
      <c r="X45" t="str">
        <f>IF('2NDGR'!O53=0,"",'2NDGR'!R53)</f>
        <v>C+</v>
      </c>
      <c r="Y45">
        <f>IF('2NDGR'!O53=0,"",'2NDGR'!S53)</f>
        <v>2.4</v>
      </c>
      <c r="Z45" t="str">
        <f t="shared" si="27"/>
        <v/>
      </c>
      <c r="AA45">
        <f t="shared" si="1"/>
        <v>208105</v>
      </c>
      <c r="AB45" t="str">
        <f t="shared" si="2"/>
        <v>COMP. NEPALI</v>
      </c>
      <c r="AC45">
        <f>IF('2NDGR'!T53=0,0,'2NDGR'!T53)</f>
        <v>10</v>
      </c>
      <c r="AD45">
        <f>IF('2NDGR'!T53=0,"",'2NDGR'!U53)</f>
        <v>6</v>
      </c>
      <c r="AE45">
        <f>IF('2NDGR'!T53=0,"",'2NDGR'!V53)</f>
        <v>2.5</v>
      </c>
      <c r="AF45" t="str">
        <f>IF('2NDGR'!T53=0,"",'2NDGR'!W53)</f>
        <v>B</v>
      </c>
      <c r="AG45">
        <f>IF('2NDGR'!T53=0,"",'2NDGR'!X53)</f>
        <v>2.8</v>
      </c>
      <c r="AH45">
        <f>IF('2NDGR'!Y53=0,0,'2NDGR'!Y53)</f>
        <v>40</v>
      </c>
      <c r="AI45">
        <f>IF('2NDGR'!Y53=0,"",'2NDGR'!Z53)</f>
        <v>24</v>
      </c>
      <c r="AJ45">
        <f>IF('2NDGR'!Y53=0,"",'2NDGR'!AA53)</f>
        <v>2.5</v>
      </c>
      <c r="AK45" t="str">
        <f>IF('2NDGR'!Y53=0,"",'2NDGR'!AB53)</f>
        <v>B</v>
      </c>
      <c r="AL45">
        <f>IF('2NDGR'!Y53=0,"",'2NDGR'!AC53)</f>
        <v>2.8</v>
      </c>
      <c r="AM45">
        <f>IF('2NDGR'!AD53=0,"",'2NDGR'!AD53)</f>
        <v>30</v>
      </c>
      <c r="AN45" t="str">
        <f>IF('2NDGR'!AD53=0,"",'2NDGR'!AG53)</f>
        <v>B</v>
      </c>
      <c r="AO45">
        <f>IF('2NDGR'!AD53=0,"",'2NDGR'!AH53)</f>
        <v>2.8</v>
      </c>
      <c r="AP45" t="str">
        <f t="shared" si="28"/>
        <v/>
      </c>
      <c r="AQ45">
        <f t="shared" si="4"/>
        <v>208110</v>
      </c>
      <c r="AR45" t="str">
        <f t="shared" si="5"/>
        <v>COMP. MATHEMATICS</v>
      </c>
      <c r="AS45">
        <f>IF('2NDGR'!AI53=0,0,'2NDGR'!AI53)</f>
        <v>10</v>
      </c>
      <c r="AT45">
        <f>IF('2NDGR'!AI53=0,"",'2NDGR'!AJ53)</f>
        <v>7</v>
      </c>
      <c r="AU45">
        <f>IF('2NDGR'!AI53=0,"",'2NDGR'!AK53)</f>
        <v>2.5</v>
      </c>
      <c r="AV45" t="str">
        <f>IF('2NDGR'!AI53=0,"",'2NDGR'!AL53)</f>
        <v>B+</v>
      </c>
      <c r="AW45">
        <f>IF('2NDGR'!AI53=0,"",'2NDGR'!AM53)</f>
        <v>3.2</v>
      </c>
      <c r="AX45">
        <f>IF('2NDGR'!AN53=0,0,'2NDGR'!AN53)</f>
        <v>40</v>
      </c>
      <c r="AY45">
        <f>IF('2NDGR'!AN53=0,"",'2NDGR'!AO53)</f>
        <v>24</v>
      </c>
      <c r="AZ45">
        <f>IF('2NDGR'!AN53=0,"",'2NDGR'!AP53)</f>
        <v>2.5</v>
      </c>
      <c r="BA45" t="str">
        <f>IF('2NDGR'!AN53=0,"",'2NDGR'!AQ53)</f>
        <v>B</v>
      </c>
      <c r="BB45">
        <f>IF('2NDGR'!AN53=0,"",'2NDGR'!AR53)</f>
        <v>2.8</v>
      </c>
      <c r="BC45">
        <f>IF('2NDGR'!AS53=0,"",'2NDGR'!AS53)</f>
        <v>31</v>
      </c>
      <c r="BD45" t="str">
        <f>IF('2NDGR'!AS53=0,"",'2NDGR'!AV53)</f>
        <v>B</v>
      </c>
      <c r="BE45">
        <f>IF('2NDGR'!AS53=0,"",'2NDGR'!AW53)</f>
        <v>2.8</v>
      </c>
      <c r="BF45" t="str">
        <f t="shared" si="29"/>
        <v/>
      </c>
      <c r="BG45">
        <f t="shared" si="7"/>
        <v>208115</v>
      </c>
      <c r="BH45" t="str">
        <f t="shared" si="8"/>
        <v>SCIENCE AND TECHNOLOGY</v>
      </c>
      <c r="BI45">
        <f>IF('2NDGR'!AX53=0,0,'2NDGR'!AX53)</f>
        <v>10</v>
      </c>
      <c r="BJ45">
        <f>IF('2NDGR'!AX53=0,"",'2NDGR'!AY53)</f>
        <v>5</v>
      </c>
      <c r="BK45">
        <f>IF('2NDGR'!AX53=0,"",'2NDGR'!AZ53)</f>
        <v>2.5</v>
      </c>
      <c r="BL45" t="str">
        <f>IF('2NDGR'!AX53=0,"",'2NDGR'!BA53)</f>
        <v>C+</v>
      </c>
      <c r="BM45">
        <f>IF('2NDGR'!AX53=0,"",'2NDGR'!BB53)</f>
        <v>2.4</v>
      </c>
      <c r="BN45">
        <f>IF('2NDGR'!BC53=0,0,'2NDGR'!BC53)</f>
        <v>40</v>
      </c>
      <c r="BO45">
        <f>IF('2NDGR'!BC53=0,"",'2NDGR'!BD53)</f>
        <v>22</v>
      </c>
      <c r="BP45">
        <f>IF('2NDGR'!BC53=0,"",'2NDGR'!BE53)</f>
        <v>2.5</v>
      </c>
      <c r="BQ45" t="str">
        <f>IF('2NDGR'!BC53=0,"",'2NDGR'!BF53)</f>
        <v>C+</v>
      </c>
      <c r="BR45">
        <f>IF('2NDGR'!BC53=0,"",'2NDGR'!BG53)</f>
        <v>2.4</v>
      </c>
      <c r="BS45">
        <f>IF('2NDGR'!BH53=0,"",'2NDGR'!BH53)</f>
        <v>27</v>
      </c>
      <c r="BT45" t="str">
        <f>IF('2NDGR'!BH53=0,"",'2NDGR'!BK53)</f>
        <v>C+</v>
      </c>
      <c r="BU45">
        <f>IF('2NDGR'!BH53=0,"",'2NDGR'!BL53)</f>
        <v>2.4</v>
      </c>
      <c r="BV45" t="str">
        <f t="shared" si="30"/>
        <v/>
      </c>
      <c r="BW45">
        <f t="shared" si="10"/>
        <v>208120</v>
      </c>
      <c r="BX45" t="str">
        <f t="shared" si="11"/>
        <v>SOCIAL STUDIES</v>
      </c>
      <c r="BY45">
        <f>IF('2NDGR'!BM53=0,0,'2NDGR'!BM53)</f>
        <v>10</v>
      </c>
      <c r="BZ45">
        <f>IF('2NDGR'!BM53=0,"",'2NDGR'!BN53)</f>
        <v>8</v>
      </c>
      <c r="CA45">
        <f>IF('2NDGR'!BM53=0,"",'2NDGR'!BO53)</f>
        <v>2.5</v>
      </c>
      <c r="CB45" t="str">
        <f>IF('2NDGR'!BM53=0,"",'2NDGR'!BP53)</f>
        <v>A</v>
      </c>
      <c r="CC45">
        <f>IF('2NDGR'!BM53=0,"",'2NDGR'!BQ53)</f>
        <v>3.6</v>
      </c>
      <c r="CD45">
        <f>IF('2NDGR'!BR53=0,0,'2NDGR'!BR53)</f>
        <v>40</v>
      </c>
      <c r="CE45">
        <f>IF('2NDGR'!BR53=0,"",'2NDGR'!BS53)</f>
        <v>24</v>
      </c>
      <c r="CF45">
        <f>IF('2NDGR'!BR53=0,"",'2NDGR'!BT53)</f>
        <v>2.5</v>
      </c>
      <c r="CG45" t="str">
        <f>IF('2NDGR'!BR53=0,"",'2NDGR'!BU53)</f>
        <v>B</v>
      </c>
      <c r="CH45">
        <f>IF('2NDGR'!BR53=0,"",'2NDGR'!BV53)</f>
        <v>2.8</v>
      </c>
      <c r="CI45">
        <f>IF('2NDGR'!BW53=0, "", '2NDGR'!BW53)</f>
        <v>32</v>
      </c>
      <c r="CJ45" t="str">
        <f>IF('2NDGR'!BW53=0, "", '2NDGR'!BZ53)</f>
        <v>B</v>
      </c>
      <c r="CK45">
        <f>IF('2NDGR'!BW53=0, "", '2NDGR'!CA53)</f>
        <v>2.8</v>
      </c>
      <c r="CL45" t="str">
        <f t="shared" si="31"/>
        <v/>
      </c>
      <c r="CM45">
        <f t="shared" si="13"/>
        <v>208125</v>
      </c>
      <c r="CN45" t="str">
        <f t="shared" si="14"/>
        <v>GK</v>
      </c>
      <c r="CO45">
        <f>IF('2NDGR'!CB53=0,0,'2NDGR'!CB53)</f>
        <v>5</v>
      </c>
      <c r="CP45">
        <f>IF('2NDGR'!CB53=0, "", '2NDGR'!CC53)</f>
        <v>4</v>
      </c>
      <c r="CQ45">
        <f>IF('2NDGR'!CB53=0, "", '2NDGR'!CD53)</f>
        <v>2</v>
      </c>
      <c r="CR45" t="str">
        <f>IF('2NDGR'!CB53=0, "", '2NDGR'!CE53)</f>
        <v>A</v>
      </c>
      <c r="CS45">
        <f>IF('2NDGR'!CB53=0, "", '2NDGR'!CF53)</f>
        <v>3.6</v>
      </c>
      <c r="CT45">
        <f>IF('2NDGR'!CG53=0, 0, '2NDGR'!CG53)</f>
        <v>20</v>
      </c>
      <c r="CU45">
        <f>IF('2NDGR'!CG53=0, "", '2NDGR'!CH53)</f>
        <v>18</v>
      </c>
      <c r="CV45">
        <f>IF('2NDGR'!CG53=0, "", '2NDGR'!CI53)</f>
        <v>2</v>
      </c>
      <c r="CW45" t="str">
        <f>IF('2NDGR'!CG53=0, "", '2NDGR'!CJ53)</f>
        <v>A+</v>
      </c>
      <c r="CX45">
        <f>IF('2NDGR'!CG53=0, "", '2NDGR'!CK53)</f>
        <v>4</v>
      </c>
      <c r="CY45">
        <f>IF('2NDGR'!CL53=0, "", '2NDGR'!CL53)</f>
        <v>22</v>
      </c>
      <c r="CZ45" t="str">
        <f>IF('2NDGR'!CL53=0, "", '2NDGR'!CO53)</f>
        <v>A</v>
      </c>
      <c r="DA45">
        <f>IF('2NDGR'!CL53=0, "", '2NDGR'!CP53)</f>
        <v>3.6</v>
      </c>
      <c r="DB45" t="str">
        <f t="shared" si="32"/>
        <v/>
      </c>
      <c r="DC45">
        <f t="shared" si="16"/>
        <v>208130</v>
      </c>
      <c r="DD45" t="str">
        <f t="shared" si="17"/>
        <v>ORAL</v>
      </c>
      <c r="DE45">
        <f>IF('2NDGR'!CQ53=0,0,'2NDGR'!CQ53)</f>
        <v>5</v>
      </c>
      <c r="DF45">
        <f>IF('2NDGR'!CQ53=0,"", '2NDGR'!CR53)</f>
        <v>4</v>
      </c>
      <c r="DG45">
        <f>IF('2NDGR'!CQ53=0,"", '2NDGR'!CS53)</f>
        <v>2</v>
      </c>
      <c r="DH45" t="str">
        <f>IF('2NDGR'!CQ53=0,"", '2NDGR'!CT53)</f>
        <v>A</v>
      </c>
      <c r="DI45">
        <f>IF('2NDGR'!CQ53=0,"", '2NDGR'!CU53)</f>
        <v>3.6</v>
      </c>
      <c r="DJ45">
        <f>IF('2NDGR'!CV53=0,0, '2NDGR'!CV53)</f>
        <v>20</v>
      </c>
      <c r="DK45">
        <f>IF('2NDGR'!CV53=0, "", '2NDGR'!CW53)</f>
        <v>18</v>
      </c>
      <c r="DL45">
        <f>IF('2NDGR'!CV53=0, "", '2NDGR'!CX53)</f>
        <v>2</v>
      </c>
      <c r="DM45" t="str">
        <f>IF('2NDGR'!CV53=0, "", '2NDGR'!CY53)</f>
        <v>A+</v>
      </c>
      <c r="DN45">
        <f>IF('2NDGR'!CV53=0, "", '2NDGR'!CZ53)</f>
        <v>4</v>
      </c>
      <c r="DO45">
        <f>IF('2NDGR'!DA53=0,"", '2NDGR'!DA53)</f>
        <v>22</v>
      </c>
      <c r="DP45" t="str">
        <f>IF('2NDGR'!DA53=0,"", '2NDGR'!DD53)</f>
        <v>A</v>
      </c>
      <c r="DQ45">
        <f>IF('2NDGR'!DA53=0,"", '2NDGR'!DE53)</f>
        <v>3.6</v>
      </c>
      <c r="DR45" t="str">
        <f t="shared" si="33"/>
        <v/>
      </c>
      <c r="DS45">
        <f t="shared" si="19"/>
        <v>208135</v>
      </c>
      <c r="DT45" t="str">
        <f t="shared" si="26"/>
        <v>WORKSHEET</v>
      </c>
      <c r="DU45">
        <f>IF('2NDGR'!DF53=0,0, '2NDGR'!DF53)</f>
        <v>5</v>
      </c>
      <c r="DV45">
        <f>IF('2NDGR'!DF53=0,"", '2NDGR'!DG53)</f>
        <v>2</v>
      </c>
      <c r="DW45">
        <f>IF('2NDGR'!DF53=0,"",'2NDGR'!DH53)</f>
        <v>2</v>
      </c>
      <c r="DX45" t="str">
        <f>IF('2NDGR'!DF53=0,"",'2NDGR'!DI53)</f>
        <v>C</v>
      </c>
      <c r="DY45">
        <f>IF('2NDGR'!DF53=0,"",'2NDGR'!DJ53)</f>
        <v>2</v>
      </c>
      <c r="DZ45">
        <f>IF('2NDGR'!DK53=0,0, '2NDGR'!DK53)</f>
        <v>20</v>
      </c>
      <c r="EA45">
        <f>IF('2NDGR'!DK53=0,"", '2NDGR'!DL53)</f>
        <v>18</v>
      </c>
      <c r="EB45">
        <f>IF('2NDGR'!DK53=0,"", '2NDGR'!DM53)</f>
        <v>2</v>
      </c>
      <c r="EC45" t="str">
        <f>IF('2NDGR'!DK53=0,"", '2NDGR'!DN53)</f>
        <v>A+</v>
      </c>
      <c r="ED45">
        <f>IF('2NDGR'!DK53=0,"", '2NDGR'!DO53)</f>
        <v>4</v>
      </c>
      <c r="EE45">
        <f>IF('2NDGR'!DP53=0,"", '2NDGR'!DP53)</f>
        <v>20</v>
      </c>
      <c r="EF45" t="str">
        <f>IF('2NDGR'!DP53=0,"", '2NDGR'!DS53)</f>
        <v>A</v>
      </c>
      <c r="EG45">
        <f>IF('2NDGR'!DP53=0,"", '2NDGR'!DT53)</f>
        <v>3.6</v>
      </c>
      <c r="EH45" t="str">
        <f t="shared" si="34"/>
        <v/>
      </c>
      <c r="EI45" s="17">
        <f>'1STML'!AK53</f>
        <v>1608</v>
      </c>
      <c r="EJ45" s="17">
        <f>'1STML'!AL53</f>
        <v>247.38</v>
      </c>
      <c r="EK45" s="17" t="str">
        <f>'1STML'!AM53</f>
        <v>PASS</v>
      </c>
      <c r="EL45">
        <f>'1STML'!AN53</f>
        <v>14</v>
      </c>
      <c r="EM45" s="17">
        <f>'2NDGR'!DY53</f>
        <v>3.04</v>
      </c>
      <c r="EN45">
        <f>'2NDGR'!EA53</f>
        <v>14</v>
      </c>
      <c r="EO45">
        <f>'2NDGR'!EB53</f>
        <v>58</v>
      </c>
      <c r="EP45" t="str">
        <f t="shared" si="21"/>
        <v>GOOD</v>
      </c>
      <c r="EQ45" t="str">
        <f t="shared" si="22"/>
        <v>60-69</v>
      </c>
    </row>
    <row r="46" spans="1:147">
      <c r="A46">
        <f>'1ST'!A55</f>
        <v>45</v>
      </c>
      <c r="B46" t="str">
        <f>'1ST'!B55</f>
        <v>ST0790103</v>
      </c>
      <c r="C46">
        <f>'1ST'!C55</f>
        <v>200316</v>
      </c>
      <c r="D46" t="str">
        <f>'1ST'!D55</f>
        <v>NAYUNGMA LIMBU</v>
      </c>
      <c r="E46">
        <f>SUB!$B$4</f>
        <v>35</v>
      </c>
      <c r="F46" t="str">
        <f>SUB!$B$5</f>
        <v>KG</v>
      </c>
      <c r="G46" s="24" t="str">
        <f t="shared" si="0"/>
        <v>SAGARMATHA</v>
      </c>
      <c r="H46" t="str">
        <f>SUB!$D$3</f>
        <v>SECOND TERMINAL EXAMINATION 2080</v>
      </c>
      <c r="I46" t="str">
        <f>STD!F47</f>
        <v>ENGLISH MEDIUM</v>
      </c>
      <c r="J46" s="7">
        <f>STD!R47</f>
        <v>0</v>
      </c>
      <c r="K46">
        <f t="shared" si="23"/>
        <v>208101</v>
      </c>
      <c r="L46" t="str">
        <f t="shared" si="24"/>
        <v>COMP. ENGLISH</v>
      </c>
      <c r="M46">
        <f>IF('2NDGR'!E54=0,0,'2NDGR'!E54)</f>
        <v>10</v>
      </c>
      <c r="N46">
        <f>IF('2NDGR'!E54=0,"",'2NDGR'!F54)</f>
        <v>6</v>
      </c>
      <c r="O46">
        <f>IF('2NDGR'!E54=0,"",'2NDGR'!G54)</f>
        <v>2.5</v>
      </c>
      <c r="P46" t="str">
        <f>IF('2NDGR'!E54=0,"",'2NDGR'!H54)</f>
        <v>B</v>
      </c>
      <c r="Q46">
        <f>IF('2NDGR'!E54=0,"",'2NDGR'!I54)</f>
        <v>2.8</v>
      </c>
      <c r="R46">
        <f>IF('2NDGR'!J54=0,0,'2NDGR'!J54)</f>
        <v>40</v>
      </c>
      <c r="S46">
        <f>IF('2NDGR'!J54=0,"",'2NDGR'!K54)</f>
        <v>23</v>
      </c>
      <c r="T46">
        <f>IF('2NDGR'!J54=0,"",'2NDGR'!L54)</f>
        <v>2.5</v>
      </c>
      <c r="U46" t="str">
        <f>IF('2NDGR'!J54=0,"",'2NDGR'!M54)</f>
        <v>C+</v>
      </c>
      <c r="V46">
        <f>IF('2NDGR'!J54=0,"",'2NDGR'!N54)</f>
        <v>2.4</v>
      </c>
      <c r="W46">
        <f>IF('2NDGR'!O54=0,"",'2NDGR'!O54)</f>
        <v>29</v>
      </c>
      <c r="X46" t="str">
        <f>IF('2NDGR'!O54=0,"",'2NDGR'!R54)</f>
        <v>C+</v>
      </c>
      <c r="Y46">
        <f>IF('2NDGR'!O54=0,"",'2NDGR'!S54)</f>
        <v>2.4</v>
      </c>
      <c r="Z46" t="str">
        <f t="shared" si="27"/>
        <v/>
      </c>
      <c r="AA46">
        <f t="shared" si="1"/>
        <v>208105</v>
      </c>
      <c r="AB46" t="str">
        <f t="shared" si="2"/>
        <v>COMP. NEPALI</v>
      </c>
      <c r="AC46">
        <f>IF('2NDGR'!T54=0,0,'2NDGR'!T54)</f>
        <v>10</v>
      </c>
      <c r="AD46">
        <f>IF('2NDGR'!T54=0,"",'2NDGR'!U54)</f>
        <v>6</v>
      </c>
      <c r="AE46">
        <f>IF('2NDGR'!T54=0,"",'2NDGR'!V54)</f>
        <v>2.5</v>
      </c>
      <c r="AF46" t="str">
        <f>IF('2NDGR'!T54=0,"",'2NDGR'!W54)</f>
        <v>B</v>
      </c>
      <c r="AG46">
        <f>IF('2NDGR'!T54=0,"",'2NDGR'!X54)</f>
        <v>2.8</v>
      </c>
      <c r="AH46">
        <f>IF('2NDGR'!Y54=0,0,'2NDGR'!Y54)</f>
        <v>40</v>
      </c>
      <c r="AI46">
        <f>IF('2NDGR'!Y54=0,"",'2NDGR'!Z54)</f>
        <v>24</v>
      </c>
      <c r="AJ46">
        <f>IF('2NDGR'!Y54=0,"",'2NDGR'!AA54)</f>
        <v>2.5</v>
      </c>
      <c r="AK46" t="str">
        <f>IF('2NDGR'!Y54=0,"",'2NDGR'!AB54)</f>
        <v>B</v>
      </c>
      <c r="AL46">
        <f>IF('2NDGR'!Y54=0,"",'2NDGR'!AC54)</f>
        <v>2.8</v>
      </c>
      <c r="AM46">
        <f>IF('2NDGR'!AD54=0,"",'2NDGR'!AD54)</f>
        <v>30</v>
      </c>
      <c r="AN46" t="str">
        <f>IF('2NDGR'!AD54=0,"",'2NDGR'!AG54)</f>
        <v>B</v>
      </c>
      <c r="AO46">
        <f>IF('2NDGR'!AD54=0,"",'2NDGR'!AH54)</f>
        <v>2.8</v>
      </c>
      <c r="AP46" t="str">
        <f t="shared" si="28"/>
        <v/>
      </c>
      <c r="AQ46">
        <f t="shared" si="4"/>
        <v>208110</v>
      </c>
      <c r="AR46" t="str">
        <f t="shared" si="5"/>
        <v>COMP. MATHEMATICS</v>
      </c>
      <c r="AS46">
        <f>IF('2NDGR'!AI54=0,0,'2NDGR'!AI54)</f>
        <v>10</v>
      </c>
      <c r="AT46">
        <f>IF('2NDGR'!AI54=0,"",'2NDGR'!AJ54)</f>
        <v>7</v>
      </c>
      <c r="AU46">
        <f>IF('2NDGR'!AI54=0,"",'2NDGR'!AK54)</f>
        <v>2.5</v>
      </c>
      <c r="AV46" t="str">
        <f>IF('2NDGR'!AI54=0,"",'2NDGR'!AL54)</f>
        <v>B+</v>
      </c>
      <c r="AW46">
        <f>IF('2NDGR'!AI54=0,"",'2NDGR'!AM54)</f>
        <v>3.2</v>
      </c>
      <c r="AX46">
        <f>IF('2NDGR'!AN54=0,0,'2NDGR'!AN54)</f>
        <v>40</v>
      </c>
      <c r="AY46">
        <f>IF('2NDGR'!AN54=0,"",'2NDGR'!AO54)</f>
        <v>24</v>
      </c>
      <c r="AZ46">
        <f>IF('2NDGR'!AN54=0,"",'2NDGR'!AP54)</f>
        <v>2.5</v>
      </c>
      <c r="BA46" t="str">
        <f>IF('2NDGR'!AN54=0,"",'2NDGR'!AQ54)</f>
        <v>B</v>
      </c>
      <c r="BB46">
        <f>IF('2NDGR'!AN54=0,"",'2NDGR'!AR54)</f>
        <v>2.8</v>
      </c>
      <c r="BC46">
        <f>IF('2NDGR'!AS54=0,"",'2NDGR'!AS54)</f>
        <v>31</v>
      </c>
      <c r="BD46" t="str">
        <f>IF('2NDGR'!AS54=0,"",'2NDGR'!AV54)</f>
        <v>B</v>
      </c>
      <c r="BE46">
        <f>IF('2NDGR'!AS54=0,"",'2NDGR'!AW54)</f>
        <v>2.8</v>
      </c>
      <c r="BF46" t="str">
        <f t="shared" si="29"/>
        <v/>
      </c>
      <c r="BG46">
        <f t="shared" si="7"/>
        <v>208115</v>
      </c>
      <c r="BH46" t="str">
        <f t="shared" si="8"/>
        <v>SCIENCE AND TECHNOLOGY</v>
      </c>
      <c r="BI46">
        <f>IF('2NDGR'!AX54=0,0,'2NDGR'!AX54)</f>
        <v>10</v>
      </c>
      <c r="BJ46">
        <f>IF('2NDGR'!AX54=0,"",'2NDGR'!AY54)</f>
        <v>5</v>
      </c>
      <c r="BK46">
        <f>IF('2NDGR'!AX54=0,"",'2NDGR'!AZ54)</f>
        <v>2.5</v>
      </c>
      <c r="BL46" t="str">
        <f>IF('2NDGR'!AX54=0,"",'2NDGR'!BA54)</f>
        <v>C+</v>
      </c>
      <c r="BM46">
        <f>IF('2NDGR'!AX54=0,"",'2NDGR'!BB54)</f>
        <v>2.4</v>
      </c>
      <c r="BN46">
        <f>IF('2NDGR'!BC54=0,0,'2NDGR'!BC54)</f>
        <v>40</v>
      </c>
      <c r="BO46">
        <f>IF('2NDGR'!BC54=0,"",'2NDGR'!BD54)</f>
        <v>22</v>
      </c>
      <c r="BP46">
        <f>IF('2NDGR'!BC54=0,"",'2NDGR'!BE54)</f>
        <v>2.5</v>
      </c>
      <c r="BQ46" t="str">
        <f>IF('2NDGR'!BC54=0,"",'2NDGR'!BF54)</f>
        <v>C+</v>
      </c>
      <c r="BR46">
        <f>IF('2NDGR'!BC54=0,"",'2NDGR'!BG54)</f>
        <v>2.4</v>
      </c>
      <c r="BS46">
        <f>IF('2NDGR'!BH54=0,"",'2NDGR'!BH54)</f>
        <v>27</v>
      </c>
      <c r="BT46" t="str">
        <f>IF('2NDGR'!BH54=0,"",'2NDGR'!BK54)</f>
        <v>C+</v>
      </c>
      <c r="BU46">
        <f>IF('2NDGR'!BH54=0,"",'2NDGR'!BL54)</f>
        <v>2.4</v>
      </c>
      <c r="BV46" t="str">
        <f t="shared" si="30"/>
        <v/>
      </c>
      <c r="BW46">
        <f t="shared" si="10"/>
        <v>208120</v>
      </c>
      <c r="BX46" t="str">
        <f t="shared" si="11"/>
        <v>SOCIAL STUDIES</v>
      </c>
      <c r="BY46">
        <f>IF('2NDGR'!BM54=0,0,'2NDGR'!BM54)</f>
        <v>10</v>
      </c>
      <c r="BZ46">
        <f>IF('2NDGR'!BM54=0,"",'2NDGR'!BN54)</f>
        <v>8</v>
      </c>
      <c r="CA46">
        <f>IF('2NDGR'!BM54=0,"",'2NDGR'!BO54)</f>
        <v>2.5</v>
      </c>
      <c r="CB46" t="str">
        <f>IF('2NDGR'!BM54=0,"",'2NDGR'!BP54)</f>
        <v>A</v>
      </c>
      <c r="CC46">
        <f>IF('2NDGR'!BM54=0,"",'2NDGR'!BQ54)</f>
        <v>3.6</v>
      </c>
      <c r="CD46">
        <f>IF('2NDGR'!BR54=0,0,'2NDGR'!BR54)</f>
        <v>40</v>
      </c>
      <c r="CE46">
        <f>IF('2NDGR'!BR54=0,"",'2NDGR'!BS54)</f>
        <v>24</v>
      </c>
      <c r="CF46">
        <f>IF('2NDGR'!BR54=0,"",'2NDGR'!BT54)</f>
        <v>2.5</v>
      </c>
      <c r="CG46" t="str">
        <f>IF('2NDGR'!BR54=0,"",'2NDGR'!BU54)</f>
        <v>B</v>
      </c>
      <c r="CH46">
        <f>IF('2NDGR'!BR54=0,"",'2NDGR'!BV54)</f>
        <v>2.8</v>
      </c>
      <c r="CI46">
        <f>IF('2NDGR'!BW54=0, "", '2NDGR'!BW54)</f>
        <v>32</v>
      </c>
      <c r="CJ46" t="str">
        <f>IF('2NDGR'!BW54=0, "", '2NDGR'!BZ54)</f>
        <v>B</v>
      </c>
      <c r="CK46">
        <f>IF('2NDGR'!BW54=0, "", '2NDGR'!CA54)</f>
        <v>2.8</v>
      </c>
      <c r="CL46" t="str">
        <f t="shared" si="31"/>
        <v/>
      </c>
      <c r="CM46">
        <f t="shared" si="13"/>
        <v>208125</v>
      </c>
      <c r="CN46" t="str">
        <f t="shared" si="14"/>
        <v>GK</v>
      </c>
      <c r="CO46">
        <f>IF('2NDGR'!CB54=0,0,'2NDGR'!CB54)</f>
        <v>5</v>
      </c>
      <c r="CP46">
        <f>IF('2NDGR'!CB54=0, "", '2NDGR'!CC54)</f>
        <v>4</v>
      </c>
      <c r="CQ46">
        <f>IF('2NDGR'!CB54=0, "", '2NDGR'!CD54)</f>
        <v>2</v>
      </c>
      <c r="CR46" t="str">
        <f>IF('2NDGR'!CB54=0, "", '2NDGR'!CE54)</f>
        <v>A</v>
      </c>
      <c r="CS46">
        <f>IF('2NDGR'!CB54=0, "", '2NDGR'!CF54)</f>
        <v>3.6</v>
      </c>
      <c r="CT46">
        <f>IF('2NDGR'!CG54=0, 0, '2NDGR'!CG54)</f>
        <v>20</v>
      </c>
      <c r="CU46">
        <f>IF('2NDGR'!CG54=0, "", '2NDGR'!CH54)</f>
        <v>18</v>
      </c>
      <c r="CV46">
        <f>IF('2NDGR'!CG54=0, "", '2NDGR'!CI54)</f>
        <v>2</v>
      </c>
      <c r="CW46" t="str">
        <f>IF('2NDGR'!CG54=0, "", '2NDGR'!CJ54)</f>
        <v>A+</v>
      </c>
      <c r="CX46">
        <f>IF('2NDGR'!CG54=0, "", '2NDGR'!CK54)</f>
        <v>4</v>
      </c>
      <c r="CY46">
        <f>IF('2NDGR'!CL54=0, "", '2NDGR'!CL54)</f>
        <v>22</v>
      </c>
      <c r="CZ46" t="str">
        <f>IF('2NDGR'!CL54=0, "", '2NDGR'!CO54)</f>
        <v>A</v>
      </c>
      <c r="DA46">
        <f>IF('2NDGR'!CL54=0, "", '2NDGR'!CP54)</f>
        <v>3.6</v>
      </c>
      <c r="DB46" t="str">
        <f t="shared" si="32"/>
        <v/>
      </c>
      <c r="DC46">
        <f t="shared" si="16"/>
        <v>208130</v>
      </c>
      <c r="DD46" t="str">
        <f t="shared" si="17"/>
        <v>ORAL</v>
      </c>
      <c r="DE46">
        <f>IF('2NDGR'!CQ54=0,0,'2NDGR'!CQ54)</f>
        <v>5</v>
      </c>
      <c r="DF46">
        <f>IF('2NDGR'!CQ54=0,"", '2NDGR'!CR54)</f>
        <v>4</v>
      </c>
      <c r="DG46">
        <f>IF('2NDGR'!CQ54=0,"", '2NDGR'!CS54)</f>
        <v>2</v>
      </c>
      <c r="DH46" t="str">
        <f>IF('2NDGR'!CQ54=0,"", '2NDGR'!CT54)</f>
        <v>A</v>
      </c>
      <c r="DI46">
        <f>IF('2NDGR'!CQ54=0,"", '2NDGR'!CU54)</f>
        <v>3.6</v>
      </c>
      <c r="DJ46">
        <f>IF('2NDGR'!CV54=0,0, '2NDGR'!CV54)</f>
        <v>20</v>
      </c>
      <c r="DK46">
        <f>IF('2NDGR'!CV54=0, "", '2NDGR'!CW54)</f>
        <v>18</v>
      </c>
      <c r="DL46">
        <f>IF('2NDGR'!CV54=0, "", '2NDGR'!CX54)</f>
        <v>2</v>
      </c>
      <c r="DM46" t="str">
        <f>IF('2NDGR'!CV54=0, "", '2NDGR'!CY54)</f>
        <v>A+</v>
      </c>
      <c r="DN46">
        <f>IF('2NDGR'!CV54=0, "", '2NDGR'!CZ54)</f>
        <v>4</v>
      </c>
      <c r="DO46">
        <f>IF('2NDGR'!DA54=0,"", '2NDGR'!DA54)</f>
        <v>22</v>
      </c>
      <c r="DP46" t="str">
        <f>IF('2NDGR'!DA54=0,"", '2NDGR'!DD54)</f>
        <v>A</v>
      </c>
      <c r="DQ46">
        <f>IF('2NDGR'!DA54=0,"", '2NDGR'!DE54)</f>
        <v>3.6</v>
      </c>
      <c r="DR46" t="str">
        <f t="shared" si="33"/>
        <v/>
      </c>
      <c r="DS46">
        <f t="shared" si="19"/>
        <v>208135</v>
      </c>
      <c r="DT46" t="str">
        <f t="shared" si="26"/>
        <v>WORKSHEET</v>
      </c>
      <c r="DU46">
        <f>IF('2NDGR'!DF54=0,0, '2NDGR'!DF54)</f>
        <v>5</v>
      </c>
      <c r="DV46">
        <f>IF('2NDGR'!DF54=0,"", '2NDGR'!DG54)</f>
        <v>2</v>
      </c>
      <c r="DW46">
        <f>IF('2NDGR'!DF54=0,"",'2NDGR'!DH54)</f>
        <v>2</v>
      </c>
      <c r="DX46" t="str">
        <f>IF('2NDGR'!DF54=0,"",'2NDGR'!DI54)</f>
        <v>C</v>
      </c>
      <c r="DY46">
        <f>IF('2NDGR'!DF54=0,"",'2NDGR'!DJ54)</f>
        <v>2</v>
      </c>
      <c r="DZ46">
        <f>IF('2NDGR'!DK54=0,0, '2NDGR'!DK54)</f>
        <v>20</v>
      </c>
      <c r="EA46">
        <f>IF('2NDGR'!DK54=0,"", '2NDGR'!DL54)</f>
        <v>18</v>
      </c>
      <c r="EB46">
        <f>IF('2NDGR'!DK54=0,"", '2NDGR'!DM54)</f>
        <v>2</v>
      </c>
      <c r="EC46" t="str">
        <f>IF('2NDGR'!DK54=0,"", '2NDGR'!DN54)</f>
        <v>A+</v>
      </c>
      <c r="ED46">
        <f>IF('2NDGR'!DK54=0,"", '2NDGR'!DO54)</f>
        <v>4</v>
      </c>
      <c r="EE46">
        <f>IF('2NDGR'!DP54=0,"", '2NDGR'!DP54)</f>
        <v>20</v>
      </c>
      <c r="EF46" t="str">
        <f>IF('2NDGR'!DP54=0,"", '2NDGR'!DS54)</f>
        <v>A</v>
      </c>
      <c r="EG46">
        <f>IF('2NDGR'!DP54=0,"", '2NDGR'!DT54)</f>
        <v>3.6</v>
      </c>
      <c r="EH46" t="str">
        <f t="shared" si="34"/>
        <v/>
      </c>
      <c r="EI46" s="17">
        <f>'1STML'!AK54</f>
        <v>1243</v>
      </c>
      <c r="EJ46" s="17">
        <f>'1STML'!AL54</f>
        <v>191.23</v>
      </c>
      <c r="EK46" s="17" t="str">
        <f>'1STML'!AM54</f>
        <v>PASS</v>
      </c>
      <c r="EL46">
        <f>'1STML'!AN54</f>
        <v>24</v>
      </c>
      <c r="EM46" s="17">
        <f>'2NDGR'!DY54</f>
        <v>3.04</v>
      </c>
      <c r="EN46">
        <f>'2NDGR'!EA54</f>
        <v>14</v>
      </c>
      <c r="EO46">
        <f>'2NDGR'!EB54</f>
        <v>59</v>
      </c>
      <c r="EP46" t="str">
        <f t="shared" si="21"/>
        <v>GOOD</v>
      </c>
      <c r="EQ46" t="str">
        <f t="shared" si="22"/>
        <v>60-69</v>
      </c>
    </row>
    <row r="47" spans="1:147">
      <c r="A47">
        <f>'1ST'!A56</f>
        <v>46</v>
      </c>
      <c r="B47" t="str">
        <f>'1ST'!B56</f>
        <v>ST0790095</v>
      </c>
      <c r="C47">
        <f>'1ST'!C56</f>
        <v>200317</v>
      </c>
      <c r="D47" t="str">
        <f>'1ST'!D56</f>
        <v>PAYUJA RAI</v>
      </c>
      <c r="E47">
        <f>SUB!$B$4</f>
        <v>35</v>
      </c>
      <c r="F47" t="str">
        <f>SUB!$B$5</f>
        <v>KG</v>
      </c>
      <c r="G47" s="24" t="str">
        <f t="shared" si="0"/>
        <v>SAGARMATHA</v>
      </c>
      <c r="H47" t="str">
        <f>SUB!$D$3</f>
        <v>SECOND TERMINAL EXAMINATION 2080</v>
      </c>
      <c r="I47" t="str">
        <f>STD!F48</f>
        <v>ENGLISH MEDIUM</v>
      </c>
      <c r="J47" s="7">
        <f>STD!R48</f>
        <v>0</v>
      </c>
      <c r="K47">
        <f t="shared" si="23"/>
        <v>208101</v>
      </c>
      <c r="L47" t="str">
        <f t="shared" si="24"/>
        <v>COMP. ENGLISH</v>
      </c>
      <c r="M47">
        <f>IF('2NDGR'!E55=0,0,'2NDGR'!E55)</f>
        <v>10</v>
      </c>
      <c r="N47">
        <f>IF('2NDGR'!E55=0,"",'2NDGR'!F55)</f>
        <v>6</v>
      </c>
      <c r="O47">
        <f>IF('2NDGR'!E55=0,"",'2NDGR'!G55)</f>
        <v>2.5</v>
      </c>
      <c r="P47" t="str">
        <f>IF('2NDGR'!E55=0,"",'2NDGR'!H55)</f>
        <v>B</v>
      </c>
      <c r="Q47">
        <f>IF('2NDGR'!E55=0,"",'2NDGR'!I55)</f>
        <v>2.8</v>
      </c>
      <c r="R47">
        <f>IF('2NDGR'!J55=0,0,'2NDGR'!J55)</f>
        <v>40</v>
      </c>
      <c r="S47">
        <f>IF('2NDGR'!J55=0,"",'2NDGR'!K55)</f>
        <v>23</v>
      </c>
      <c r="T47">
        <f>IF('2NDGR'!J55=0,"",'2NDGR'!L55)</f>
        <v>2.5</v>
      </c>
      <c r="U47" t="str">
        <f>IF('2NDGR'!J55=0,"",'2NDGR'!M55)</f>
        <v>C+</v>
      </c>
      <c r="V47">
        <f>IF('2NDGR'!J55=0,"",'2NDGR'!N55)</f>
        <v>2.4</v>
      </c>
      <c r="W47">
        <f>IF('2NDGR'!O55=0,"",'2NDGR'!O55)</f>
        <v>29</v>
      </c>
      <c r="X47" t="str">
        <f>IF('2NDGR'!O55=0,"",'2NDGR'!R55)</f>
        <v>C+</v>
      </c>
      <c r="Y47">
        <f>IF('2NDGR'!O55=0,"",'2NDGR'!S55)</f>
        <v>2.4</v>
      </c>
      <c r="Z47" t="str">
        <f t="shared" si="27"/>
        <v/>
      </c>
      <c r="AA47">
        <f t="shared" si="1"/>
        <v>208105</v>
      </c>
      <c r="AB47" t="str">
        <f t="shared" si="2"/>
        <v>COMP. NEPALI</v>
      </c>
      <c r="AC47">
        <f>IF('2NDGR'!T55=0,0,'2NDGR'!T55)</f>
        <v>10</v>
      </c>
      <c r="AD47">
        <f>IF('2NDGR'!T55=0,"",'2NDGR'!U55)</f>
        <v>6</v>
      </c>
      <c r="AE47">
        <f>IF('2NDGR'!T55=0,"",'2NDGR'!V55)</f>
        <v>2.5</v>
      </c>
      <c r="AF47" t="str">
        <f>IF('2NDGR'!T55=0,"",'2NDGR'!W55)</f>
        <v>B</v>
      </c>
      <c r="AG47">
        <f>IF('2NDGR'!T55=0,"",'2NDGR'!X55)</f>
        <v>2.8</v>
      </c>
      <c r="AH47">
        <f>IF('2NDGR'!Y55=0,0,'2NDGR'!Y55)</f>
        <v>40</v>
      </c>
      <c r="AI47">
        <f>IF('2NDGR'!Y55=0,"",'2NDGR'!Z55)</f>
        <v>24</v>
      </c>
      <c r="AJ47">
        <f>IF('2NDGR'!Y55=0,"",'2NDGR'!AA55)</f>
        <v>2.5</v>
      </c>
      <c r="AK47" t="str">
        <f>IF('2NDGR'!Y55=0,"",'2NDGR'!AB55)</f>
        <v>B</v>
      </c>
      <c r="AL47">
        <f>IF('2NDGR'!Y55=0,"",'2NDGR'!AC55)</f>
        <v>2.8</v>
      </c>
      <c r="AM47">
        <f>IF('2NDGR'!AD55=0,"",'2NDGR'!AD55)</f>
        <v>30</v>
      </c>
      <c r="AN47" t="str">
        <f>IF('2NDGR'!AD55=0,"",'2NDGR'!AG55)</f>
        <v>B</v>
      </c>
      <c r="AO47">
        <f>IF('2NDGR'!AD55=0,"",'2NDGR'!AH55)</f>
        <v>2.8</v>
      </c>
      <c r="AP47" t="str">
        <f t="shared" si="28"/>
        <v/>
      </c>
      <c r="AQ47">
        <f t="shared" si="4"/>
        <v>208110</v>
      </c>
      <c r="AR47" t="str">
        <f t="shared" si="5"/>
        <v>COMP. MATHEMATICS</v>
      </c>
      <c r="AS47">
        <f>IF('2NDGR'!AI55=0,0,'2NDGR'!AI55)</f>
        <v>10</v>
      </c>
      <c r="AT47">
        <f>IF('2NDGR'!AI55=0,"",'2NDGR'!AJ55)</f>
        <v>7</v>
      </c>
      <c r="AU47">
        <f>IF('2NDGR'!AI55=0,"",'2NDGR'!AK55)</f>
        <v>2.5</v>
      </c>
      <c r="AV47" t="str">
        <f>IF('2NDGR'!AI55=0,"",'2NDGR'!AL55)</f>
        <v>B+</v>
      </c>
      <c r="AW47">
        <f>IF('2NDGR'!AI55=0,"",'2NDGR'!AM55)</f>
        <v>3.2</v>
      </c>
      <c r="AX47">
        <f>IF('2NDGR'!AN55=0,0,'2NDGR'!AN55)</f>
        <v>40</v>
      </c>
      <c r="AY47">
        <f>IF('2NDGR'!AN55=0,"",'2NDGR'!AO55)</f>
        <v>24</v>
      </c>
      <c r="AZ47">
        <f>IF('2NDGR'!AN55=0,"",'2NDGR'!AP55)</f>
        <v>2.5</v>
      </c>
      <c r="BA47" t="str">
        <f>IF('2NDGR'!AN55=0,"",'2NDGR'!AQ55)</f>
        <v>B</v>
      </c>
      <c r="BB47">
        <f>IF('2NDGR'!AN55=0,"",'2NDGR'!AR55)</f>
        <v>2.8</v>
      </c>
      <c r="BC47">
        <f>IF('2NDGR'!AS55=0,"",'2NDGR'!AS55)</f>
        <v>31</v>
      </c>
      <c r="BD47" t="str">
        <f>IF('2NDGR'!AS55=0,"",'2NDGR'!AV55)</f>
        <v>B</v>
      </c>
      <c r="BE47">
        <f>IF('2NDGR'!AS55=0,"",'2NDGR'!AW55)</f>
        <v>2.8</v>
      </c>
      <c r="BF47" t="str">
        <f t="shared" si="29"/>
        <v/>
      </c>
      <c r="BG47">
        <f t="shared" si="7"/>
        <v>208115</v>
      </c>
      <c r="BH47" t="str">
        <f t="shared" si="8"/>
        <v>SCIENCE AND TECHNOLOGY</v>
      </c>
      <c r="BI47">
        <f>IF('2NDGR'!AX55=0,0,'2NDGR'!AX55)</f>
        <v>10</v>
      </c>
      <c r="BJ47">
        <f>IF('2NDGR'!AX55=0,"",'2NDGR'!AY55)</f>
        <v>5</v>
      </c>
      <c r="BK47">
        <f>IF('2NDGR'!AX55=0,"",'2NDGR'!AZ55)</f>
        <v>2.5</v>
      </c>
      <c r="BL47" t="str">
        <f>IF('2NDGR'!AX55=0,"",'2NDGR'!BA55)</f>
        <v>C+</v>
      </c>
      <c r="BM47">
        <f>IF('2NDGR'!AX55=0,"",'2NDGR'!BB55)</f>
        <v>2.4</v>
      </c>
      <c r="BN47">
        <f>IF('2NDGR'!BC55=0,0,'2NDGR'!BC55)</f>
        <v>40</v>
      </c>
      <c r="BO47">
        <f>IF('2NDGR'!BC55=0,"",'2NDGR'!BD55)</f>
        <v>22</v>
      </c>
      <c r="BP47">
        <f>IF('2NDGR'!BC55=0,"",'2NDGR'!BE55)</f>
        <v>2.5</v>
      </c>
      <c r="BQ47" t="str">
        <f>IF('2NDGR'!BC55=0,"",'2NDGR'!BF55)</f>
        <v>C+</v>
      </c>
      <c r="BR47">
        <f>IF('2NDGR'!BC55=0,"",'2NDGR'!BG55)</f>
        <v>2.4</v>
      </c>
      <c r="BS47">
        <f>IF('2NDGR'!BH55=0,"",'2NDGR'!BH55)</f>
        <v>27</v>
      </c>
      <c r="BT47" t="str">
        <f>IF('2NDGR'!BH55=0,"",'2NDGR'!BK55)</f>
        <v>C+</v>
      </c>
      <c r="BU47">
        <f>IF('2NDGR'!BH55=0,"",'2NDGR'!BL55)</f>
        <v>2.4</v>
      </c>
      <c r="BV47" t="str">
        <f t="shared" si="30"/>
        <v/>
      </c>
      <c r="BW47">
        <f t="shared" si="10"/>
        <v>208120</v>
      </c>
      <c r="BX47" t="str">
        <f t="shared" si="11"/>
        <v>SOCIAL STUDIES</v>
      </c>
      <c r="BY47">
        <f>IF('2NDGR'!BM55=0,0,'2NDGR'!BM55)</f>
        <v>10</v>
      </c>
      <c r="BZ47">
        <f>IF('2NDGR'!BM55=0,"",'2NDGR'!BN55)</f>
        <v>8</v>
      </c>
      <c r="CA47">
        <f>IF('2NDGR'!BM55=0,"",'2NDGR'!BO55)</f>
        <v>2.5</v>
      </c>
      <c r="CB47" t="str">
        <f>IF('2NDGR'!BM55=0,"",'2NDGR'!BP55)</f>
        <v>A</v>
      </c>
      <c r="CC47">
        <f>IF('2NDGR'!BM55=0,"",'2NDGR'!BQ55)</f>
        <v>3.6</v>
      </c>
      <c r="CD47">
        <f>IF('2NDGR'!BR55=0,0,'2NDGR'!BR55)</f>
        <v>40</v>
      </c>
      <c r="CE47">
        <f>IF('2NDGR'!BR55=0,"",'2NDGR'!BS55)</f>
        <v>24</v>
      </c>
      <c r="CF47">
        <f>IF('2NDGR'!BR55=0,"",'2NDGR'!BT55)</f>
        <v>2.5</v>
      </c>
      <c r="CG47" t="str">
        <f>IF('2NDGR'!BR55=0,"",'2NDGR'!BU55)</f>
        <v>B</v>
      </c>
      <c r="CH47">
        <f>IF('2NDGR'!BR55=0,"",'2NDGR'!BV55)</f>
        <v>2.8</v>
      </c>
      <c r="CI47">
        <f>IF('2NDGR'!BW55=0, "", '2NDGR'!BW55)</f>
        <v>32</v>
      </c>
      <c r="CJ47" t="str">
        <f>IF('2NDGR'!BW55=0, "", '2NDGR'!BZ55)</f>
        <v>B</v>
      </c>
      <c r="CK47">
        <f>IF('2NDGR'!BW55=0, "", '2NDGR'!CA55)</f>
        <v>2.8</v>
      </c>
      <c r="CL47" t="str">
        <f t="shared" si="31"/>
        <v/>
      </c>
      <c r="CM47">
        <f t="shared" si="13"/>
        <v>208125</v>
      </c>
      <c r="CN47" t="str">
        <f t="shared" si="14"/>
        <v>GK</v>
      </c>
      <c r="CO47">
        <f>IF('2NDGR'!CB55=0,0,'2NDGR'!CB55)</f>
        <v>5</v>
      </c>
      <c r="CP47">
        <f>IF('2NDGR'!CB55=0, "", '2NDGR'!CC55)</f>
        <v>4</v>
      </c>
      <c r="CQ47">
        <f>IF('2NDGR'!CB55=0, "", '2NDGR'!CD55)</f>
        <v>2</v>
      </c>
      <c r="CR47" t="str">
        <f>IF('2NDGR'!CB55=0, "", '2NDGR'!CE55)</f>
        <v>A</v>
      </c>
      <c r="CS47">
        <f>IF('2NDGR'!CB55=0, "", '2NDGR'!CF55)</f>
        <v>3.6</v>
      </c>
      <c r="CT47">
        <f>IF('2NDGR'!CG55=0, 0, '2NDGR'!CG55)</f>
        <v>20</v>
      </c>
      <c r="CU47">
        <f>IF('2NDGR'!CG55=0, "", '2NDGR'!CH55)</f>
        <v>18</v>
      </c>
      <c r="CV47">
        <f>IF('2NDGR'!CG55=0, "", '2NDGR'!CI55)</f>
        <v>2</v>
      </c>
      <c r="CW47" t="str">
        <f>IF('2NDGR'!CG55=0, "", '2NDGR'!CJ55)</f>
        <v>A+</v>
      </c>
      <c r="CX47">
        <f>IF('2NDGR'!CG55=0, "", '2NDGR'!CK55)</f>
        <v>4</v>
      </c>
      <c r="CY47">
        <f>IF('2NDGR'!CL55=0, "", '2NDGR'!CL55)</f>
        <v>22</v>
      </c>
      <c r="CZ47" t="str">
        <f>IF('2NDGR'!CL55=0, "", '2NDGR'!CO55)</f>
        <v>A</v>
      </c>
      <c r="DA47">
        <f>IF('2NDGR'!CL55=0, "", '2NDGR'!CP55)</f>
        <v>3.6</v>
      </c>
      <c r="DB47" t="str">
        <f t="shared" si="32"/>
        <v/>
      </c>
      <c r="DC47">
        <f t="shared" si="16"/>
        <v>208130</v>
      </c>
      <c r="DD47" t="str">
        <f t="shared" si="17"/>
        <v>ORAL</v>
      </c>
      <c r="DE47">
        <f>IF('2NDGR'!CQ55=0,0,'2NDGR'!CQ55)</f>
        <v>5</v>
      </c>
      <c r="DF47">
        <f>IF('2NDGR'!CQ55=0,"", '2NDGR'!CR55)</f>
        <v>4</v>
      </c>
      <c r="DG47">
        <f>IF('2NDGR'!CQ55=0,"", '2NDGR'!CS55)</f>
        <v>2</v>
      </c>
      <c r="DH47" t="str">
        <f>IF('2NDGR'!CQ55=0,"", '2NDGR'!CT55)</f>
        <v>A</v>
      </c>
      <c r="DI47">
        <f>IF('2NDGR'!CQ55=0,"", '2NDGR'!CU55)</f>
        <v>3.6</v>
      </c>
      <c r="DJ47">
        <f>IF('2NDGR'!CV55=0,0, '2NDGR'!CV55)</f>
        <v>20</v>
      </c>
      <c r="DK47">
        <f>IF('2NDGR'!CV55=0, "", '2NDGR'!CW55)</f>
        <v>18</v>
      </c>
      <c r="DL47">
        <f>IF('2NDGR'!CV55=0, "", '2NDGR'!CX55)</f>
        <v>2</v>
      </c>
      <c r="DM47" t="str">
        <f>IF('2NDGR'!CV55=0, "", '2NDGR'!CY55)</f>
        <v>A+</v>
      </c>
      <c r="DN47">
        <f>IF('2NDGR'!CV55=0, "", '2NDGR'!CZ55)</f>
        <v>4</v>
      </c>
      <c r="DO47">
        <f>IF('2NDGR'!DA55=0,"", '2NDGR'!DA55)</f>
        <v>22</v>
      </c>
      <c r="DP47" t="str">
        <f>IF('2NDGR'!DA55=0,"", '2NDGR'!DD55)</f>
        <v>A</v>
      </c>
      <c r="DQ47">
        <f>IF('2NDGR'!DA55=0,"", '2NDGR'!DE55)</f>
        <v>3.6</v>
      </c>
      <c r="DR47" t="str">
        <f t="shared" si="33"/>
        <v/>
      </c>
      <c r="DS47">
        <f t="shared" si="19"/>
        <v>208135</v>
      </c>
      <c r="DT47" t="str">
        <f t="shared" si="26"/>
        <v>WORKSHEET</v>
      </c>
      <c r="DU47">
        <f>IF('2NDGR'!DF55=0,0, '2NDGR'!DF55)</f>
        <v>5</v>
      </c>
      <c r="DV47">
        <f>IF('2NDGR'!DF55=0,"", '2NDGR'!DG55)</f>
        <v>2</v>
      </c>
      <c r="DW47">
        <f>IF('2NDGR'!DF55=0,"",'2NDGR'!DH55)</f>
        <v>2</v>
      </c>
      <c r="DX47" t="str">
        <f>IF('2NDGR'!DF55=0,"",'2NDGR'!DI55)</f>
        <v>C</v>
      </c>
      <c r="DY47">
        <f>IF('2NDGR'!DF55=0,"",'2NDGR'!DJ55)</f>
        <v>2</v>
      </c>
      <c r="DZ47">
        <f>IF('2NDGR'!DK55=0,0, '2NDGR'!DK55)</f>
        <v>20</v>
      </c>
      <c r="EA47">
        <f>IF('2NDGR'!DK55=0,"", '2NDGR'!DL55)</f>
        <v>18</v>
      </c>
      <c r="EB47">
        <f>IF('2NDGR'!DK55=0,"", '2NDGR'!DM55)</f>
        <v>2</v>
      </c>
      <c r="EC47" t="str">
        <f>IF('2NDGR'!DK55=0,"", '2NDGR'!DN55)</f>
        <v>A+</v>
      </c>
      <c r="ED47">
        <f>IF('2NDGR'!DK55=0,"", '2NDGR'!DO55)</f>
        <v>4</v>
      </c>
      <c r="EE47">
        <f>IF('2NDGR'!DP55=0,"", '2NDGR'!DP55)</f>
        <v>20</v>
      </c>
      <c r="EF47" t="str">
        <f>IF('2NDGR'!DP55=0,"", '2NDGR'!DS55)</f>
        <v>A</v>
      </c>
      <c r="EG47">
        <f>IF('2NDGR'!DP55=0,"", '2NDGR'!DT55)</f>
        <v>3.6</v>
      </c>
      <c r="EH47" t="str">
        <f t="shared" si="34"/>
        <v/>
      </c>
      <c r="EI47" s="17">
        <f>'1STML'!AK55</f>
        <v>1898</v>
      </c>
      <c r="EJ47" s="17">
        <f>'1STML'!AL55</f>
        <v>292</v>
      </c>
      <c r="EK47" s="17" t="str">
        <f>'1STML'!AM55</f>
        <v>PASS</v>
      </c>
      <c r="EL47">
        <f>'1STML'!AN55</f>
        <v>4</v>
      </c>
      <c r="EM47" s="17">
        <f>'2NDGR'!DY55</f>
        <v>3.04</v>
      </c>
      <c r="EN47">
        <f>'2NDGR'!EA55</f>
        <v>14</v>
      </c>
      <c r="EO47">
        <f>'2NDGR'!EB55</f>
        <v>60</v>
      </c>
      <c r="EP47" t="str">
        <f t="shared" si="21"/>
        <v>GOOD</v>
      </c>
      <c r="EQ47" t="str">
        <f t="shared" si="22"/>
        <v>60-69</v>
      </c>
    </row>
    <row r="48" spans="1:147">
      <c r="A48">
        <f>'1ST'!A57</f>
        <v>47</v>
      </c>
      <c r="B48" t="str">
        <f>'1ST'!B57</f>
        <v>ST0790107</v>
      </c>
      <c r="C48">
        <f>'1ST'!C57</f>
        <v>200318</v>
      </c>
      <c r="D48" t="str">
        <f>'1ST'!D57</f>
        <v>REBIKA BISHWOKARMA</v>
      </c>
      <c r="E48">
        <f>SUB!$B$4</f>
        <v>35</v>
      </c>
      <c r="F48" t="str">
        <f>SUB!$B$5</f>
        <v>KG</v>
      </c>
      <c r="G48" s="24" t="str">
        <f t="shared" si="0"/>
        <v>SAGARMATHA</v>
      </c>
      <c r="H48" t="str">
        <f>SUB!$D$3</f>
        <v>SECOND TERMINAL EXAMINATION 2080</v>
      </c>
      <c r="I48" t="str">
        <f>STD!F49</f>
        <v>ENGLISH MEDIUM</v>
      </c>
      <c r="J48" s="7">
        <f>STD!R49</f>
        <v>0</v>
      </c>
      <c r="K48">
        <f t="shared" si="23"/>
        <v>208101</v>
      </c>
      <c r="L48" t="str">
        <f t="shared" si="24"/>
        <v>COMP. ENGLISH</v>
      </c>
      <c r="M48">
        <f>IF('2NDGR'!E56=0,0,'2NDGR'!E56)</f>
        <v>10</v>
      </c>
      <c r="N48">
        <f>IF('2NDGR'!E56=0,"",'2NDGR'!F56)</f>
        <v>6</v>
      </c>
      <c r="O48">
        <f>IF('2NDGR'!E56=0,"",'2NDGR'!G56)</f>
        <v>2.5</v>
      </c>
      <c r="P48" t="str">
        <f>IF('2NDGR'!E56=0,"",'2NDGR'!H56)</f>
        <v>B</v>
      </c>
      <c r="Q48">
        <f>IF('2NDGR'!E56=0,"",'2NDGR'!I56)</f>
        <v>2.8</v>
      </c>
      <c r="R48">
        <f>IF('2NDGR'!J56=0,0,'2NDGR'!J56)</f>
        <v>40</v>
      </c>
      <c r="S48">
        <f>IF('2NDGR'!J56=0,"",'2NDGR'!K56)</f>
        <v>23</v>
      </c>
      <c r="T48">
        <f>IF('2NDGR'!J56=0,"",'2NDGR'!L56)</f>
        <v>2.5</v>
      </c>
      <c r="U48" t="str">
        <f>IF('2NDGR'!J56=0,"",'2NDGR'!M56)</f>
        <v>C+</v>
      </c>
      <c r="V48">
        <f>IF('2NDGR'!J56=0,"",'2NDGR'!N56)</f>
        <v>2.4</v>
      </c>
      <c r="W48">
        <f>IF('2NDGR'!O56=0,"",'2NDGR'!O56)</f>
        <v>29</v>
      </c>
      <c r="X48" t="str">
        <f>IF('2NDGR'!O56=0,"",'2NDGR'!R56)</f>
        <v>C+</v>
      </c>
      <c r="Y48">
        <f>IF('2NDGR'!O56=0,"",'2NDGR'!S56)</f>
        <v>2.4</v>
      </c>
      <c r="Z48" t="str">
        <f t="shared" si="27"/>
        <v/>
      </c>
      <c r="AA48">
        <f t="shared" si="1"/>
        <v>208105</v>
      </c>
      <c r="AB48" t="str">
        <f t="shared" si="2"/>
        <v>COMP. NEPALI</v>
      </c>
      <c r="AC48">
        <f>IF('2NDGR'!T56=0,0,'2NDGR'!T56)</f>
        <v>10</v>
      </c>
      <c r="AD48">
        <f>IF('2NDGR'!T56=0,"",'2NDGR'!U56)</f>
        <v>6</v>
      </c>
      <c r="AE48">
        <f>IF('2NDGR'!T56=0,"",'2NDGR'!V56)</f>
        <v>2.5</v>
      </c>
      <c r="AF48" t="str">
        <f>IF('2NDGR'!T56=0,"",'2NDGR'!W56)</f>
        <v>B</v>
      </c>
      <c r="AG48">
        <f>IF('2NDGR'!T56=0,"",'2NDGR'!X56)</f>
        <v>2.8</v>
      </c>
      <c r="AH48">
        <f>IF('2NDGR'!Y56=0,0,'2NDGR'!Y56)</f>
        <v>40</v>
      </c>
      <c r="AI48">
        <f>IF('2NDGR'!Y56=0,"",'2NDGR'!Z56)</f>
        <v>24</v>
      </c>
      <c r="AJ48">
        <f>IF('2NDGR'!Y56=0,"",'2NDGR'!AA56)</f>
        <v>2.5</v>
      </c>
      <c r="AK48" t="str">
        <f>IF('2NDGR'!Y56=0,"",'2NDGR'!AB56)</f>
        <v>B</v>
      </c>
      <c r="AL48">
        <f>IF('2NDGR'!Y56=0,"",'2NDGR'!AC56)</f>
        <v>2.8</v>
      </c>
      <c r="AM48">
        <f>IF('2NDGR'!AD56=0,"",'2NDGR'!AD56)</f>
        <v>30</v>
      </c>
      <c r="AN48" t="str">
        <f>IF('2NDGR'!AD56=0,"",'2NDGR'!AG56)</f>
        <v>B</v>
      </c>
      <c r="AO48">
        <f>IF('2NDGR'!AD56=0,"",'2NDGR'!AH56)</f>
        <v>2.8</v>
      </c>
      <c r="AP48" t="str">
        <f t="shared" si="28"/>
        <v/>
      </c>
      <c r="AQ48">
        <f t="shared" si="4"/>
        <v>208110</v>
      </c>
      <c r="AR48" t="str">
        <f t="shared" si="5"/>
        <v>COMP. MATHEMATICS</v>
      </c>
      <c r="AS48">
        <f>IF('2NDGR'!AI56=0,0,'2NDGR'!AI56)</f>
        <v>10</v>
      </c>
      <c r="AT48">
        <f>IF('2NDGR'!AI56=0,"",'2NDGR'!AJ56)</f>
        <v>7</v>
      </c>
      <c r="AU48">
        <f>IF('2NDGR'!AI56=0,"",'2NDGR'!AK56)</f>
        <v>2.5</v>
      </c>
      <c r="AV48" t="str">
        <f>IF('2NDGR'!AI56=0,"",'2NDGR'!AL56)</f>
        <v>B+</v>
      </c>
      <c r="AW48">
        <f>IF('2NDGR'!AI56=0,"",'2NDGR'!AM56)</f>
        <v>3.2</v>
      </c>
      <c r="AX48">
        <f>IF('2NDGR'!AN56=0,0,'2NDGR'!AN56)</f>
        <v>40</v>
      </c>
      <c r="AY48">
        <f>IF('2NDGR'!AN56=0,"",'2NDGR'!AO56)</f>
        <v>24</v>
      </c>
      <c r="AZ48">
        <f>IF('2NDGR'!AN56=0,"",'2NDGR'!AP56)</f>
        <v>2.5</v>
      </c>
      <c r="BA48" t="str">
        <f>IF('2NDGR'!AN56=0,"",'2NDGR'!AQ56)</f>
        <v>B</v>
      </c>
      <c r="BB48">
        <f>IF('2NDGR'!AN56=0,"",'2NDGR'!AR56)</f>
        <v>2.8</v>
      </c>
      <c r="BC48">
        <f>IF('2NDGR'!AS56=0,"",'2NDGR'!AS56)</f>
        <v>31</v>
      </c>
      <c r="BD48" t="str">
        <f>IF('2NDGR'!AS56=0,"",'2NDGR'!AV56)</f>
        <v>B</v>
      </c>
      <c r="BE48">
        <f>IF('2NDGR'!AS56=0,"",'2NDGR'!AW56)</f>
        <v>2.8</v>
      </c>
      <c r="BF48" t="str">
        <f t="shared" si="29"/>
        <v/>
      </c>
      <c r="BG48">
        <f t="shared" si="7"/>
        <v>208115</v>
      </c>
      <c r="BH48" t="str">
        <f t="shared" si="8"/>
        <v>SCIENCE AND TECHNOLOGY</v>
      </c>
      <c r="BI48">
        <f>IF('2NDGR'!AX56=0,0,'2NDGR'!AX56)</f>
        <v>10</v>
      </c>
      <c r="BJ48">
        <f>IF('2NDGR'!AX56=0,"",'2NDGR'!AY56)</f>
        <v>5</v>
      </c>
      <c r="BK48">
        <f>IF('2NDGR'!AX56=0,"",'2NDGR'!AZ56)</f>
        <v>2.5</v>
      </c>
      <c r="BL48" t="str">
        <f>IF('2NDGR'!AX56=0,"",'2NDGR'!BA56)</f>
        <v>C+</v>
      </c>
      <c r="BM48">
        <f>IF('2NDGR'!AX56=0,"",'2NDGR'!BB56)</f>
        <v>2.4</v>
      </c>
      <c r="BN48">
        <f>IF('2NDGR'!BC56=0,0,'2NDGR'!BC56)</f>
        <v>40</v>
      </c>
      <c r="BO48">
        <f>IF('2NDGR'!BC56=0,"",'2NDGR'!BD56)</f>
        <v>22</v>
      </c>
      <c r="BP48">
        <f>IF('2NDGR'!BC56=0,"",'2NDGR'!BE56)</f>
        <v>2.5</v>
      </c>
      <c r="BQ48" t="str">
        <f>IF('2NDGR'!BC56=0,"",'2NDGR'!BF56)</f>
        <v>C+</v>
      </c>
      <c r="BR48">
        <f>IF('2NDGR'!BC56=0,"",'2NDGR'!BG56)</f>
        <v>2.4</v>
      </c>
      <c r="BS48">
        <f>IF('2NDGR'!BH56=0,"",'2NDGR'!BH56)</f>
        <v>27</v>
      </c>
      <c r="BT48" t="str">
        <f>IF('2NDGR'!BH56=0,"",'2NDGR'!BK56)</f>
        <v>C+</v>
      </c>
      <c r="BU48">
        <f>IF('2NDGR'!BH56=0,"",'2NDGR'!BL56)</f>
        <v>2.4</v>
      </c>
      <c r="BV48" t="str">
        <f t="shared" si="30"/>
        <v/>
      </c>
      <c r="BW48">
        <f t="shared" si="10"/>
        <v>208120</v>
      </c>
      <c r="BX48" t="str">
        <f t="shared" si="11"/>
        <v>SOCIAL STUDIES</v>
      </c>
      <c r="BY48">
        <f>IF('2NDGR'!BM56=0,0,'2NDGR'!BM56)</f>
        <v>10</v>
      </c>
      <c r="BZ48">
        <f>IF('2NDGR'!BM56=0,"",'2NDGR'!BN56)</f>
        <v>8</v>
      </c>
      <c r="CA48">
        <f>IF('2NDGR'!BM56=0,"",'2NDGR'!BO56)</f>
        <v>2.5</v>
      </c>
      <c r="CB48" t="str">
        <f>IF('2NDGR'!BM56=0,"",'2NDGR'!BP56)</f>
        <v>A</v>
      </c>
      <c r="CC48">
        <f>IF('2NDGR'!BM56=0,"",'2NDGR'!BQ56)</f>
        <v>3.6</v>
      </c>
      <c r="CD48">
        <f>IF('2NDGR'!BR56=0,0,'2NDGR'!BR56)</f>
        <v>40</v>
      </c>
      <c r="CE48">
        <f>IF('2NDGR'!BR56=0,"",'2NDGR'!BS56)</f>
        <v>24</v>
      </c>
      <c r="CF48">
        <f>IF('2NDGR'!BR56=0,"",'2NDGR'!BT56)</f>
        <v>2.5</v>
      </c>
      <c r="CG48" t="str">
        <f>IF('2NDGR'!BR56=0,"",'2NDGR'!BU56)</f>
        <v>B</v>
      </c>
      <c r="CH48">
        <f>IF('2NDGR'!BR56=0,"",'2NDGR'!BV56)</f>
        <v>2.8</v>
      </c>
      <c r="CI48">
        <f>IF('2NDGR'!BW56=0, "", '2NDGR'!BW56)</f>
        <v>32</v>
      </c>
      <c r="CJ48" t="str">
        <f>IF('2NDGR'!BW56=0, "", '2NDGR'!BZ56)</f>
        <v>B</v>
      </c>
      <c r="CK48">
        <f>IF('2NDGR'!BW56=0, "", '2NDGR'!CA56)</f>
        <v>2.8</v>
      </c>
      <c r="CL48" t="str">
        <f t="shared" si="31"/>
        <v/>
      </c>
      <c r="CM48">
        <f t="shared" si="13"/>
        <v>208125</v>
      </c>
      <c r="CN48" t="str">
        <f t="shared" si="14"/>
        <v>GK</v>
      </c>
      <c r="CO48">
        <f>IF('2NDGR'!CB56=0,0,'2NDGR'!CB56)</f>
        <v>5</v>
      </c>
      <c r="CP48">
        <f>IF('2NDGR'!CB56=0, "", '2NDGR'!CC56)</f>
        <v>4</v>
      </c>
      <c r="CQ48">
        <f>IF('2NDGR'!CB56=0, "", '2NDGR'!CD56)</f>
        <v>2</v>
      </c>
      <c r="CR48" t="str">
        <f>IF('2NDGR'!CB56=0, "", '2NDGR'!CE56)</f>
        <v>A</v>
      </c>
      <c r="CS48">
        <f>IF('2NDGR'!CB56=0, "", '2NDGR'!CF56)</f>
        <v>3.6</v>
      </c>
      <c r="CT48">
        <f>IF('2NDGR'!CG56=0, 0, '2NDGR'!CG56)</f>
        <v>20</v>
      </c>
      <c r="CU48">
        <f>IF('2NDGR'!CG56=0, "", '2NDGR'!CH56)</f>
        <v>18</v>
      </c>
      <c r="CV48">
        <f>IF('2NDGR'!CG56=0, "", '2NDGR'!CI56)</f>
        <v>2</v>
      </c>
      <c r="CW48" t="str">
        <f>IF('2NDGR'!CG56=0, "", '2NDGR'!CJ56)</f>
        <v>A+</v>
      </c>
      <c r="CX48">
        <f>IF('2NDGR'!CG56=0, "", '2NDGR'!CK56)</f>
        <v>4</v>
      </c>
      <c r="CY48">
        <f>IF('2NDGR'!CL56=0, "", '2NDGR'!CL56)</f>
        <v>22</v>
      </c>
      <c r="CZ48" t="str">
        <f>IF('2NDGR'!CL56=0, "", '2NDGR'!CO56)</f>
        <v>A</v>
      </c>
      <c r="DA48">
        <f>IF('2NDGR'!CL56=0, "", '2NDGR'!CP56)</f>
        <v>3.6</v>
      </c>
      <c r="DB48" t="str">
        <f t="shared" si="32"/>
        <v/>
      </c>
      <c r="DC48">
        <f t="shared" si="16"/>
        <v>208130</v>
      </c>
      <c r="DD48" t="str">
        <f t="shared" si="17"/>
        <v>ORAL</v>
      </c>
      <c r="DE48">
        <f>IF('2NDGR'!CQ56=0,0,'2NDGR'!CQ56)</f>
        <v>5</v>
      </c>
      <c r="DF48">
        <f>IF('2NDGR'!CQ56=0,"", '2NDGR'!CR56)</f>
        <v>4</v>
      </c>
      <c r="DG48">
        <f>IF('2NDGR'!CQ56=0,"", '2NDGR'!CS56)</f>
        <v>2</v>
      </c>
      <c r="DH48" t="str">
        <f>IF('2NDGR'!CQ56=0,"", '2NDGR'!CT56)</f>
        <v>A</v>
      </c>
      <c r="DI48">
        <f>IF('2NDGR'!CQ56=0,"", '2NDGR'!CU56)</f>
        <v>3.6</v>
      </c>
      <c r="DJ48">
        <f>IF('2NDGR'!CV56=0,0, '2NDGR'!CV56)</f>
        <v>20</v>
      </c>
      <c r="DK48">
        <f>IF('2NDGR'!CV56=0, "", '2NDGR'!CW56)</f>
        <v>18</v>
      </c>
      <c r="DL48">
        <f>IF('2NDGR'!CV56=0, "", '2NDGR'!CX56)</f>
        <v>2</v>
      </c>
      <c r="DM48" t="str">
        <f>IF('2NDGR'!CV56=0, "", '2NDGR'!CY56)</f>
        <v>A+</v>
      </c>
      <c r="DN48">
        <f>IF('2NDGR'!CV56=0, "", '2NDGR'!CZ56)</f>
        <v>4</v>
      </c>
      <c r="DO48">
        <f>IF('2NDGR'!DA56=0,"", '2NDGR'!DA56)</f>
        <v>22</v>
      </c>
      <c r="DP48" t="str">
        <f>IF('2NDGR'!DA56=0,"", '2NDGR'!DD56)</f>
        <v>A</v>
      </c>
      <c r="DQ48">
        <f>IF('2NDGR'!DA56=0,"", '2NDGR'!DE56)</f>
        <v>3.6</v>
      </c>
      <c r="DR48" t="str">
        <f t="shared" si="33"/>
        <v/>
      </c>
      <c r="DS48">
        <f t="shared" si="19"/>
        <v>208135</v>
      </c>
      <c r="DT48" t="str">
        <f t="shared" si="26"/>
        <v>WORKSHEET</v>
      </c>
      <c r="DU48">
        <f>IF('2NDGR'!DF56=0,0, '2NDGR'!DF56)</f>
        <v>5</v>
      </c>
      <c r="DV48">
        <f>IF('2NDGR'!DF56=0,"", '2NDGR'!DG56)</f>
        <v>2</v>
      </c>
      <c r="DW48">
        <f>IF('2NDGR'!DF56=0,"",'2NDGR'!DH56)</f>
        <v>2</v>
      </c>
      <c r="DX48" t="str">
        <f>IF('2NDGR'!DF56=0,"",'2NDGR'!DI56)</f>
        <v>C</v>
      </c>
      <c r="DY48">
        <f>IF('2NDGR'!DF56=0,"",'2NDGR'!DJ56)</f>
        <v>2</v>
      </c>
      <c r="DZ48">
        <f>IF('2NDGR'!DK56=0,0, '2NDGR'!DK56)</f>
        <v>20</v>
      </c>
      <c r="EA48">
        <f>IF('2NDGR'!DK56=0,"", '2NDGR'!DL56)</f>
        <v>18</v>
      </c>
      <c r="EB48">
        <f>IF('2NDGR'!DK56=0,"", '2NDGR'!DM56)</f>
        <v>2</v>
      </c>
      <c r="EC48" t="str">
        <f>IF('2NDGR'!DK56=0,"", '2NDGR'!DN56)</f>
        <v>A+</v>
      </c>
      <c r="ED48">
        <f>IF('2NDGR'!DK56=0,"", '2NDGR'!DO56)</f>
        <v>4</v>
      </c>
      <c r="EE48">
        <f>IF('2NDGR'!DP56=0,"", '2NDGR'!DP56)</f>
        <v>20</v>
      </c>
      <c r="EF48" t="str">
        <f>IF('2NDGR'!DP56=0,"", '2NDGR'!DS56)</f>
        <v>A</v>
      </c>
      <c r="EG48">
        <f>IF('2NDGR'!DP56=0,"", '2NDGR'!DT56)</f>
        <v>3.6</v>
      </c>
      <c r="EH48" t="str">
        <f t="shared" si="34"/>
        <v/>
      </c>
      <c r="EI48" s="17">
        <f>'1STML'!AK56</f>
        <v>0</v>
      </c>
      <c r="EJ48" s="17">
        <f>'1STML'!AL56</f>
        <v>0</v>
      </c>
      <c r="EK48" s="17" t="str">
        <f>'1STML'!AM56</f>
        <v>ABS</v>
      </c>
      <c r="EL48">
        <f>'1STML'!AN56</f>
        <v>26</v>
      </c>
      <c r="EM48" s="17">
        <f>'2NDGR'!DY56</f>
        <v>3.04</v>
      </c>
      <c r="EN48">
        <f>'2NDGR'!EA56</f>
        <v>14</v>
      </c>
      <c r="EO48">
        <f>'2NDGR'!EB56</f>
        <v>61</v>
      </c>
      <c r="EP48" t="str">
        <f t="shared" si="21"/>
        <v>GOOD</v>
      </c>
      <c r="EQ48" t="str">
        <f t="shared" si="22"/>
        <v>60-69</v>
      </c>
    </row>
    <row r="49" spans="1:147">
      <c r="A49">
        <f>'1ST'!A58</f>
        <v>48</v>
      </c>
      <c r="B49" t="str">
        <f>'1ST'!B58</f>
        <v>ST0800305</v>
      </c>
      <c r="C49">
        <f>'1ST'!C58</f>
        <v>200319</v>
      </c>
      <c r="D49" t="str">
        <f>'1ST'!D58</f>
        <v>SAKSHAM RAI</v>
      </c>
      <c r="E49">
        <f>SUB!$B$4</f>
        <v>35</v>
      </c>
      <c r="F49" t="str">
        <f>SUB!$B$5</f>
        <v>KG</v>
      </c>
      <c r="G49" s="24" t="str">
        <f t="shared" si="0"/>
        <v>SAGARMATHA</v>
      </c>
      <c r="H49" t="str">
        <f>SUB!$D$3</f>
        <v>SECOND TERMINAL EXAMINATION 2080</v>
      </c>
      <c r="I49" t="str">
        <f>STD!F50</f>
        <v>ENGLISH MEDIUM</v>
      </c>
      <c r="J49" s="7">
        <f>STD!R50</f>
        <v>0</v>
      </c>
      <c r="K49">
        <f t="shared" si="23"/>
        <v>208101</v>
      </c>
      <c r="L49" t="str">
        <f t="shared" si="24"/>
        <v>COMP. ENGLISH</v>
      </c>
      <c r="M49">
        <f>IF('2NDGR'!E57=0,0,'2NDGR'!E57)</f>
        <v>10</v>
      </c>
      <c r="N49">
        <f>IF('2NDGR'!E57=0,"",'2NDGR'!F57)</f>
        <v>6</v>
      </c>
      <c r="O49">
        <f>IF('2NDGR'!E57=0,"",'2NDGR'!G57)</f>
        <v>2.5</v>
      </c>
      <c r="P49" t="str">
        <f>IF('2NDGR'!E57=0,"",'2NDGR'!H57)</f>
        <v>B</v>
      </c>
      <c r="Q49">
        <f>IF('2NDGR'!E57=0,"",'2NDGR'!I57)</f>
        <v>2.8</v>
      </c>
      <c r="R49">
        <f>IF('2NDGR'!J57=0,0,'2NDGR'!J57)</f>
        <v>40</v>
      </c>
      <c r="S49">
        <f>IF('2NDGR'!J57=0,"",'2NDGR'!K57)</f>
        <v>23</v>
      </c>
      <c r="T49">
        <f>IF('2NDGR'!J57=0,"",'2NDGR'!L57)</f>
        <v>2.5</v>
      </c>
      <c r="U49" t="str">
        <f>IF('2NDGR'!J57=0,"",'2NDGR'!M57)</f>
        <v>C+</v>
      </c>
      <c r="V49">
        <f>IF('2NDGR'!J57=0,"",'2NDGR'!N57)</f>
        <v>2.4</v>
      </c>
      <c r="W49">
        <f>IF('2NDGR'!O57=0,"",'2NDGR'!O57)</f>
        <v>29</v>
      </c>
      <c r="X49" t="str">
        <f>IF('2NDGR'!O57=0,"",'2NDGR'!R57)</f>
        <v>C+</v>
      </c>
      <c r="Y49">
        <f>IF('2NDGR'!O57=0,"",'2NDGR'!S57)</f>
        <v>2.4</v>
      </c>
      <c r="Z49" t="str">
        <f t="shared" si="27"/>
        <v/>
      </c>
      <c r="AA49">
        <f t="shared" si="1"/>
        <v>208105</v>
      </c>
      <c r="AB49" t="str">
        <f t="shared" si="2"/>
        <v>COMP. NEPALI</v>
      </c>
      <c r="AC49">
        <f>IF('2NDGR'!T57=0,0,'2NDGR'!T57)</f>
        <v>10</v>
      </c>
      <c r="AD49">
        <f>IF('2NDGR'!T57=0,"",'2NDGR'!U57)</f>
        <v>6</v>
      </c>
      <c r="AE49">
        <f>IF('2NDGR'!T57=0,"",'2NDGR'!V57)</f>
        <v>2.5</v>
      </c>
      <c r="AF49" t="str">
        <f>IF('2NDGR'!T57=0,"",'2NDGR'!W57)</f>
        <v>B</v>
      </c>
      <c r="AG49">
        <f>IF('2NDGR'!T57=0,"",'2NDGR'!X57)</f>
        <v>2.8</v>
      </c>
      <c r="AH49">
        <f>IF('2NDGR'!Y57=0,0,'2NDGR'!Y57)</f>
        <v>40</v>
      </c>
      <c r="AI49">
        <f>IF('2NDGR'!Y57=0,"",'2NDGR'!Z57)</f>
        <v>24</v>
      </c>
      <c r="AJ49">
        <f>IF('2NDGR'!Y57=0,"",'2NDGR'!AA57)</f>
        <v>2.5</v>
      </c>
      <c r="AK49" t="str">
        <f>IF('2NDGR'!Y57=0,"",'2NDGR'!AB57)</f>
        <v>B</v>
      </c>
      <c r="AL49">
        <f>IF('2NDGR'!Y57=0,"",'2NDGR'!AC57)</f>
        <v>2.8</v>
      </c>
      <c r="AM49">
        <f>IF('2NDGR'!AD57=0,"",'2NDGR'!AD57)</f>
        <v>30</v>
      </c>
      <c r="AN49" t="str">
        <f>IF('2NDGR'!AD57=0,"",'2NDGR'!AG57)</f>
        <v>B</v>
      </c>
      <c r="AO49">
        <f>IF('2NDGR'!AD57=0,"",'2NDGR'!AH57)</f>
        <v>2.8</v>
      </c>
      <c r="AP49" t="str">
        <f t="shared" si="28"/>
        <v/>
      </c>
      <c r="AQ49">
        <f t="shared" si="4"/>
        <v>208110</v>
      </c>
      <c r="AR49" t="str">
        <f t="shared" si="5"/>
        <v>COMP. MATHEMATICS</v>
      </c>
      <c r="AS49">
        <f>IF('2NDGR'!AI57=0,0,'2NDGR'!AI57)</f>
        <v>10</v>
      </c>
      <c r="AT49">
        <f>IF('2NDGR'!AI57=0,"",'2NDGR'!AJ57)</f>
        <v>7</v>
      </c>
      <c r="AU49">
        <f>IF('2NDGR'!AI57=0,"",'2NDGR'!AK57)</f>
        <v>2.5</v>
      </c>
      <c r="AV49" t="str">
        <f>IF('2NDGR'!AI57=0,"",'2NDGR'!AL57)</f>
        <v>B+</v>
      </c>
      <c r="AW49">
        <f>IF('2NDGR'!AI57=0,"",'2NDGR'!AM57)</f>
        <v>3.2</v>
      </c>
      <c r="AX49">
        <f>IF('2NDGR'!AN57=0,0,'2NDGR'!AN57)</f>
        <v>40</v>
      </c>
      <c r="AY49">
        <f>IF('2NDGR'!AN57=0,"",'2NDGR'!AO57)</f>
        <v>24</v>
      </c>
      <c r="AZ49">
        <f>IF('2NDGR'!AN57=0,"",'2NDGR'!AP57)</f>
        <v>2.5</v>
      </c>
      <c r="BA49" t="str">
        <f>IF('2NDGR'!AN57=0,"",'2NDGR'!AQ57)</f>
        <v>B</v>
      </c>
      <c r="BB49">
        <f>IF('2NDGR'!AN57=0,"",'2NDGR'!AR57)</f>
        <v>2.8</v>
      </c>
      <c r="BC49">
        <f>IF('2NDGR'!AS57=0,"",'2NDGR'!AS57)</f>
        <v>31</v>
      </c>
      <c r="BD49" t="str">
        <f>IF('2NDGR'!AS57=0,"",'2NDGR'!AV57)</f>
        <v>B</v>
      </c>
      <c r="BE49">
        <f>IF('2NDGR'!AS57=0,"",'2NDGR'!AW57)</f>
        <v>2.8</v>
      </c>
      <c r="BF49" t="str">
        <f t="shared" si="29"/>
        <v/>
      </c>
      <c r="BG49">
        <f t="shared" si="7"/>
        <v>208115</v>
      </c>
      <c r="BH49" t="str">
        <f t="shared" si="8"/>
        <v>SCIENCE AND TECHNOLOGY</v>
      </c>
      <c r="BI49">
        <f>IF('2NDGR'!AX57=0,0,'2NDGR'!AX57)</f>
        <v>10</v>
      </c>
      <c r="BJ49">
        <f>IF('2NDGR'!AX57=0,"",'2NDGR'!AY57)</f>
        <v>5</v>
      </c>
      <c r="BK49">
        <f>IF('2NDGR'!AX57=0,"",'2NDGR'!AZ57)</f>
        <v>2.5</v>
      </c>
      <c r="BL49" t="str">
        <f>IF('2NDGR'!AX57=0,"",'2NDGR'!BA57)</f>
        <v>C+</v>
      </c>
      <c r="BM49">
        <f>IF('2NDGR'!AX57=0,"",'2NDGR'!BB57)</f>
        <v>2.4</v>
      </c>
      <c r="BN49">
        <f>IF('2NDGR'!BC57=0,0,'2NDGR'!BC57)</f>
        <v>40</v>
      </c>
      <c r="BO49">
        <f>IF('2NDGR'!BC57=0,"",'2NDGR'!BD57)</f>
        <v>22</v>
      </c>
      <c r="BP49">
        <f>IF('2NDGR'!BC57=0,"",'2NDGR'!BE57)</f>
        <v>2.5</v>
      </c>
      <c r="BQ49" t="str">
        <f>IF('2NDGR'!BC57=0,"",'2NDGR'!BF57)</f>
        <v>C+</v>
      </c>
      <c r="BR49">
        <f>IF('2NDGR'!BC57=0,"",'2NDGR'!BG57)</f>
        <v>2.4</v>
      </c>
      <c r="BS49">
        <f>IF('2NDGR'!BH57=0,"",'2NDGR'!BH57)</f>
        <v>27</v>
      </c>
      <c r="BT49" t="str">
        <f>IF('2NDGR'!BH57=0,"",'2NDGR'!BK57)</f>
        <v>C+</v>
      </c>
      <c r="BU49">
        <f>IF('2NDGR'!BH57=0,"",'2NDGR'!BL57)</f>
        <v>2.4</v>
      </c>
      <c r="BV49" t="str">
        <f t="shared" si="30"/>
        <v/>
      </c>
      <c r="BW49">
        <f t="shared" si="10"/>
        <v>208120</v>
      </c>
      <c r="BX49" t="str">
        <f t="shared" si="11"/>
        <v>SOCIAL STUDIES</v>
      </c>
      <c r="BY49">
        <f>IF('2NDGR'!BM57=0,0,'2NDGR'!BM57)</f>
        <v>10</v>
      </c>
      <c r="BZ49">
        <f>IF('2NDGR'!BM57=0,"",'2NDGR'!BN57)</f>
        <v>8</v>
      </c>
      <c r="CA49">
        <f>IF('2NDGR'!BM57=0,"",'2NDGR'!BO57)</f>
        <v>2.5</v>
      </c>
      <c r="CB49" t="str">
        <f>IF('2NDGR'!BM57=0,"",'2NDGR'!BP57)</f>
        <v>A</v>
      </c>
      <c r="CC49">
        <f>IF('2NDGR'!BM57=0,"",'2NDGR'!BQ57)</f>
        <v>3.6</v>
      </c>
      <c r="CD49">
        <f>IF('2NDGR'!BR57=0,0,'2NDGR'!BR57)</f>
        <v>40</v>
      </c>
      <c r="CE49">
        <f>IF('2NDGR'!BR57=0,"",'2NDGR'!BS57)</f>
        <v>24</v>
      </c>
      <c r="CF49">
        <f>IF('2NDGR'!BR57=0,"",'2NDGR'!BT57)</f>
        <v>2.5</v>
      </c>
      <c r="CG49" t="str">
        <f>IF('2NDGR'!BR57=0,"",'2NDGR'!BU57)</f>
        <v>B</v>
      </c>
      <c r="CH49">
        <f>IF('2NDGR'!BR57=0,"",'2NDGR'!BV57)</f>
        <v>2.8</v>
      </c>
      <c r="CI49">
        <f>IF('2NDGR'!BW57=0, "", '2NDGR'!BW57)</f>
        <v>32</v>
      </c>
      <c r="CJ49" t="str">
        <f>IF('2NDGR'!BW57=0, "", '2NDGR'!BZ57)</f>
        <v>B</v>
      </c>
      <c r="CK49">
        <f>IF('2NDGR'!BW57=0, "", '2NDGR'!CA57)</f>
        <v>2.8</v>
      </c>
      <c r="CL49" t="str">
        <f t="shared" si="31"/>
        <v/>
      </c>
      <c r="CM49">
        <f t="shared" si="13"/>
        <v>208125</v>
      </c>
      <c r="CN49" t="str">
        <f t="shared" si="14"/>
        <v>GK</v>
      </c>
      <c r="CO49">
        <f>IF('2NDGR'!CB57=0,0,'2NDGR'!CB57)</f>
        <v>5</v>
      </c>
      <c r="CP49">
        <f>IF('2NDGR'!CB57=0, "", '2NDGR'!CC57)</f>
        <v>4</v>
      </c>
      <c r="CQ49">
        <f>IF('2NDGR'!CB57=0, "", '2NDGR'!CD57)</f>
        <v>2</v>
      </c>
      <c r="CR49" t="str">
        <f>IF('2NDGR'!CB57=0, "", '2NDGR'!CE57)</f>
        <v>A</v>
      </c>
      <c r="CS49">
        <f>IF('2NDGR'!CB57=0, "", '2NDGR'!CF57)</f>
        <v>3.6</v>
      </c>
      <c r="CT49">
        <f>IF('2NDGR'!CG57=0, 0, '2NDGR'!CG57)</f>
        <v>20</v>
      </c>
      <c r="CU49">
        <f>IF('2NDGR'!CG57=0, "", '2NDGR'!CH57)</f>
        <v>18</v>
      </c>
      <c r="CV49">
        <f>IF('2NDGR'!CG57=0, "", '2NDGR'!CI57)</f>
        <v>2</v>
      </c>
      <c r="CW49" t="str">
        <f>IF('2NDGR'!CG57=0, "", '2NDGR'!CJ57)</f>
        <v>A+</v>
      </c>
      <c r="CX49">
        <f>IF('2NDGR'!CG57=0, "", '2NDGR'!CK57)</f>
        <v>4</v>
      </c>
      <c r="CY49">
        <f>IF('2NDGR'!CL57=0, "", '2NDGR'!CL57)</f>
        <v>22</v>
      </c>
      <c r="CZ49" t="str">
        <f>IF('2NDGR'!CL57=0, "", '2NDGR'!CO57)</f>
        <v>A</v>
      </c>
      <c r="DA49">
        <f>IF('2NDGR'!CL57=0, "", '2NDGR'!CP57)</f>
        <v>3.6</v>
      </c>
      <c r="DB49" t="str">
        <f t="shared" si="32"/>
        <v/>
      </c>
      <c r="DC49">
        <f t="shared" si="16"/>
        <v>208130</v>
      </c>
      <c r="DD49" t="str">
        <f t="shared" si="17"/>
        <v>ORAL</v>
      </c>
      <c r="DE49">
        <f>IF('2NDGR'!CQ57=0,0,'2NDGR'!CQ57)</f>
        <v>5</v>
      </c>
      <c r="DF49">
        <f>IF('2NDGR'!CQ57=0,"", '2NDGR'!CR57)</f>
        <v>4</v>
      </c>
      <c r="DG49">
        <f>IF('2NDGR'!CQ57=0,"", '2NDGR'!CS57)</f>
        <v>2</v>
      </c>
      <c r="DH49" t="str">
        <f>IF('2NDGR'!CQ57=0,"", '2NDGR'!CT57)</f>
        <v>A</v>
      </c>
      <c r="DI49">
        <f>IF('2NDGR'!CQ57=0,"", '2NDGR'!CU57)</f>
        <v>3.6</v>
      </c>
      <c r="DJ49">
        <f>IF('2NDGR'!CV57=0,0, '2NDGR'!CV57)</f>
        <v>20</v>
      </c>
      <c r="DK49">
        <f>IF('2NDGR'!CV57=0, "", '2NDGR'!CW57)</f>
        <v>18</v>
      </c>
      <c r="DL49">
        <f>IF('2NDGR'!CV57=0, "", '2NDGR'!CX57)</f>
        <v>2</v>
      </c>
      <c r="DM49" t="str">
        <f>IF('2NDGR'!CV57=0, "", '2NDGR'!CY57)</f>
        <v>A+</v>
      </c>
      <c r="DN49">
        <f>IF('2NDGR'!CV57=0, "", '2NDGR'!CZ57)</f>
        <v>4</v>
      </c>
      <c r="DO49">
        <f>IF('2NDGR'!DA57=0,"", '2NDGR'!DA57)</f>
        <v>22</v>
      </c>
      <c r="DP49" t="str">
        <f>IF('2NDGR'!DA57=0,"", '2NDGR'!DD57)</f>
        <v>A</v>
      </c>
      <c r="DQ49">
        <f>IF('2NDGR'!DA57=0,"", '2NDGR'!DE57)</f>
        <v>3.6</v>
      </c>
      <c r="DR49" t="str">
        <f t="shared" si="33"/>
        <v/>
      </c>
      <c r="DS49">
        <f t="shared" si="19"/>
        <v>208135</v>
      </c>
      <c r="DT49" t="str">
        <f t="shared" si="26"/>
        <v>WORKSHEET</v>
      </c>
      <c r="DU49">
        <f>IF('2NDGR'!DF57=0,0, '2NDGR'!DF57)</f>
        <v>5</v>
      </c>
      <c r="DV49">
        <f>IF('2NDGR'!DF57=0,"", '2NDGR'!DG57)</f>
        <v>2</v>
      </c>
      <c r="DW49">
        <f>IF('2NDGR'!DF57=0,"",'2NDGR'!DH57)</f>
        <v>2</v>
      </c>
      <c r="DX49" t="str">
        <f>IF('2NDGR'!DF57=0,"",'2NDGR'!DI57)</f>
        <v>C</v>
      </c>
      <c r="DY49">
        <f>IF('2NDGR'!DF57=0,"",'2NDGR'!DJ57)</f>
        <v>2</v>
      </c>
      <c r="DZ49">
        <f>IF('2NDGR'!DK57=0,0, '2NDGR'!DK57)</f>
        <v>20</v>
      </c>
      <c r="EA49">
        <f>IF('2NDGR'!DK57=0,"", '2NDGR'!DL57)</f>
        <v>18</v>
      </c>
      <c r="EB49">
        <f>IF('2NDGR'!DK57=0,"", '2NDGR'!DM57)</f>
        <v>2</v>
      </c>
      <c r="EC49" t="str">
        <f>IF('2NDGR'!DK57=0,"", '2NDGR'!DN57)</f>
        <v>A+</v>
      </c>
      <c r="ED49">
        <f>IF('2NDGR'!DK57=0,"", '2NDGR'!DO57)</f>
        <v>4</v>
      </c>
      <c r="EE49">
        <f>IF('2NDGR'!DP57=0,"", '2NDGR'!DP57)</f>
        <v>20</v>
      </c>
      <c r="EF49" t="str">
        <f>IF('2NDGR'!DP57=0,"", '2NDGR'!DS57)</f>
        <v>A</v>
      </c>
      <c r="EG49">
        <f>IF('2NDGR'!DP57=0,"", '2NDGR'!DT57)</f>
        <v>3.6</v>
      </c>
      <c r="EH49" t="str">
        <f t="shared" si="34"/>
        <v/>
      </c>
      <c r="EI49" s="17">
        <f>'1STML'!AK57</f>
        <v>1517</v>
      </c>
      <c r="EJ49" s="17">
        <f>'1STML'!AL57</f>
        <v>233.38</v>
      </c>
      <c r="EK49" s="17" t="str">
        <f>'1STML'!AM57</f>
        <v>PASS</v>
      </c>
      <c r="EL49">
        <f>'1STML'!AN57</f>
        <v>18</v>
      </c>
      <c r="EM49" s="17">
        <f>'2NDGR'!DY57</f>
        <v>3.04</v>
      </c>
      <c r="EN49">
        <f>'2NDGR'!EA57</f>
        <v>14</v>
      </c>
      <c r="EO49">
        <f>'2NDGR'!EB57</f>
        <v>62</v>
      </c>
      <c r="EP49" t="str">
        <f t="shared" si="21"/>
        <v>GOOD</v>
      </c>
      <c r="EQ49" t="str">
        <f t="shared" si="22"/>
        <v>60-69</v>
      </c>
    </row>
    <row r="50" spans="1:147">
      <c r="A50">
        <f>'1ST'!A59</f>
        <v>49</v>
      </c>
      <c r="B50" t="str">
        <f>'1ST'!B59</f>
        <v>ST0790189</v>
      </c>
      <c r="C50">
        <f>'1ST'!C59</f>
        <v>200320</v>
      </c>
      <c r="D50" t="str">
        <f>'1ST'!D59</f>
        <v>SANDIP SUNDASH</v>
      </c>
      <c r="E50">
        <f>SUB!$B$4</f>
        <v>35</v>
      </c>
      <c r="F50" t="str">
        <f>SUB!$B$5</f>
        <v>KG</v>
      </c>
      <c r="G50" s="24" t="str">
        <f t="shared" si="0"/>
        <v>SAGARMATHA</v>
      </c>
      <c r="H50" t="str">
        <f>SUB!$D$3</f>
        <v>SECOND TERMINAL EXAMINATION 2080</v>
      </c>
      <c r="I50" t="str">
        <f>STD!F51</f>
        <v>ENGLISH MEDIUM</v>
      </c>
      <c r="J50" s="7">
        <f>STD!R51</f>
        <v>0</v>
      </c>
      <c r="K50">
        <f t="shared" si="23"/>
        <v>208101</v>
      </c>
      <c r="L50" t="str">
        <f t="shared" si="24"/>
        <v>COMP. ENGLISH</v>
      </c>
      <c r="M50">
        <f>IF('2NDGR'!E58=0,0,'2NDGR'!E58)</f>
        <v>10</v>
      </c>
      <c r="N50">
        <f>IF('2NDGR'!E58=0,"",'2NDGR'!F58)</f>
        <v>6</v>
      </c>
      <c r="O50">
        <f>IF('2NDGR'!E58=0,"",'2NDGR'!G58)</f>
        <v>2.5</v>
      </c>
      <c r="P50" t="str">
        <f>IF('2NDGR'!E58=0,"",'2NDGR'!H58)</f>
        <v>B</v>
      </c>
      <c r="Q50">
        <f>IF('2NDGR'!E58=0,"",'2NDGR'!I58)</f>
        <v>2.8</v>
      </c>
      <c r="R50">
        <f>IF('2NDGR'!J58=0,0,'2NDGR'!J58)</f>
        <v>40</v>
      </c>
      <c r="S50">
        <f>IF('2NDGR'!J58=0,"",'2NDGR'!K58)</f>
        <v>23</v>
      </c>
      <c r="T50">
        <f>IF('2NDGR'!J58=0,"",'2NDGR'!L58)</f>
        <v>2.5</v>
      </c>
      <c r="U50" t="str">
        <f>IF('2NDGR'!J58=0,"",'2NDGR'!M58)</f>
        <v>C+</v>
      </c>
      <c r="V50">
        <f>IF('2NDGR'!J58=0,"",'2NDGR'!N58)</f>
        <v>2.4</v>
      </c>
      <c r="W50">
        <f>IF('2NDGR'!O58=0,"",'2NDGR'!O58)</f>
        <v>29</v>
      </c>
      <c r="X50" t="str">
        <f>IF('2NDGR'!O58=0,"",'2NDGR'!R58)</f>
        <v>C+</v>
      </c>
      <c r="Y50">
        <f>IF('2NDGR'!O58=0,"",'2NDGR'!S58)</f>
        <v>2.4</v>
      </c>
      <c r="Z50" t="str">
        <f t="shared" si="27"/>
        <v/>
      </c>
      <c r="AA50">
        <f t="shared" si="1"/>
        <v>208105</v>
      </c>
      <c r="AB50" t="str">
        <f t="shared" si="2"/>
        <v>COMP. NEPALI</v>
      </c>
      <c r="AC50">
        <f>IF('2NDGR'!T58=0,0,'2NDGR'!T58)</f>
        <v>10</v>
      </c>
      <c r="AD50">
        <f>IF('2NDGR'!T58=0,"",'2NDGR'!U58)</f>
        <v>6</v>
      </c>
      <c r="AE50">
        <f>IF('2NDGR'!T58=0,"",'2NDGR'!V58)</f>
        <v>2.5</v>
      </c>
      <c r="AF50" t="str">
        <f>IF('2NDGR'!T58=0,"",'2NDGR'!W58)</f>
        <v>B</v>
      </c>
      <c r="AG50">
        <f>IF('2NDGR'!T58=0,"",'2NDGR'!X58)</f>
        <v>2.8</v>
      </c>
      <c r="AH50">
        <f>IF('2NDGR'!Y58=0,0,'2NDGR'!Y58)</f>
        <v>40</v>
      </c>
      <c r="AI50">
        <f>IF('2NDGR'!Y58=0,"",'2NDGR'!Z58)</f>
        <v>24</v>
      </c>
      <c r="AJ50">
        <f>IF('2NDGR'!Y58=0,"",'2NDGR'!AA58)</f>
        <v>2.5</v>
      </c>
      <c r="AK50" t="str">
        <f>IF('2NDGR'!Y58=0,"",'2NDGR'!AB58)</f>
        <v>B</v>
      </c>
      <c r="AL50">
        <f>IF('2NDGR'!Y58=0,"",'2NDGR'!AC58)</f>
        <v>2.8</v>
      </c>
      <c r="AM50">
        <f>IF('2NDGR'!AD58=0,"",'2NDGR'!AD58)</f>
        <v>30</v>
      </c>
      <c r="AN50" t="str">
        <f>IF('2NDGR'!AD58=0,"",'2NDGR'!AG58)</f>
        <v>B</v>
      </c>
      <c r="AO50">
        <f>IF('2NDGR'!AD58=0,"",'2NDGR'!AH58)</f>
        <v>2.8</v>
      </c>
      <c r="AP50" t="str">
        <f t="shared" si="28"/>
        <v/>
      </c>
      <c r="AQ50">
        <f t="shared" si="4"/>
        <v>208110</v>
      </c>
      <c r="AR50" t="str">
        <f t="shared" si="5"/>
        <v>COMP. MATHEMATICS</v>
      </c>
      <c r="AS50">
        <f>IF('2NDGR'!AI58=0,0,'2NDGR'!AI58)</f>
        <v>10</v>
      </c>
      <c r="AT50">
        <f>IF('2NDGR'!AI58=0,"",'2NDGR'!AJ58)</f>
        <v>7</v>
      </c>
      <c r="AU50">
        <f>IF('2NDGR'!AI58=0,"",'2NDGR'!AK58)</f>
        <v>2.5</v>
      </c>
      <c r="AV50" t="str">
        <f>IF('2NDGR'!AI58=0,"",'2NDGR'!AL58)</f>
        <v>B+</v>
      </c>
      <c r="AW50">
        <f>IF('2NDGR'!AI58=0,"",'2NDGR'!AM58)</f>
        <v>3.2</v>
      </c>
      <c r="AX50">
        <f>IF('2NDGR'!AN58=0,0,'2NDGR'!AN58)</f>
        <v>40</v>
      </c>
      <c r="AY50">
        <f>IF('2NDGR'!AN58=0,"",'2NDGR'!AO58)</f>
        <v>24</v>
      </c>
      <c r="AZ50">
        <f>IF('2NDGR'!AN58=0,"",'2NDGR'!AP58)</f>
        <v>2.5</v>
      </c>
      <c r="BA50" t="str">
        <f>IF('2NDGR'!AN58=0,"",'2NDGR'!AQ58)</f>
        <v>B</v>
      </c>
      <c r="BB50">
        <f>IF('2NDGR'!AN58=0,"",'2NDGR'!AR58)</f>
        <v>2.8</v>
      </c>
      <c r="BC50">
        <f>IF('2NDGR'!AS58=0,"",'2NDGR'!AS58)</f>
        <v>31</v>
      </c>
      <c r="BD50" t="str">
        <f>IF('2NDGR'!AS58=0,"",'2NDGR'!AV58)</f>
        <v>B</v>
      </c>
      <c r="BE50">
        <f>IF('2NDGR'!AS58=0,"",'2NDGR'!AW58)</f>
        <v>2.8</v>
      </c>
      <c r="BF50" t="str">
        <f t="shared" si="29"/>
        <v/>
      </c>
      <c r="BG50">
        <f t="shared" si="7"/>
        <v>208115</v>
      </c>
      <c r="BH50" t="str">
        <f t="shared" si="8"/>
        <v>SCIENCE AND TECHNOLOGY</v>
      </c>
      <c r="BI50">
        <f>IF('2NDGR'!AX58=0,0,'2NDGR'!AX58)</f>
        <v>10</v>
      </c>
      <c r="BJ50">
        <f>IF('2NDGR'!AX58=0,"",'2NDGR'!AY58)</f>
        <v>5</v>
      </c>
      <c r="BK50">
        <f>IF('2NDGR'!AX58=0,"",'2NDGR'!AZ58)</f>
        <v>2.5</v>
      </c>
      <c r="BL50" t="str">
        <f>IF('2NDGR'!AX58=0,"",'2NDGR'!BA58)</f>
        <v>C+</v>
      </c>
      <c r="BM50">
        <f>IF('2NDGR'!AX58=0,"",'2NDGR'!BB58)</f>
        <v>2.4</v>
      </c>
      <c r="BN50">
        <f>IF('2NDGR'!BC58=0,0,'2NDGR'!BC58)</f>
        <v>40</v>
      </c>
      <c r="BO50">
        <f>IF('2NDGR'!BC58=0,"",'2NDGR'!BD58)</f>
        <v>22</v>
      </c>
      <c r="BP50">
        <f>IF('2NDGR'!BC58=0,"",'2NDGR'!BE58)</f>
        <v>2.5</v>
      </c>
      <c r="BQ50" t="str">
        <f>IF('2NDGR'!BC58=0,"",'2NDGR'!BF58)</f>
        <v>C+</v>
      </c>
      <c r="BR50">
        <f>IF('2NDGR'!BC58=0,"",'2NDGR'!BG58)</f>
        <v>2.4</v>
      </c>
      <c r="BS50">
        <f>IF('2NDGR'!BH58=0,"",'2NDGR'!BH58)</f>
        <v>27</v>
      </c>
      <c r="BT50" t="str">
        <f>IF('2NDGR'!BH58=0,"",'2NDGR'!BK58)</f>
        <v>C+</v>
      </c>
      <c r="BU50">
        <f>IF('2NDGR'!BH58=0,"",'2NDGR'!BL58)</f>
        <v>2.4</v>
      </c>
      <c r="BV50" t="str">
        <f t="shared" si="30"/>
        <v/>
      </c>
      <c r="BW50">
        <f t="shared" si="10"/>
        <v>208120</v>
      </c>
      <c r="BX50" t="str">
        <f t="shared" si="11"/>
        <v>SOCIAL STUDIES</v>
      </c>
      <c r="BY50">
        <f>IF('2NDGR'!BM58=0,0,'2NDGR'!BM58)</f>
        <v>10</v>
      </c>
      <c r="BZ50">
        <f>IF('2NDGR'!BM58=0,"",'2NDGR'!BN58)</f>
        <v>9</v>
      </c>
      <c r="CA50">
        <f>IF('2NDGR'!BM58=0,"",'2NDGR'!BO58)</f>
        <v>2.5</v>
      </c>
      <c r="CB50" t="str">
        <f>IF('2NDGR'!BM58=0,"",'2NDGR'!BP58)</f>
        <v>A+</v>
      </c>
      <c r="CC50">
        <f>IF('2NDGR'!BM58=0,"",'2NDGR'!BQ58)</f>
        <v>4</v>
      </c>
      <c r="CD50">
        <f>IF('2NDGR'!BR58=0,0,'2NDGR'!BR58)</f>
        <v>40</v>
      </c>
      <c r="CE50">
        <f>IF('2NDGR'!BR58=0,"",'2NDGR'!BS58)</f>
        <v>24</v>
      </c>
      <c r="CF50">
        <f>IF('2NDGR'!BR58=0,"",'2NDGR'!BT58)</f>
        <v>2.5</v>
      </c>
      <c r="CG50" t="str">
        <f>IF('2NDGR'!BR58=0,"",'2NDGR'!BU58)</f>
        <v>B</v>
      </c>
      <c r="CH50">
        <f>IF('2NDGR'!BR58=0,"",'2NDGR'!BV58)</f>
        <v>2.8</v>
      </c>
      <c r="CI50">
        <f>IF('2NDGR'!BW58=0, "", '2NDGR'!BW58)</f>
        <v>33</v>
      </c>
      <c r="CJ50" t="str">
        <f>IF('2NDGR'!BW58=0, "", '2NDGR'!BZ58)</f>
        <v>B</v>
      </c>
      <c r="CK50">
        <f>IF('2NDGR'!BW58=0, "", '2NDGR'!CA58)</f>
        <v>2.8</v>
      </c>
      <c r="CL50" t="str">
        <f t="shared" si="31"/>
        <v/>
      </c>
      <c r="CM50">
        <f t="shared" si="13"/>
        <v>208125</v>
      </c>
      <c r="CN50" t="str">
        <f t="shared" si="14"/>
        <v>GK</v>
      </c>
      <c r="CO50">
        <f>IF('2NDGR'!CB58=0,0,'2NDGR'!CB58)</f>
        <v>5</v>
      </c>
      <c r="CP50">
        <f>IF('2NDGR'!CB58=0, "", '2NDGR'!CC58)</f>
        <v>4</v>
      </c>
      <c r="CQ50">
        <f>IF('2NDGR'!CB58=0, "", '2NDGR'!CD58)</f>
        <v>2</v>
      </c>
      <c r="CR50" t="str">
        <f>IF('2NDGR'!CB58=0, "", '2NDGR'!CE58)</f>
        <v>A</v>
      </c>
      <c r="CS50">
        <f>IF('2NDGR'!CB58=0, "", '2NDGR'!CF58)</f>
        <v>3.6</v>
      </c>
      <c r="CT50">
        <f>IF('2NDGR'!CG58=0, 0, '2NDGR'!CG58)</f>
        <v>20</v>
      </c>
      <c r="CU50">
        <f>IF('2NDGR'!CG58=0, "", '2NDGR'!CH58)</f>
        <v>18</v>
      </c>
      <c r="CV50">
        <f>IF('2NDGR'!CG58=0, "", '2NDGR'!CI58)</f>
        <v>2</v>
      </c>
      <c r="CW50" t="str">
        <f>IF('2NDGR'!CG58=0, "", '2NDGR'!CJ58)</f>
        <v>A+</v>
      </c>
      <c r="CX50">
        <f>IF('2NDGR'!CG58=0, "", '2NDGR'!CK58)</f>
        <v>4</v>
      </c>
      <c r="CY50">
        <f>IF('2NDGR'!CL58=0, "", '2NDGR'!CL58)</f>
        <v>22</v>
      </c>
      <c r="CZ50" t="str">
        <f>IF('2NDGR'!CL58=0, "", '2NDGR'!CO58)</f>
        <v>A</v>
      </c>
      <c r="DA50">
        <f>IF('2NDGR'!CL58=0, "", '2NDGR'!CP58)</f>
        <v>3.6</v>
      </c>
      <c r="DB50" t="str">
        <f t="shared" si="32"/>
        <v/>
      </c>
      <c r="DC50">
        <f t="shared" si="16"/>
        <v>208130</v>
      </c>
      <c r="DD50" t="str">
        <f t="shared" si="17"/>
        <v>ORAL</v>
      </c>
      <c r="DE50">
        <f>IF('2NDGR'!CQ58=0,0,'2NDGR'!CQ58)</f>
        <v>5</v>
      </c>
      <c r="DF50">
        <f>IF('2NDGR'!CQ58=0,"", '2NDGR'!CR58)</f>
        <v>4</v>
      </c>
      <c r="DG50">
        <f>IF('2NDGR'!CQ58=0,"", '2NDGR'!CS58)</f>
        <v>2</v>
      </c>
      <c r="DH50" t="str">
        <f>IF('2NDGR'!CQ58=0,"", '2NDGR'!CT58)</f>
        <v>A</v>
      </c>
      <c r="DI50">
        <f>IF('2NDGR'!CQ58=0,"", '2NDGR'!CU58)</f>
        <v>3.6</v>
      </c>
      <c r="DJ50">
        <f>IF('2NDGR'!CV58=0,0, '2NDGR'!CV58)</f>
        <v>20</v>
      </c>
      <c r="DK50">
        <f>IF('2NDGR'!CV58=0, "", '2NDGR'!CW58)</f>
        <v>18</v>
      </c>
      <c r="DL50">
        <f>IF('2NDGR'!CV58=0, "", '2NDGR'!CX58)</f>
        <v>2</v>
      </c>
      <c r="DM50" t="str">
        <f>IF('2NDGR'!CV58=0, "", '2NDGR'!CY58)</f>
        <v>A+</v>
      </c>
      <c r="DN50">
        <f>IF('2NDGR'!CV58=0, "", '2NDGR'!CZ58)</f>
        <v>4</v>
      </c>
      <c r="DO50">
        <f>IF('2NDGR'!DA58=0,"", '2NDGR'!DA58)</f>
        <v>22</v>
      </c>
      <c r="DP50" t="str">
        <f>IF('2NDGR'!DA58=0,"", '2NDGR'!DD58)</f>
        <v>A</v>
      </c>
      <c r="DQ50">
        <f>IF('2NDGR'!DA58=0,"", '2NDGR'!DE58)</f>
        <v>3.6</v>
      </c>
      <c r="DR50" t="str">
        <f t="shared" si="33"/>
        <v/>
      </c>
      <c r="DS50">
        <f t="shared" si="19"/>
        <v>208135</v>
      </c>
      <c r="DT50" t="str">
        <f t="shared" si="26"/>
        <v>WORKSHEET</v>
      </c>
      <c r="DU50">
        <f>IF('2NDGR'!DF58=0,0, '2NDGR'!DF58)</f>
        <v>5</v>
      </c>
      <c r="DV50">
        <f>IF('2NDGR'!DF58=0,"", '2NDGR'!DG58)</f>
        <v>2</v>
      </c>
      <c r="DW50">
        <f>IF('2NDGR'!DF58=0,"",'2NDGR'!DH58)</f>
        <v>2</v>
      </c>
      <c r="DX50" t="str">
        <f>IF('2NDGR'!DF58=0,"",'2NDGR'!DI58)</f>
        <v>C</v>
      </c>
      <c r="DY50">
        <f>IF('2NDGR'!DF58=0,"",'2NDGR'!DJ58)</f>
        <v>2</v>
      </c>
      <c r="DZ50">
        <f>IF('2NDGR'!DK58=0,0, '2NDGR'!DK58)</f>
        <v>20</v>
      </c>
      <c r="EA50">
        <f>IF('2NDGR'!DK58=0,"", '2NDGR'!DL58)</f>
        <v>18</v>
      </c>
      <c r="EB50">
        <f>IF('2NDGR'!DK58=0,"", '2NDGR'!DM58)</f>
        <v>2</v>
      </c>
      <c r="EC50" t="str">
        <f>IF('2NDGR'!DK58=0,"", '2NDGR'!DN58)</f>
        <v>A+</v>
      </c>
      <c r="ED50">
        <f>IF('2NDGR'!DK58=0,"", '2NDGR'!DO58)</f>
        <v>4</v>
      </c>
      <c r="EE50">
        <f>IF('2NDGR'!DP58=0,"", '2NDGR'!DP58)</f>
        <v>20</v>
      </c>
      <c r="EF50" t="str">
        <f>IF('2NDGR'!DP58=0,"", '2NDGR'!DS58)</f>
        <v>A</v>
      </c>
      <c r="EG50">
        <f>IF('2NDGR'!DP58=0,"", '2NDGR'!DT58)</f>
        <v>3.6</v>
      </c>
      <c r="EH50" t="str">
        <f t="shared" si="34"/>
        <v/>
      </c>
      <c r="EI50" s="17">
        <f>'1STML'!AK58</f>
        <v>1501</v>
      </c>
      <c r="EJ50" s="17">
        <f>'1STML'!AL58</f>
        <v>230.92</v>
      </c>
      <c r="EK50" s="17" t="str">
        <f>'1STML'!AM58</f>
        <v>PASS</v>
      </c>
      <c r="EL50">
        <f>'1STML'!AN58</f>
        <v>19</v>
      </c>
      <c r="EM50" s="17">
        <f>'2NDGR'!DY58</f>
        <v>3.06</v>
      </c>
      <c r="EN50">
        <f>'2NDGR'!EA58</f>
        <v>6</v>
      </c>
      <c r="EO50">
        <f>'2NDGR'!EB58</f>
        <v>63</v>
      </c>
      <c r="EP50" t="str">
        <f t="shared" si="21"/>
        <v>GOOD</v>
      </c>
      <c r="EQ50" t="str">
        <f t="shared" si="22"/>
        <v>60-69</v>
      </c>
    </row>
    <row r="51" spans="1:147">
      <c r="A51">
        <f>'1ST'!A60</f>
        <v>50</v>
      </c>
      <c r="B51" t="str">
        <f>'1ST'!B60</f>
        <v>ST0790188</v>
      </c>
      <c r="C51">
        <f>'1ST'!C60</f>
        <v>200321</v>
      </c>
      <c r="D51" t="str">
        <f>'1ST'!D60</f>
        <v>SESEMA LIMBU</v>
      </c>
      <c r="E51">
        <f>SUB!$B$4</f>
        <v>35</v>
      </c>
      <c r="F51" t="str">
        <f>SUB!$B$5</f>
        <v>KG</v>
      </c>
      <c r="G51" s="24" t="str">
        <f t="shared" si="0"/>
        <v>SAGARMATHA</v>
      </c>
      <c r="H51" t="str">
        <f>SUB!$D$3</f>
        <v>SECOND TERMINAL EXAMINATION 2080</v>
      </c>
      <c r="I51" t="str">
        <f>STD!F52</f>
        <v>ENGLISH MEDIUM</v>
      </c>
      <c r="J51" s="7">
        <f>STD!R52</f>
        <v>0</v>
      </c>
      <c r="K51">
        <f t="shared" si="23"/>
        <v>208101</v>
      </c>
      <c r="L51" t="str">
        <f t="shared" si="24"/>
        <v>COMP. ENGLISH</v>
      </c>
      <c r="M51">
        <f>IF('2NDGR'!E59=0,0,'2NDGR'!E59)</f>
        <v>10</v>
      </c>
      <c r="N51">
        <f>IF('2NDGR'!E59=0,"",'2NDGR'!F59)</f>
        <v>6</v>
      </c>
      <c r="O51">
        <f>IF('2NDGR'!E59=0,"",'2NDGR'!G59)</f>
        <v>2.5</v>
      </c>
      <c r="P51" t="str">
        <f>IF('2NDGR'!E59=0,"",'2NDGR'!H59)</f>
        <v>B</v>
      </c>
      <c r="Q51">
        <f>IF('2NDGR'!E59=0,"",'2NDGR'!I59)</f>
        <v>2.8</v>
      </c>
      <c r="R51">
        <f>IF('2NDGR'!J59=0,0,'2NDGR'!J59)</f>
        <v>40</v>
      </c>
      <c r="S51">
        <f>IF('2NDGR'!J59=0,"",'2NDGR'!K59)</f>
        <v>23</v>
      </c>
      <c r="T51">
        <f>IF('2NDGR'!J59=0,"",'2NDGR'!L59)</f>
        <v>2.5</v>
      </c>
      <c r="U51" t="str">
        <f>IF('2NDGR'!J59=0,"",'2NDGR'!M59)</f>
        <v>C+</v>
      </c>
      <c r="V51">
        <f>IF('2NDGR'!J59=0,"",'2NDGR'!N59)</f>
        <v>2.4</v>
      </c>
      <c r="W51">
        <f>IF('2NDGR'!O59=0,"",'2NDGR'!O59)</f>
        <v>29</v>
      </c>
      <c r="X51" t="str">
        <f>IF('2NDGR'!O59=0,"",'2NDGR'!R59)</f>
        <v>C+</v>
      </c>
      <c r="Y51">
        <f>IF('2NDGR'!O59=0,"",'2NDGR'!S59)</f>
        <v>2.4</v>
      </c>
      <c r="Z51" t="str">
        <f t="shared" si="27"/>
        <v/>
      </c>
      <c r="AA51">
        <f t="shared" si="1"/>
        <v>208105</v>
      </c>
      <c r="AB51" t="str">
        <f t="shared" si="2"/>
        <v>COMP. NEPALI</v>
      </c>
      <c r="AC51">
        <f>IF('2NDGR'!T59=0,0,'2NDGR'!T59)</f>
        <v>10</v>
      </c>
      <c r="AD51">
        <f>IF('2NDGR'!T59=0,"",'2NDGR'!U59)</f>
        <v>6</v>
      </c>
      <c r="AE51">
        <f>IF('2NDGR'!T59=0,"",'2NDGR'!V59)</f>
        <v>2.5</v>
      </c>
      <c r="AF51" t="str">
        <f>IF('2NDGR'!T59=0,"",'2NDGR'!W59)</f>
        <v>B</v>
      </c>
      <c r="AG51">
        <f>IF('2NDGR'!T59=0,"",'2NDGR'!X59)</f>
        <v>2.8</v>
      </c>
      <c r="AH51">
        <f>IF('2NDGR'!Y59=0,0,'2NDGR'!Y59)</f>
        <v>40</v>
      </c>
      <c r="AI51">
        <f>IF('2NDGR'!Y59=0,"",'2NDGR'!Z59)</f>
        <v>24</v>
      </c>
      <c r="AJ51">
        <f>IF('2NDGR'!Y59=0,"",'2NDGR'!AA59)</f>
        <v>2.5</v>
      </c>
      <c r="AK51" t="str">
        <f>IF('2NDGR'!Y59=0,"",'2NDGR'!AB59)</f>
        <v>B</v>
      </c>
      <c r="AL51">
        <f>IF('2NDGR'!Y59=0,"",'2NDGR'!AC59)</f>
        <v>2.8</v>
      </c>
      <c r="AM51">
        <f>IF('2NDGR'!AD59=0,"",'2NDGR'!AD59)</f>
        <v>30</v>
      </c>
      <c r="AN51" t="str">
        <f>IF('2NDGR'!AD59=0,"",'2NDGR'!AG59)</f>
        <v>B</v>
      </c>
      <c r="AO51">
        <f>IF('2NDGR'!AD59=0,"",'2NDGR'!AH59)</f>
        <v>2.8</v>
      </c>
      <c r="AP51" t="str">
        <f t="shared" si="28"/>
        <v/>
      </c>
      <c r="AQ51">
        <f t="shared" si="4"/>
        <v>208110</v>
      </c>
      <c r="AR51" t="str">
        <f t="shared" si="5"/>
        <v>COMP. MATHEMATICS</v>
      </c>
      <c r="AS51">
        <f>IF('2NDGR'!AI59=0,0,'2NDGR'!AI59)</f>
        <v>10</v>
      </c>
      <c r="AT51">
        <f>IF('2NDGR'!AI59=0,"",'2NDGR'!AJ59)</f>
        <v>7</v>
      </c>
      <c r="AU51">
        <f>IF('2NDGR'!AI59=0,"",'2NDGR'!AK59)</f>
        <v>2.5</v>
      </c>
      <c r="AV51" t="str">
        <f>IF('2NDGR'!AI59=0,"",'2NDGR'!AL59)</f>
        <v>B+</v>
      </c>
      <c r="AW51">
        <f>IF('2NDGR'!AI59=0,"",'2NDGR'!AM59)</f>
        <v>3.2</v>
      </c>
      <c r="AX51">
        <f>IF('2NDGR'!AN59=0,0,'2NDGR'!AN59)</f>
        <v>40</v>
      </c>
      <c r="AY51">
        <f>IF('2NDGR'!AN59=0,"",'2NDGR'!AO59)</f>
        <v>24</v>
      </c>
      <c r="AZ51">
        <f>IF('2NDGR'!AN59=0,"",'2NDGR'!AP59)</f>
        <v>2.5</v>
      </c>
      <c r="BA51" t="str">
        <f>IF('2NDGR'!AN59=0,"",'2NDGR'!AQ59)</f>
        <v>B</v>
      </c>
      <c r="BB51">
        <f>IF('2NDGR'!AN59=0,"",'2NDGR'!AR59)</f>
        <v>2.8</v>
      </c>
      <c r="BC51">
        <f>IF('2NDGR'!AS59=0,"",'2NDGR'!AS59)</f>
        <v>31</v>
      </c>
      <c r="BD51" t="str">
        <f>IF('2NDGR'!AS59=0,"",'2NDGR'!AV59)</f>
        <v>B</v>
      </c>
      <c r="BE51">
        <f>IF('2NDGR'!AS59=0,"",'2NDGR'!AW59)</f>
        <v>2.8</v>
      </c>
      <c r="BF51" t="str">
        <f t="shared" si="29"/>
        <v/>
      </c>
      <c r="BG51">
        <f t="shared" si="7"/>
        <v>208115</v>
      </c>
      <c r="BH51" t="str">
        <f t="shared" si="8"/>
        <v>SCIENCE AND TECHNOLOGY</v>
      </c>
      <c r="BI51">
        <f>IF('2NDGR'!AX59=0,0,'2NDGR'!AX59)</f>
        <v>10</v>
      </c>
      <c r="BJ51">
        <f>IF('2NDGR'!AX59=0,"",'2NDGR'!AY59)</f>
        <v>5</v>
      </c>
      <c r="BK51">
        <f>IF('2NDGR'!AX59=0,"",'2NDGR'!AZ59)</f>
        <v>2.5</v>
      </c>
      <c r="BL51" t="str">
        <f>IF('2NDGR'!AX59=0,"",'2NDGR'!BA59)</f>
        <v>C+</v>
      </c>
      <c r="BM51">
        <f>IF('2NDGR'!AX59=0,"",'2NDGR'!BB59)</f>
        <v>2.4</v>
      </c>
      <c r="BN51">
        <f>IF('2NDGR'!BC59=0,0,'2NDGR'!BC59)</f>
        <v>40</v>
      </c>
      <c r="BO51">
        <f>IF('2NDGR'!BC59=0,"",'2NDGR'!BD59)</f>
        <v>22</v>
      </c>
      <c r="BP51">
        <f>IF('2NDGR'!BC59=0,"",'2NDGR'!BE59)</f>
        <v>2.5</v>
      </c>
      <c r="BQ51" t="str">
        <f>IF('2NDGR'!BC59=0,"",'2NDGR'!BF59)</f>
        <v>C+</v>
      </c>
      <c r="BR51">
        <f>IF('2NDGR'!BC59=0,"",'2NDGR'!BG59)</f>
        <v>2.4</v>
      </c>
      <c r="BS51">
        <f>IF('2NDGR'!BH59=0,"",'2NDGR'!BH59)</f>
        <v>27</v>
      </c>
      <c r="BT51" t="str">
        <f>IF('2NDGR'!BH59=0,"",'2NDGR'!BK59)</f>
        <v>C+</v>
      </c>
      <c r="BU51">
        <f>IF('2NDGR'!BH59=0,"",'2NDGR'!BL59)</f>
        <v>2.4</v>
      </c>
      <c r="BV51" t="str">
        <f t="shared" si="30"/>
        <v/>
      </c>
      <c r="BW51">
        <f t="shared" si="10"/>
        <v>208120</v>
      </c>
      <c r="BX51" t="str">
        <f t="shared" si="11"/>
        <v>SOCIAL STUDIES</v>
      </c>
      <c r="BY51">
        <f>IF('2NDGR'!BM59=0,0,'2NDGR'!BM59)</f>
        <v>10</v>
      </c>
      <c r="BZ51">
        <f>IF('2NDGR'!BM59=0,"",'2NDGR'!BN59)</f>
        <v>9</v>
      </c>
      <c r="CA51">
        <f>IF('2NDGR'!BM59=0,"",'2NDGR'!BO59)</f>
        <v>2.5</v>
      </c>
      <c r="CB51" t="str">
        <f>IF('2NDGR'!BM59=0,"",'2NDGR'!BP59)</f>
        <v>A+</v>
      </c>
      <c r="CC51">
        <f>IF('2NDGR'!BM59=0,"",'2NDGR'!BQ59)</f>
        <v>4</v>
      </c>
      <c r="CD51">
        <f>IF('2NDGR'!BR59=0,0,'2NDGR'!BR59)</f>
        <v>40</v>
      </c>
      <c r="CE51">
        <f>IF('2NDGR'!BR59=0,"",'2NDGR'!BS59)</f>
        <v>24</v>
      </c>
      <c r="CF51">
        <f>IF('2NDGR'!BR59=0,"",'2NDGR'!BT59)</f>
        <v>2.5</v>
      </c>
      <c r="CG51" t="str">
        <f>IF('2NDGR'!BR59=0,"",'2NDGR'!BU59)</f>
        <v>B</v>
      </c>
      <c r="CH51">
        <f>IF('2NDGR'!BR59=0,"",'2NDGR'!BV59)</f>
        <v>2.8</v>
      </c>
      <c r="CI51">
        <f>IF('2NDGR'!BW59=0, "", '2NDGR'!BW59)</f>
        <v>33</v>
      </c>
      <c r="CJ51" t="str">
        <f>IF('2NDGR'!BW59=0, "", '2NDGR'!BZ59)</f>
        <v>B</v>
      </c>
      <c r="CK51">
        <f>IF('2NDGR'!BW59=0, "", '2NDGR'!CA59)</f>
        <v>2.8</v>
      </c>
      <c r="CL51" t="str">
        <f t="shared" si="31"/>
        <v/>
      </c>
      <c r="CM51">
        <f t="shared" si="13"/>
        <v>208125</v>
      </c>
      <c r="CN51" t="str">
        <f t="shared" si="14"/>
        <v>GK</v>
      </c>
      <c r="CO51">
        <f>IF('2NDGR'!CB59=0,0,'2NDGR'!CB59)</f>
        <v>5</v>
      </c>
      <c r="CP51">
        <f>IF('2NDGR'!CB59=0, "", '2NDGR'!CC59)</f>
        <v>4</v>
      </c>
      <c r="CQ51">
        <f>IF('2NDGR'!CB59=0, "", '2NDGR'!CD59)</f>
        <v>2</v>
      </c>
      <c r="CR51" t="str">
        <f>IF('2NDGR'!CB59=0, "", '2NDGR'!CE59)</f>
        <v>A</v>
      </c>
      <c r="CS51">
        <f>IF('2NDGR'!CB59=0, "", '2NDGR'!CF59)</f>
        <v>3.6</v>
      </c>
      <c r="CT51">
        <f>IF('2NDGR'!CG59=0, 0, '2NDGR'!CG59)</f>
        <v>20</v>
      </c>
      <c r="CU51">
        <f>IF('2NDGR'!CG59=0, "", '2NDGR'!CH59)</f>
        <v>18</v>
      </c>
      <c r="CV51">
        <f>IF('2NDGR'!CG59=0, "", '2NDGR'!CI59)</f>
        <v>2</v>
      </c>
      <c r="CW51" t="str">
        <f>IF('2NDGR'!CG59=0, "", '2NDGR'!CJ59)</f>
        <v>A+</v>
      </c>
      <c r="CX51">
        <f>IF('2NDGR'!CG59=0, "", '2NDGR'!CK59)</f>
        <v>4</v>
      </c>
      <c r="CY51">
        <f>IF('2NDGR'!CL59=0, "", '2NDGR'!CL59)</f>
        <v>22</v>
      </c>
      <c r="CZ51" t="str">
        <f>IF('2NDGR'!CL59=0, "", '2NDGR'!CO59)</f>
        <v>A</v>
      </c>
      <c r="DA51">
        <f>IF('2NDGR'!CL59=0, "", '2NDGR'!CP59)</f>
        <v>3.6</v>
      </c>
      <c r="DB51" t="str">
        <f t="shared" si="32"/>
        <v/>
      </c>
      <c r="DC51">
        <f t="shared" si="16"/>
        <v>208130</v>
      </c>
      <c r="DD51" t="str">
        <f t="shared" si="17"/>
        <v>ORAL</v>
      </c>
      <c r="DE51">
        <f>IF('2NDGR'!CQ59=0,0,'2NDGR'!CQ59)</f>
        <v>5</v>
      </c>
      <c r="DF51">
        <f>IF('2NDGR'!CQ59=0,"", '2NDGR'!CR59)</f>
        <v>4</v>
      </c>
      <c r="DG51">
        <f>IF('2NDGR'!CQ59=0,"", '2NDGR'!CS59)</f>
        <v>2</v>
      </c>
      <c r="DH51" t="str">
        <f>IF('2NDGR'!CQ59=0,"", '2NDGR'!CT59)</f>
        <v>A</v>
      </c>
      <c r="DI51">
        <f>IF('2NDGR'!CQ59=0,"", '2NDGR'!CU59)</f>
        <v>3.6</v>
      </c>
      <c r="DJ51">
        <f>IF('2NDGR'!CV59=0,0, '2NDGR'!CV59)</f>
        <v>20</v>
      </c>
      <c r="DK51">
        <f>IF('2NDGR'!CV59=0, "", '2NDGR'!CW59)</f>
        <v>18</v>
      </c>
      <c r="DL51">
        <f>IF('2NDGR'!CV59=0, "", '2NDGR'!CX59)</f>
        <v>2</v>
      </c>
      <c r="DM51" t="str">
        <f>IF('2NDGR'!CV59=0, "", '2NDGR'!CY59)</f>
        <v>A+</v>
      </c>
      <c r="DN51">
        <f>IF('2NDGR'!CV59=0, "", '2NDGR'!CZ59)</f>
        <v>4</v>
      </c>
      <c r="DO51">
        <f>IF('2NDGR'!DA59=0,"", '2NDGR'!DA59)</f>
        <v>22</v>
      </c>
      <c r="DP51" t="str">
        <f>IF('2NDGR'!DA59=0,"", '2NDGR'!DD59)</f>
        <v>A</v>
      </c>
      <c r="DQ51">
        <f>IF('2NDGR'!DA59=0,"", '2NDGR'!DE59)</f>
        <v>3.6</v>
      </c>
      <c r="DR51" t="str">
        <f t="shared" si="33"/>
        <v/>
      </c>
      <c r="DS51">
        <f t="shared" si="19"/>
        <v>208135</v>
      </c>
      <c r="DT51" t="str">
        <f t="shared" si="26"/>
        <v>WORKSHEET</v>
      </c>
      <c r="DU51">
        <f>IF('2NDGR'!DF59=0,0, '2NDGR'!DF59)</f>
        <v>5</v>
      </c>
      <c r="DV51">
        <f>IF('2NDGR'!DF59=0,"", '2NDGR'!DG59)</f>
        <v>2</v>
      </c>
      <c r="DW51">
        <f>IF('2NDGR'!DF59=0,"",'2NDGR'!DH59)</f>
        <v>2</v>
      </c>
      <c r="DX51" t="str">
        <f>IF('2NDGR'!DF59=0,"",'2NDGR'!DI59)</f>
        <v>C</v>
      </c>
      <c r="DY51">
        <f>IF('2NDGR'!DF59=0,"",'2NDGR'!DJ59)</f>
        <v>2</v>
      </c>
      <c r="DZ51">
        <f>IF('2NDGR'!DK59=0,0, '2NDGR'!DK59)</f>
        <v>20</v>
      </c>
      <c r="EA51">
        <f>IF('2NDGR'!DK59=0,"", '2NDGR'!DL59)</f>
        <v>18</v>
      </c>
      <c r="EB51">
        <f>IF('2NDGR'!DK59=0,"", '2NDGR'!DM59)</f>
        <v>2</v>
      </c>
      <c r="EC51" t="str">
        <f>IF('2NDGR'!DK59=0,"", '2NDGR'!DN59)</f>
        <v>A+</v>
      </c>
      <c r="ED51">
        <f>IF('2NDGR'!DK59=0,"", '2NDGR'!DO59)</f>
        <v>4</v>
      </c>
      <c r="EE51">
        <f>IF('2NDGR'!DP59=0,"", '2NDGR'!DP59)</f>
        <v>20</v>
      </c>
      <c r="EF51" t="str">
        <f>IF('2NDGR'!DP59=0,"", '2NDGR'!DS59)</f>
        <v>A</v>
      </c>
      <c r="EG51">
        <f>IF('2NDGR'!DP59=0,"", '2NDGR'!DT59)</f>
        <v>3.6</v>
      </c>
      <c r="EH51" t="str">
        <f t="shared" si="34"/>
        <v/>
      </c>
      <c r="EI51" s="17">
        <f>'1STML'!AK59</f>
        <v>1381</v>
      </c>
      <c r="EJ51" s="17">
        <f>'1STML'!AL59</f>
        <v>212.46</v>
      </c>
      <c r="EK51" s="17" t="str">
        <f>'1STML'!AM59</f>
        <v>PASS</v>
      </c>
      <c r="EL51">
        <f>'1STML'!AN59</f>
        <v>22</v>
      </c>
      <c r="EM51" s="17">
        <f>'2NDGR'!DY59</f>
        <v>3.06</v>
      </c>
      <c r="EN51">
        <f>'2NDGR'!EA59</f>
        <v>6</v>
      </c>
      <c r="EO51">
        <f>'2NDGR'!EB59</f>
        <v>64</v>
      </c>
      <c r="EP51" t="str">
        <f t="shared" si="21"/>
        <v>GOOD</v>
      </c>
      <c r="EQ51" t="str">
        <f t="shared" si="22"/>
        <v>60-69</v>
      </c>
    </row>
    <row r="52" spans="1:147">
      <c r="A52">
        <f>'1ST'!A61</f>
        <v>51</v>
      </c>
      <c r="B52" t="str">
        <f>'1ST'!B61</f>
        <v>ST0790195</v>
      </c>
      <c r="C52">
        <f>'1ST'!C61</f>
        <v>200322</v>
      </c>
      <c r="D52" t="str">
        <f>'1ST'!D61</f>
        <v>SHONI HANG LIMBU</v>
      </c>
      <c r="E52">
        <f>SUB!$B$4</f>
        <v>35</v>
      </c>
      <c r="F52" t="str">
        <f>SUB!$B$5</f>
        <v>KG</v>
      </c>
      <c r="G52" s="24" t="str">
        <f t="shared" si="0"/>
        <v>SAGARMATHA</v>
      </c>
      <c r="H52" t="str">
        <f>SUB!$D$3</f>
        <v>SECOND TERMINAL EXAMINATION 2080</v>
      </c>
      <c r="I52" t="str">
        <f>STD!F53</f>
        <v>ENGLISH MEDIUM</v>
      </c>
      <c r="J52" s="7">
        <f>STD!R53</f>
        <v>0</v>
      </c>
      <c r="K52">
        <f t="shared" si="23"/>
        <v>208101</v>
      </c>
      <c r="L52" t="str">
        <f t="shared" si="24"/>
        <v>COMP. ENGLISH</v>
      </c>
      <c r="M52">
        <f>IF('2NDGR'!E60=0,0,'2NDGR'!E60)</f>
        <v>10</v>
      </c>
      <c r="N52">
        <f>IF('2NDGR'!E60=0,"",'2NDGR'!F60)</f>
        <v>6</v>
      </c>
      <c r="O52">
        <f>IF('2NDGR'!E60=0,"",'2NDGR'!G60)</f>
        <v>2.5</v>
      </c>
      <c r="P52" t="str">
        <f>IF('2NDGR'!E60=0,"",'2NDGR'!H60)</f>
        <v>B</v>
      </c>
      <c r="Q52">
        <f>IF('2NDGR'!E60=0,"",'2NDGR'!I60)</f>
        <v>2.8</v>
      </c>
      <c r="R52">
        <f>IF('2NDGR'!J60=0,0,'2NDGR'!J60)</f>
        <v>40</v>
      </c>
      <c r="S52">
        <f>IF('2NDGR'!J60=0,"",'2NDGR'!K60)</f>
        <v>23</v>
      </c>
      <c r="T52">
        <f>IF('2NDGR'!J60=0,"",'2NDGR'!L60)</f>
        <v>2.5</v>
      </c>
      <c r="U52" t="str">
        <f>IF('2NDGR'!J60=0,"",'2NDGR'!M60)</f>
        <v>C+</v>
      </c>
      <c r="V52">
        <f>IF('2NDGR'!J60=0,"",'2NDGR'!N60)</f>
        <v>2.4</v>
      </c>
      <c r="W52">
        <f>IF('2NDGR'!O60=0,"",'2NDGR'!O60)</f>
        <v>29</v>
      </c>
      <c r="X52" t="str">
        <f>IF('2NDGR'!O60=0,"",'2NDGR'!R60)</f>
        <v>C+</v>
      </c>
      <c r="Y52">
        <f>IF('2NDGR'!O60=0,"",'2NDGR'!S60)</f>
        <v>2.4</v>
      </c>
      <c r="Z52" t="str">
        <f t="shared" si="27"/>
        <v/>
      </c>
      <c r="AA52">
        <f t="shared" si="1"/>
        <v>208105</v>
      </c>
      <c r="AB52" t="str">
        <f t="shared" si="2"/>
        <v>COMP. NEPALI</v>
      </c>
      <c r="AC52">
        <f>IF('2NDGR'!T60=0,0,'2NDGR'!T60)</f>
        <v>10</v>
      </c>
      <c r="AD52">
        <f>IF('2NDGR'!T60=0,"",'2NDGR'!U60)</f>
        <v>6</v>
      </c>
      <c r="AE52">
        <f>IF('2NDGR'!T60=0,"",'2NDGR'!V60)</f>
        <v>2.5</v>
      </c>
      <c r="AF52" t="str">
        <f>IF('2NDGR'!T60=0,"",'2NDGR'!W60)</f>
        <v>B</v>
      </c>
      <c r="AG52">
        <f>IF('2NDGR'!T60=0,"",'2NDGR'!X60)</f>
        <v>2.8</v>
      </c>
      <c r="AH52">
        <f>IF('2NDGR'!Y60=0,0,'2NDGR'!Y60)</f>
        <v>40</v>
      </c>
      <c r="AI52">
        <f>IF('2NDGR'!Y60=0,"",'2NDGR'!Z60)</f>
        <v>24</v>
      </c>
      <c r="AJ52">
        <f>IF('2NDGR'!Y60=0,"",'2NDGR'!AA60)</f>
        <v>2.5</v>
      </c>
      <c r="AK52" t="str">
        <f>IF('2NDGR'!Y60=0,"",'2NDGR'!AB60)</f>
        <v>B</v>
      </c>
      <c r="AL52">
        <f>IF('2NDGR'!Y60=0,"",'2NDGR'!AC60)</f>
        <v>2.8</v>
      </c>
      <c r="AM52">
        <f>IF('2NDGR'!AD60=0,"",'2NDGR'!AD60)</f>
        <v>30</v>
      </c>
      <c r="AN52" t="str">
        <f>IF('2NDGR'!AD60=0,"",'2NDGR'!AG60)</f>
        <v>B</v>
      </c>
      <c r="AO52">
        <f>IF('2NDGR'!AD60=0,"",'2NDGR'!AH60)</f>
        <v>2.8</v>
      </c>
      <c r="AP52" t="str">
        <f t="shared" si="28"/>
        <v/>
      </c>
      <c r="AQ52">
        <f t="shared" si="4"/>
        <v>208110</v>
      </c>
      <c r="AR52" t="str">
        <f t="shared" si="5"/>
        <v>COMP. MATHEMATICS</v>
      </c>
      <c r="AS52">
        <f>IF('2NDGR'!AI60=0,0,'2NDGR'!AI60)</f>
        <v>10</v>
      </c>
      <c r="AT52">
        <f>IF('2NDGR'!AI60=0,"",'2NDGR'!AJ60)</f>
        <v>7</v>
      </c>
      <c r="AU52">
        <f>IF('2NDGR'!AI60=0,"",'2NDGR'!AK60)</f>
        <v>2.5</v>
      </c>
      <c r="AV52" t="str">
        <f>IF('2NDGR'!AI60=0,"",'2NDGR'!AL60)</f>
        <v>B+</v>
      </c>
      <c r="AW52">
        <f>IF('2NDGR'!AI60=0,"",'2NDGR'!AM60)</f>
        <v>3.2</v>
      </c>
      <c r="AX52">
        <f>IF('2NDGR'!AN60=0,0,'2NDGR'!AN60)</f>
        <v>40</v>
      </c>
      <c r="AY52">
        <f>IF('2NDGR'!AN60=0,"",'2NDGR'!AO60)</f>
        <v>24</v>
      </c>
      <c r="AZ52">
        <f>IF('2NDGR'!AN60=0,"",'2NDGR'!AP60)</f>
        <v>2.5</v>
      </c>
      <c r="BA52" t="str">
        <f>IF('2NDGR'!AN60=0,"",'2NDGR'!AQ60)</f>
        <v>B</v>
      </c>
      <c r="BB52">
        <f>IF('2NDGR'!AN60=0,"",'2NDGR'!AR60)</f>
        <v>2.8</v>
      </c>
      <c r="BC52">
        <f>IF('2NDGR'!AS60=0,"",'2NDGR'!AS60)</f>
        <v>31</v>
      </c>
      <c r="BD52" t="str">
        <f>IF('2NDGR'!AS60=0,"",'2NDGR'!AV60)</f>
        <v>B</v>
      </c>
      <c r="BE52">
        <f>IF('2NDGR'!AS60=0,"",'2NDGR'!AW60)</f>
        <v>2.8</v>
      </c>
      <c r="BF52" t="str">
        <f t="shared" si="29"/>
        <v/>
      </c>
      <c r="BG52">
        <f t="shared" si="7"/>
        <v>208115</v>
      </c>
      <c r="BH52" t="str">
        <f t="shared" si="8"/>
        <v>SCIENCE AND TECHNOLOGY</v>
      </c>
      <c r="BI52">
        <f>IF('2NDGR'!AX60=0,0,'2NDGR'!AX60)</f>
        <v>10</v>
      </c>
      <c r="BJ52">
        <f>IF('2NDGR'!AX60=0,"",'2NDGR'!AY60)</f>
        <v>5</v>
      </c>
      <c r="BK52">
        <f>IF('2NDGR'!AX60=0,"",'2NDGR'!AZ60)</f>
        <v>2.5</v>
      </c>
      <c r="BL52" t="str">
        <f>IF('2NDGR'!AX60=0,"",'2NDGR'!BA60)</f>
        <v>C+</v>
      </c>
      <c r="BM52">
        <f>IF('2NDGR'!AX60=0,"",'2NDGR'!BB60)</f>
        <v>2.4</v>
      </c>
      <c r="BN52">
        <f>IF('2NDGR'!BC60=0,0,'2NDGR'!BC60)</f>
        <v>40</v>
      </c>
      <c r="BO52">
        <f>IF('2NDGR'!BC60=0,"",'2NDGR'!BD60)</f>
        <v>22</v>
      </c>
      <c r="BP52">
        <f>IF('2NDGR'!BC60=0,"",'2NDGR'!BE60)</f>
        <v>2.5</v>
      </c>
      <c r="BQ52" t="str">
        <f>IF('2NDGR'!BC60=0,"",'2NDGR'!BF60)</f>
        <v>C+</v>
      </c>
      <c r="BR52">
        <f>IF('2NDGR'!BC60=0,"",'2NDGR'!BG60)</f>
        <v>2.4</v>
      </c>
      <c r="BS52">
        <f>IF('2NDGR'!BH60=0,"",'2NDGR'!BH60)</f>
        <v>27</v>
      </c>
      <c r="BT52" t="str">
        <f>IF('2NDGR'!BH60=0,"",'2NDGR'!BK60)</f>
        <v>C+</v>
      </c>
      <c r="BU52">
        <f>IF('2NDGR'!BH60=0,"",'2NDGR'!BL60)</f>
        <v>2.4</v>
      </c>
      <c r="BV52" t="str">
        <f t="shared" si="30"/>
        <v/>
      </c>
      <c r="BW52">
        <f t="shared" si="10"/>
        <v>208120</v>
      </c>
      <c r="BX52" t="str">
        <f t="shared" si="11"/>
        <v>SOCIAL STUDIES</v>
      </c>
      <c r="BY52">
        <f>IF('2NDGR'!BM60=0,0,'2NDGR'!BM60)</f>
        <v>10</v>
      </c>
      <c r="BZ52">
        <f>IF('2NDGR'!BM60=0,"",'2NDGR'!BN60)</f>
        <v>9</v>
      </c>
      <c r="CA52">
        <f>IF('2NDGR'!BM60=0,"",'2NDGR'!BO60)</f>
        <v>2.5</v>
      </c>
      <c r="CB52" t="str">
        <f>IF('2NDGR'!BM60=0,"",'2NDGR'!BP60)</f>
        <v>A+</v>
      </c>
      <c r="CC52">
        <f>IF('2NDGR'!BM60=0,"",'2NDGR'!BQ60)</f>
        <v>4</v>
      </c>
      <c r="CD52">
        <f>IF('2NDGR'!BR60=0,0,'2NDGR'!BR60)</f>
        <v>40</v>
      </c>
      <c r="CE52">
        <f>IF('2NDGR'!BR60=0,"",'2NDGR'!BS60)</f>
        <v>24</v>
      </c>
      <c r="CF52">
        <f>IF('2NDGR'!BR60=0,"",'2NDGR'!BT60)</f>
        <v>2.5</v>
      </c>
      <c r="CG52" t="str">
        <f>IF('2NDGR'!BR60=0,"",'2NDGR'!BU60)</f>
        <v>B</v>
      </c>
      <c r="CH52">
        <f>IF('2NDGR'!BR60=0,"",'2NDGR'!BV60)</f>
        <v>2.8</v>
      </c>
      <c r="CI52">
        <f>IF('2NDGR'!BW60=0, "", '2NDGR'!BW60)</f>
        <v>33</v>
      </c>
      <c r="CJ52" t="str">
        <f>IF('2NDGR'!BW60=0, "", '2NDGR'!BZ60)</f>
        <v>B</v>
      </c>
      <c r="CK52">
        <f>IF('2NDGR'!BW60=0, "", '2NDGR'!CA60)</f>
        <v>2.8</v>
      </c>
      <c r="CL52" t="str">
        <f t="shared" si="31"/>
        <v/>
      </c>
      <c r="CM52">
        <f t="shared" si="13"/>
        <v>208125</v>
      </c>
      <c r="CN52" t="str">
        <f t="shared" si="14"/>
        <v>GK</v>
      </c>
      <c r="CO52">
        <f>IF('2NDGR'!CB60=0,0,'2NDGR'!CB60)</f>
        <v>5</v>
      </c>
      <c r="CP52">
        <f>IF('2NDGR'!CB60=0, "", '2NDGR'!CC60)</f>
        <v>4</v>
      </c>
      <c r="CQ52">
        <f>IF('2NDGR'!CB60=0, "", '2NDGR'!CD60)</f>
        <v>2</v>
      </c>
      <c r="CR52" t="str">
        <f>IF('2NDGR'!CB60=0, "", '2NDGR'!CE60)</f>
        <v>A</v>
      </c>
      <c r="CS52">
        <f>IF('2NDGR'!CB60=0, "", '2NDGR'!CF60)</f>
        <v>3.6</v>
      </c>
      <c r="CT52">
        <f>IF('2NDGR'!CG60=0, 0, '2NDGR'!CG60)</f>
        <v>20</v>
      </c>
      <c r="CU52">
        <f>IF('2NDGR'!CG60=0, "", '2NDGR'!CH60)</f>
        <v>18</v>
      </c>
      <c r="CV52">
        <f>IF('2NDGR'!CG60=0, "", '2NDGR'!CI60)</f>
        <v>2</v>
      </c>
      <c r="CW52" t="str">
        <f>IF('2NDGR'!CG60=0, "", '2NDGR'!CJ60)</f>
        <v>A+</v>
      </c>
      <c r="CX52">
        <f>IF('2NDGR'!CG60=0, "", '2NDGR'!CK60)</f>
        <v>4</v>
      </c>
      <c r="CY52">
        <f>IF('2NDGR'!CL60=0, "", '2NDGR'!CL60)</f>
        <v>22</v>
      </c>
      <c r="CZ52" t="str">
        <f>IF('2NDGR'!CL60=0, "", '2NDGR'!CO60)</f>
        <v>A</v>
      </c>
      <c r="DA52">
        <f>IF('2NDGR'!CL60=0, "", '2NDGR'!CP60)</f>
        <v>3.6</v>
      </c>
      <c r="DB52" t="str">
        <f t="shared" si="32"/>
        <v/>
      </c>
      <c r="DC52">
        <f t="shared" si="16"/>
        <v>208130</v>
      </c>
      <c r="DD52" t="str">
        <f t="shared" si="17"/>
        <v>ORAL</v>
      </c>
      <c r="DE52">
        <f>IF('2NDGR'!CQ60=0,0,'2NDGR'!CQ60)</f>
        <v>5</v>
      </c>
      <c r="DF52">
        <f>IF('2NDGR'!CQ60=0,"", '2NDGR'!CR60)</f>
        <v>4</v>
      </c>
      <c r="DG52">
        <f>IF('2NDGR'!CQ60=0,"", '2NDGR'!CS60)</f>
        <v>2</v>
      </c>
      <c r="DH52" t="str">
        <f>IF('2NDGR'!CQ60=0,"", '2NDGR'!CT60)</f>
        <v>A</v>
      </c>
      <c r="DI52">
        <f>IF('2NDGR'!CQ60=0,"", '2NDGR'!CU60)</f>
        <v>3.6</v>
      </c>
      <c r="DJ52">
        <f>IF('2NDGR'!CV60=0,0, '2NDGR'!CV60)</f>
        <v>20</v>
      </c>
      <c r="DK52">
        <f>IF('2NDGR'!CV60=0, "", '2NDGR'!CW60)</f>
        <v>18</v>
      </c>
      <c r="DL52">
        <f>IF('2NDGR'!CV60=0, "", '2NDGR'!CX60)</f>
        <v>2</v>
      </c>
      <c r="DM52" t="str">
        <f>IF('2NDGR'!CV60=0, "", '2NDGR'!CY60)</f>
        <v>A+</v>
      </c>
      <c r="DN52">
        <f>IF('2NDGR'!CV60=0, "", '2NDGR'!CZ60)</f>
        <v>4</v>
      </c>
      <c r="DO52">
        <f>IF('2NDGR'!DA60=0,"", '2NDGR'!DA60)</f>
        <v>22</v>
      </c>
      <c r="DP52" t="str">
        <f>IF('2NDGR'!DA60=0,"", '2NDGR'!DD60)</f>
        <v>A</v>
      </c>
      <c r="DQ52">
        <f>IF('2NDGR'!DA60=0,"", '2NDGR'!DE60)</f>
        <v>3.6</v>
      </c>
      <c r="DR52" t="str">
        <f t="shared" si="33"/>
        <v/>
      </c>
      <c r="DS52">
        <f t="shared" si="19"/>
        <v>208135</v>
      </c>
      <c r="DT52" t="str">
        <f t="shared" si="26"/>
        <v>WORKSHEET</v>
      </c>
      <c r="DU52">
        <f>IF('2NDGR'!DF60=0,0, '2NDGR'!DF60)</f>
        <v>5</v>
      </c>
      <c r="DV52">
        <f>IF('2NDGR'!DF60=0,"", '2NDGR'!DG60)</f>
        <v>2</v>
      </c>
      <c r="DW52">
        <f>IF('2NDGR'!DF60=0,"",'2NDGR'!DH60)</f>
        <v>2</v>
      </c>
      <c r="DX52" t="str">
        <f>IF('2NDGR'!DF60=0,"",'2NDGR'!DI60)</f>
        <v>C</v>
      </c>
      <c r="DY52">
        <f>IF('2NDGR'!DF60=0,"",'2NDGR'!DJ60)</f>
        <v>2</v>
      </c>
      <c r="DZ52">
        <f>IF('2NDGR'!DK60=0,0, '2NDGR'!DK60)</f>
        <v>20</v>
      </c>
      <c r="EA52">
        <f>IF('2NDGR'!DK60=0,"", '2NDGR'!DL60)</f>
        <v>18</v>
      </c>
      <c r="EB52">
        <f>IF('2NDGR'!DK60=0,"", '2NDGR'!DM60)</f>
        <v>2</v>
      </c>
      <c r="EC52" t="str">
        <f>IF('2NDGR'!DK60=0,"", '2NDGR'!DN60)</f>
        <v>A+</v>
      </c>
      <c r="ED52">
        <f>IF('2NDGR'!DK60=0,"", '2NDGR'!DO60)</f>
        <v>4</v>
      </c>
      <c r="EE52">
        <f>IF('2NDGR'!DP60=0,"", '2NDGR'!DP60)</f>
        <v>20</v>
      </c>
      <c r="EF52" t="str">
        <f>IF('2NDGR'!DP60=0,"", '2NDGR'!DS60)</f>
        <v>A</v>
      </c>
      <c r="EG52">
        <f>IF('2NDGR'!DP60=0,"", '2NDGR'!DT60)</f>
        <v>3.6</v>
      </c>
      <c r="EH52" t="str">
        <f t="shared" si="34"/>
        <v/>
      </c>
      <c r="EI52" s="17">
        <f>'1STML'!AK60</f>
        <v>1779</v>
      </c>
      <c r="EJ52" s="17">
        <f>'1STML'!AL60</f>
        <v>273.69</v>
      </c>
      <c r="EK52" s="17" t="str">
        <f>'1STML'!AM60</f>
        <v>PASS</v>
      </c>
      <c r="EL52">
        <f>'1STML'!AN60</f>
        <v>9</v>
      </c>
      <c r="EM52" s="17">
        <f>'2NDGR'!DY60</f>
        <v>3.06</v>
      </c>
      <c r="EN52">
        <f>'2NDGR'!EA60</f>
        <v>6</v>
      </c>
      <c r="EO52">
        <f>'2NDGR'!EB60</f>
        <v>65</v>
      </c>
      <c r="EP52" t="str">
        <f t="shared" si="21"/>
        <v>GOOD</v>
      </c>
      <c r="EQ52" t="str">
        <f t="shared" si="22"/>
        <v>60-69</v>
      </c>
    </row>
    <row r="53" spans="1:147">
      <c r="A53">
        <f>'1ST'!A62</f>
        <v>52</v>
      </c>
      <c r="B53" t="str">
        <f>'1ST'!B62</f>
        <v>ST0800462</v>
      </c>
      <c r="C53">
        <f>'1ST'!C62</f>
        <v>200323</v>
      </c>
      <c r="D53" t="str">
        <f>'1ST'!D62</f>
        <v>SIMANYA KUMAL</v>
      </c>
      <c r="E53">
        <f>SUB!$B$4</f>
        <v>35</v>
      </c>
      <c r="F53" t="str">
        <f>SUB!$B$5</f>
        <v>KG</v>
      </c>
      <c r="G53" s="24" t="str">
        <f t="shared" si="0"/>
        <v>SAGARMATHA</v>
      </c>
      <c r="H53" t="str">
        <f>SUB!$D$3</f>
        <v>SECOND TERMINAL EXAMINATION 2080</v>
      </c>
      <c r="I53" t="str">
        <f>STD!F54</f>
        <v>ENGLISH MEDIUM</v>
      </c>
      <c r="J53" s="7">
        <f>STD!R54</f>
        <v>0</v>
      </c>
      <c r="K53">
        <f t="shared" si="23"/>
        <v>208101</v>
      </c>
      <c r="L53" t="str">
        <f t="shared" si="24"/>
        <v>COMP. ENGLISH</v>
      </c>
      <c r="M53">
        <f>IF('2NDGR'!E61=0,0,'2NDGR'!E61)</f>
        <v>10</v>
      </c>
      <c r="N53">
        <f>IF('2NDGR'!E61=0,"",'2NDGR'!F61)</f>
        <v>6</v>
      </c>
      <c r="O53">
        <f>IF('2NDGR'!E61=0,"",'2NDGR'!G61)</f>
        <v>2.5</v>
      </c>
      <c r="P53" t="str">
        <f>IF('2NDGR'!E61=0,"",'2NDGR'!H61)</f>
        <v>B</v>
      </c>
      <c r="Q53">
        <f>IF('2NDGR'!E61=0,"",'2NDGR'!I61)</f>
        <v>2.8</v>
      </c>
      <c r="R53">
        <f>IF('2NDGR'!J61=0,0,'2NDGR'!J61)</f>
        <v>40</v>
      </c>
      <c r="S53">
        <f>IF('2NDGR'!J61=0,"",'2NDGR'!K61)</f>
        <v>23</v>
      </c>
      <c r="T53">
        <f>IF('2NDGR'!J61=0,"",'2NDGR'!L61)</f>
        <v>2.5</v>
      </c>
      <c r="U53" t="str">
        <f>IF('2NDGR'!J61=0,"",'2NDGR'!M61)</f>
        <v>C+</v>
      </c>
      <c r="V53">
        <f>IF('2NDGR'!J61=0,"",'2NDGR'!N61)</f>
        <v>2.4</v>
      </c>
      <c r="W53">
        <f>IF('2NDGR'!O61=0,"",'2NDGR'!O61)</f>
        <v>29</v>
      </c>
      <c r="X53" t="str">
        <f>IF('2NDGR'!O61=0,"",'2NDGR'!R61)</f>
        <v>C+</v>
      </c>
      <c r="Y53">
        <f>IF('2NDGR'!O61=0,"",'2NDGR'!S61)</f>
        <v>2.4</v>
      </c>
      <c r="Z53" t="str">
        <f t="shared" si="27"/>
        <v/>
      </c>
      <c r="AA53">
        <f t="shared" si="1"/>
        <v>208105</v>
      </c>
      <c r="AB53" t="str">
        <f t="shared" si="2"/>
        <v>COMP. NEPALI</v>
      </c>
      <c r="AC53">
        <f>IF('2NDGR'!T61=0,0,'2NDGR'!T61)</f>
        <v>10</v>
      </c>
      <c r="AD53">
        <f>IF('2NDGR'!T61=0,"",'2NDGR'!U61)</f>
        <v>6</v>
      </c>
      <c r="AE53">
        <f>IF('2NDGR'!T61=0,"",'2NDGR'!V61)</f>
        <v>2.5</v>
      </c>
      <c r="AF53" t="str">
        <f>IF('2NDGR'!T61=0,"",'2NDGR'!W61)</f>
        <v>B</v>
      </c>
      <c r="AG53">
        <f>IF('2NDGR'!T61=0,"",'2NDGR'!X61)</f>
        <v>2.8</v>
      </c>
      <c r="AH53">
        <f>IF('2NDGR'!Y61=0,0,'2NDGR'!Y61)</f>
        <v>40</v>
      </c>
      <c r="AI53">
        <f>IF('2NDGR'!Y61=0,"",'2NDGR'!Z61)</f>
        <v>24</v>
      </c>
      <c r="AJ53">
        <f>IF('2NDGR'!Y61=0,"",'2NDGR'!AA61)</f>
        <v>2.5</v>
      </c>
      <c r="AK53" t="str">
        <f>IF('2NDGR'!Y61=0,"",'2NDGR'!AB61)</f>
        <v>B</v>
      </c>
      <c r="AL53">
        <f>IF('2NDGR'!Y61=0,"",'2NDGR'!AC61)</f>
        <v>2.8</v>
      </c>
      <c r="AM53">
        <f>IF('2NDGR'!AD61=0,"",'2NDGR'!AD61)</f>
        <v>30</v>
      </c>
      <c r="AN53" t="str">
        <f>IF('2NDGR'!AD61=0,"",'2NDGR'!AG61)</f>
        <v>B</v>
      </c>
      <c r="AO53">
        <f>IF('2NDGR'!AD61=0,"",'2NDGR'!AH61)</f>
        <v>2.8</v>
      </c>
      <c r="AP53" t="str">
        <f t="shared" si="28"/>
        <v/>
      </c>
      <c r="AQ53">
        <f t="shared" si="4"/>
        <v>208110</v>
      </c>
      <c r="AR53" t="str">
        <f t="shared" si="5"/>
        <v>COMP. MATHEMATICS</v>
      </c>
      <c r="AS53">
        <f>IF('2NDGR'!AI61=0,0,'2NDGR'!AI61)</f>
        <v>10</v>
      </c>
      <c r="AT53">
        <f>IF('2NDGR'!AI61=0,"",'2NDGR'!AJ61)</f>
        <v>7</v>
      </c>
      <c r="AU53">
        <f>IF('2NDGR'!AI61=0,"",'2NDGR'!AK61)</f>
        <v>2.5</v>
      </c>
      <c r="AV53" t="str">
        <f>IF('2NDGR'!AI61=0,"",'2NDGR'!AL61)</f>
        <v>B+</v>
      </c>
      <c r="AW53">
        <f>IF('2NDGR'!AI61=0,"",'2NDGR'!AM61)</f>
        <v>3.2</v>
      </c>
      <c r="AX53">
        <f>IF('2NDGR'!AN61=0,0,'2NDGR'!AN61)</f>
        <v>40</v>
      </c>
      <c r="AY53">
        <f>IF('2NDGR'!AN61=0,"",'2NDGR'!AO61)</f>
        <v>24</v>
      </c>
      <c r="AZ53">
        <f>IF('2NDGR'!AN61=0,"",'2NDGR'!AP61)</f>
        <v>2.5</v>
      </c>
      <c r="BA53" t="str">
        <f>IF('2NDGR'!AN61=0,"",'2NDGR'!AQ61)</f>
        <v>B</v>
      </c>
      <c r="BB53">
        <f>IF('2NDGR'!AN61=0,"",'2NDGR'!AR61)</f>
        <v>2.8</v>
      </c>
      <c r="BC53">
        <f>IF('2NDGR'!AS61=0,"",'2NDGR'!AS61)</f>
        <v>31</v>
      </c>
      <c r="BD53" t="str">
        <f>IF('2NDGR'!AS61=0,"",'2NDGR'!AV61)</f>
        <v>B</v>
      </c>
      <c r="BE53">
        <f>IF('2NDGR'!AS61=0,"",'2NDGR'!AW61)</f>
        <v>2.8</v>
      </c>
      <c r="BF53" t="str">
        <f t="shared" si="29"/>
        <v/>
      </c>
      <c r="BG53">
        <f t="shared" si="7"/>
        <v>208115</v>
      </c>
      <c r="BH53" t="str">
        <f t="shared" si="8"/>
        <v>SCIENCE AND TECHNOLOGY</v>
      </c>
      <c r="BI53">
        <f>IF('2NDGR'!AX61=0,0,'2NDGR'!AX61)</f>
        <v>10</v>
      </c>
      <c r="BJ53">
        <f>IF('2NDGR'!AX61=0,"",'2NDGR'!AY61)</f>
        <v>5</v>
      </c>
      <c r="BK53">
        <f>IF('2NDGR'!AX61=0,"",'2NDGR'!AZ61)</f>
        <v>2.5</v>
      </c>
      <c r="BL53" t="str">
        <f>IF('2NDGR'!AX61=0,"",'2NDGR'!BA61)</f>
        <v>C+</v>
      </c>
      <c r="BM53">
        <f>IF('2NDGR'!AX61=0,"",'2NDGR'!BB61)</f>
        <v>2.4</v>
      </c>
      <c r="BN53">
        <f>IF('2NDGR'!BC61=0,0,'2NDGR'!BC61)</f>
        <v>40</v>
      </c>
      <c r="BO53">
        <f>IF('2NDGR'!BC61=0,"",'2NDGR'!BD61)</f>
        <v>22</v>
      </c>
      <c r="BP53">
        <f>IF('2NDGR'!BC61=0,"",'2NDGR'!BE61)</f>
        <v>2.5</v>
      </c>
      <c r="BQ53" t="str">
        <f>IF('2NDGR'!BC61=0,"",'2NDGR'!BF61)</f>
        <v>C+</v>
      </c>
      <c r="BR53">
        <f>IF('2NDGR'!BC61=0,"",'2NDGR'!BG61)</f>
        <v>2.4</v>
      </c>
      <c r="BS53">
        <f>IF('2NDGR'!BH61=0,"",'2NDGR'!BH61)</f>
        <v>27</v>
      </c>
      <c r="BT53" t="str">
        <f>IF('2NDGR'!BH61=0,"",'2NDGR'!BK61)</f>
        <v>C+</v>
      </c>
      <c r="BU53">
        <f>IF('2NDGR'!BH61=0,"",'2NDGR'!BL61)</f>
        <v>2.4</v>
      </c>
      <c r="BV53" t="str">
        <f t="shared" si="30"/>
        <v/>
      </c>
      <c r="BW53">
        <f t="shared" si="10"/>
        <v>208120</v>
      </c>
      <c r="BX53" t="str">
        <f t="shared" si="11"/>
        <v>SOCIAL STUDIES</v>
      </c>
      <c r="BY53">
        <f>IF('2NDGR'!BM61=0,0,'2NDGR'!BM61)</f>
        <v>10</v>
      </c>
      <c r="BZ53">
        <f>IF('2NDGR'!BM61=0,"",'2NDGR'!BN61)</f>
        <v>9</v>
      </c>
      <c r="CA53">
        <f>IF('2NDGR'!BM61=0,"",'2NDGR'!BO61)</f>
        <v>2.5</v>
      </c>
      <c r="CB53" t="str">
        <f>IF('2NDGR'!BM61=0,"",'2NDGR'!BP61)</f>
        <v>A+</v>
      </c>
      <c r="CC53">
        <f>IF('2NDGR'!BM61=0,"",'2NDGR'!BQ61)</f>
        <v>4</v>
      </c>
      <c r="CD53">
        <f>IF('2NDGR'!BR61=0,0,'2NDGR'!BR61)</f>
        <v>40</v>
      </c>
      <c r="CE53">
        <f>IF('2NDGR'!BR61=0,"",'2NDGR'!BS61)</f>
        <v>24</v>
      </c>
      <c r="CF53">
        <f>IF('2NDGR'!BR61=0,"",'2NDGR'!BT61)</f>
        <v>2.5</v>
      </c>
      <c r="CG53" t="str">
        <f>IF('2NDGR'!BR61=0,"",'2NDGR'!BU61)</f>
        <v>B</v>
      </c>
      <c r="CH53">
        <f>IF('2NDGR'!BR61=0,"",'2NDGR'!BV61)</f>
        <v>2.8</v>
      </c>
      <c r="CI53">
        <f>IF('2NDGR'!BW61=0, "", '2NDGR'!BW61)</f>
        <v>33</v>
      </c>
      <c r="CJ53" t="str">
        <f>IF('2NDGR'!BW61=0, "", '2NDGR'!BZ61)</f>
        <v>B</v>
      </c>
      <c r="CK53">
        <f>IF('2NDGR'!BW61=0, "", '2NDGR'!CA61)</f>
        <v>2.8</v>
      </c>
      <c r="CL53" t="str">
        <f t="shared" si="31"/>
        <v/>
      </c>
      <c r="CM53">
        <f t="shared" si="13"/>
        <v>208125</v>
      </c>
      <c r="CN53" t="str">
        <f t="shared" si="14"/>
        <v>GK</v>
      </c>
      <c r="CO53">
        <f>IF('2NDGR'!CB61=0,0,'2NDGR'!CB61)</f>
        <v>5</v>
      </c>
      <c r="CP53">
        <f>IF('2NDGR'!CB61=0, "", '2NDGR'!CC61)</f>
        <v>4</v>
      </c>
      <c r="CQ53">
        <f>IF('2NDGR'!CB61=0, "", '2NDGR'!CD61)</f>
        <v>2</v>
      </c>
      <c r="CR53" t="str">
        <f>IF('2NDGR'!CB61=0, "", '2NDGR'!CE61)</f>
        <v>A</v>
      </c>
      <c r="CS53">
        <f>IF('2NDGR'!CB61=0, "", '2NDGR'!CF61)</f>
        <v>3.6</v>
      </c>
      <c r="CT53">
        <f>IF('2NDGR'!CG61=0, 0, '2NDGR'!CG61)</f>
        <v>20</v>
      </c>
      <c r="CU53">
        <f>IF('2NDGR'!CG61=0, "", '2NDGR'!CH61)</f>
        <v>18</v>
      </c>
      <c r="CV53">
        <f>IF('2NDGR'!CG61=0, "", '2NDGR'!CI61)</f>
        <v>2</v>
      </c>
      <c r="CW53" t="str">
        <f>IF('2NDGR'!CG61=0, "", '2NDGR'!CJ61)</f>
        <v>A+</v>
      </c>
      <c r="CX53">
        <f>IF('2NDGR'!CG61=0, "", '2NDGR'!CK61)</f>
        <v>4</v>
      </c>
      <c r="CY53">
        <f>IF('2NDGR'!CL61=0, "", '2NDGR'!CL61)</f>
        <v>22</v>
      </c>
      <c r="CZ53" t="str">
        <f>IF('2NDGR'!CL61=0, "", '2NDGR'!CO61)</f>
        <v>A</v>
      </c>
      <c r="DA53">
        <f>IF('2NDGR'!CL61=0, "", '2NDGR'!CP61)</f>
        <v>3.6</v>
      </c>
      <c r="DB53" t="str">
        <f t="shared" si="32"/>
        <v/>
      </c>
      <c r="DC53">
        <f t="shared" si="16"/>
        <v>208130</v>
      </c>
      <c r="DD53" t="str">
        <f t="shared" si="17"/>
        <v>ORAL</v>
      </c>
      <c r="DE53">
        <f>IF('2NDGR'!CQ61=0,0,'2NDGR'!CQ61)</f>
        <v>5</v>
      </c>
      <c r="DF53">
        <f>IF('2NDGR'!CQ61=0,"", '2NDGR'!CR61)</f>
        <v>4</v>
      </c>
      <c r="DG53">
        <f>IF('2NDGR'!CQ61=0,"", '2NDGR'!CS61)</f>
        <v>2</v>
      </c>
      <c r="DH53" t="str">
        <f>IF('2NDGR'!CQ61=0,"", '2NDGR'!CT61)</f>
        <v>A</v>
      </c>
      <c r="DI53">
        <f>IF('2NDGR'!CQ61=0,"", '2NDGR'!CU61)</f>
        <v>3.6</v>
      </c>
      <c r="DJ53">
        <f>IF('2NDGR'!CV61=0,0, '2NDGR'!CV61)</f>
        <v>20</v>
      </c>
      <c r="DK53">
        <f>IF('2NDGR'!CV61=0, "", '2NDGR'!CW61)</f>
        <v>18</v>
      </c>
      <c r="DL53">
        <f>IF('2NDGR'!CV61=0, "", '2NDGR'!CX61)</f>
        <v>2</v>
      </c>
      <c r="DM53" t="str">
        <f>IF('2NDGR'!CV61=0, "", '2NDGR'!CY61)</f>
        <v>A+</v>
      </c>
      <c r="DN53">
        <f>IF('2NDGR'!CV61=0, "", '2NDGR'!CZ61)</f>
        <v>4</v>
      </c>
      <c r="DO53">
        <f>IF('2NDGR'!DA61=0,"", '2NDGR'!DA61)</f>
        <v>22</v>
      </c>
      <c r="DP53" t="str">
        <f>IF('2NDGR'!DA61=0,"", '2NDGR'!DD61)</f>
        <v>A</v>
      </c>
      <c r="DQ53">
        <f>IF('2NDGR'!DA61=0,"", '2NDGR'!DE61)</f>
        <v>3.6</v>
      </c>
      <c r="DR53" t="str">
        <f t="shared" si="33"/>
        <v/>
      </c>
      <c r="DS53">
        <f t="shared" si="19"/>
        <v>208135</v>
      </c>
      <c r="DT53" t="str">
        <f t="shared" si="26"/>
        <v>WORKSHEET</v>
      </c>
      <c r="DU53">
        <f>IF('2NDGR'!DF61=0,0, '2NDGR'!DF61)</f>
        <v>5</v>
      </c>
      <c r="DV53">
        <f>IF('2NDGR'!DF61=0,"", '2NDGR'!DG61)</f>
        <v>2</v>
      </c>
      <c r="DW53">
        <f>IF('2NDGR'!DF61=0,"",'2NDGR'!DH61)</f>
        <v>2</v>
      </c>
      <c r="DX53" t="str">
        <f>IF('2NDGR'!DF61=0,"",'2NDGR'!DI61)</f>
        <v>C</v>
      </c>
      <c r="DY53">
        <f>IF('2NDGR'!DF61=0,"",'2NDGR'!DJ61)</f>
        <v>2</v>
      </c>
      <c r="DZ53">
        <f>IF('2NDGR'!DK61=0,0, '2NDGR'!DK61)</f>
        <v>20</v>
      </c>
      <c r="EA53">
        <f>IF('2NDGR'!DK61=0,"", '2NDGR'!DL61)</f>
        <v>18</v>
      </c>
      <c r="EB53">
        <f>IF('2NDGR'!DK61=0,"", '2NDGR'!DM61)</f>
        <v>2</v>
      </c>
      <c r="EC53" t="str">
        <f>IF('2NDGR'!DK61=0,"", '2NDGR'!DN61)</f>
        <v>A+</v>
      </c>
      <c r="ED53">
        <f>IF('2NDGR'!DK61=0,"", '2NDGR'!DO61)</f>
        <v>4</v>
      </c>
      <c r="EE53">
        <f>IF('2NDGR'!DP61=0,"", '2NDGR'!DP61)</f>
        <v>20</v>
      </c>
      <c r="EF53" t="str">
        <f>IF('2NDGR'!DP61=0,"", '2NDGR'!DS61)</f>
        <v>A</v>
      </c>
      <c r="EG53">
        <f>IF('2NDGR'!DP61=0,"", '2NDGR'!DT61)</f>
        <v>3.6</v>
      </c>
      <c r="EH53" t="str">
        <f t="shared" si="34"/>
        <v/>
      </c>
      <c r="EI53" s="17">
        <f>'1STML'!AK61</f>
        <v>1604</v>
      </c>
      <c r="EJ53" s="17">
        <f>'1STML'!AL61</f>
        <v>246.77</v>
      </c>
      <c r="EK53" s="17" t="str">
        <f>'1STML'!AM61</f>
        <v>PASS</v>
      </c>
      <c r="EL53">
        <f>'1STML'!AN61</f>
        <v>15</v>
      </c>
      <c r="EM53" s="17">
        <f>'2NDGR'!DY61</f>
        <v>3.06</v>
      </c>
      <c r="EN53">
        <f>'2NDGR'!EA61</f>
        <v>6</v>
      </c>
      <c r="EO53">
        <f>'2NDGR'!EB61</f>
        <v>66</v>
      </c>
      <c r="EP53" t="str">
        <f t="shared" si="21"/>
        <v>GOOD</v>
      </c>
      <c r="EQ53" t="str">
        <f t="shared" si="22"/>
        <v>60-69</v>
      </c>
    </row>
    <row r="54" spans="1:147">
      <c r="A54">
        <f>'1ST'!A63</f>
        <v>53</v>
      </c>
      <c r="B54" t="str">
        <f>'1ST'!B63</f>
        <v>ST0790118</v>
      </c>
      <c r="C54">
        <f>'1ST'!C63</f>
        <v>200324</v>
      </c>
      <c r="D54" t="str">
        <f>'1ST'!D63</f>
        <v>SIMSON LIMBU</v>
      </c>
      <c r="E54">
        <f>SUB!$B$4</f>
        <v>35</v>
      </c>
      <c r="F54" t="str">
        <f>SUB!$B$5</f>
        <v>KG</v>
      </c>
      <c r="G54" s="24" t="str">
        <f t="shared" si="0"/>
        <v>SAGARMATHA</v>
      </c>
      <c r="H54" t="str">
        <f>SUB!$D$3</f>
        <v>SECOND TERMINAL EXAMINATION 2080</v>
      </c>
      <c r="I54" t="str">
        <f>STD!F55</f>
        <v>ENGLISH MEDIUM</v>
      </c>
      <c r="J54" s="7">
        <f>STD!R55</f>
        <v>0</v>
      </c>
      <c r="K54">
        <f t="shared" si="23"/>
        <v>208101</v>
      </c>
      <c r="L54" t="str">
        <f t="shared" si="24"/>
        <v>COMP. ENGLISH</v>
      </c>
      <c r="M54">
        <f>IF('2NDGR'!E62=0,0,'2NDGR'!E62)</f>
        <v>10</v>
      </c>
      <c r="N54">
        <f>IF('2NDGR'!E62=0,"",'2NDGR'!F62)</f>
        <v>6</v>
      </c>
      <c r="O54">
        <f>IF('2NDGR'!E62=0,"",'2NDGR'!G62)</f>
        <v>2.5</v>
      </c>
      <c r="P54" t="str">
        <f>IF('2NDGR'!E62=0,"",'2NDGR'!H62)</f>
        <v>B</v>
      </c>
      <c r="Q54">
        <f>IF('2NDGR'!E62=0,"",'2NDGR'!I62)</f>
        <v>2.8</v>
      </c>
      <c r="R54">
        <f>IF('2NDGR'!J62=0,0,'2NDGR'!J62)</f>
        <v>40</v>
      </c>
      <c r="S54">
        <f>IF('2NDGR'!J62=0,"",'2NDGR'!K62)</f>
        <v>23</v>
      </c>
      <c r="T54">
        <f>IF('2NDGR'!J62=0,"",'2NDGR'!L62)</f>
        <v>2.5</v>
      </c>
      <c r="U54" t="str">
        <f>IF('2NDGR'!J62=0,"",'2NDGR'!M62)</f>
        <v>C+</v>
      </c>
      <c r="V54">
        <f>IF('2NDGR'!J62=0,"",'2NDGR'!N62)</f>
        <v>2.4</v>
      </c>
      <c r="W54">
        <f>IF('2NDGR'!O62=0,"",'2NDGR'!O62)</f>
        <v>29</v>
      </c>
      <c r="X54" t="str">
        <f>IF('2NDGR'!O62=0,"",'2NDGR'!R62)</f>
        <v>C+</v>
      </c>
      <c r="Y54">
        <f>IF('2NDGR'!O62=0,"",'2NDGR'!S62)</f>
        <v>2.4</v>
      </c>
      <c r="Z54" t="str">
        <f t="shared" si="27"/>
        <v/>
      </c>
      <c r="AA54">
        <f t="shared" si="1"/>
        <v>208105</v>
      </c>
      <c r="AB54" t="str">
        <f t="shared" si="2"/>
        <v>COMP. NEPALI</v>
      </c>
      <c r="AC54">
        <f>IF('2NDGR'!T62=0,0,'2NDGR'!T62)</f>
        <v>10</v>
      </c>
      <c r="AD54">
        <f>IF('2NDGR'!T62=0,"",'2NDGR'!U62)</f>
        <v>6</v>
      </c>
      <c r="AE54">
        <f>IF('2NDGR'!T62=0,"",'2NDGR'!V62)</f>
        <v>2.5</v>
      </c>
      <c r="AF54" t="str">
        <f>IF('2NDGR'!T62=0,"",'2NDGR'!W62)</f>
        <v>B</v>
      </c>
      <c r="AG54">
        <f>IF('2NDGR'!T62=0,"",'2NDGR'!X62)</f>
        <v>2.8</v>
      </c>
      <c r="AH54">
        <f>IF('2NDGR'!Y62=0,0,'2NDGR'!Y62)</f>
        <v>40</v>
      </c>
      <c r="AI54">
        <f>IF('2NDGR'!Y62=0,"",'2NDGR'!Z62)</f>
        <v>24</v>
      </c>
      <c r="AJ54">
        <f>IF('2NDGR'!Y62=0,"",'2NDGR'!AA62)</f>
        <v>2.5</v>
      </c>
      <c r="AK54" t="str">
        <f>IF('2NDGR'!Y62=0,"",'2NDGR'!AB62)</f>
        <v>B</v>
      </c>
      <c r="AL54">
        <f>IF('2NDGR'!Y62=0,"",'2NDGR'!AC62)</f>
        <v>2.8</v>
      </c>
      <c r="AM54">
        <f>IF('2NDGR'!AD62=0,"",'2NDGR'!AD62)</f>
        <v>30</v>
      </c>
      <c r="AN54" t="str">
        <f>IF('2NDGR'!AD62=0,"",'2NDGR'!AG62)</f>
        <v>B</v>
      </c>
      <c r="AO54">
        <f>IF('2NDGR'!AD62=0,"",'2NDGR'!AH62)</f>
        <v>2.8</v>
      </c>
      <c r="AP54" t="str">
        <f t="shared" si="28"/>
        <v/>
      </c>
      <c r="AQ54">
        <f t="shared" si="4"/>
        <v>208110</v>
      </c>
      <c r="AR54" t="str">
        <f t="shared" si="5"/>
        <v>COMP. MATHEMATICS</v>
      </c>
      <c r="AS54">
        <f>IF('2NDGR'!AI62=0,0,'2NDGR'!AI62)</f>
        <v>10</v>
      </c>
      <c r="AT54">
        <f>IF('2NDGR'!AI62=0,"",'2NDGR'!AJ62)</f>
        <v>7</v>
      </c>
      <c r="AU54">
        <f>IF('2NDGR'!AI62=0,"",'2NDGR'!AK62)</f>
        <v>2.5</v>
      </c>
      <c r="AV54" t="str">
        <f>IF('2NDGR'!AI62=0,"",'2NDGR'!AL62)</f>
        <v>B+</v>
      </c>
      <c r="AW54">
        <f>IF('2NDGR'!AI62=0,"",'2NDGR'!AM62)</f>
        <v>3.2</v>
      </c>
      <c r="AX54">
        <f>IF('2NDGR'!AN62=0,0,'2NDGR'!AN62)</f>
        <v>40</v>
      </c>
      <c r="AY54">
        <f>IF('2NDGR'!AN62=0,"",'2NDGR'!AO62)</f>
        <v>24</v>
      </c>
      <c r="AZ54">
        <f>IF('2NDGR'!AN62=0,"",'2NDGR'!AP62)</f>
        <v>2.5</v>
      </c>
      <c r="BA54" t="str">
        <f>IF('2NDGR'!AN62=0,"",'2NDGR'!AQ62)</f>
        <v>B</v>
      </c>
      <c r="BB54">
        <f>IF('2NDGR'!AN62=0,"",'2NDGR'!AR62)</f>
        <v>2.8</v>
      </c>
      <c r="BC54">
        <f>IF('2NDGR'!AS62=0,"",'2NDGR'!AS62)</f>
        <v>31</v>
      </c>
      <c r="BD54" t="str">
        <f>IF('2NDGR'!AS62=0,"",'2NDGR'!AV62)</f>
        <v>B</v>
      </c>
      <c r="BE54">
        <f>IF('2NDGR'!AS62=0,"",'2NDGR'!AW62)</f>
        <v>2.8</v>
      </c>
      <c r="BF54" t="str">
        <f t="shared" si="29"/>
        <v/>
      </c>
      <c r="BG54">
        <f t="shared" si="7"/>
        <v>208115</v>
      </c>
      <c r="BH54" t="str">
        <f t="shared" si="8"/>
        <v>SCIENCE AND TECHNOLOGY</v>
      </c>
      <c r="BI54">
        <f>IF('2NDGR'!AX62=0,0,'2NDGR'!AX62)</f>
        <v>10</v>
      </c>
      <c r="BJ54">
        <f>IF('2NDGR'!AX62=0,"",'2NDGR'!AY62)</f>
        <v>5</v>
      </c>
      <c r="BK54">
        <f>IF('2NDGR'!AX62=0,"",'2NDGR'!AZ62)</f>
        <v>2.5</v>
      </c>
      <c r="BL54" t="str">
        <f>IF('2NDGR'!AX62=0,"",'2NDGR'!BA62)</f>
        <v>C+</v>
      </c>
      <c r="BM54">
        <f>IF('2NDGR'!AX62=0,"",'2NDGR'!BB62)</f>
        <v>2.4</v>
      </c>
      <c r="BN54">
        <f>IF('2NDGR'!BC62=0,0,'2NDGR'!BC62)</f>
        <v>40</v>
      </c>
      <c r="BO54">
        <f>IF('2NDGR'!BC62=0,"",'2NDGR'!BD62)</f>
        <v>22</v>
      </c>
      <c r="BP54">
        <f>IF('2NDGR'!BC62=0,"",'2NDGR'!BE62)</f>
        <v>2.5</v>
      </c>
      <c r="BQ54" t="str">
        <f>IF('2NDGR'!BC62=0,"",'2NDGR'!BF62)</f>
        <v>C+</v>
      </c>
      <c r="BR54">
        <f>IF('2NDGR'!BC62=0,"",'2NDGR'!BG62)</f>
        <v>2.4</v>
      </c>
      <c r="BS54">
        <f>IF('2NDGR'!BH62=0,"",'2NDGR'!BH62)</f>
        <v>27</v>
      </c>
      <c r="BT54" t="str">
        <f>IF('2NDGR'!BH62=0,"",'2NDGR'!BK62)</f>
        <v>C+</v>
      </c>
      <c r="BU54">
        <f>IF('2NDGR'!BH62=0,"",'2NDGR'!BL62)</f>
        <v>2.4</v>
      </c>
      <c r="BV54" t="str">
        <f t="shared" si="30"/>
        <v/>
      </c>
      <c r="BW54">
        <f t="shared" si="10"/>
        <v>208120</v>
      </c>
      <c r="BX54" t="str">
        <f t="shared" si="11"/>
        <v>SOCIAL STUDIES</v>
      </c>
      <c r="BY54">
        <f>IF('2NDGR'!BM62=0,0,'2NDGR'!BM62)</f>
        <v>10</v>
      </c>
      <c r="BZ54">
        <f>IF('2NDGR'!BM62=0,"",'2NDGR'!BN62)</f>
        <v>9</v>
      </c>
      <c r="CA54">
        <f>IF('2NDGR'!BM62=0,"",'2NDGR'!BO62)</f>
        <v>2.5</v>
      </c>
      <c r="CB54" t="str">
        <f>IF('2NDGR'!BM62=0,"",'2NDGR'!BP62)</f>
        <v>A+</v>
      </c>
      <c r="CC54">
        <f>IF('2NDGR'!BM62=0,"",'2NDGR'!BQ62)</f>
        <v>4</v>
      </c>
      <c r="CD54">
        <f>IF('2NDGR'!BR62=0,0,'2NDGR'!BR62)</f>
        <v>40</v>
      </c>
      <c r="CE54">
        <f>IF('2NDGR'!BR62=0,"",'2NDGR'!BS62)</f>
        <v>24</v>
      </c>
      <c r="CF54">
        <f>IF('2NDGR'!BR62=0,"",'2NDGR'!BT62)</f>
        <v>2.5</v>
      </c>
      <c r="CG54" t="str">
        <f>IF('2NDGR'!BR62=0,"",'2NDGR'!BU62)</f>
        <v>B</v>
      </c>
      <c r="CH54">
        <f>IF('2NDGR'!BR62=0,"",'2NDGR'!BV62)</f>
        <v>2.8</v>
      </c>
      <c r="CI54">
        <f>IF('2NDGR'!BW62=0, "", '2NDGR'!BW62)</f>
        <v>33</v>
      </c>
      <c r="CJ54" t="str">
        <f>IF('2NDGR'!BW62=0, "", '2NDGR'!BZ62)</f>
        <v>B</v>
      </c>
      <c r="CK54">
        <f>IF('2NDGR'!BW62=0, "", '2NDGR'!CA62)</f>
        <v>2.8</v>
      </c>
      <c r="CL54" t="str">
        <f t="shared" si="31"/>
        <v/>
      </c>
      <c r="CM54">
        <f t="shared" si="13"/>
        <v>208125</v>
      </c>
      <c r="CN54" t="str">
        <f t="shared" si="14"/>
        <v>GK</v>
      </c>
      <c r="CO54">
        <f>IF('2NDGR'!CB62=0,0,'2NDGR'!CB62)</f>
        <v>5</v>
      </c>
      <c r="CP54">
        <f>IF('2NDGR'!CB62=0, "", '2NDGR'!CC62)</f>
        <v>4</v>
      </c>
      <c r="CQ54">
        <f>IF('2NDGR'!CB62=0, "", '2NDGR'!CD62)</f>
        <v>2</v>
      </c>
      <c r="CR54" t="str">
        <f>IF('2NDGR'!CB62=0, "", '2NDGR'!CE62)</f>
        <v>A</v>
      </c>
      <c r="CS54">
        <f>IF('2NDGR'!CB62=0, "", '2NDGR'!CF62)</f>
        <v>3.6</v>
      </c>
      <c r="CT54">
        <f>IF('2NDGR'!CG62=0, 0, '2NDGR'!CG62)</f>
        <v>20</v>
      </c>
      <c r="CU54">
        <f>IF('2NDGR'!CG62=0, "", '2NDGR'!CH62)</f>
        <v>18</v>
      </c>
      <c r="CV54">
        <f>IF('2NDGR'!CG62=0, "", '2NDGR'!CI62)</f>
        <v>2</v>
      </c>
      <c r="CW54" t="str">
        <f>IF('2NDGR'!CG62=0, "", '2NDGR'!CJ62)</f>
        <v>A+</v>
      </c>
      <c r="CX54">
        <f>IF('2NDGR'!CG62=0, "", '2NDGR'!CK62)</f>
        <v>4</v>
      </c>
      <c r="CY54">
        <f>IF('2NDGR'!CL62=0, "", '2NDGR'!CL62)</f>
        <v>22</v>
      </c>
      <c r="CZ54" t="str">
        <f>IF('2NDGR'!CL62=0, "", '2NDGR'!CO62)</f>
        <v>A</v>
      </c>
      <c r="DA54">
        <f>IF('2NDGR'!CL62=0, "", '2NDGR'!CP62)</f>
        <v>3.6</v>
      </c>
      <c r="DB54" t="str">
        <f t="shared" si="32"/>
        <v/>
      </c>
      <c r="DC54">
        <f t="shared" si="16"/>
        <v>208130</v>
      </c>
      <c r="DD54" t="str">
        <f t="shared" si="17"/>
        <v>ORAL</v>
      </c>
      <c r="DE54">
        <f>IF('2NDGR'!CQ62=0,0,'2NDGR'!CQ62)</f>
        <v>5</v>
      </c>
      <c r="DF54">
        <f>IF('2NDGR'!CQ62=0,"", '2NDGR'!CR62)</f>
        <v>4</v>
      </c>
      <c r="DG54">
        <f>IF('2NDGR'!CQ62=0,"", '2NDGR'!CS62)</f>
        <v>2</v>
      </c>
      <c r="DH54" t="str">
        <f>IF('2NDGR'!CQ62=0,"", '2NDGR'!CT62)</f>
        <v>A</v>
      </c>
      <c r="DI54">
        <f>IF('2NDGR'!CQ62=0,"", '2NDGR'!CU62)</f>
        <v>3.6</v>
      </c>
      <c r="DJ54">
        <f>IF('2NDGR'!CV62=0,0, '2NDGR'!CV62)</f>
        <v>20</v>
      </c>
      <c r="DK54">
        <f>IF('2NDGR'!CV62=0, "", '2NDGR'!CW62)</f>
        <v>18</v>
      </c>
      <c r="DL54">
        <f>IF('2NDGR'!CV62=0, "", '2NDGR'!CX62)</f>
        <v>2</v>
      </c>
      <c r="DM54" t="str">
        <f>IF('2NDGR'!CV62=0, "", '2NDGR'!CY62)</f>
        <v>A+</v>
      </c>
      <c r="DN54">
        <f>IF('2NDGR'!CV62=0, "", '2NDGR'!CZ62)</f>
        <v>4</v>
      </c>
      <c r="DO54">
        <f>IF('2NDGR'!DA62=0,"", '2NDGR'!DA62)</f>
        <v>22</v>
      </c>
      <c r="DP54" t="str">
        <f>IF('2NDGR'!DA62=0,"", '2NDGR'!DD62)</f>
        <v>A</v>
      </c>
      <c r="DQ54">
        <f>IF('2NDGR'!DA62=0,"", '2NDGR'!DE62)</f>
        <v>3.6</v>
      </c>
      <c r="DR54" t="str">
        <f t="shared" si="33"/>
        <v/>
      </c>
      <c r="DS54">
        <f t="shared" si="19"/>
        <v>208135</v>
      </c>
      <c r="DT54" t="str">
        <f t="shared" si="26"/>
        <v>WORKSHEET</v>
      </c>
      <c r="DU54">
        <f>IF('2NDGR'!DF62=0,0, '2NDGR'!DF62)</f>
        <v>5</v>
      </c>
      <c r="DV54">
        <f>IF('2NDGR'!DF62=0,"", '2NDGR'!DG62)</f>
        <v>2</v>
      </c>
      <c r="DW54">
        <f>IF('2NDGR'!DF62=0,"",'2NDGR'!DH62)</f>
        <v>2</v>
      </c>
      <c r="DX54" t="str">
        <f>IF('2NDGR'!DF62=0,"",'2NDGR'!DI62)</f>
        <v>C</v>
      </c>
      <c r="DY54">
        <f>IF('2NDGR'!DF62=0,"",'2NDGR'!DJ62)</f>
        <v>2</v>
      </c>
      <c r="DZ54">
        <f>IF('2NDGR'!DK62=0,0, '2NDGR'!DK62)</f>
        <v>20</v>
      </c>
      <c r="EA54">
        <f>IF('2NDGR'!DK62=0,"", '2NDGR'!DL62)</f>
        <v>18</v>
      </c>
      <c r="EB54">
        <f>IF('2NDGR'!DK62=0,"", '2NDGR'!DM62)</f>
        <v>2</v>
      </c>
      <c r="EC54" t="str">
        <f>IF('2NDGR'!DK62=0,"", '2NDGR'!DN62)</f>
        <v>A+</v>
      </c>
      <c r="ED54">
        <f>IF('2NDGR'!DK62=0,"", '2NDGR'!DO62)</f>
        <v>4</v>
      </c>
      <c r="EE54">
        <f>IF('2NDGR'!DP62=0,"", '2NDGR'!DP62)</f>
        <v>20</v>
      </c>
      <c r="EF54" t="str">
        <f>IF('2NDGR'!DP62=0,"", '2NDGR'!DS62)</f>
        <v>A</v>
      </c>
      <c r="EG54">
        <f>IF('2NDGR'!DP62=0,"", '2NDGR'!DT62)</f>
        <v>3.6</v>
      </c>
      <c r="EH54" t="str">
        <f t="shared" si="34"/>
        <v/>
      </c>
      <c r="EI54" s="17">
        <f>'1STML'!AK62</f>
        <v>1795</v>
      </c>
      <c r="EJ54" s="17">
        <f>'1STML'!AL62</f>
        <v>276.14999999999998</v>
      </c>
      <c r="EK54" s="17" t="str">
        <f>'1STML'!AM62</f>
        <v>PASS</v>
      </c>
      <c r="EL54">
        <f>'1STML'!AN62</f>
        <v>7</v>
      </c>
      <c r="EM54" s="17">
        <f>'2NDGR'!DY62</f>
        <v>3.06</v>
      </c>
      <c r="EN54">
        <f>'2NDGR'!EA62</f>
        <v>6</v>
      </c>
      <c r="EO54">
        <f>'2NDGR'!EB62</f>
        <v>67</v>
      </c>
      <c r="EP54" t="str">
        <f t="shared" si="21"/>
        <v>GOOD</v>
      </c>
      <c r="EQ54" t="str">
        <f t="shared" si="22"/>
        <v>60-69</v>
      </c>
    </row>
    <row r="55" spans="1:147">
      <c r="A55">
        <f>'1ST'!A64</f>
        <v>54</v>
      </c>
      <c r="B55" t="str">
        <f>'1ST'!B64</f>
        <v>ST0790106</v>
      </c>
      <c r="C55">
        <f>'1ST'!C64</f>
        <v>200325</v>
      </c>
      <c r="D55" t="str">
        <f>'1ST'!D64</f>
        <v>SOPHIYA SHRESTHA</v>
      </c>
      <c r="E55">
        <f>SUB!$B$4</f>
        <v>35</v>
      </c>
      <c r="F55" t="str">
        <f>SUB!$B$5</f>
        <v>KG</v>
      </c>
      <c r="G55" s="24" t="str">
        <f t="shared" si="0"/>
        <v>SAGARMATHA</v>
      </c>
      <c r="H55" t="str">
        <f>SUB!$D$3</f>
        <v>SECOND TERMINAL EXAMINATION 2080</v>
      </c>
      <c r="I55" t="str">
        <f>STD!F56</f>
        <v>ENGLISH MEDIUM</v>
      </c>
      <c r="J55" s="7">
        <f>STD!R56</f>
        <v>0</v>
      </c>
      <c r="K55">
        <f t="shared" si="23"/>
        <v>208101</v>
      </c>
      <c r="L55" t="str">
        <f t="shared" si="24"/>
        <v>COMP. ENGLISH</v>
      </c>
      <c r="M55">
        <f>IF('2NDGR'!E63=0,0,'2NDGR'!E63)</f>
        <v>10</v>
      </c>
      <c r="N55">
        <f>IF('2NDGR'!E63=0,"",'2NDGR'!F63)</f>
        <v>6</v>
      </c>
      <c r="O55">
        <f>IF('2NDGR'!E63=0,"",'2NDGR'!G63)</f>
        <v>2.5</v>
      </c>
      <c r="P55" t="str">
        <f>IF('2NDGR'!E63=0,"",'2NDGR'!H63)</f>
        <v>B</v>
      </c>
      <c r="Q55">
        <f>IF('2NDGR'!E63=0,"",'2NDGR'!I63)</f>
        <v>2.8</v>
      </c>
      <c r="R55">
        <f>IF('2NDGR'!J63=0,0,'2NDGR'!J63)</f>
        <v>40</v>
      </c>
      <c r="S55">
        <f>IF('2NDGR'!J63=0,"",'2NDGR'!K63)</f>
        <v>23</v>
      </c>
      <c r="T55">
        <f>IF('2NDGR'!J63=0,"",'2NDGR'!L63)</f>
        <v>2.5</v>
      </c>
      <c r="U55" t="str">
        <f>IF('2NDGR'!J63=0,"",'2NDGR'!M63)</f>
        <v>C+</v>
      </c>
      <c r="V55">
        <f>IF('2NDGR'!J63=0,"",'2NDGR'!N63)</f>
        <v>2.4</v>
      </c>
      <c r="W55">
        <f>IF('2NDGR'!O63=0,"",'2NDGR'!O63)</f>
        <v>29</v>
      </c>
      <c r="X55" t="str">
        <f>IF('2NDGR'!O63=0,"",'2NDGR'!R63)</f>
        <v>C+</v>
      </c>
      <c r="Y55">
        <f>IF('2NDGR'!O63=0,"",'2NDGR'!S63)</f>
        <v>2.4</v>
      </c>
      <c r="Z55" t="str">
        <f t="shared" si="27"/>
        <v/>
      </c>
      <c r="AA55">
        <f t="shared" si="1"/>
        <v>208105</v>
      </c>
      <c r="AB55" t="str">
        <f t="shared" si="2"/>
        <v>COMP. NEPALI</v>
      </c>
      <c r="AC55">
        <f>IF('2NDGR'!T63=0,0,'2NDGR'!T63)</f>
        <v>10</v>
      </c>
      <c r="AD55">
        <f>IF('2NDGR'!T63=0,"",'2NDGR'!U63)</f>
        <v>6</v>
      </c>
      <c r="AE55">
        <f>IF('2NDGR'!T63=0,"",'2NDGR'!V63)</f>
        <v>2.5</v>
      </c>
      <c r="AF55" t="str">
        <f>IF('2NDGR'!T63=0,"",'2NDGR'!W63)</f>
        <v>B</v>
      </c>
      <c r="AG55">
        <f>IF('2NDGR'!T63=0,"",'2NDGR'!X63)</f>
        <v>2.8</v>
      </c>
      <c r="AH55">
        <f>IF('2NDGR'!Y63=0,0,'2NDGR'!Y63)</f>
        <v>40</v>
      </c>
      <c r="AI55">
        <f>IF('2NDGR'!Y63=0,"",'2NDGR'!Z63)</f>
        <v>24</v>
      </c>
      <c r="AJ55">
        <f>IF('2NDGR'!Y63=0,"",'2NDGR'!AA63)</f>
        <v>2.5</v>
      </c>
      <c r="AK55" t="str">
        <f>IF('2NDGR'!Y63=0,"",'2NDGR'!AB63)</f>
        <v>B</v>
      </c>
      <c r="AL55">
        <f>IF('2NDGR'!Y63=0,"",'2NDGR'!AC63)</f>
        <v>2.8</v>
      </c>
      <c r="AM55">
        <f>IF('2NDGR'!AD63=0,"",'2NDGR'!AD63)</f>
        <v>30</v>
      </c>
      <c r="AN55" t="str">
        <f>IF('2NDGR'!AD63=0,"",'2NDGR'!AG63)</f>
        <v>B</v>
      </c>
      <c r="AO55">
        <f>IF('2NDGR'!AD63=0,"",'2NDGR'!AH63)</f>
        <v>2.8</v>
      </c>
      <c r="AP55" t="str">
        <f t="shared" si="28"/>
        <v/>
      </c>
      <c r="AQ55">
        <f t="shared" si="4"/>
        <v>208110</v>
      </c>
      <c r="AR55" t="str">
        <f t="shared" si="5"/>
        <v>COMP. MATHEMATICS</v>
      </c>
      <c r="AS55">
        <f>IF('2NDGR'!AI63=0,0,'2NDGR'!AI63)</f>
        <v>10</v>
      </c>
      <c r="AT55">
        <f>IF('2NDGR'!AI63=0,"",'2NDGR'!AJ63)</f>
        <v>7</v>
      </c>
      <c r="AU55">
        <f>IF('2NDGR'!AI63=0,"",'2NDGR'!AK63)</f>
        <v>2.5</v>
      </c>
      <c r="AV55" t="str">
        <f>IF('2NDGR'!AI63=0,"",'2NDGR'!AL63)</f>
        <v>B+</v>
      </c>
      <c r="AW55">
        <f>IF('2NDGR'!AI63=0,"",'2NDGR'!AM63)</f>
        <v>3.2</v>
      </c>
      <c r="AX55">
        <f>IF('2NDGR'!AN63=0,0,'2NDGR'!AN63)</f>
        <v>40</v>
      </c>
      <c r="AY55">
        <f>IF('2NDGR'!AN63=0,"",'2NDGR'!AO63)</f>
        <v>24</v>
      </c>
      <c r="AZ55">
        <f>IF('2NDGR'!AN63=0,"",'2NDGR'!AP63)</f>
        <v>2.5</v>
      </c>
      <c r="BA55" t="str">
        <f>IF('2NDGR'!AN63=0,"",'2NDGR'!AQ63)</f>
        <v>B</v>
      </c>
      <c r="BB55">
        <f>IF('2NDGR'!AN63=0,"",'2NDGR'!AR63)</f>
        <v>2.8</v>
      </c>
      <c r="BC55">
        <f>IF('2NDGR'!AS63=0,"",'2NDGR'!AS63)</f>
        <v>31</v>
      </c>
      <c r="BD55" t="str">
        <f>IF('2NDGR'!AS63=0,"",'2NDGR'!AV63)</f>
        <v>B</v>
      </c>
      <c r="BE55">
        <f>IF('2NDGR'!AS63=0,"",'2NDGR'!AW63)</f>
        <v>2.8</v>
      </c>
      <c r="BF55" t="str">
        <f t="shared" si="29"/>
        <v/>
      </c>
      <c r="BG55">
        <f t="shared" si="7"/>
        <v>208115</v>
      </c>
      <c r="BH55" t="str">
        <f t="shared" si="8"/>
        <v>SCIENCE AND TECHNOLOGY</v>
      </c>
      <c r="BI55">
        <f>IF('2NDGR'!AX63=0,0,'2NDGR'!AX63)</f>
        <v>10</v>
      </c>
      <c r="BJ55">
        <f>IF('2NDGR'!AX63=0,"",'2NDGR'!AY63)</f>
        <v>5</v>
      </c>
      <c r="BK55">
        <f>IF('2NDGR'!AX63=0,"",'2NDGR'!AZ63)</f>
        <v>2.5</v>
      </c>
      <c r="BL55" t="str">
        <f>IF('2NDGR'!AX63=0,"",'2NDGR'!BA63)</f>
        <v>C+</v>
      </c>
      <c r="BM55">
        <f>IF('2NDGR'!AX63=0,"",'2NDGR'!BB63)</f>
        <v>2.4</v>
      </c>
      <c r="BN55">
        <f>IF('2NDGR'!BC63=0,0,'2NDGR'!BC63)</f>
        <v>40</v>
      </c>
      <c r="BO55">
        <f>IF('2NDGR'!BC63=0,"",'2NDGR'!BD63)</f>
        <v>22</v>
      </c>
      <c r="BP55">
        <f>IF('2NDGR'!BC63=0,"",'2NDGR'!BE63)</f>
        <v>2.5</v>
      </c>
      <c r="BQ55" t="str">
        <f>IF('2NDGR'!BC63=0,"",'2NDGR'!BF63)</f>
        <v>C+</v>
      </c>
      <c r="BR55">
        <f>IF('2NDGR'!BC63=0,"",'2NDGR'!BG63)</f>
        <v>2.4</v>
      </c>
      <c r="BS55">
        <f>IF('2NDGR'!BH63=0,"",'2NDGR'!BH63)</f>
        <v>27</v>
      </c>
      <c r="BT55" t="str">
        <f>IF('2NDGR'!BH63=0,"",'2NDGR'!BK63)</f>
        <v>C+</v>
      </c>
      <c r="BU55">
        <f>IF('2NDGR'!BH63=0,"",'2NDGR'!BL63)</f>
        <v>2.4</v>
      </c>
      <c r="BV55" t="str">
        <f t="shared" si="30"/>
        <v/>
      </c>
      <c r="BW55">
        <f t="shared" si="10"/>
        <v>208120</v>
      </c>
      <c r="BX55" t="str">
        <f t="shared" si="11"/>
        <v>SOCIAL STUDIES</v>
      </c>
      <c r="BY55">
        <f>IF('2NDGR'!BM63=0,0,'2NDGR'!BM63)</f>
        <v>10</v>
      </c>
      <c r="BZ55">
        <f>IF('2NDGR'!BM63=0,"",'2NDGR'!BN63)</f>
        <v>9</v>
      </c>
      <c r="CA55">
        <f>IF('2NDGR'!BM63=0,"",'2NDGR'!BO63)</f>
        <v>2.5</v>
      </c>
      <c r="CB55" t="str">
        <f>IF('2NDGR'!BM63=0,"",'2NDGR'!BP63)</f>
        <v>A+</v>
      </c>
      <c r="CC55">
        <f>IF('2NDGR'!BM63=0,"",'2NDGR'!BQ63)</f>
        <v>4</v>
      </c>
      <c r="CD55">
        <f>IF('2NDGR'!BR63=0,0,'2NDGR'!BR63)</f>
        <v>40</v>
      </c>
      <c r="CE55">
        <f>IF('2NDGR'!BR63=0,"",'2NDGR'!BS63)</f>
        <v>24</v>
      </c>
      <c r="CF55">
        <f>IF('2NDGR'!BR63=0,"",'2NDGR'!BT63)</f>
        <v>2.5</v>
      </c>
      <c r="CG55" t="str">
        <f>IF('2NDGR'!BR63=0,"",'2NDGR'!BU63)</f>
        <v>B</v>
      </c>
      <c r="CH55">
        <f>IF('2NDGR'!BR63=0,"",'2NDGR'!BV63)</f>
        <v>2.8</v>
      </c>
      <c r="CI55">
        <f>IF('2NDGR'!BW63=0, "", '2NDGR'!BW63)</f>
        <v>33</v>
      </c>
      <c r="CJ55" t="str">
        <f>IF('2NDGR'!BW63=0, "", '2NDGR'!BZ63)</f>
        <v>B</v>
      </c>
      <c r="CK55">
        <f>IF('2NDGR'!BW63=0, "", '2NDGR'!CA63)</f>
        <v>2.8</v>
      </c>
      <c r="CL55" t="str">
        <f t="shared" si="31"/>
        <v/>
      </c>
      <c r="CM55">
        <f t="shared" si="13"/>
        <v>208125</v>
      </c>
      <c r="CN55" t="str">
        <f t="shared" si="14"/>
        <v>GK</v>
      </c>
      <c r="CO55">
        <f>IF('2NDGR'!CB63=0,0,'2NDGR'!CB63)</f>
        <v>5</v>
      </c>
      <c r="CP55">
        <f>IF('2NDGR'!CB63=0, "", '2NDGR'!CC63)</f>
        <v>4</v>
      </c>
      <c r="CQ55">
        <f>IF('2NDGR'!CB63=0, "", '2NDGR'!CD63)</f>
        <v>2</v>
      </c>
      <c r="CR55" t="str">
        <f>IF('2NDGR'!CB63=0, "", '2NDGR'!CE63)</f>
        <v>A</v>
      </c>
      <c r="CS55">
        <f>IF('2NDGR'!CB63=0, "", '2NDGR'!CF63)</f>
        <v>3.6</v>
      </c>
      <c r="CT55">
        <f>IF('2NDGR'!CG63=0, 0, '2NDGR'!CG63)</f>
        <v>20</v>
      </c>
      <c r="CU55">
        <f>IF('2NDGR'!CG63=0, "", '2NDGR'!CH63)</f>
        <v>18</v>
      </c>
      <c r="CV55">
        <f>IF('2NDGR'!CG63=0, "", '2NDGR'!CI63)</f>
        <v>2</v>
      </c>
      <c r="CW55" t="str">
        <f>IF('2NDGR'!CG63=0, "", '2NDGR'!CJ63)</f>
        <v>A+</v>
      </c>
      <c r="CX55">
        <f>IF('2NDGR'!CG63=0, "", '2NDGR'!CK63)</f>
        <v>4</v>
      </c>
      <c r="CY55">
        <f>IF('2NDGR'!CL63=0, "", '2NDGR'!CL63)</f>
        <v>22</v>
      </c>
      <c r="CZ55" t="str">
        <f>IF('2NDGR'!CL63=0, "", '2NDGR'!CO63)</f>
        <v>A</v>
      </c>
      <c r="DA55">
        <f>IF('2NDGR'!CL63=0, "", '2NDGR'!CP63)</f>
        <v>3.6</v>
      </c>
      <c r="DB55" t="str">
        <f t="shared" si="32"/>
        <v/>
      </c>
      <c r="DC55">
        <f t="shared" si="16"/>
        <v>208130</v>
      </c>
      <c r="DD55" t="str">
        <f t="shared" si="17"/>
        <v>ORAL</v>
      </c>
      <c r="DE55">
        <f>IF('2NDGR'!CQ63=0,0,'2NDGR'!CQ63)</f>
        <v>5</v>
      </c>
      <c r="DF55">
        <f>IF('2NDGR'!CQ63=0,"", '2NDGR'!CR63)</f>
        <v>4</v>
      </c>
      <c r="DG55">
        <f>IF('2NDGR'!CQ63=0,"", '2NDGR'!CS63)</f>
        <v>2</v>
      </c>
      <c r="DH55" t="str">
        <f>IF('2NDGR'!CQ63=0,"", '2NDGR'!CT63)</f>
        <v>A</v>
      </c>
      <c r="DI55">
        <f>IF('2NDGR'!CQ63=0,"", '2NDGR'!CU63)</f>
        <v>3.6</v>
      </c>
      <c r="DJ55">
        <f>IF('2NDGR'!CV63=0,0, '2NDGR'!CV63)</f>
        <v>20</v>
      </c>
      <c r="DK55">
        <f>IF('2NDGR'!CV63=0, "", '2NDGR'!CW63)</f>
        <v>18</v>
      </c>
      <c r="DL55">
        <f>IF('2NDGR'!CV63=0, "", '2NDGR'!CX63)</f>
        <v>2</v>
      </c>
      <c r="DM55" t="str">
        <f>IF('2NDGR'!CV63=0, "", '2NDGR'!CY63)</f>
        <v>A+</v>
      </c>
      <c r="DN55">
        <f>IF('2NDGR'!CV63=0, "", '2NDGR'!CZ63)</f>
        <v>4</v>
      </c>
      <c r="DO55">
        <f>IF('2NDGR'!DA63=0,"", '2NDGR'!DA63)</f>
        <v>22</v>
      </c>
      <c r="DP55" t="str">
        <f>IF('2NDGR'!DA63=0,"", '2NDGR'!DD63)</f>
        <v>A</v>
      </c>
      <c r="DQ55">
        <f>IF('2NDGR'!DA63=0,"", '2NDGR'!DE63)</f>
        <v>3.6</v>
      </c>
      <c r="DR55" t="str">
        <f t="shared" si="33"/>
        <v/>
      </c>
      <c r="DS55">
        <f t="shared" si="19"/>
        <v>208135</v>
      </c>
      <c r="DT55" t="str">
        <f t="shared" si="26"/>
        <v>WORKSHEET</v>
      </c>
      <c r="DU55">
        <f>IF('2NDGR'!DF63=0,0, '2NDGR'!DF63)</f>
        <v>5</v>
      </c>
      <c r="DV55">
        <f>IF('2NDGR'!DF63=0,"", '2NDGR'!DG63)</f>
        <v>2</v>
      </c>
      <c r="DW55">
        <f>IF('2NDGR'!DF63=0,"",'2NDGR'!DH63)</f>
        <v>2</v>
      </c>
      <c r="DX55" t="str">
        <f>IF('2NDGR'!DF63=0,"",'2NDGR'!DI63)</f>
        <v>C</v>
      </c>
      <c r="DY55">
        <f>IF('2NDGR'!DF63=0,"",'2NDGR'!DJ63)</f>
        <v>2</v>
      </c>
      <c r="DZ55">
        <f>IF('2NDGR'!DK63=0,0, '2NDGR'!DK63)</f>
        <v>20</v>
      </c>
      <c r="EA55">
        <f>IF('2NDGR'!DK63=0,"", '2NDGR'!DL63)</f>
        <v>18</v>
      </c>
      <c r="EB55">
        <f>IF('2NDGR'!DK63=0,"", '2NDGR'!DM63)</f>
        <v>2</v>
      </c>
      <c r="EC55" t="str">
        <f>IF('2NDGR'!DK63=0,"", '2NDGR'!DN63)</f>
        <v>A+</v>
      </c>
      <c r="ED55">
        <f>IF('2NDGR'!DK63=0,"", '2NDGR'!DO63)</f>
        <v>4</v>
      </c>
      <c r="EE55">
        <f>IF('2NDGR'!DP63=0,"", '2NDGR'!DP63)</f>
        <v>20</v>
      </c>
      <c r="EF55" t="str">
        <f>IF('2NDGR'!DP63=0,"", '2NDGR'!DS63)</f>
        <v>A</v>
      </c>
      <c r="EG55">
        <f>IF('2NDGR'!DP63=0,"", '2NDGR'!DT63)</f>
        <v>3.6</v>
      </c>
      <c r="EH55" t="str">
        <f t="shared" si="34"/>
        <v/>
      </c>
      <c r="EI55" s="17">
        <f>'1STML'!AK63</f>
        <v>1913</v>
      </c>
      <c r="EJ55" s="17">
        <f>'1STML'!AL63</f>
        <v>294.31</v>
      </c>
      <c r="EK55" s="17" t="str">
        <f>'1STML'!AM63</f>
        <v>PASS</v>
      </c>
      <c r="EL55">
        <f>'1STML'!AN63</f>
        <v>2</v>
      </c>
      <c r="EM55" s="17">
        <f>'2NDGR'!DY63</f>
        <v>3.06</v>
      </c>
      <c r="EN55">
        <f>'2NDGR'!EA63</f>
        <v>6</v>
      </c>
      <c r="EO55">
        <f>'2NDGR'!EB63</f>
        <v>68</v>
      </c>
      <c r="EP55" t="str">
        <f t="shared" si="21"/>
        <v>GOOD</v>
      </c>
      <c r="EQ55" t="str">
        <f t="shared" si="22"/>
        <v>60-69</v>
      </c>
    </row>
    <row r="56" spans="1:147">
      <c r="A56">
        <f>'1ST'!A65</f>
        <v>55</v>
      </c>
      <c r="B56" t="str">
        <f>'1ST'!B65</f>
        <v>ST0790117</v>
      </c>
      <c r="C56">
        <f>'1ST'!C65</f>
        <v>200326</v>
      </c>
      <c r="D56" t="str">
        <f>'1ST'!D65</f>
        <v>SRISHTI MAGAR</v>
      </c>
      <c r="E56">
        <f>SUB!$B$4</f>
        <v>35</v>
      </c>
      <c r="F56" t="str">
        <f>SUB!$B$5</f>
        <v>KG</v>
      </c>
      <c r="G56" s="24" t="str">
        <f t="shared" si="0"/>
        <v>SAGARMATHA</v>
      </c>
      <c r="H56" t="str">
        <f>SUB!$D$3</f>
        <v>SECOND TERMINAL EXAMINATION 2080</v>
      </c>
      <c r="I56" t="str">
        <f>STD!F57</f>
        <v>ENGLISH MEDIUM</v>
      </c>
      <c r="J56" s="7">
        <f>STD!R57</f>
        <v>0</v>
      </c>
      <c r="K56">
        <f t="shared" si="23"/>
        <v>208101</v>
      </c>
      <c r="L56" t="str">
        <f t="shared" si="24"/>
        <v>COMP. ENGLISH</v>
      </c>
      <c r="M56">
        <f>IF('2NDGR'!E64=0,0,'2NDGR'!E64)</f>
        <v>10</v>
      </c>
      <c r="N56">
        <f>IF('2NDGR'!E64=0,"",'2NDGR'!F64)</f>
        <v>6</v>
      </c>
      <c r="O56">
        <f>IF('2NDGR'!E64=0,"",'2NDGR'!G64)</f>
        <v>2.5</v>
      </c>
      <c r="P56" t="str">
        <f>IF('2NDGR'!E64=0,"",'2NDGR'!H64)</f>
        <v>B</v>
      </c>
      <c r="Q56">
        <f>IF('2NDGR'!E64=0,"",'2NDGR'!I64)</f>
        <v>2.8</v>
      </c>
      <c r="R56">
        <f>IF('2NDGR'!J64=0,0,'2NDGR'!J64)</f>
        <v>40</v>
      </c>
      <c r="S56">
        <f>IF('2NDGR'!J64=0,"",'2NDGR'!K64)</f>
        <v>23</v>
      </c>
      <c r="T56">
        <f>IF('2NDGR'!J64=0,"",'2NDGR'!L64)</f>
        <v>2.5</v>
      </c>
      <c r="U56" t="str">
        <f>IF('2NDGR'!J64=0,"",'2NDGR'!M64)</f>
        <v>C+</v>
      </c>
      <c r="V56">
        <f>IF('2NDGR'!J64=0,"",'2NDGR'!N64)</f>
        <v>2.4</v>
      </c>
      <c r="W56">
        <f>IF('2NDGR'!O64=0,"",'2NDGR'!O64)</f>
        <v>29</v>
      </c>
      <c r="X56" t="str">
        <f>IF('2NDGR'!O64=0,"",'2NDGR'!R64)</f>
        <v>C+</v>
      </c>
      <c r="Y56">
        <f>IF('2NDGR'!O64=0,"",'2NDGR'!S64)</f>
        <v>2.4</v>
      </c>
      <c r="Z56" t="str">
        <f t="shared" si="27"/>
        <v/>
      </c>
      <c r="AA56">
        <f t="shared" si="1"/>
        <v>208105</v>
      </c>
      <c r="AB56" t="str">
        <f t="shared" si="2"/>
        <v>COMP. NEPALI</v>
      </c>
      <c r="AC56">
        <f>IF('2NDGR'!T64=0,0,'2NDGR'!T64)</f>
        <v>10</v>
      </c>
      <c r="AD56">
        <f>IF('2NDGR'!T64=0,"",'2NDGR'!U64)</f>
        <v>6</v>
      </c>
      <c r="AE56">
        <f>IF('2NDGR'!T64=0,"",'2NDGR'!V64)</f>
        <v>2.5</v>
      </c>
      <c r="AF56" t="str">
        <f>IF('2NDGR'!T64=0,"",'2NDGR'!W64)</f>
        <v>B</v>
      </c>
      <c r="AG56">
        <f>IF('2NDGR'!T64=0,"",'2NDGR'!X64)</f>
        <v>2.8</v>
      </c>
      <c r="AH56">
        <f>IF('2NDGR'!Y64=0,0,'2NDGR'!Y64)</f>
        <v>40</v>
      </c>
      <c r="AI56">
        <f>IF('2NDGR'!Y64=0,"",'2NDGR'!Z64)</f>
        <v>24</v>
      </c>
      <c r="AJ56">
        <f>IF('2NDGR'!Y64=0,"",'2NDGR'!AA64)</f>
        <v>2.5</v>
      </c>
      <c r="AK56" t="str">
        <f>IF('2NDGR'!Y64=0,"",'2NDGR'!AB64)</f>
        <v>B</v>
      </c>
      <c r="AL56">
        <f>IF('2NDGR'!Y64=0,"",'2NDGR'!AC64)</f>
        <v>2.8</v>
      </c>
      <c r="AM56">
        <f>IF('2NDGR'!AD64=0,"",'2NDGR'!AD64)</f>
        <v>30</v>
      </c>
      <c r="AN56" t="str">
        <f>IF('2NDGR'!AD64=0,"",'2NDGR'!AG64)</f>
        <v>B</v>
      </c>
      <c r="AO56">
        <f>IF('2NDGR'!AD64=0,"",'2NDGR'!AH64)</f>
        <v>2.8</v>
      </c>
      <c r="AP56" t="str">
        <f t="shared" si="28"/>
        <v/>
      </c>
      <c r="AQ56">
        <f t="shared" si="4"/>
        <v>208110</v>
      </c>
      <c r="AR56" t="str">
        <f t="shared" si="5"/>
        <v>COMP. MATHEMATICS</v>
      </c>
      <c r="AS56">
        <f>IF('2NDGR'!AI64=0,0,'2NDGR'!AI64)</f>
        <v>10</v>
      </c>
      <c r="AT56">
        <f>IF('2NDGR'!AI64=0,"",'2NDGR'!AJ64)</f>
        <v>7</v>
      </c>
      <c r="AU56">
        <f>IF('2NDGR'!AI64=0,"",'2NDGR'!AK64)</f>
        <v>2.5</v>
      </c>
      <c r="AV56" t="str">
        <f>IF('2NDGR'!AI64=0,"",'2NDGR'!AL64)</f>
        <v>B+</v>
      </c>
      <c r="AW56">
        <f>IF('2NDGR'!AI64=0,"",'2NDGR'!AM64)</f>
        <v>3.2</v>
      </c>
      <c r="AX56">
        <f>IF('2NDGR'!AN64=0,0,'2NDGR'!AN64)</f>
        <v>40</v>
      </c>
      <c r="AY56">
        <f>IF('2NDGR'!AN64=0,"",'2NDGR'!AO64)</f>
        <v>24</v>
      </c>
      <c r="AZ56">
        <f>IF('2NDGR'!AN64=0,"",'2NDGR'!AP64)</f>
        <v>2.5</v>
      </c>
      <c r="BA56" t="str">
        <f>IF('2NDGR'!AN64=0,"",'2NDGR'!AQ64)</f>
        <v>B</v>
      </c>
      <c r="BB56">
        <f>IF('2NDGR'!AN64=0,"",'2NDGR'!AR64)</f>
        <v>2.8</v>
      </c>
      <c r="BC56">
        <f>IF('2NDGR'!AS64=0,"",'2NDGR'!AS64)</f>
        <v>31</v>
      </c>
      <c r="BD56" t="str">
        <f>IF('2NDGR'!AS64=0,"",'2NDGR'!AV64)</f>
        <v>B</v>
      </c>
      <c r="BE56">
        <f>IF('2NDGR'!AS64=0,"",'2NDGR'!AW64)</f>
        <v>2.8</v>
      </c>
      <c r="BF56" t="str">
        <f t="shared" si="29"/>
        <v/>
      </c>
      <c r="BG56">
        <f t="shared" si="7"/>
        <v>208115</v>
      </c>
      <c r="BH56" t="str">
        <f t="shared" si="8"/>
        <v>SCIENCE AND TECHNOLOGY</v>
      </c>
      <c r="BI56">
        <f>IF('2NDGR'!AX64=0,0,'2NDGR'!AX64)</f>
        <v>10</v>
      </c>
      <c r="BJ56">
        <f>IF('2NDGR'!AX64=0,"",'2NDGR'!AY64)</f>
        <v>5</v>
      </c>
      <c r="BK56">
        <f>IF('2NDGR'!AX64=0,"",'2NDGR'!AZ64)</f>
        <v>2.5</v>
      </c>
      <c r="BL56" t="str">
        <f>IF('2NDGR'!AX64=0,"",'2NDGR'!BA64)</f>
        <v>C+</v>
      </c>
      <c r="BM56">
        <f>IF('2NDGR'!AX64=0,"",'2NDGR'!BB64)</f>
        <v>2.4</v>
      </c>
      <c r="BN56">
        <f>IF('2NDGR'!BC64=0,0,'2NDGR'!BC64)</f>
        <v>40</v>
      </c>
      <c r="BO56">
        <f>IF('2NDGR'!BC64=0,"",'2NDGR'!BD64)</f>
        <v>22</v>
      </c>
      <c r="BP56">
        <f>IF('2NDGR'!BC64=0,"",'2NDGR'!BE64)</f>
        <v>2.5</v>
      </c>
      <c r="BQ56" t="str">
        <f>IF('2NDGR'!BC64=0,"",'2NDGR'!BF64)</f>
        <v>C+</v>
      </c>
      <c r="BR56">
        <f>IF('2NDGR'!BC64=0,"",'2NDGR'!BG64)</f>
        <v>2.4</v>
      </c>
      <c r="BS56">
        <f>IF('2NDGR'!BH64=0,"",'2NDGR'!BH64)</f>
        <v>27</v>
      </c>
      <c r="BT56" t="str">
        <f>IF('2NDGR'!BH64=0,"",'2NDGR'!BK64)</f>
        <v>C+</v>
      </c>
      <c r="BU56">
        <f>IF('2NDGR'!BH64=0,"",'2NDGR'!BL64)</f>
        <v>2.4</v>
      </c>
      <c r="BV56" t="str">
        <f t="shared" si="30"/>
        <v/>
      </c>
      <c r="BW56">
        <f t="shared" si="10"/>
        <v>208120</v>
      </c>
      <c r="BX56" t="str">
        <f t="shared" si="11"/>
        <v>SOCIAL STUDIES</v>
      </c>
      <c r="BY56">
        <f>IF('2NDGR'!BM64=0,0,'2NDGR'!BM64)</f>
        <v>10</v>
      </c>
      <c r="BZ56">
        <f>IF('2NDGR'!BM64=0,"",'2NDGR'!BN64)</f>
        <v>9</v>
      </c>
      <c r="CA56">
        <f>IF('2NDGR'!BM64=0,"",'2NDGR'!BO64)</f>
        <v>2.5</v>
      </c>
      <c r="CB56" t="str">
        <f>IF('2NDGR'!BM64=0,"",'2NDGR'!BP64)</f>
        <v>A+</v>
      </c>
      <c r="CC56">
        <f>IF('2NDGR'!BM64=0,"",'2NDGR'!BQ64)</f>
        <v>4</v>
      </c>
      <c r="CD56">
        <f>IF('2NDGR'!BR64=0,0,'2NDGR'!BR64)</f>
        <v>40</v>
      </c>
      <c r="CE56">
        <f>IF('2NDGR'!BR64=0,"",'2NDGR'!BS64)</f>
        <v>24</v>
      </c>
      <c r="CF56">
        <f>IF('2NDGR'!BR64=0,"",'2NDGR'!BT64)</f>
        <v>2.5</v>
      </c>
      <c r="CG56" t="str">
        <f>IF('2NDGR'!BR64=0,"",'2NDGR'!BU64)</f>
        <v>B</v>
      </c>
      <c r="CH56">
        <f>IF('2NDGR'!BR64=0,"",'2NDGR'!BV64)</f>
        <v>2.8</v>
      </c>
      <c r="CI56">
        <f>IF('2NDGR'!BW64=0, "", '2NDGR'!BW64)</f>
        <v>33</v>
      </c>
      <c r="CJ56" t="str">
        <f>IF('2NDGR'!BW64=0, "", '2NDGR'!BZ64)</f>
        <v>B</v>
      </c>
      <c r="CK56">
        <f>IF('2NDGR'!BW64=0, "", '2NDGR'!CA64)</f>
        <v>2.8</v>
      </c>
      <c r="CL56" t="str">
        <f t="shared" si="31"/>
        <v/>
      </c>
      <c r="CM56">
        <f t="shared" si="13"/>
        <v>208125</v>
      </c>
      <c r="CN56" t="str">
        <f t="shared" si="14"/>
        <v>GK</v>
      </c>
      <c r="CO56">
        <f>IF('2NDGR'!CB64=0,0,'2NDGR'!CB64)</f>
        <v>5</v>
      </c>
      <c r="CP56">
        <f>IF('2NDGR'!CB64=0, "", '2NDGR'!CC64)</f>
        <v>4</v>
      </c>
      <c r="CQ56">
        <f>IF('2NDGR'!CB64=0, "", '2NDGR'!CD64)</f>
        <v>2</v>
      </c>
      <c r="CR56" t="str">
        <f>IF('2NDGR'!CB64=0, "", '2NDGR'!CE64)</f>
        <v>A</v>
      </c>
      <c r="CS56">
        <f>IF('2NDGR'!CB64=0, "", '2NDGR'!CF64)</f>
        <v>3.6</v>
      </c>
      <c r="CT56">
        <f>IF('2NDGR'!CG64=0, 0, '2NDGR'!CG64)</f>
        <v>20</v>
      </c>
      <c r="CU56">
        <f>IF('2NDGR'!CG64=0, "", '2NDGR'!CH64)</f>
        <v>18</v>
      </c>
      <c r="CV56">
        <f>IF('2NDGR'!CG64=0, "", '2NDGR'!CI64)</f>
        <v>2</v>
      </c>
      <c r="CW56" t="str">
        <f>IF('2NDGR'!CG64=0, "", '2NDGR'!CJ64)</f>
        <v>A+</v>
      </c>
      <c r="CX56">
        <f>IF('2NDGR'!CG64=0, "", '2NDGR'!CK64)</f>
        <v>4</v>
      </c>
      <c r="CY56">
        <f>IF('2NDGR'!CL64=0, "", '2NDGR'!CL64)</f>
        <v>22</v>
      </c>
      <c r="CZ56" t="str">
        <f>IF('2NDGR'!CL64=0, "", '2NDGR'!CO64)</f>
        <v>A</v>
      </c>
      <c r="DA56">
        <f>IF('2NDGR'!CL64=0, "", '2NDGR'!CP64)</f>
        <v>3.6</v>
      </c>
      <c r="DB56" t="str">
        <f t="shared" si="32"/>
        <v/>
      </c>
      <c r="DC56">
        <f t="shared" si="16"/>
        <v>208130</v>
      </c>
      <c r="DD56" t="str">
        <f t="shared" si="17"/>
        <v>ORAL</v>
      </c>
      <c r="DE56">
        <f>IF('2NDGR'!CQ64=0,0,'2NDGR'!CQ64)</f>
        <v>5</v>
      </c>
      <c r="DF56">
        <f>IF('2NDGR'!CQ64=0,"", '2NDGR'!CR64)</f>
        <v>4</v>
      </c>
      <c r="DG56">
        <f>IF('2NDGR'!CQ64=0,"", '2NDGR'!CS64)</f>
        <v>2</v>
      </c>
      <c r="DH56" t="str">
        <f>IF('2NDGR'!CQ64=0,"", '2NDGR'!CT64)</f>
        <v>A</v>
      </c>
      <c r="DI56">
        <f>IF('2NDGR'!CQ64=0,"", '2NDGR'!CU64)</f>
        <v>3.6</v>
      </c>
      <c r="DJ56">
        <f>IF('2NDGR'!CV64=0,0, '2NDGR'!CV64)</f>
        <v>20</v>
      </c>
      <c r="DK56">
        <f>IF('2NDGR'!CV64=0, "", '2NDGR'!CW64)</f>
        <v>18</v>
      </c>
      <c r="DL56">
        <f>IF('2NDGR'!CV64=0, "", '2NDGR'!CX64)</f>
        <v>2</v>
      </c>
      <c r="DM56" t="str">
        <f>IF('2NDGR'!CV64=0, "", '2NDGR'!CY64)</f>
        <v>A+</v>
      </c>
      <c r="DN56">
        <f>IF('2NDGR'!CV64=0, "", '2NDGR'!CZ64)</f>
        <v>4</v>
      </c>
      <c r="DO56">
        <f>IF('2NDGR'!DA64=0,"", '2NDGR'!DA64)</f>
        <v>22</v>
      </c>
      <c r="DP56" t="str">
        <f>IF('2NDGR'!DA64=0,"", '2NDGR'!DD64)</f>
        <v>A</v>
      </c>
      <c r="DQ56">
        <f>IF('2NDGR'!DA64=0,"", '2NDGR'!DE64)</f>
        <v>3.6</v>
      </c>
      <c r="DR56" t="str">
        <f t="shared" si="33"/>
        <v/>
      </c>
      <c r="DS56">
        <f t="shared" si="19"/>
        <v>208135</v>
      </c>
      <c r="DT56" t="str">
        <f t="shared" si="26"/>
        <v>WORKSHEET</v>
      </c>
      <c r="DU56">
        <f>IF('2NDGR'!DF64=0,0, '2NDGR'!DF64)</f>
        <v>5</v>
      </c>
      <c r="DV56">
        <f>IF('2NDGR'!DF64=0,"", '2NDGR'!DG64)</f>
        <v>2</v>
      </c>
      <c r="DW56">
        <f>IF('2NDGR'!DF64=0,"",'2NDGR'!DH64)</f>
        <v>2</v>
      </c>
      <c r="DX56" t="str">
        <f>IF('2NDGR'!DF64=0,"",'2NDGR'!DI64)</f>
        <v>C</v>
      </c>
      <c r="DY56">
        <f>IF('2NDGR'!DF64=0,"",'2NDGR'!DJ64)</f>
        <v>2</v>
      </c>
      <c r="DZ56">
        <f>IF('2NDGR'!DK64=0,0, '2NDGR'!DK64)</f>
        <v>20</v>
      </c>
      <c r="EA56">
        <f>IF('2NDGR'!DK64=0,"", '2NDGR'!DL64)</f>
        <v>18</v>
      </c>
      <c r="EB56">
        <f>IF('2NDGR'!DK64=0,"", '2NDGR'!DM64)</f>
        <v>2</v>
      </c>
      <c r="EC56" t="str">
        <f>IF('2NDGR'!DK64=0,"", '2NDGR'!DN64)</f>
        <v>A+</v>
      </c>
      <c r="ED56">
        <f>IF('2NDGR'!DK64=0,"", '2NDGR'!DO64)</f>
        <v>4</v>
      </c>
      <c r="EE56">
        <f>IF('2NDGR'!DP64=0,"", '2NDGR'!DP64)</f>
        <v>20</v>
      </c>
      <c r="EF56" t="str">
        <f>IF('2NDGR'!DP64=0,"", '2NDGR'!DS64)</f>
        <v>A</v>
      </c>
      <c r="EG56">
        <f>IF('2NDGR'!DP64=0,"", '2NDGR'!DT64)</f>
        <v>3.6</v>
      </c>
      <c r="EH56" t="str">
        <f t="shared" si="34"/>
        <v/>
      </c>
      <c r="EI56" s="17">
        <f>'1STML'!AK64</f>
        <v>1774</v>
      </c>
      <c r="EJ56" s="17">
        <f>'1STML'!AL64</f>
        <v>272.92</v>
      </c>
      <c r="EK56" s="17" t="str">
        <f>'1STML'!AM64</f>
        <v>PASS</v>
      </c>
      <c r="EL56">
        <f>'1STML'!AN64</f>
        <v>10</v>
      </c>
      <c r="EM56" s="17">
        <f>'2NDGR'!DY64</f>
        <v>3.06</v>
      </c>
      <c r="EN56">
        <f>'2NDGR'!EA64</f>
        <v>6</v>
      </c>
      <c r="EO56">
        <f>'2NDGR'!EB64</f>
        <v>69</v>
      </c>
      <c r="EP56" t="str">
        <f t="shared" si="21"/>
        <v>GOOD</v>
      </c>
      <c r="EQ56" t="str">
        <f t="shared" si="22"/>
        <v>60-69</v>
      </c>
    </row>
    <row r="57" spans="1:147">
      <c r="A57">
        <f>'1ST'!A66</f>
        <v>56</v>
      </c>
      <c r="B57" t="str">
        <f>'1ST'!B66</f>
        <v>ST0800026</v>
      </c>
      <c r="C57">
        <f>'1ST'!C66</f>
        <v>200327</v>
      </c>
      <c r="D57" t="str">
        <f>'1ST'!D66</f>
        <v>UPENDRA BK</v>
      </c>
      <c r="E57">
        <f>SUB!$B$4</f>
        <v>35</v>
      </c>
      <c r="F57" t="str">
        <f>SUB!$B$5</f>
        <v>KG</v>
      </c>
      <c r="G57" s="24" t="str">
        <f t="shared" si="0"/>
        <v>SAGARMATHA</v>
      </c>
      <c r="H57" t="str">
        <f>SUB!$D$3</f>
        <v>SECOND TERMINAL EXAMINATION 2080</v>
      </c>
      <c r="I57" t="str">
        <f>STD!F58</f>
        <v>ENGLISH MEDIUM</v>
      </c>
      <c r="J57" s="7">
        <f>STD!R58</f>
        <v>0</v>
      </c>
      <c r="K57">
        <f t="shared" si="23"/>
        <v>208101</v>
      </c>
      <c r="L57" t="str">
        <f t="shared" si="24"/>
        <v>COMP. ENGLISH</v>
      </c>
      <c r="M57">
        <f>IF('2NDGR'!E65=0,0,'2NDGR'!E65)</f>
        <v>10</v>
      </c>
      <c r="N57">
        <f>IF('2NDGR'!E65=0,"",'2NDGR'!F65)</f>
        <v>6</v>
      </c>
      <c r="O57">
        <f>IF('2NDGR'!E65=0,"",'2NDGR'!G65)</f>
        <v>2.5</v>
      </c>
      <c r="P57" t="str">
        <f>IF('2NDGR'!E65=0,"",'2NDGR'!H65)</f>
        <v>B</v>
      </c>
      <c r="Q57">
        <f>IF('2NDGR'!E65=0,"",'2NDGR'!I65)</f>
        <v>2.8</v>
      </c>
      <c r="R57">
        <f>IF('2NDGR'!J65=0,0,'2NDGR'!J65)</f>
        <v>40</v>
      </c>
      <c r="S57">
        <f>IF('2NDGR'!J65=0,"",'2NDGR'!K65)</f>
        <v>23</v>
      </c>
      <c r="T57">
        <f>IF('2NDGR'!J65=0,"",'2NDGR'!L65)</f>
        <v>2.5</v>
      </c>
      <c r="U57" t="str">
        <f>IF('2NDGR'!J65=0,"",'2NDGR'!M65)</f>
        <v>C+</v>
      </c>
      <c r="V57">
        <f>IF('2NDGR'!J65=0,"",'2NDGR'!N65)</f>
        <v>2.4</v>
      </c>
      <c r="W57">
        <f>IF('2NDGR'!O65=0,"",'2NDGR'!O65)</f>
        <v>29</v>
      </c>
      <c r="X57" t="str">
        <f>IF('2NDGR'!O65=0,"",'2NDGR'!R65)</f>
        <v>C+</v>
      </c>
      <c r="Y57">
        <f>IF('2NDGR'!O65=0,"",'2NDGR'!S65)</f>
        <v>2.4</v>
      </c>
      <c r="Z57" t="str">
        <f t="shared" si="27"/>
        <v/>
      </c>
      <c r="AA57">
        <f t="shared" si="1"/>
        <v>208105</v>
      </c>
      <c r="AB57" t="str">
        <f t="shared" si="2"/>
        <v>COMP. NEPALI</v>
      </c>
      <c r="AC57">
        <f>IF('2NDGR'!T65=0,0,'2NDGR'!T65)</f>
        <v>10</v>
      </c>
      <c r="AD57">
        <f>IF('2NDGR'!T65=0,"",'2NDGR'!U65)</f>
        <v>6</v>
      </c>
      <c r="AE57">
        <f>IF('2NDGR'!T65=0,"",'2NDGR'!V65)</f>
        <v>2.5</v>
      </c>
      <c r="AF57" t="str">
        <f>IF('2NDGR'!T65=0,"",'2NDGR'!W65)</f>
        <v>B</v>
      </c>
      <c r="AG57">
        <f>IF('2NDGR'!T65=0,"",'2NDGR'!X65)</f>
        <v>2.8</v>
      </c>
      <c r="AH57">
        <f>IF('2NDGR'!Y65=0,0,'2NDGR'!Y65)</f>
        <v>40</v>
      </c>
      <c r="AI57">
        <f>IF('2NDGR'!Y65=0,"",'2NDGR'!Z65)</f>
        <v>24</v>
      </c>
      <c r="AJ57">
        <f>IF('2NDGR'!Y65=0,"",'2NDGR'!AA65)</f>
        <v>2.5</v>
      </c>
      <c r="AK57" t="str">
        <f>IF('2NDGR'!Y65=0,"",'2NDGR'!AB65)</f>
        <v>B</v>
      </c>
      <c r="AL57">
        <f>IF('2NDGR'!Y65=0,"",'2NDGR'!AC65)</f>
        <v>2.8</v>
      </c>
      <c r="AM57">
        <f>IF('2NDGR'!AD65=0,"",'2NDGR'!AD65)</f>
        <v>30</v>
      </c>
      <c r="AN57" t="str">
        <f>IF('2NDGR'!AD65=0,"",'2NDGR'!AG65)</f>
        <v>B</v>
      </c>
      <c r="AO57">
        <f>IF('2NDGR'!AD65=0,"",'2NDGR'!AH65)</f>
        <v>2.8</v>
      </c>
      <c r="AP57" t="str">
        <f t="shared" si="28"/>
        <v/>
      </c>
      <c r="AQ57">
        <f t="shared" si="4"/>
        <v>208110</v>
      </c>
      <c r="AR57" t="str">
        <f t="shared" si="5"/>
        <v>COMP. MATHEMATICS</v>
      </c>
      <c r="AS57">
        <f>IF('2NDGR'!AI65=0,0,'2NDGR'!AI65)</f>
        <v>10</v>
      </c>
      <c r="AT57">
        <f>IF('2NDGR'!AI65=0,"",'2NDGR'!AJ65)</f>
        <v>7</v>
      </c>
      <c r="AU57">
        <f>IF('2NDGR'!AI65=0,"",'2NDGR'!AK65)</f>
        <v>2.5</v>
      </c>
      <c r="AV57" t="str">
        <f>IF('2NDGR'!AI65=0,"",'2NDGR'!AL65)</f>
        <v>B+</v>
      </c>
      <c r="AW57">
        <f>IF('2NDGR'!AI65=0,"",'2NDGR'!AM65)</f>
        <v>3.2</v>
      </c>
      <c r="AX57">
        <f>IF('2NDGR'!AN65=0,0,'2NDGR'!AN65)</f>
        <v>40</v>
      </c>
      <c r="AY57">
        <f>IF('2NDGR'!AN65=0,"",'2NDGR'!AO65)</f>
        <v>24</v>
      </c>
      <c r="AZ57">
        <f>IF('2NDGR'!AN65=0,"",'2NDGR'!AP65)</f>
        <v>2.5</v>
      </c>
      <c r="BA57" t="str">
        <f>IF('2NDGR'!AN65=0,"",'2NDGR'!AQ65)</f>
        <v>B</v>
      </c>
      <c r="BB57">
        <f>IF('2NDGR'!AN65=0,"",'2NDGR'!AR65)</f>
        <v>2.8</v>
      </c>
      <c r="BC57">
        <f>IF('2NDGR'!AS65=0,"",'2NDGR'!AS65)</f>
        <v>31</v>
      </c>
      <c r="BD57" t="str">
        <f>IF('2NDGR'!AS65=0,"",'2NDGR'!AV65)</f>
        <v>B</v>
      </c>
      <c r="BE57">
        <f>IF('2NDGR'!AS65=0,"",'2NDGR'!AW65)</f>
        <v>2.8</v>
      </c>
      <c r="BF57" t="str">
        <f t="shared" si="29"/>
        <v/>
      </c>
      <c r="BG57">
        <f t="shared" si="7"/>
        <v>208115</v>
      </c>
      <c r="BH57" t="str">
        <f t="shared" si="8"/>
        <v>SCIENCE AND TECHNOLOGY</v>
      </c>
      <c r="BI57">
        <f>IF('2NDGR'!AX65=0,0,'2NDGR'!AX65)</f>
        <v>10</v>
      </c>
      <c r="BJ57">
        <f>IF('2NDGR'!AX65=0,"",'2NDGR'!AY65)</f>
        <v>5</v>
      </c>
      <c r="BK57">
        <f>IF('2NDGR'!AX65=0,"",'2NDGR'!AZ65)</f>
        <v>2.5</v>
      </c>
      <c r="BL57" t="str">
        <f>IF('2NDGR'!AX65=0,"",'2NDGR'!BA65)</f>
        <v>C+</v>
      </c>
      <c r="BM57">
        <f>IF('2NDGR'!AX65=0,"",'2NDGR'!BB65)</f>
        <v>2.4</v>
      </c>
      <c r="BN57">
        <f>IF('2NDGR'!BC65=0,0,'2NDGR'!BC65)</f>
        <v>40</v>
      </c>
      <c r="BO57">
        <f>IF('2NDGR'!BC65=0,"",'2NDGR'!BD65)</f>
        <v>22</v>
      </c>
      <c r="BP57">
        <f>IF('2NDGR'!BC65=0,"",'2NDGR'!BE65)</f>
        <v>2.5</v>
      </c>
      <c r="BQ57" t="str">
        <f>IF('2NDGR'!BC65=0,"",'2NDGR'!BF65)</f>
        <v>C+</v>
      </c>
      <c r="BR57">
        <f>IF('2NDGR'!BC65=0,"",'2NDGR'!BG65)</f>
        <v>2.4</v>
      </c>
      <c r="BS57">
        <f>IF('2NDGR'!BH65=0,"",'2NDGR'!BH65)</f>
        <v>27</v>
      </c>
      <c r="BT57" t="str">
        <f>IF('2NDGR'!BH65=0,"",'2NDGR'!BK65)</f>
        <v>C+</v>
      </c>
      <c r="BU57">
        <f>IF('2NDGR'!BH65=0,"",'2NDGR'!BL65)</f>
        <v>2.4</v>
      </c>
      <c r="BV57" t="str">
        <f t="shared" si="30"/>
        <v/>
      </c>
      <c r="BW57">
        <f t="shared" si="10"/>
        <v>208120</v>
      </c>
      <c r="BX57" t="str">
        <f t="shared" si="11"/>
        <v>SOCIAL STUDIES</v>
      </c>
      <c r="BY57">
        <f>IF('2NDGR'!BM65=0,0,'2NDGR'!BM65)</f>
        <v>10</v>
      </c>
      <c r="BZ57">
        <f>IF('2NDGR'!BM65=0,"",'2NDGR'!BN65)</f>
        <v>9</v>
      </c>
      <c r="CA57">
        <f>IF('2NDGR'!BM65=0,"",'2NDGR'!BO65)</f>
        <v>2.5</v>
      </c>
      <c r="CB57" t="str">
        <f>IF('2NDGR'!BM65=0,"",'2NDGR'!BP65)</f>
        <v>A+</v>
      </c>
      <c r="CC57">
        <f>IF('2NDGR'!BM65=0,"",'2NDGR'!BQ65)</f>
        <v>4</v>
      </c>
      <c r="CD57">
        <f>IF('2NDGR'!BR65=0,0,'2NDGR'!BR65)</f>
        <v>40</v>
      </c>
      <c r="CE57">
        <f>IF('2NDGR'!BR65=0,"",'2NDGR'!BS65)</f>
        <v>24</v>
      </c>
      <c r="CF57">
        <f>IF('2NDGR'!BR65=0,"",'2NDGR'!BT65)</f>
        <v>2.5</v>
      </c>
      <c r="CG57" t="str">
        <f>IF('2NDGR'!BR65=0,"",'2NDGR'!BU65)</f>
        <v>B</v>
      </c>
      <c r="CH57">
        <f>IF('2NDGR'!BR65=0,"",'2NDGR'!BV65)</f>
        <v>2.8</v>
      </c>
      <c r="CI57">
        <f>IF('2NDGR'!BW65=0, "", '2NDGR'!BW65)</f>
        <v>33</v>
      </c>
      <c r="CJ57" t="str">
        <f>IF('2NDGR'!BW65=0, "", '2NDGR'!BZ65)</f>
        <v>B</v>
      </c>
      <c r="CK57">
        <f>IF('2NDGR'!BW65=0, "", '2NDGR'!CA65)</f>
        <v>2.8</v>
      </c>
      <c r="CL57" t="str">
        <f t="shared" si="31"/>
        <v/>
      </c>
      <c r="CM57">
        <f t="shared" si="13"/>
        <v>208125</v>
      </c>
      <c r="CN57" t="str">
        <f t="shared" si="14"/>
        <v>GK</v>
      </c>
      <c r="CO57">
        <f>IF('2NDGR'!CB65=0,0,'2NDGR'!CB65)</f>
        <v>5</v>
      </c>
      <c r="CP57">
        <f>IF('2NDGR'!CB65=0, "", '2NDGR'!CC65)</f>
        <v>4</v>
      </c>
      <c r="CQ57">
        <f>IF('2NDGR'!CB65=0, "", '2NDGR'!CD65)</f>
        <v>2</v>
      </c>
      <c r="CR57" t="str">
        <f>IF('2NDGR'!CB65=0, "", '2NDGR'!CE65)</f>
        <v>A</v>
      </c>
      <c r="CS57">
        <f>IF('2NDGR'!CB65=0, "", '2NDGR'!CF65)</f>
        <v>3.6</v>
      </c>
      <c r="CT57">
        <f>IF('2NDGR'!CG65=0, 0, '2NDGR'!CG65)</f>
        <v>20</v>
      </c>
      <c r="CU57">
        <f>IF('2NDGR'!CG65=0, "", '2NDGR'!CH65)</f>
        <v>18</v>
      </c>
      <c r="CV57">
        <f>IF('2NDGR'!CG65=0, "", '2NDGR'!CI65)</f>
        <v>2</v>
      </c>
      <c r="CW57" t="str">
        <f>IF('2NDGR'!CG65=0, "", '2NDGR'!CJ65)</f>
        <v>A+</v>
      </c>
      <c r="CX57">
        <f>IF('2NDGR'!CG65=0, "", '2NDGR'!CK65)</f>
        <v>4</v>
      </c>
      <c r="CY57">
        <f>IF('2NDGR'!CL65=0, "", '2NDGR'!CL65)</f>
        <v>22</v>
      </c>
      <c r="CZ57" t="str">
        <f>IF('2NDGR'!CL65=0, "", '2NDGR'!CO65)</f>
        <v>A</v>
      </c>
      <c r="DA57">
        <f>IF('2NDGR'!CL65=0, "", '2NDGR'!CP65)</f>
        <v>3.6</v>
      </c>
      <c r="DB57" t="str">
        <f t="shared" si="32"/>
        <v/>
      </c>
      <c r="DC57">
        <f t="shared" si="16"/>
        <v>208130</v>
      </c>
      <c r="DD57" t="str">
        <f t="shared" si="17"/>
        <v>ORAL</v>
      </c>
      <c r="DE57">
        <f>IF('2NDGR'!CQ65=0,0,'2NDGR'!CQ65)</f>
        <v>5</v>
      </c>
      <c r="DF57">
        <f>IF('2NDGR'!CQ65=0,"", '2NDGR'!CR65)</f>
        <v>4</v>
      </c>
      <c r="DG57">
        <f>IF('2NDGR'!CQ65=0,"", '2NDGR'!CS65)</f>
        <v>2</v>
      </c>
      <c r="DH57" t="str">
        <f>IF('2NDGR'!CQ65=0,"", '2NDGR'!CT65)</f>
        <v>A</v>
      </c>
      <c r="DI57">
        <f>IF('2NDGR'!CQ65=0,"", '2NDGR'!CU65)</f>
        <v>3.6</v>
      </c>
      <c r="DJ57">
        <f>IF('2NDGR'!CV65=0,0, '2NDGR'!CV65)</f>
        <v>20</v>
      </c>
      <c r="DK57">
        <f>IF('2NDGR'!CV65=0, "", '2NDGR'!CW65)</f>
        <v>18</v>
      </c>
      <c r="DL57">
        <f>IF('2NDGR'!CV65=0, "", '2NDGR'!CX65)</f>
        <v>2</v>
      </c>
      <c r="DM57" t="str">
        <f>IF('2NDGR'!CV65=0, "", '2NDGR'!CY65)</f>
        <v>A+</v>
      </c>
      <c r="DN57">
        <f>IF('2NDGR'!CV65=0, "", '2NDGR'!CZ65)</f>
        <v>4</v>
      </c>
      <c r="DO57">
        <f>IF('2NDGR'!DA65=0,"", '2NDGR'!DA65)</f>
        <v>22</v>
      </c>
      <c r="DP57" t="str">
        <f>IF('2NDGR'!DA65=0,"", '2NDGR'!DD65)</f>
        <v>A</v>
      </c>
      <c r="DQ57">
        <f>IF('2NDGR'!DA65=0,"", '2NDGR'!DE65)</f>
        <v>3.6</v>
      </c>
      <c r="DR57" t="str">
        <f t="shared" si="33"/>
        <v/>
      </c>
      <c r="DS57">
        <f t="shared" si="19"/>
        <v>208135</v>
      </c>
      <c r="DT57" t="str">
        <f t="shared" si="26"/>
        <v>WORKSHEET</v>
      </c>
      <c r="DU57">
        <f>IF('2NDGR'!DF65=0,0, '2NDGR'!DF65)</f>
        <v>5</v>
      </c>
      <c r="DV57">
        <f>IF('2NDGR'!DF65=0,"", '2NDGR'!DG65)</f>
        <v>2</v>
      </c>
      <c r="DW57">
        <f>IF('2NDGR'!DF65=0,"",'2NDGR'!DH65)</f>
        <v>2</v>
      </c>
      <c r="DX57" t="str">
        <f>IF('2NDGR'!DF65=0,"",'2NDGR'!DI65)</f>
        <v>C</v>
      </c>
      <c r="DY57">
        <f>IF('2NDGR'!DF65=0,"",'2NDGR'!DJ65)</f>
        <v>2</v>
      </c>
      <c r="DZ57">
        <f>IF('2NDGR'!DK65=0,0, '2NDGR'!DK65)</f>
        <v>20</v>
      </c>
      <c r="EA57">
        <f>IF('2NDGR'!DK65=0,"", '2NDGR'!DL65)</f>
        <v>18</v>
      </c>
      <c r="EB57">
        <f>IF('2NDGR'!DK65=0,"", '2NDGR'!DM65)</f>
        <v>2</v>
      </c>
      <c r="EC57" t="str">
        <f>IF('2NDGR'!DK65=0,"", '2NDGR'!DN65)</f>
        <v>A+</v>
      </c>
      <c r="ED57">
        <f>IF('2NDGR'!DK65=0,"", '2NDGR'!DO65)</f>
        <v>4</v>
      </c>
      <c r="EE57">
        <f>IF('2NDGR'!DP65=0,"", '2NDGR'!DP65)</f>
        <v>20</v>
      </c>
      <c r="EF57" t="str">
        <f>IF('2NDGR'!DP65=0,"", '2NDGR'!DS65)</f>
        <v>A</v>
      </c>
      <c r="EG57">
        <f>IF('2NDGR'!DP65=0,"", '2NDGR'!DT65)</f>
        <v>3.6</v>
      </c>
      <c r="EH57" t="str">
        <f t="shared" si="34"/>
        <v/>
      </c>
      <c r="EI57" s="17">
        <f>'1STML'!AK65</f>
        <v>1755</v>
      </c>
      <c r="EJ57" s="17">
        <f>'1STML'!AL65</f>
        <v>270</v>
      </c>
      <c r="EK57" s="17" t="str">
        <f>'1STML'!AM65</f>
        <v>PASS</v>
      </c>
      <c r="EL57">
        <f>'1STML'!AN65</f>
        <v>11</v>
      </c>
      <c r="EM57" s="17">
        <f>'2NDGR'!DY65</f>
        <v>3.06</v>
      </c>
      <c r="EN57">
        <f>'2NDGR'!EA65</f>
        <v>6</v>
      </c>
      <c r="EO57">
        <f>'2NDGR'!EB65</f>
        <v>70</v>
      </c>
      <c r="EP57" t="str">
        <f t="shared" si="21"/>
        <v>GOOD</v>
      </c>
      <c r="EQ57" t="str">
        <f t="shared" si="22"/>
        <v>60-69</v>
      </c>
    </row>
    <row r="58" spans="1:147">
      <c r="G58" s="24"/>
      <c r="J58" s="7"/>
      <c r="EI58" s="17"/>
      <c r="EJ58" s="17"/>
      <c r="EK58" s="17"/>
      <c r="EM58" s="17"/>
    </row>
    <row r="59" spans="1:147">
      <c r="G59" s="24"/>
      <c r="J59" s="7"/>
      <c r="EI59" s="17"/>
      <c r="EJ59" s="17"/>
      <c r="EK59" s="17"/>
      <c r="EM59" s="17"/>
    </row>
    <row r="60" spans="1:147">
      <c r="G60" s="24"/>
      <c r="J60" s="7"/>
      <c r="EI60" s="17"/>
      <c r="EJ60" s="17"/>
      <c r="EK60" s="17"/>
      <c r="EM60" s="17"/>
    </row>
    <row r="61" spans="1:147">
      <c r="G61" s="24"/>
      <c r="J61" s="7"/>
      <c r="EI61" s="17"/>
      <c r="EJ61" s="17"/>
      <c r="EK61" s="17"/>
      <c r="EM61" s="17"/>
    </row>
    <row r="62" spans="1:147">
      <c r="G62" s="24"/>
      <c r="J62" s="7"/>
      <c r="EI62" s="17"/>
      <c r="EJ62" s="17"/>
      <c r="EK62" s="17"/>
      <c r="EM62" s="17"/>
    </row>
    <row r="63" spans="1:147">
      <c r="G63" s="24"/>
      <c r="J63" s="7"/>
      <c r="EI63" s="17"/>
      <c r="EJ63" s="17"/>
      <c r="EK63" s="17"/>
      <c r="EM63" s="17"/>
    </row>
    <row r="64" spans="1:147">
      <c r="G64" s="24"/>
      <c r="J64" s="7"/>
      <c r="EI64" s="17"/>
      <c r="EJ64" s="17"/>
      <c r="EK64" s="17"/>
      <c r="EM64" s="17"/>
    </row>
    <row r="65" spans="7:143">
      <c r="G65" s="24"/>
      <c r="J65" s="7"/>
      <c r="EI65" s="17"/>
      <c r="EJ65" s="17"/>
      <c r="EK65" s="17"/>
      <c r="EM65" s="17"/>
    </row>
    <row r="66" spans="7:143">
      <c r="G66" s="24"/>
      <c r="J66" s="7"/>
      <c r="EI66" s="17"/>
      <c r="EJ66" s="17"/>
      <c r="EK66" s="17"/>
      <c r="EM66" s="17"/>
    </row>
    <row r="67" spans="7:143">
      <c r="G67" s="24"/>
      <c r="J67" s="7"/>
      <c r="EI67" s="17"/>
      <c r="EJ67" s="17"/>
      <c r="EK67" s="17"/>
      <c r="EM67" s="17"/>
    </row>
    <row r="68" spans="7:143">
      <c r="G68" s="24"/>
      <c r="J68" s="7"/>
      <c r="EI68" s="17"/>
      <c r="EJ68" s="17"/>
      <c r="EK68" s="17"/>
      <c r="EM68" s="17"/>
    </row>
    <row r="69" spans="7:143">
      <c r="G69" s="24"/>
      <c r="J69" s="7"/>
      <c r="EI69" s="17"/>
      <c r="EJ69" s="17"/>
      <c r="EK69" s="17"/>
      <c r="EM69" s="17"/>
    </row>
    <row r="70" spans="7:143">
      <c r="G70" s="24"/>
      <c r="J70" s="7"/>
      <c r="EI70" s="17"/>
      <c r="EJ70" s="17"/>
      <c r="EK70" s="17"/>
      <c r="EM70" s="17"/>
    </row>
    <row r="71" spans="7:143">
      <c r="G71" s="24"/>
      <c r="J71" s="7"/>
      <c r="EI71" s="17"/>
      <c r="EJ71" s="17"/>
      <c r="EK71" s="17"/>
      <c r="EM71" s="17"/>
    </row>
    <row r="72" spans="7:143">
      <c r="G72" s="24"/>
      <c r="J72" s="7"/>
      <c r="EI72" s="17"/>
      <c r="EJ72" s="17"/>
      <c r="EK72" s="17"/>
      <c r="EM72" s="17"/>
    </row>
    <row r="73" spans="7:143">
      <c r="G73" s="24"/>
      <c r="J73" s="7"/>
      <c r="EI73" s="17"/>
      <c r="EJ73" s="17"/>
      <c r="EK73" s="17"/>
      <c r="EM73" s="17"/>
    </row>
    <row r="74" spans="7:143">
      <c r="G74" s="24"/>
      <c r="J74" s="7"/>
      <c r="EI74" s="17"/>
      <c r="EJ74" s="17"/>
      <c r="EK74" s="17"/>
      <c r="EM74" s="17"/>
    </row>
    <row r="75" spans="7:143">
      <c r="G75" s="24"/>
      <c r="J75" s="7"/>
      <c r="EI75" s="17"/>
      <c r="EJ75" s="17"/>
      <c r="EK75" s="17"/>
      <c r="EM75" s="17"/>
    </row>
    <row r="76" spans="7:143">
      <c r="G76" s="24"/>
      <c r="J76" s="7"/>
      <c r="EI76" s="17"/>
      <c r="EJ76" s="17"/>
      <c r="EK76" s="17"/>
      <c r="EM76" s="17"/>
    </row>
    <row r="77" spans="7:143">
      <c r="G77" s="24"/>
      <c r="J77" s="7"/>
      <c r="EI77" s="17"/>
      <c r="EJ77" s="17"/>
      <c r="EK77" s="17"/>
      <c r="EM77" s="17"/>
    </row>
    <row r="78" spans="7:143">
      <c r="G78" s="24"/>
      <c r="J78" s="7"/>
      <c r="EI78" s="17"/>
      <c r="EJ78" s="17"/>
      <c r="EK78" s="17"/>
      <c r="EM78" s="17"/>
    </row>
    <row r="79" spans="7:143">
      <c r="G79" s="24"/>
      <c r="J79" s="7"/>
      <c r="EI79" s="17"/>
      <c r="EJ79" s="17"/>
      <c r="EK79" s="17"/>
      <c r="EM79" s="17"/>
    </row>
    <row r="80" spans="7:143">
      <c r="G80" s="24"/>
      <c r="J80" s="7"/>
      <c r="EI80" s="17"/>
      <c r="EJ80" s="17"/>
      <c r="EK80" s="17"/>
      <c r="EM80" s="17"/>
    </row>
    <row r="81" spans="7:143">
      <c r="G81" s="24"/>
      <c r="J81" s="7"/>
      <c r="EI81" s="17"/>
      <c r="EJ81" s="17"/>
      <c r="EK81" s="17"/>
      <c r="EM81" s="17"/>
    </row>
    <row r="82" spans="7:143">
      <c r="G82" s="24"/>
      <c r="J82" s="7"/>
      <c r="EI82" s="17"/>
      <c r="EJ82" s="17"/>
      <c r="EK82" s="17"/>
      <c r="EM82" s="17"/>
    </row>
    <row r="83" spans="7:143">
      <c r="G83" s="24"/>
      <c r="J83" s="7"/>
      <c r="EI83" s="17"/>
      <c r="EJ83" s="17"/>
      <c r="EK83" s="17"/>
      <c r="EM83" s="17"/>
    </row>
    <row r="84" spans="7:143">
      <c r="G84" s="24"/>
      <c r="J84" s="7"/>
      <c r="EI84" s="17"/>
      <c r="EJ84" s="17"/>
      <c r="EK84" s="17"/>
      <c r="EM84" s="17"/>
    </row>
    <row r="85" spans="7:143">
      <c r="G85" s="24"/>
      <c r="J85" s="7"/>
      <c r="EI85" s="17"/>
      <c r="EJ85" s="17"/>
      <c r="EK85" s="17"/>
      <c r="EM85" s="17"/>
    </row>
    <row r="86" spans="7:143">
      <c r="G86" s="24"/>
      <c r="J86" s="7"/>
      <c r="EI86" s="17"/>
      <c r="EJ86" s="17"/>
      <c r="EK86" s="17"/>
      <c r="EM86" s="17"/>
    </row>
    <row r="87" spans="7:143">
      <c r="G87" s="24"/>
      <c r="J87" s="7"/>
      <c r="EI87" s="17"/>
      <c r="EJ87" s="17"/>
      <c r="EK87" s="17"/>
      <c r="EM87" s="17"/>
    </row>
    <row r="88" spans="7:143">
      <c r="G88" s="24"/>
      <c r="J88" s="7"/>
      <c r="EI88" s="17"/>
      <c r="EJ88" s="17"/>
      <c r="EK88" s="17"/>
      <c r="EM88" s="17"/>
    </row>
    <row r="89" spans="7:143">
      <c r="G89" s="24"/>
      <c r="J89" s="7"/>
      <c r="EI89" s="17"/>
      <c r="EJ89" s="17"/>
      <c r="EK89" s="17"/>
      <c r="EM89" s="17"/>
    </row>
    <row r="90" spans="7:143">
      <c r="G90" s="24"/>
      <c r="J90" s="7"/>
      <c r="EI90" s="17"/>
      <c r="EJ90" s="17"/>
      <c r="EK90" s="17"/>
      <c r="EM90" s="17"/>
    </row>
    <row r="91" spans="7:143">
      <c r="G91" s="24"/>
      <c r="J91" s="7"/>
      <c r="EI91" s="17"/>
      <c r="EJ91" s="17"/>
      <c r="EK91" s="17"/>
      <c r="EM91" s="17"/>
    </row>
    <row r="92" spans="7:143">
      <c r="G92" s="24"/>
      <c r="J92" s="7"/>
      <c r="EI92" s="17"/>
      <c r="EJ92" s="17"/>
      <c r="EK92" s="17"/>
      <c r="EM92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N62"/>
  <sheetViews>
    <sheetView workbookViewId="0">
      <selection activeCell="G7" sqref="G7:I7"/>
    </sheetView>
  </sheetViews>
  <sheetFormatPr defaultColWidth="9.1796875" defaultRowHeight="13.5"/>
  <cols>
    <col min="1" max="1" width="4.1796875" style="2" bestFit="1" customWidth="1"/>
    <col min="2" max="2" width="2.453125" style="2" customWidth="1"/>
    <col min="3" max="3" width="9" style="2" bestFit="1" customWidth="1"/>
    <col min="4" max="4" width="28.81640625" style="2" customWidth="1"/>
    <col min="5" max="5" width="14.81640625" style="2" bestFit="1" customWidth="1"/>
    <col min="6" max="6" width="3" style="2" bestFit="1" customWidth="1"/>
    <col min="7" max="13" width="4.26953125" style="2" bestFit="1" customWidth="1"/>
    <col min="14" max="14" width="5.81640625" style="2" bestFit="1" customWidth="1"/>
    <col min="15" max="17" width="4.26953125" style="2" bestFit="1" customWidth="1"/>
    <col min="18" max="18" width="3.54296875" style="2" bestFit="1" customWidth="1"/>
    <col min="19" max="21" width="4.26953125" style="2" bestFit="1" customWidth="1"/>
    <col min="22" max="22" width="4.1796875" style="2" bestFit="1" customWidth="1"/>
    <col min="23" max="25" width="4.26953125" style="2" bestFit="1" customWidth="1"/>
    <col min="26" max="26" width="3.54296875" style="2" bestFit="1" customWidth="1"/>
    <col min="27" max="29" width="4.26953125" style="2" bestFit="1" customWidth="1"/>
    <col min="30" max="30" width="4.7265625" style="2" bestFit="1" customWidth="1"/>
    <col min="31" max="33" width="4.26953125" style="2" bestFit="1" customWidth="1"/>
    <col min="34" max="34" width="3.453125" style="2" bestFit="1" customWidth="1"/>
    <col min="35" max="37" width="4.26953125" style="2" bestFit="1" customWidth="1"/>
    <col min="38" max="38" width="5.54296875" style="2" bestFit="1" customWidth="1"/>
    <col min="39" max="40" width="9.1796875" style="2"/>
    <col min="41" max="41" width="16.54296875" style="2" customWidth="1"/>
    <col min="42" max="16384" width="9.1796875" style="2"/>
  </cols>
  <sheetData>
    <row r="1" spans="1:66" ht="22">
      <c r="A1" s="117" t="str">
        <f>SUB!B3</f>
        <v>FIRST TERMINAL EXAMINATION 2080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</row>
    <row r="2" spans="1:66" ht="34.5">
      <c r="A2" s="118" t="str">
        <f>SUB!B1</f>
        <v>SHREE SHANTI BHAGAWATI SECONDARY SCHOOL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</row>
    <row r="3" spans="1:66" ht="22">
      <c r="A3" s="117" t="str">
        <f>"CLASS : "&amp;" "&amp;SUB!B5&amp;"  [  "&amp;SUB!B3&amp;" ]"</f>
        <v>CLASS :  KG  [  FIRST TERMINAL EXAMINATION 2080 ]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</row>
    <row r="4" spans="1:66" ht="34.5">
      <c r="A4" s="119" t="s">
        <v>82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</row>
    <row r="5" spans="1:66" ht="19.5">
      <c r="A5" s="76" t="s">
        <v>5</v>
      </c>
      <c r="B5" s="120" t="s">
        <v>33</v>
      </c>
      <c r="C5" s="76" t="s">
        <v>28</v>
      </c>
      <c r="D5" s="107" t="s">
        <v>6</v>
      </c>
      <c r="E5" s="112" t="s">
        <v>96</v>
      </c>
      <c r="F5" s="123" t="s">
        <v>97</v>
      </c>
      <c r="G5" s="116"/>
      <c r="H5" s="116"/>
      <c r="I5" s="116"/>
      <c r="J5" s="124" t="s">
        <v>98</v>
      </c>
      <c r="K5" s="124"/>
      <c r="L5" s="124"/>
      <c r="M5" s="124"/>
      <c r="N5" s="116" t="s">
        <v>99</v>
      </c>
      <c r="O5" s="116"/>
      <c r="P5" s="116"/>
      <c r="Q5" s="116"/>
      <c r="R5" s="124" t="s">
        <v>100</v>
      </c>
      <c r="S5" s="124"/>
      <c r="T5" s="124"/>
      <c r="U5" s="124"/>
      <c r="V5" s="116" t="s">
        <v>101</v>
      </c>
      <c r="W5" s="116"/>
      <c r="X5" s="116"/>
      <c r="Y5" s="116"/>
      <c r="Z5" s="116" t="s">
        <v>102</v>
      </c>
      <c r="AA5" s="116"/>
      <c r="AB5" s="116"/>
      <c r="AC5" s="116"/>
      <c r="AD5" s="116" t="s">
        <v>103</v>
      </c>
      <c r="AE5" s="116"/>
      <c r="AF5" s="116"/>
      <c r="AG5" s="116"/>
      <c r="AH5" s="116" t="s">
        <v>104</v>
      </c>
      <c r="AI5" s="116"/>
      <c r="AJ5" s="116"/>
      <c r="AK5" s="122"/>
      <c r="AL5" s="105" t="s">
        <v>81</v>
      </c>
    </row>
    <row r="6" spans="1:66" ht="18" customHeight="1">
      <c r="A6" s="76"/>
      <c r="B6" s="121"/>
      <c r="C6" s="76"/>
      <c r="D6" s="107"/>
      <c r="E6" s="114"/>
      <c r="F6" s="44"/>
      <c r="G6" s="44" t="s">
        <v>116</v>
      </c>
      <c r="H6" s="44" t="s">
        <v>142</v>
      </c>
      <c r="I6" s="1" t="s">
        <v>146</v>
      </c>
      <c r="J6" s="1"/>
      <c r="K6" s="44" t="s">
        <v>116</v>
      </c>
      <c r="L6" s="44" t="s">
        <v>142</v>
      </c>
      <c r="M6" s="1" t="s">
        <v>146</v>
      </c>
      <c r="N6" s="1"/>
      <c r="O6" s="44" t="s">
        <v>116</v>
      </c>
      <c r="P6" s="44" t="s">
        <v>142</v>
      </c>
      <c r="Q6" s="1" t="s">
        <v>146</v>
      </c>
      <c r="R6" s="1"/>
      <c r="S6" s="44" t="s">
        <v>116</v>
      </c>
      <c r="T6" s="44" t="s">
        <v>142</v>
      </c>
      <c r="U6" s="1" t="s">
        <v>146</v>
      </c>
      <c r="V6" s="1"/>
      <c r="W6" s="44" t="s">
        <v>116</v>
      </c>
      <c r="X6" s="44" t="s">
        <v>142</v>
      </c>
      <c r="Y6" s="1" t="s">
        <v>146</v>
      </c>
      <c r="Z6" s="1"/>
      <c r="AA6" s="44" t="s">
        <v>116</v>
      </c>
      <c r="AB6" s="44" t="s">
        <v>142</v>
      </c>
      <c r="AC6" s="1" t="s">
        <v>146</v>
      </c>
      <c r="AD6" s="1"/>
      <c r="AE6" s="44" t="s">
        <v>116</v>
      </c>
      <c r="AF6" s="44" t="s">
        <v>142</v>
      </c>
      <c r="AG6" s="1" t="s">
        <v>146</v>
      </c>
      <c r="AH6" s="1"/>
      <c r="AI6" s="44" t="s">
        <v>116</v>
      </c>
      <c r="AJ6" s="44" t="s">
        <v>142</v>
      </c>
      <c r="AK6" s="1" t="s">
        <v>146</v>
      </c>
      <c r="AL6" s="106"/>
    </row>
    <row r="7" spans="1:66" ht="17.5">
      <c r="A7" s="18">
        <f>'2NDGR'!A10</f>
        <v>1</v>
      </c>
      <c r="B7" s="18" t="str">
        <f>'2NDGR'!B10</f>
        <v>ST0800323</v>
      </c>
      <c r="C7" s="18">
        <f>'2NDGR'!C10</f>
        <v>200201</v>
      </c>
      <c r="D7" s="18" t="str">
        <f>'2NDGR'!D10</f>
        <v>ANJEL CHAUHAN</v>
      </c>
      <c r="E7" s="18" t="str">
        <f t="shared" ref="E7:E62" si="0">(_xlfn.XLOOKUP($C7,SYM,SEC,"ERROR",0,1))</f>
        <v>ANNAPURNA</v>
      </c>
      <c r="F7" s="60" t="str">
        <f>_xlfn.XLOOKUP((_xlfn.XLOOKUP($C7,SYM,S1S,"ERROR",0,1)),SCODE,SHCD,"ERROR",0,1)</f>
        <v>EN</v>
      </c>
      <c r="G7" s="15" t="str">
        <f>'2NDGR'!H10</f>
        <v>C</v>
      </c>
      <c r="H7" s="15" t="str">
        <f>'2NDGR'!M10</f>
        <v>C+</v>
      </c>
      <c r="I7" s="15" t="str">
        <f>'2NDGR'!P10</f>
        <v>C</v>
      </c>
      <c r="J7" s="60" t="str">
        <f t="shared" ref="J7:J62" si="1">_xlfn.XLOOKUP((_xlfn.XLOOKUP($C7,SYM,S2S,"ERROR",0,1)),SCODE,SHCD,"ERROR",0,1)</f>
        <v>NEP</v>
      </c>
      <c r="K7" s="15" t="str">
        <f>'2NDGR'!W10</f>
        <v>C</v>
      </c>
      <c r="L7" s="15" t="str">
        <f>'2NDGR'!AB10</f>
        <v>C+</v>
      </c>
      <c r="M7" s="15" t="str">
        <f>'2NDGR'!AB10</f>
        <v>C+</v>
      </c>
      <c r="N7" s="60" t="str">
        <f t="shared" ref="N7:N62" si="2">_xlfn.XLOOKUP((_xlfn.XLOOKUP($C7,SYM,S3S,"ERROR",0,1)),SCODE,SHCD,"ERROR",0,1)</f>
        <v>MATH</v>
      </c>
      <c r="O7" s="15" t="str">
        <f>'2NDGR'!AL10</f>
        <v>C+</v>
      </c>
      <c r="P7" s="15" t="str">
        <f>'2NDGR'!AQ10</f>
        <v>C+</v>
      </c>
      <c r="Q7" s="15" t="str">
        <f>'2NDGR'!AT10</f>
        <v>C+</v>
      </c>
      <c r="R7" s="60" t="str">
        <f t="shared" ref="R7:R62" si="3">_xlfn.XLOOKUP((_xlfn.XLOOKUP($C7,SYM,S4S,"ERROR",0,1)),SCODE,SHCD,"ERROR",0,1)</f>
        <v>SCI</v>
      </c>
      <c r="S7" s="15" t="str">
        <f>'2NDGR'!BA10</f>
        <v>C</v>
      </c>
      <c r="T7" s="15" t="str">
        <f>'2NDGR'!BF10</f>
        <v>C+</v>
      </c>
      <c r="U7" s="15" t="str">
        <f>'2NDGR'!BI10</f>
        <v>C</v>
      </c>
      <c r="V7" s="60" t="str">
        <f t="shared" ref="V7:V62" si="4">_xlfn.XLOOKUP((_xlfn.XLOOKUP($C7,SYM,S5S,"ERROR",0,1)),SCODE,SHCD,"ERROR",0,1)</f>
        <v>SOC</v>
      </c>
      <c r="W7" s="15" t="str">
        <f>'2NDGR'!BP10</f>
        <v>C</v>
      </c>
      <c r="X7" s="15" t="str">
        <f>'2NDGR'!BU10</f>
        <v>C+</v>
      </c>
      <c r="Y7" s="15" t="str">
        <f>'2NDGR'!BX10</f>
        <v>C</v>
      </c>
      <c r="Z7" s="60" t="str">
        <f t="shared" ref="Z7:Z62" si="5">_xlfn.XLOOKUP((_xlfn.XLOOKUP($C7,SYM,S6S,"ERROR",0,1)),SCODE,SHCD,"ERROR",0,1)</f>
        <v>GK</v>
      </c>
      <c r="AA7" s="15" t="str">
        <f>'2NDGR'!CE10</f>
        <v>B</v>
      </c>
      <c r="AB7" s="15" t="str">
        <f>'2NDGR'!CJ10</f>
        <v>B</v>
      </c>
      <c r="AC7" s="15" t="str">
        <f>'2NDGR'!CM10</f>
        <v>B</v>
      </c>
      <c r="AD7" s="60" t="str">
        <f t="shared" ref="AD7:AD62" si="6">_xlfn.XLOOKUP((_xlfn.XLOOKUP($C7,SYM,S7S,"ERROR",0,1)),SCODE,SHCD,"ERROR",0,1)</f>
        <v>ORA</v>
      </c>
      <c r="AE7" s="15" t="str">
        <f>'2NDGR'!CT10</f>
        <v>B</v>
      </c>
      <c r="AF7" s="15" t="str">
        <f>'2NDGR'!CY10</f>
        <v>A+</v>
      </c>
      <c r="AG7" s="15" t="str">
        <f>'2NDGR'!DB10</f>
        <v>B+</v>
      </c>
      <c r="AH7" s="60" t="str">
        <f t="shared" ref="AH7:AH62" si="7">_xlfn.XLOOKUP((_xlfn.XLOOKUP($C7,SYM,S8S,"ERROR",0,1)),SCODE,SHCD,"ERROR",0,1)</f>
        <v>WS</v>
      </c>
      <c r="AI7" s="15" t="str">
        <f>'2NDGR'!DI10</f>
        <v>A</v>
      </c>
      <c r="AJ7" s="15" t="str">
        <f>'2NDGR'!DN10</f>
        <v>B</v>
      </c>
      <c r="AK7" s="15" t="str">
        <f>'2NDGR'!DQ10</f>
        <v>B+</v>
      </c>
      <c r="AL7" s="14">
        <f>'2NDGR'!DY10</f>
        <v>2.5299999999999998</v>
      </c>
    </row>
    <row r="8" spans="1:66" ht="17.5">
      <c r="A8" s="18">
        <f>'2NDGR'!A11</f>
        <v>2</v>
      </c>
      <c r="B8" s="18" t="str">
        <f>'2NDGR'!B11</f>
        <v>ST0800298</v>
      </c>
      <c r="C8" s="18">
        <f>'2NDGR'!C11</f>
        <v>200202</v>
      </c>
      <c r="D8" s="18" t="str">
        <f>'2NDGR'!D11</f>
        <v>ANJEL SHAH  ROUNIYAR</v>
      </c>
      <c r="E8" s="18" t="str">
        <f t="shared" si="0"/>
        <v>ANNAPURNA</v>
      </c>
      <c r="F8" s="60" t="str">
        <f t="shared" ref="F8:F62" si="8">_xlfn.XLOOKUP((_xlfn.XLOOKUP($C8,SYM,S1S,"ERROR",0,1)),SCODE,SHCD,"ERROR",0,1)</f>
        <v>EN</v>
      </c>
      <c r="G8" s="15" t="str">
        <f>'2NDGR'!H11</f>
        <v>B</v>
      </c>
      <c r="H8" s="15" t="str">
        <f>'2NDGR'!M11</f>
        <v>B</v>
      </c>
      <c r="I8" s="15" t="str">
        <f>'2NDGR'!P11</f>
        <v>B</v>
      </c>
      <c r="J8" s="60" t="str">
        <f t="shared" si="1"/>
        <v>NEP</v>
      </c>
      <c r="K8" s="15" t="str">
        <f>'2NDGR'!W11</f>
        <v>B</v>
      </c>
      <c r="L8" s="15" t="str">
        <f>'2NDGR'!AB11</f>
        <v>B</v>
      </c>
      <c r="M8" s="15" t="str">
        <f>'2NDGR'!AB11</f>
        <v>B</v>
      </c>
      <c r="N8" s="60" t="str">
        <f t="shared" si="2"/>
        <v>MATH</v>
      </c>
      <c r="O8" s="15" t="str">
        <f>'2NDGR'!AL11</f>
        <v>B</v>
      </c>
      <c r="P8" s="15" t="str">
        <f>'2NDGR'!AQ11</f>
        <v>C+</v>
      </c>
      <c r="Q8" s="15" t="str">
        <f>'2NDGR'!AT11</f>
        <v>C+</v>
      </c>
      <c r="R8" s="60" t="str">
        <f t="shared" si="3"/>
        <v>SCI</v>
      </c>
      <c r="S8" s="15" t="str">
        <f>'2NDGR'!BA11</f>
        <v>B</v>
      </c>
      <c r="T8" s="15" t="str">
        <f>'2NDGR'!BF11</f>
        <v>C+</v>
      </c>
      <c r="U8" s="15" t="str">
        <f>'2NDGR'!BI11</f>
        <v>C+</v>
      </c>
      <c r="V8" s="60" t="str">
        <f t="shared" si="4"/>
        <v>SOC</v>
      </c>
      <c r="W8" s="15" t="str">
        <f>'2NDGR'!BP11</f>
        <v>B</v>
      </c>
      <c r="X8" s="15" t="str">
        <f>'2NDGR'!BU11</f>
        <v>B</v>
      </c>
      <c r="Y8" s="15" t="str">
        <f>'2NDGR'!BX11</f>
        <v>B</v>
      </c>
      <c r="Z8" s="60" t="str">
        <f t="shared" si="5"/>
        <v>GK</v>
      </c>
      <c r="AA8" s="15" t="str">
        <f>'2NDGR'!CE11</f>
        <v>A+</v>
      </c>
      <c r="AB8" s="15" t="str">
        <f>'2NDGR'!CJ11</f>
        <v>A+</v>
      </c>
      <c r="AC8" s="15" t="str">
        <f>'2NDGR'!CM11</f>
        <v>A+</v>
      </c>
      <c r="AD8" s="60" t="str">
        <f t="shared" si="6"/>
        <v>ORA</v>
      </c>
      <c r="AE8" s="15" t="str">
        <f>'2NDGR'!CT11</f>
        <v>A+</v>
      </c>
      <c r="AF8" s="15" t="str">
        <f>'2NDGR'!CY11</f>
        <v>A+</v>
      </c>
      <c r="AG8" s="15" t="str">
        <f>'2NDGR'!DB11</f>
        <v>A+</v>
      </c>
      <c r="AH8" s="60" t="str">
        <f t="shared" si="7"/>
        <v>WS</v>
      </c>
      <c r="AI8" s="15" t="str">
        <f>'2NDGR'!DI11</f>
        <v>B</v>
      </c>
      <c r="AJ8" s="15" t="str">
        <f>'2NDGR'!DN11</f>
        <v>A+</v>
      </c>
      <c r="AK8" s="15" t="str">
        <f>'2NDGR'!DQ11</f>
        <v>B+</v>
      </c>
      <c r="AL8" s="14">
        <f>'2NDGR'!DY11</f>
        <v>3.07</v>
      </c>
    </row>
    <row r="9" spans="1:66" ht="17.5">
      <c r="A9" s="18">
        <f>'2NDGR'!A12</f>
        <v>3</v>
      </c>
      <c r="B9" s="18" t="str">
        <f>'2NDGR'!B12</f>
        <v>ST0800035</v>
      </c>
      <c r="C9" s="18">
        <f>'2NDGR'!C12</f>
        <v>200203</v>
      </c>
      <c r="D9" s="18" t="str">
        <f>'2NDGR'!D12</f>
        <v>ANJOLINA LIMBU</v>
      </c>
      <c r="E9" s="18" t="str">
        <f t="shared" si="0"/>
        <v>ANNAPURNA</v>
      </c>
      <c r="F9" s="60" t="str">
        <f t="shared" si="8"/>
        <v>EN</v>
      </c>
      <c r="G9" s="15" t="str">
        <f>'2NDGR'!H12</f>
        <v>A</v>
      </c>
      <c r="H9" s="15" t="str">
        <f>'2NDGR'!M12</f>
        <v>B</v>
      </c>
      <c r="I9" s="15" t="str">
        <f>'2NDGR'!P12</f>
        <v>B+</v>
      </c>
      <c r="J9" s="60" t="str">
        <f t="shared" si="1"/>
        <v>NEP</v>
      </c>
      <c r="K9" s="15" t="str">
        <f>'2NDGR'!W12</f>
        <v>A</v>
      </c>
      <c r="L9" s="15" t="str">
        <f>'2NDGR'!AB12</f>
        <v>B</v>
      </c>
      <c r="M9" s="15" t="str">
        <f>'2NDGR'!AB12</f>
        <v>B</v>
      </c>
      <c r="N9" s="60" t="str">
        <f t="shared" si="2"/>
        <v>MATH</v>
      </c>
      <c r="O9" s="15" t="str">
        <f>'2NDGR'!AL12</f>
        <v>A+</v>
      </c>
      <c r="P9" s="15" t="str">
        <f>'2NDGR'!AQ12</f>
        <v>B</v>
      </c>
      <c r="Q9" s="15" t="str">
        <f>'2NDGR'!AT12</f>
        <v>B+</v>
      </c>
      <c r="R9" s="60" t="str">
        <f t="shared" si="3"/>
        <v>SCI</v>
      </c>
      <c r="S9" s="15" t="str">
        <f>'2NDGR'!BA12</f>
        <v>A</v>
      </c>
      <c r="T9" s="15" t="str">
        <f>'2NDGR'!BF12</f>
        <v>C+</v>
      </c>
      <c r="U9" s="15" t="str">
        <f>'2NDGR'!BI12</f>
        <v>B</v>
      </c>
      <c r="V9" s="60" t="str">
        <f t="shared" si="4"/>
        <v>SOC</v>
      </c>
      <c r="W9" s="15" t="str">
        <f>'2NDGR'!BP12</f>
        <v>A</v>
      </c>
      <c r="X9" s="15" t="str">
        <f>'2NDGR'!BU12</f>
        <v>B</v>
      </c>
      <c r="Y9" s="15" t="str">
        <f>'2NDGR'!BX12</f>
        <v>B+</v>
      </c>
      <c r="Z9" s="60" t="str">
        <f t="shared" si="5"/>
        <v>GK</v>
      </c>
      <c r="AA9" s="15" t="str">
        <f>'2NDGR'!CE12</f>
        <v>A+</v>
      </c>
      <c r="AB9" s="15" t="str">
        <f>'2NDGR'!CJ12</f>
        <v>A+</v>
      </c>
      <c r="AC9" s="15" t="str">
        <f>'2NDGR'!CM12</f>
        <v>A+</v>
      </c>
      <c r="AD9" s="60" t="str">
        <f t="shared" si="6"/>
        <v>ORA</v>
      </c>
      <c r="AE9" s="15" t="str">
        <f>'2NDGR'!CT12</f>
        <v>A+</v>
      </c>
      <c r="AF9" s="15" t="str">
        <f>'2NDGR'!CY12</f>
        <v>A+</v>
      </c>
      <c r="AG9" s="15" t="str">
        <f>'2NDGR'!DB12</f>
        <v>A+</v>
      </c>
      <c r="AH9" s="60" t="str">
        <f t="shared" si="7"/>
        <v>WS</v>
      </c>
      <c r="AI9" s="15" t="str">
        <f>'2NDGR'!DI12</f>
        <v>B</v>
      </c>
      <c r="AJ9" s="15" t="str">
        <f>'2NDGR'!DN12</f>
        <v>A+</v>
      </c>
      <c r="AK9" s="15" t="str">
        <f>'2NDGR'!DQ12</f>
        <v>B+</v>
      </c>
      <c r="AL9" s="14">
        <f>'2NDGR'!DY12</f>
        <v>3.39</v>
      </c>
    </row>
    <row r="10" spans="1:66" ht="17.5">
      <c r="A10" s="18">
        <f>'2NDGR'!A13</f>
        <v>4</v>
      </c>
      <c r="B10" s="18" t="str">
        <f>'2NDGR'!B13</f>
        <v>ST0790109</v>
      </c>
      <c r="C10" s="18">
        <f>'2NDGR'!C13</f>
        <v>200204</v>
      </c>
      <c r="D10" s="18" t="str">
        <f>'2NDGR'!D13</f>
        <v>ANNAMERY RAI</v>
      </c>
      <c r="E10" s="18" t="str">
        <f t="shared" si="0"/>
        <v>ANNAPURNA</v>
      </c>
      <c r="F10" s="60" t="str">
        <f t="shared" si="8"/>
        <v>EN</v>
      </c>
      <c r="G10" s="15" t="str">
        <f>'2NDGR'!H13</f>
        <v>B+</v>
      </c>
      <c r="H10" s="15" t="str">
        <f>'2NDGR'!M13</f>
        <v>B</v>
      </c>
      <c r="I10" s="15" t="str">
        <f>'2NDGR'!P13</f>
        <v>B</v>
      </c>
      <c r="J10" s="60" t="str">
        <f t="shared" si="1"/>
        <v>NEP</v>
      </c>
      <c r="K10" s="15" t="str">
        <f>'2NDGR'!W13</f>
        <v>B</v>
      </c>
      <c r="L10" s="15" t="str">
        <f>'2NDGR'!AB13</f>
        <v>B</v>
      </c>
      <c r="M10" s="15" t="str">
        <f>'2NDGR'!AB13</f>
        <v>B</v>
      </c>
      <c r="N10" s="60" t="str">
        <f t="shared" si="2"/>
        <v>MATH</v>
      </c>
      <c r="O10" s="15" t="str">
        <f>'2NDGR'!AL13</f>
        <v>A+</v>
      </c>
      <c r="P10" s="15" t="str">
        <f>'2NDGR'!AQ13</f>
        <v>B</v>
      </c>
      <c r="Q10" s="15" t="str">
        <f>'2NDGR'!AT13</f>
        <v>B+</v>
      </c>
      <c r="R10" s="60" t="str">
        <f t="shared" si="3"/>
        <v>SCI</v>
      </c>
      <c r="S10" s="15" t="str">
        <f>'2NDGR'!BA13</f>
        <v>B</v>
      </c>
      <c r="T10" s="15" t="str">
        <f>'2NDGR'!BF13</f>
        <v>C+</v>
      </c>
      <c r="U10" s="15" t="str">
        <f>'2NDGR'!BI13</f>
        <v>C+</v>
      </c>
      <c r="V10" s="60" t="str">
        <f t="shared" si="4"/>
        <v>SOC</v>
      </c>
      <c r="W10" s="15" t="str">
        <f>'2NDGR'!BP13</f>
        <v>A</v>
      </c>
      <c r="X10" s="15" t="str">
        <f>'2NDGR'!BU13</f>
        <v>B</v>
      </c>
      <c r="Y10" s="15" t="str">
        <f>'2NDGR'!BX13</f>
        <v>B+</v>
      </c>
      <c r="Z10" s="60" t="str">
        <f t="shared" si="5"/>
        <v>GK</v>
      </c>
      <c r="AA10" s="15" t="str">
        <f>'2NDGR'!CE13</f>
        <v>A</v>
      </c>
      <c r="AB10" s="15" t="str">
        <f>'2NDGR'!CJ13</f>
        <v>A+</v>
      </c>
      <c r="AC10" s="15" t="str">
        <f>'2NDGR'!CM13</f>
        <v>A</v>
      </c>
      <c r="AD10" s="60" t="str">
        <f t="shared" si="6"/>
        <v>ORA</v>
      </c>
      <c r="AE10" s="15" t="str">
        <f>'2NDGR'!CT13</f>
        <v>A+</v>
      </c>
      <c r="AF10" s="15" t="str">
        <f>'2NDGR'!CY13</f>
        <v>A+</v>
      </c>
      <c r="AG10" s="15" t="str">
        <f>'2NDGR'!DB13</f>
        <v>A+</v>
      </c>
      <c r="AH10" s="60" t="str">
        <f t="shared" si="7"/>
        <v>WS</v>
      </c>
      <c r="AI10" s="15" t="str">
        <f>'2NDGR'!DI13</f>
        <v>B</v>
      </c>
      <c r="AJ10" s="15" t="str">
        <f>'2NDGR'!DN13</f>
        <v>A+</v>
      </c>
      <c r="AK10" s="15" t="str">
        <f>'2NDGR'!DQ13</f>
        <v>B+</v>
      </c>
      <c r="AL10" s="14">
        <f>'2NDGR'!DY13</f>
        <v>3.24</v>
      </c>
    </row>
    <row r="11" spans="1:66" ht="17.5">
      <c r="A11" s="18">
        <f>'2NDGR'!A14</f>
        <v>5</v>
      </c>
      <c r="B11" s="18" t="str">
        <f>'2NDGR'!B14</f>
        <v>ST0790119</v>
      </c>
      <c r="C11" s="18">
        <f>'2NDGR'!C14</f>
        <v>200205</v>
      </c>
      <c r="D11" s="18" t="str">
        <f>'2NDGR'!D14</f>
        <v>BHUMIKA SHRESTHA</v>
      </c>
      <c r="E11" s="18" t="str">
        <f t="shared" si="0"/>
        <v>ANNAPURNA</v>
      </c>
      <c r="F11" s="60" t="str">
        <f t="shared" si="8"/>
        <v>EN</v>
      </c>
      <c r="G11" s="15" t="str">
        <f>'2NDGR'!H14</f>
        <v>A+</v>
      </c>
      <c r="H11" s="15" t="str">
        <f>'2NDGR'!M14</f>
        <v>B</v>
      </c>
      <c r="I11" s="15" t="str">
        <f>'2NDGR'!P14</f>
        <v>B+</v>
      </c>
      <c r="J11" s="60" t="str">
        <f t="shared" si="1"/>
        <v>NEP</v>
      </c>
      <c r="K11" s="15" t="str">
        <f>'2NDGR'!W14</f>
        <v>A+</v>
      </c>
      <c r="L11" s="15" t="str">
        <f>'2NDGR'!AB14</f>
        <v>B</v>
      </c>
      <c r="M11" s="15" t="str">
        <f>'2NDGR'!AB14</f>
        <v>B</v>
      </c>
      <c r="N11" s="60" t="str">
        <f t="shared" si="2"/>
        <v>MATH</v>
      </c>
      <c r="O11" s="15" t="str">
        <f>'2NDGR'!AL14</f>
        <v>A+</v>
      </c>
      <c r="P11" s="15" t="str">
        <f>'2NDGR'!AQ14</f>
        <v>B</v>
      </c>
      <c r="Q11" s="15" t="str">
        <f>'2NDGR'!AT14</f>
        <v>B+</v>
      </c>
      <c r="R11" s="60" t="str">
        <f t="shared" si="3"/>
        <v>SCI</v>
      </c>
      <c r="S11" s="15" t="str">
        <f>'2NDGR'!BA14</f>
        <v>A+</v>
      </c>
      <c r="T11" s="15" t="str">
        <f>'2NDGR'!BF14</f>
        <v>B</v>
      </c>
      <c r="U11" s="15" t="str">
        <f>'2NDGR'!BI14</f>
        <v>B+</v>
      </c>
      <c r="V11" s="60" t="str">
        <f t="shared" si="4"/>
        <v>SOC</v>
      </c>
      <c r="W11" s="15" t="str">
        <f>'2NDGR'!BP14</f>
        <v>A+</v>
      </c>
      <c r="X11" s="15" t="str">
        <f>'2NDGR'!BU14</f>
        <v>B</v>
      </c>
      <c r="Y11" s="15" t="str">
        <f>'2NDGR'!BX14</f>
        <v>B+</v>
      </c>
      <c r="Z11" s="60" t="str">
        <f t="shared" si="5"/>
        <v>GK</v>
      </c>
      <c r="AA11" s="15" t="str">
        <f>'2NDGR'!CE14</f>
        <v>A+</v>
      </c>
      <c r="AB11" s="15" t="str">
        <f>'2NDGR'!CJ14</f>
        <v>A+</v>
      </c>
      <c r="AC11" s="15" t="str">
        <f>'2NDGR'!CM14</f>
        <v>A+</v>
      </c>
      <c r="AD11" s="60" t="str">
        <f t="shared" si="6"/>
        <v>ORA</v>
      </c>
      <c r="AE11" s="15" t="str">
        <f>'2NDGR'!CT14</f>
        <v>A+</v>
      </c>
      <c r="AF11" s="15" t="str">
        <f>'2NDGR'!CY14</f>
        <v>A+</v>
      </c>
      <c r="AG11" s="15" t="str">
        <f>'2NDGR'!DB14</f>
        <v>A+</v>
      </c>
      <c r="AH11" s="60" t="str">
        <f t="shared" si="7"/>
        <v>WS</v>
      </c>
      <c r="AI11" s="15" t="str">
        <f>'2NDGR'!DI14</f>
        <v>A+</v>
      </c>
      <c r="AJ11" s="15" t="str">
        <f>'2NDGR'!DN14</f>
        <v>A+</v>
      </c>
      <c r="AK11" s="15" t="str">
        <f>'2NDGR'!DQ14</f>
        <v>A+</v>
      </c>
      <c r="AL11" s="14">
        <f>'2NDGR'!DY14</f>
        <v>3.59</v>
      </c>
    </row>
    <row r="12" spans="1:66" ht="17.5">
      <c r="A12" s="18">
        <f>'2NDGR'!A15</f>
        <v>6</v>
      </c>
      <c r="B12" s="18" t="str">
        <f>'2NDGR'!B15</f>
        <v>ST0790104</v>
      </c>
      <c r="C12" s="18">
        <f>'2NDGR'!C15</f>
        <v>200206</v>
      </c>
      <c r="D12" s="18" t="str">
        <f>'2NDGR'!D15</f>
        <v>BIHANI LIMBU</v>
      </c>
      <c r="E12" s="18" t="str">
        <f t="shared" si="0"/>
        <v>ANNAPURNA</v>
      </c>
      <c r="F12" s="60" t="str">
        <f t="shared" si="8"/>
        <v>EN</v>
      </c>
      <c r="G12" s="15" t="str">
        <f>'2NDGR'!H15</f>
        <v>A</v>
      </c>
      <c r="H12" s="15" t="str">
        <f>'2NDGR'!M15</f>
        <v>B</v>
      </c>
      <c r="I12" s="15" t="str">
        <f>'2NDGR'!P15</f>
        <v>B+</v>
      </c>
      <c r="J12" s="60" t="str">
        <f t="shared" si="1"/>
        <v>NEP</v>
      </c>
      <c r="K12" s="15" t="str">
        <f>'2NDGR'!W15</f>
        <v>A+</v>
      </c>
      <c r="L12" s="15" t="str">
        <f>'2NDGR'!AB15</f>
        <v>B</v>
      </c>
      <c r="M12" s="15" t="str">
        <f>'2NDGR'!AB15</f>
        <v>B</v>
      </c>
      <c r="N12" s="60" t="str">
        <f t="shared" si="2"/>
        <v>MATH</v>
      </c>
      <c r="O12" s="15" t="str">
        <f>'2NDGR'!AL15</f>
        <v>B+</v>
      </c>
      <c r="P12" s="15" t="str">
        <f>'2NDGR'!AQ15</f>
        <v>B</v>
      </c>
      <c r="Q12" s="15" t="str">
        <f>'2NDGR'!AT15</f>
        <v>B</v>
      </c>
      <c r="R12" s="60" t="str">
        <f t="shared" si="3"/>
        <v>SCI</v>
      </c>
      <c r="S12" s="15" t="str">
        <f>'2NDGR'!BA15</f>
        <v>A</v>
      </c>
      <c r="T12" s="15" t="str">
        <f>'2NDGR'!BF15</f>
        <v>B</v>
      </c>
      <c r="U12" s="15" t="str">
        <f>'2NDGR'!BI15</f>
        <v>B+</v>
      </c>
      <c r="V12" s="60" t="str">
        <f t="shared" si="4"/>
        <v>SOC</v>
      </c>
      <c r="W12" s="15" t="str">
        <f>'2NDGR'!BP15</f>
        <v>A</v>
      </c>
      <c r="X12" s="15" t="str">
        <f>'2NDGR'!BU15</f>
        <v>B</v>
      </c>
      <c r="Y12" s="15" t="str">
        <f>'2NDGR'!BX15</f>
        <v>B+</v>
      </c>
      <c r="Z12" s="60" t="str">
        <f t="shared" si="5"/>
        <v>GK</v>
      </c>
      <c r="AA12" s="15" t="str">
        <f>'2NDGR'!CE15</f>
        <v>A+</v>
      </c>
      <c r="AB12" s="15" t="str">
        <f>'2NDGR'!CJ15</f>
        <v>A+</v>
      </c>
      <c r="AC12" s="15" t="str">
        <f>'2NDGR'!CM15</f>
        <v>A+</v>
      </c>
      <c r="AD12" s="60" t="str">
        <f t="shared" si="6"/>
        <v>ORA</v>
      </c>
      <c r="AE12" s="15" t="str">
        <f>'2NDGR'!CT15</f>
        <v>A+</v>
      </c>
      <c r="AF12" s="15" t="str">
        <f>'2NDGR'!CY15</f>
        <v>A+</v>
      </c>
      <c r="AG12" s="15" t="str">
        <f>'2NDGR'!DB15</f>
        <v>A+</v>
      </c>
      <c r="AH12" s="60" t="str">
        <f t="shared" si="7"/>
        <v>WS</v>
      </c>
      <c r="AI12" s="15" t="str">
        <f>'2NDGR'!DI15</f>
        <v>A+</v>
      </c>
      <c r="AJ12" s="15" t="str">
        <f>'2NDGR'!DN15</f>
        <v>A+</v>
      </c>
      <c r="AK12" s="15" t="str">
        <f>'2NDGR'!DQ15</f>
        <v>A+</v>
      </c>
      <c r="AL12" s="14">
        <f>'2NDGR'!DY15</f>
        <v>3.46</v>
      </c>
    </row>
    <row r="13" spans="1:66" ht="17.5">
      <c r="A13" s="18">
        <f>'2NDGR'!A16</f>
        <v>7</v>
      </c>
      <c r="B13" s="18" t="str">
        <f>'2NDGR'!B16</f>
        <v>ST0800301</v>
      </c>
      <c r="C13" s="18">
        <f>'2NDGR'!C16</f>
        <v>200207</v>
      </c>
      <c r="D13" s="18" t="str">
        <f>'2NDGR'!D16</f>
        <v>DAINEL RAI</v>
      </c>
      <c r="E13" s="18" t="str">
        <f t="shared" si="0"/>
        <v>ANNAPURNA</v>
      </c>
      <c r="F13" s="60" t="str">
        <f t="shared" si="8"/>
        <v>EN</v>
      </c>
      <c r="G13" s="15" t="str">
        <f>'2NDGR'!H16</f>
        <v>C+</v>
      </c>
      <c r="H13" s="15" t="str">
        <f>'2NDGR'!M16</f>
        <v>C+</v>
      </c>
      <c r="I13" s="15" t="str">
        <f>'2NDGR'!P16</f>
        <v>C+</v>
      </c>
      <c r="J13" s="60" t="str">
        <f t="shared" si="1"/>
        <v>NEP</v>
      </c>
      <c r="K13" s="15" t="str">
        <f>'2NDGR'!W16</f>
        <v>B</v>
      </c>
      <c r="L13" s="15" t="str">
        <f>'2NDGR'!AB16</f>
        <v>B</v>
      </c>
      <c r="M13" s="15" t="str">
        <f>'2NDGR'!AB16</f>
        <v>B</v>
      </c>
      <c r="N13" s="60" t="str">
        <f t="shared" si="2"/>
        <v>MATH</v>
      </c>
      <c r="O13" s="15" t="str">
        <f>'2NDGR'!AL16</f>
        <v>NG</v>
      </c>
      <c r="P13" s="15" t="str">
        <f>'2NDGR'!AQ16</f>
        <v>C+</v>
      </c>
      <c r="Q13" s="15" t="str">
        <f>'2NDGR'!AT16</f>
        <v>NG</v>
      </c>
      <c r="R13" s="60" t="str">
        <f t="shared" si="3"/>
        <v>SCI</v>
      </c>
      <c r="S13" s="15" t="str">
        <f>'2NDGR'!BA16</f>
        <v>NG</v>
      </c>
      <c r="T13" s="15" t="str">
        <f>'2NDGR'!BF16</f>
        <v>C+</v>
      </c>
      <c r="U13" s="15" t="str">
        <f>'2NDGR'!BI16</f>
        <v>NG</v>
      </c>
      <c r="V13" s="60" t="str">
        <f t="shared" si="4"/>
        <v>SOC</v>
      </c>
      <c r="W13" s="15" t="str">
        <f>'2NDGR'!BP16</f>
        <v>NG</v>
      </c>
      <c r="X13" s="15" t="str">
        <f>'2NDGR'!BU16</f>
        <v>B</v>
      </c>
      <c r="Y13" s="15" t="str">
        <f>'2NDGR'!BX16</f>
        <v>NG</v>
      </c>
      <c r="Z13" s="60" t="str">
        <f t="shared" si="5"/>
        <v>GK</v>
      </c>
      <c r="AA13" s="15" t="str">
        <f>'2NDGR'!CE16</f>
        <v>A</v>
      </c>
      <c r="AB13" s="15" t="str">
        <f>'2NDGR'!CJ16</f>
        <v>A</v>
      </c>
      <c r="AC13" s="15" t="str">
        <f>'2NDGR'!CM16</f>
        <v>A</v>
      </c>
      <c r="AD13" s="60" t="str">
        <f t="shared" si="6"/>
        <v>ORA</v>
      </c>
      <c r="AE13" s="15" t="str">
        <f>'2NDGR'!CT16</f>
        <v>B</v>
      </c>
      <c r="AF13" s="15" t="str">
        <f>'2NDGR'!CY16</f>
        <v>A</v>
      </c>
      <c r="AG13" s="15" t="str">
        <f>'2NDGR'!DB16</f>
        <v>B+</v>
      </c>
      <c r="AH13" s="60" t="str">
        <f t="shared" si="7"/>
        <v>WS</v>
      </c>
      <c r="AI13" s="15" t="str">
        <f>'2NDGR'!DI16</f>
        <v>C</v>
      </c>
      <c r="AJ13" s="15" t="str">
        <f>'2NDGR'!DN16</f>
        <v>A</v>
      </c>
      <c r="AK13" s="15" t="str">
        <f>'2NDGR'!DQ16</f>
        <v>B</v>
      </c>
      <c r="AL13" s="14">
        <f>'2NDGR'!DY16</f>
        <v>0</v>
      </c>
    </row>
    <row r="14" spans="1:66" ht="17.5">
      <c r="A14" s="18">
        <f>'2NDGR'!A17</f>
        <v>8</v>
      </c>
      <c r="B14" s="18" t="str">
        <f>'2NDGR'!B17</f>
        <v>ST0790202</v>
      </c>
      <c r="C14" s="18">
        <f>'2NDGR'!C17</f>
        <v>200208</v>
      </c>
      <c r="D14" s="18" t="str">
        <f>'2NDGR'!D17</f>
        <v>ENJU LIMBU</v>
      </c>
      <c r="E14" s="18" t="str">
        <f t="shared" si="0"/>
        <v>ANNAPURNA</v>
      </c>
      <c r="F14" s="60" t="str">
        <f t="shared" si="8"/>
        <v>EN</v>
      </c>
      <c r="G14" s="15" t="str">
        <f>'2NDGR'!H17</f>
        <v>B+</v>
      </c>
      <c r="H14" s="15" t="str">
        <f>'2NDGR'!M17</f>
        <v>B</v>
      </c>
      <c r="I14" s="15" t="str">
        <f>'2NDGR'!P17</f>
        <v>B</v>
      </c>
      <c r="J14" s="60" t="str">
        <f t="shared" si="1"/>
        <v>NEP</v>
      </c>
      <c r="K14" s="15" t="str">
        <f>'2NDGR'!W17</f>
        <v>A</v>
      </c>
      <c r="L14" s="15" t="str">
        <f>'2NDGR'!AB17</f>
        <v>B</v>
      </c>
      <c r="M14" s="15" t="str">
        <f>'2NDGR'!AB17</f>
        <v>B</v>
      </c>
      <c r="N14" s="60" t="str">
        <f t="shared" si="2"/>
        <v>MATH</v>
      </c>
      <c r="O14" s="15" t="str">
        <f>'2NDGR'!AL17</f>
        <v>B</v>
      </c>
      <c r="P14" s="15" t="str">
        <f>'2NDGR'!AQ17</f>
        <v>C+</v>
      </c>
      <c r="Q14" s="15" t="str">
        <f>'2NDGR'!AT17</f>
        <v>C+</v>
      </c>
      <c r="R14" s="60" t="str">
        <f t="shared" si="3"/>
        <v>SCI</v>
      </c>
      <c r="S14" s="15" t="str">
        <f>'2NDGR'!BA17</f>
        <v>B+</v>
      </c>
      <c r="T14" s="15" t="str">
        <f>'2NDGR'!BF17</f>
        <v>C+</v>
      </c>
      <c r="U14" s="15" t="str">
        <f>'2NDGR'!BI17</f>
        <v>B</v>
      </c>
      <c r="V14" s="60" t="str">
        <f t="shared" si="4"/>
        <v>SOC</v>
      </c>
      <c r="W14" s="15" t="str">
        <f>'2NDGR'!BP17</f>
        <v>A</v>
      </c>
      <c r="X14" s="15" t="str">
        <f>'2NDGR'!BU17</f>
        <v>B</v>
      </c>
      <c r="Y14" s="15" t="str">
        <f>'2NDGR'!BX17</f>
        <v>B+</v>
      </c>
      <c r="Z14" s="60" t="str">
        <f t="shared" si="5"/>
        <v>GK</v>
      </c>
      <c r="AA14" s="15" t="str">
        <f>'2NDGR'!CE17</f>
        <v>A</v>
      </c>
      <c r="AB14" s="15" t="str">
        <f>'2NDGR'!CJ17</f>
        <v>A+</v>
      </c>
      <c r="AC14" s="15" t="str">
        <f>'2NDGR'!CM17</f>
        <v>A</v>
      </c>
      <c r="AD14" s="60" t="str">
        <f t="shared" si="6"/>
        <v>ORA</v>
      </c>
      <c r="AE14" s="15" t="str">
        <f>'2NDGR'!CT17</f>
        <v>A</v>
      </c>
      <c r="AF14" s="15" t="str">
        <f>'2NDGR'!CY17</f>
        <v>A+</v>
      </c>
      <c r="AG14" s="15" t="str">
        <f>'2NDGR'!DB17</f>
        <v>A</v>
      </c>
      <c r="AH14" s="60" t="str">
        <f t="shared" si="7"/>
        <v>WS</v>
      </c>
      <c r="AI14" s="15" t="str">
        <f>'2NDGR'!DI17</f>
        <v>B</v>
      </c>
      <c r="AJ14" s="15" t="str">
        <f>'2NDGR'!DN17</f>
        <v>A+</v>
      </c>
      <c r="AK14" s="15" t="str">
        <f>'2NDGR'!DQ17</f>
        <v>B+</v>
      </c>
      <c r="AL14" s="14">
        <f>'2NDGR'!DY17</f>
        <v>3.19</v>
      </c>
    </row>
    <row r="15" spans="1:66" ht="17.5">
      <c r="A15" s="18">
        <f>'2NDGR'!A18</f>
        <v>9</v>
      </c>
      <c r="B15" s="18" t="str">
        <f>'2NDGR'!B18</f>
        <v>ST0790097</v>
      </c>
      <c r="C15" s="18">
        <f>'2NDGR'!C18</f>
        <v>200209</v>
      </c>
      <c r="D15" s="18" t="str">
        <f>'2NDGR'!D18</f>
        <v>KRITAN KARKI</v>
      </c>
      <c r="E15" s="18" t="str">
        <f t="shared" si="0"/>
        <v>ANNAPURNA</v>
      </c>
      <c r="F15" s="60" t="str">
        <f t="shared" si="8"/>
        <v>EN</v>
      </c>
      <c r="G15" s="15" t="str">
        <f>'2NDGR'!H18</f>
        <v>A</v>
      </c>
      <c r="H15" s="15" t="str">
        <f>'2NDGR'!M18</f>
        <v>C+</v>
      </c>
      <c r="I15" s="15" t="str">
        <f>'2NDGR'!P18</f>
        <v>B</v>
      </c>
      <c r="J15" s="60" t="str">
        <f t="shared" si="1"/>
        <v>NEP</v>
      </c>
      <c r="K15" s="15" t="str">
        <f>'2NDGR'!W18</f>
        <v>A</v>
      </c>
      <c r="L15" s="15" t="str">
        <f>'2NDGR'!AB18</f>
        <v>B</v>
      </c>
      <c r="M15" s="15" t="str">
        <f>'2NDGR'!AB18</f>
        <v>B</v>
      </c>
      <c r="N15" s="60" t="str">
        <f t="shared" si="2"/>
        <v>MATH</v>
      </c>
      <c r="O15" s="15" t="str">
        <f>'2NDGR'!AL18</f>
        <v>A+</v>
      </c>
      <c r="P15" s="15" t="str">
        <f>'2NDGR'!AQ18</f>
        <v>B</v>
      </c>
      <c r="Q15" s="15" t="str">
        <f>'2NDGR'!AT18</f>
        <v>B+</v>
      </c>
      <c r="R15" s="60" t="str">
        <f t="shared" si="3"/>
        <v>SCI</v>
      </c>
      <c r="S15" s="15" t="str">
        <f>'2NDGR'!BA18</f>
        <v>A+</v>
      </c>
      <c r="T15" s="15" t="str">
        <f>'2NDGR'!BF18</f>
        <v>B</v>
      </c>
      <c r="U15" s="15" t="str">
        <f>'2NDGR'!BI18</f>
        <v>B+</v>
      </c>
      <c r="V15" s="60" t="str">
        <f t="shared" si="4"/>
        <v>SOC</v>
      </c>
      <c r="W15" s="15" t="str">
        <f>'2NDGR'!BP18</f>
        <v>A+</v>
      </c>
      <c r="X15" s="15" t="str">
        <f>'2NDGR'!BU18</f>
        <v>B</v>
      </c>
      <c r="Y15" s="15" t="str">
        <f>'2NDGR'!BX18</f>
        <v>B+</v>
      </c>
      <c r="Z15" s="60" t="str">
        <f t="shared" si="5"/>
        <v>GK</v>
      </c>
      <c r="AA15" s="15" t="str">
        <f>'2NDGR'!CE18</f>
        <v>A</v>
      </c>
      <c r="AB15" s="15" t="str">
        <f>'2NDGR'!CJ18</f>
        <v>A+</v>
      </c>
      <c r="AC15" s="15" t="str">
        <f>'2NDGR'!CM18</f>
        <v>A</v>
      </c>
      <c r="AD15" s="60" t="str">
        <f t="shared" si="6"/>
        <v>ORA</v>
      </c>
      <c r="AE15" s="15" t="str">
        <f>'2NDGR'!CT18</f>
        <v>A+</v>
      </c>
      <c r="AF15" s="15" t="str">
        <f>'2NDGR'!CY18</f>
        <v>A+</v>
      </c>
      <c r="AG15" s="15" t="str">
        <f>'2NDGR'!DB18</f>
        <v>A+</v>
      </c>
      <c r="AH15" s="60" t="str">
        <f t="shared" si="7"/>
        <v>WS</v>
      </c>
      <c r="AI15" s="15" t="str">
        <f>'2NDGR'!DI18</f>
        <v>B</v>
      </c>
      <c r="AJ15" s="15" t="str">
        <f>'2NDGR'!DN18</f>
        <v>A+</v>
      </c>
      <c r="AK15" s="15" t="str">
        <f>'2NDGR'!DQ18</f>
        <v>B+</v>
      </c>
      <c r="AL15" s="14">
        <f>'2NDGR'!DY18</f>
        <v>3.43</v>
      </c>
    </row>
    <row r="16" spans="1:66" ht="17.5">
      <c r="A16" s="18">
        <f>'2NDGR'!A19</f>
        <v>10</v>
      </c>
      <c r="B16" s="18" t="str">
        <f>'2NDGR'!B19</f>
        <v>ST0790100</v>
      </c>
      <c r="C16" s="18">
        <f>'2NDGR'!C19</f>
        <v>200210</v>
      </c>
      <c r="D16" s="18" t="str">
        <f>'2NDGR'!D19</f>
        <v>LIJA SHAH</v>
      </c>
      <c r="E16" s="18" t="str">
        <f t="shared" si="0"/>
        <v>ANNAPURNA</v>
      </c>
      <c r="F16" s="60" t="str">
        <f t="shared" si="8"/>
        <v>EN</v>
      </c>
      <c r="G16" s="15" t="str">
        <f>'2NDGR'!H19</f>
        <v>B+</v>
      </c>
      <c r="H16" s="15" t="str">
        <f>'2NDGR'!M19</f>
        <v>B</v>
      </c>
      <c r="I16" s="15" t="str">
        <f>'2NDGR'!P19</f>
        <v>B</v>
      </c>
      <c r="J16" s="60" t="str">
        <f t="shared" si="1"/>
        <v>NEP</v>
      </c>
      <c r="K16" s="15" t="str">
        <f>'2NDGR'!W19</f>
        <v>B+</v>
      </c>
      <c r="L16" s="15" t="str">
        <f>'2NDGR'!AB19</f>
        <v>B</v>
      </c>
      <c r="M16" s="15" t="str">
        <f>'2NDGR'!AB19</f>
        <v>B</v>
      </c>
      <c r="N16" s="60" t="str">
        <f t="shared" si="2"/>
        <v>MATH</v>
      </c>
      <c r="O16" s="15" t="str">
        <f>'2NDGR'!AL19</f>
        <v>C</v>
      </c>
      <c r="P16" s="15" t="str">
        <f>'2NDGR'!AQ19</f>
        <v>C+</v>
      </c>
      <c r="Q16" s="15" t="str">
        <f>'2NDGR'!AT19</f>
        <v>C</v>
      </c>
      <c r="R16" s="60" t="str">
        <f t="shared" si="3"/>
        <v>SCI</v>
      </c>
      <c r="S16" s="15" t="str">
        <f>'2NDGR'!BA19</f>
        <v>NG</v>
      </c>
      <c r="T16" s="15" t="str">
        <f>'2NDGR'!BF19</f>
        <v>C+</v>
      </c>
      <c r="U16" s="15" t="str">
        <f>'2NDGR'!BI19</f>
        <v>NG</v>
      </c>
      <c r="V16" s="60" t="str">
        <f t="shared" si="4"/>
        <v>SOC</v>
      </c>
      <c r="W16" s="15" t="str">
        <f>'2NDGR'!BP19</f>
        <v>C</v>
      </c>
      <c r="X16" s="15" t="str">
        <f>'2NDGR'!BU19</f>
        <v>B</v>
      </c>
      <c r="Y16" s="15" t="str">
        <f>'2NDGR'!BX19</f>
        <v>C+</v>
      </c>
      <c r="Z16" s="60" t="str">
        <f t="shared" si="5"/>
        <v>GK</v>
      </c>
      <c r="AA16" s="15" t="str">
        <f>'2NDGR'!CE19</f>
        <v>A</v>
      </c>
      <c r="AB16" s="15" t="str">
        <f>'2NDGR'!CJ19</f>
        <v>A</v>
      </c>
      <c r="AC16" s="15" t="str">
        <f>'2NDGR'!CM19</f>
        <v>A</v>
      </c>
      <c r="AD16" s="60" t="str">
        <f t="shared" si="6"/>
        <v>ORA</v>
      </c>
      <c r="AE16" s="15" t="str">
        <f>'2NDGR'!CT19</f>
        <v>B</v>
      </c>
      <c r="AF16" s="15" t="str">
        <f>'2NDGR'!CY19</f>
        <v>A</v>
      </c>
      <c r="AG16" s="15" t="str">
        <f>'2NDGR'!DB19</f>
        <v>B+</v>
      </c>
      <c r="AH16" s="60" t="str">
        <f t="shared" si="7"/>
        <v>WS</v>
      </c>
      <c r="AI16" s="15" t="str">
        <f>'2NDGR'!DI19</f>
        <v>C</v>
      </c>
      <c r="AJ16" s="15" t="str">
        <f>'2NDGR'!DN19</f>
        <v>A</v>
      </c>
      <c r="AK16" s="15" t="str">
        <f>'2NDGR'!DQ19</f>
        <v>B</v>
      </c>
      <c r="AL16" s="14">
        <f>'2NDGR'!DY19</f>
        <v>0</v>
      </c>
    </row>
    <row r="17" spans="1:38" ht="17.5">
      <c r="A17" s="18">
        <f>'2NDGR'!A20</f>
        <v>11</v>
      </c>
      <c r="B17" s="18" t="str">
        <f>'2NDGR'!B20</f>
        <v>ST0790302</v>
      </c>
      <c r="C17" s="18">
        <f>'2NDGR'!C20</f>
        <v>200211</v>
      </c>
      <c r="D17" s="18" t="str">
        <f>'2NDGR'!D20</f>
        <v>LINA BASNET</v>
      </c>
      <c r="E17" s="18" t="str">
        <f t="shared" si="0"/>
        <v>ANNAPURNA</v>
      </c>
      <c r="F17" s="60" t="str">
        <f t="shared" si="8"/>
        <v>EN</v>
      </c>
      <c r="G17" s="15" t="str">
        <f>'2NDGR'!H20</f>
        <v>C</v>
      </c>
      <c r="H17" s="15" t="str">
        <f>'2NDGR'!M20</f>
        <v>B</v>
      </c>
      <c r="I17" s="15" t="str">
        <f>'2NDGR'!P20</f>
        <v>C+</v>
      </c>
      <c r="J17" s="60" t="str">
        <f t="shared" si="1"/>
        <v>NEP</v>
      </c>
      <c r="K17" s="15" t="str">
        <f>'2NDGR'!W20</f>
        <v>B</v>
      </c>
      <c r="L17" s="15" t="str">
        <f>'2NDGR'!AB20</f>
        <v>B</v>
      </c>
      <c r="M17" s="15" t="str">
        <f>'2NDGR'!AB20</f>
        <v>B</v>
      </c>
      <c r="N17" s="60" t="str">
        <f t="shared" si="2"/>
        <v>MATH</v>
      </c>
      <c r="O17" s="15" t="str">
        <f>'2NDGR'!AL20</f>
        <v>C</v>
      </c>
      <c r="P17" s="15" t="str">
        <f>'2NDGR'!AQ20</f>
        <v>C+</v>
      </c>
      <c r="Q17" s="15" t="str">
        <f>'2NDGR'!AT20</f>
        <v>C</v>
      </c>
      <c r="R17" s="60" t="str">
        <f t="shared" si="3"/>
        <v>SCI</v>
      </c>
      <c r="S17" s="15" t="str">
        <f>'2NDGR'!BA20</f>
        <v>C</v>
      </c>
      <c r="T17" s="15" t="str">
        <f>'2NDGR'!BF20</f>
        <v>C+</v>
      </c>
      <c r="U17" s="15" t="str">
        <f>'2NDGR'!BI20</f>
        <v>C</v>
      </c>
      <c r="V17" s="60" t="str">
        <f t="shared" si="4"/>
        <v>SOC</v>
      </c>
      <c r="W17" s="15" t="str">
        <f>'2NDGR'!BP20</f>
        <v>B+</v>
      </c>
      <c r="X17" s="15" t="str">
        <f>'2NDGR'!BU20</f>
        <v>B</v>
      </c>
      <c r="Y17" s="15" t="str">
        <f>'2NDGR'!BX20</f>
        <v>B</v>
      </c>
      <c r="Z17" s="60" t="str">
        <f t="shared" si="5"/>
        <v>GK</v>
      </c>
      <c r="AA17" s="15" t="str">
        <f>'2NDGR'!CE20</f>
        <v>A</v>
      </c>
      <c r="AB17" s="15" t="str">
        <f>'2NDGR'!CJ20</f>
        <v>A+</v>
      </c>
      <c r="AC17" s="15" t="str">
        <f>'2NDGR'!CM20</f>
        <v>A</v>
      </c>
      <c r="AD17" s="60" t="str">
        <f t="shared" si="6"/>
        <v>ORA</v>
      </c>
      <c r="AE17" s="15" t="str">
        <f>'2NDGR'!CT20</f>
        <v>B</v>
      </c>
      <c r="AF17" s="15" t="str">
        <f>'2NDGR'!CY20</f>
        <v>A+</v>
      </c>
      <c r="AG17" s="15" t="str">
        <f>'2NDGR'!DB20</f>
        <v>B+</v>
      </c>
      <c r="AH17" s="60" t="str">
        <f t="shared" si="7"/>
        <v>WS</v>
      </c>
      <c r="AI17" s="15" t="str">
        <f>'2NDGR'!DI20</f>
        <v>C</v>
      </c>
      <c r="AJ17" s="15" t="str">
        <f>'2NDGR'!DN20</f>
        <v>A+</v>
      </c>
      <c r="AK17" s="15" t="str">
        <f>'2NDGR'!DQ20</f>
        <v>B</v>
      </c>
      <c r="AL17" s="14">
        <f>'2NDGR'!DY20</f>
        <v>2.81</v>
      </c>
    </row>
    <row r="18" spans="1:38" ht="17.5">
      <c r="A18" s="18">
        <f>'2NDGR'!A21</f>
        <v>12</v>
      </c>
      <c r="B18" s="18" t="str">
        <f>'2NDGR'!B21</f>
        <v>ST0790115</v>
      </c>
      <c r="C18" s="18">
        <f>'2NDGR'!C21</f>
        <v>200212</v>
      </c>
      <c r="D18" s="18" t="str">
        <f>'2NDGR'!D21</f>
        <v>NISUM LAWATI</v>
      </c>
      <c r="E18" s="18" t="str">
        <f t="shared" si="0"/>
        <v>ANNAPURNA</v>
      </c>
      <c r="F18" s="60" t="str">
        <f t="shared" si="8"/>
        <v>EN</v>
      </c>
      <c r="G18" s="15" t="str">
        <f>'2NDGR'!H21</f>
        <v>B</v>
      </c>
      <c r="H18" s="15" t="str">
        <f>'2NDGR'!M21</f>
        <v>C+</v>
      </c>
      <c r="I18" s="15" t="str">
        <f>'2NDGR'!P21</f>
        <v>C+</v>
      </c>
      <c r="J18" s="60" t="str">
        <f t="shared" si="1"/>
        <v>NEP</v>
      </c>
      <c r="K18" s="15" t="str">
        <f>'2NDGR'!W21</f>
        <v>B+</v>
      </c>
      <c r="L18" s="15" t="str">
        <f>'2NDGR'!AB21</f>
        <v>B</v>
      </c>
      <c r="M18" s="15" t="str">
        <f>'2NDGR'!AB21</f>
        <v>B</v>
      </c>
      <c r="N18" s="60" t="str">
        <f t="shared" si="2"/>
        <v>MATH</v>
      </c>
      <c r="O18" s="15" t="str">
        <f>'2NDGR'!AL21</f>
        <v>C</v>
      </c>
      <c r="P18" s="15" t="str">
        <f>'2NDGR'!AQ21</f>
        <v>C+</v>
      </c>
      <c r="Q18" s="15" t="str">
        <f>'2NDGR'!AT21</f>
        <v>C</v>
      </c>
      <c r="R18" s="60" t="str">
        <f t="shared" si="3"/>
        <v>SCI</v>
      </c>
      <c r="S18" s="15" t="str">
        <f>'2NDGR'!BA21</f>
        <v>C</v>
      </c>
      <c r="T18" s="15" t="str">
        <f>'2NDGR'!BF21</f>
        <v>C+</v>
      </c>
      <c r="U18" s="15" t="str">
        <f>'2NDGR'!BI21</f>
        <v>C</v>
      </c>
      <c r="V18" s="60" t="str">
        <f t="shared" si="4"/>
        <v>SOC</v>
      </c>
      <c r="W18" s="15" t="str">
        <f>'2NDGR'!BP21</f>
        <v>C+</v>
      </c>
      <c r="X18" s="15" t="str">
        <f>'2NDGR'!BU21</f>
        <v>B</v>
      </c>
      <c r="Y18" s="15" t="str">
        <f>'2NDGR'!BX21</f>
        <v>C+</v>
      </c>
      <c r="Z18" s="60" t="str">
        <f t="shared" si="5"/>
        <v>GK</v>
      </c>
      <c r="AA18" s="15" t="str">
        <f>'2NDGR'!CE21</f>
        <v>A</v>
      </c>
      <c r="AB18" s="15" t="str">
        <f>'2NDGR'!CJ21</f>
        <v>A+</v>
      </c>
      <c r="AC18" s="15" t="str">
        <f>'2NDGR'!CM21</f>
        <v>A</v>
      </c>
      <c r="AD18" s="60" t="str">
        <f t="shared" si="6"/>
        <v>ORA</v>
      </c>
      <c r="AE18" s="15" t="str">
        <f>'2NDGR'!CT21</f>
        <v>A</v>
      </c>
      <c r="AF18" s="15" t="str">
        <f>'2NDGR'!CY21</f>
        <v>A+</v>
      </c>
      <c r="AG18" s="15" t="str">
        <f>'2NDGR'!DB21</f>
        <v>A</v>
      </c>
      <c r="AH18" s="60" t="str">
        <f t="shared" si="7"/>
        <v>WS</v>
      </c>
      <c r="AI18" s="15" t="str">
        <f>'2NDGR'!DI21</f>
        <v>B</v>
      </c>
      <c r="AJ18" s="15" t="str">
        <f>'2NDGR'!DN21</f>
        <v>A+</v>
      </c>
      <c r="AK18" s="15" t="str">
        <f>'2NDGR'!DQ21</f>
        <v>B+</v>
      </c>
      <c r="AL18" s="14">
        <f>'2NDGR'!DY21</f>
        <v>2.89</v>
      </c>
    </row>
    <row r="19" spans="1:38" ht="17.5">
      <c r="A19" s="18">
        <f>'2NDGR'!A22</f>
        <v>13</v>
      </c>
      <c r="B19" s="18" t="str">
        <f>'2NDGR'!B22</f>
        <v>ST0790186</v>
      </c>
      <c r="C19" s="18">
        <f>'2NDGR'!C22</f>
        <v>200213</v>
      </c>
      <c r="D19" s="18" t="str">
        <f>'2NDGR'!D22</f>
        <v>PARISA NAKARMI</v>
      </c>
      <c r="E19" s="18" t="str">
        <f t="shared" si="0"/>
        <v>ANNAPURNA</v>
      </c>
      <c r="F19" s="60" t="str">
        <f t="shared" si="8"/>
        <v>EN</v>
      </c>
      <c r="G19" s="15" t="str">
        <f>'2NDGR'!H22</f>
        <v>B+</v>
      </c>
      <c r="H19" s="15" t="str">
        <f>'2NDGR'!M22</f>
        <v>C+</v>
      </c>
      <c r="I19" s="15" t="str">
        <f>'2NDGR'!P22</f>
        <v>B</v>
      </c>
      <c r="J19" s="60" t="str">
        <f t="shared" si="1"/>
        <v>NEP</v>
      </c>
      <c r="K19" s="15" t="str">
        <f>'2NDGR'!W22</f>
        <v>B+</v>
      </c>
      <c r="L19" s="15" t="str">
        <f>'2NDGR'!AB22</f>
        <v>B</v>
      </c>
      <c r="M19" s="15" t="str">
        <f>'2NDGR'!AB22</f>
        <v>B</v>
      </c>
      <c r="N19" s="60" t="str">
        <f t="shared" si="2"/>
        <v>MATH</v>
      </c>
      <c r="O19" s="15" t="str">
        <f>'2NDGR'!AL22</f>
        <v>B+</v>
      </c>
      <c r="P19" s="15" t="str">
        <f>'2NDGR'!AQ22</f>
        <v>B</v>
      </c>
      <c r="Q19" s="15" t="str">
        <f>'2NDGR'!AT22</f>
        <v>B</v>
      </c>
      <c r="R19" s="60" t="str">
        <f t="shared" si="3"/>
        <v>SCI</v>
      </c>
      <c r="S19" s="15" t="str">
        <f>'2NDGR'!BA22</f>
        <v>B+</v>
      </c>
      <c r="T19" s="15" t="str">
        <f>'2NDGR'!BF22</f>
        <v>C+</v>
      </c>
      <c r="U19" s="15" t="str">
        <f>'2NDGR'!BI22</f>
        <v>B</v>
      </c>
      <c r="V19" s="60" t="str">
        <f t="shared" si="4"/>
        <v>SOC</v>
      </c>
      <c r="W19" s="15" t="str">
        <f>'2NDGR'!BP22</f>
        <v>B+</v>
      </c>
      <c r="X19" s="15" t="str">
        <f>'2NDGR'!BU22</f>
        <v>B</v>
      </c>
      <c r="Y19" s="15" t="str">
        <f>'2NDGR'!BX22</f>
        <v>B</v>
      </c>
      <c r="Z19" s="60" t="str">
        <f t="shared" si="5"/>
        <v>GK</v>
      </c>
      <c r="AA19" s="15" t="str">
        <f>'2NDGR'!CE22</f>
        <v>A</v>
      </c>
      <c r="AB19" s="15" t="str">
        <f>'2NDGR'!CJ22</f>
        <v>A+</v>
      </c>
      <c r="AC19" s="15" t="str">
        <f>'2NDGR'!CM22</f>
        <v>A</v>
      </c>
      <c r="AD19" s="60" t="str">
        <f t="shared" si="6"/>
        <v>ORA</v>
      </c>
      <c r="AE19" s="15" t="str">
        <f>'2NDGR'!CT22</f>
        <v>A+</v>
      </c>
      <c r="AF19" s="15" t="str">
        <f>'2NDGR'!CY22</f>
        <v>A+</v>
      </c>
      <c r="AG19" s="15" t="str">
        <f>'2NDGR'!DB22</f>
        <v>A+</v>
      </c>
      <c r="AH19" s="60" t="str">
        <f t="shared" si="7"/>
        <v>WS</v>
      </c>
      <c r="AI19" s="15" t="str">
        <f>'2NDGR'!DI22</f>
        <v>C</v>
      </c>
      <c r="AJ19" s="15" t="str">
        <f>'2NDGR'!DN22</f>
        <v>A+</v>
      </c>
      <c r="AK19" s="15" t="str">
        <f>'2NDGR'!DQ22</f>
        <v>B</v>
      </c>
      <c r="AL19" s="14">
        <f>'2NDGR'!DY22</f>
        <v>3.14</v>
      </c>
    </row>
    <row r="20" spans="1:38" ht="17.5">
      <c r="A20" s="18">
        <f>'2NDGR'!A23</f>
        <v>14</v>
      </c>
      <c r="B20" s="18" t="str">
        <f>'2NDGR'!B23</f>
        <v>ST0800463</v>
      </c>
      <c r="C20" s="18">
        <f>'2NDGR'!C23</f>
        <v>200214</v>
      </c>
      <c r="D20" s="18" t="str">
        <f>'2NDGR'!D23</f>
        <v>PRAJWAL TAMANG</v>
      </c>
      <c r="E20" s="18" t="str">
        <f t="shared" si="0"/>
        <v>ANNAPURNA</v>
      </c>
      <c r="F20" s="60" t="str">
        <f t="shared" si="8"/>
        <v>EN</v>
      </c>
      <c r="G20" s="15" t="str">
        <f>'2NDGR'!H23</f>
        <v>C+</v>
      </c>
      <c r="H20" s="15" t="str">
        <f>'2NDGR'!M23</f>
        <v>C+</v>
      </c>
      <c r="I20" s="15" t="str">
        <f>'2NDGR'!P23</f>
        <v>C+</v>
      </c>
      <c r="J20" s="60" t="str">
        <f t="shared" si="1"/>
        <v>NEP</v>
      </c>
      <c r="K20" s="15" t="str">
        <f>'2NDGR'!W23</f>
        <v>C+</v>
      </c>
      <c r="L20" s="15" t="str">
        <f>'2NDGR'!AB23</f>
        <v>C+</v>
      </c>
      <c r="M20" s="15" t="str">
        <f>'2NDGR'!AB23</f>
        <v>C+</v>
      </c>
      <c r="N20" s="60" t="str">
        <f t="shared" si="2"/>
        <v>MATH</v>
      </c>
      <c r="O20" s="15" t="str">
        <f>'2NDGR'!AL23</f>
        <v>C</v>
      </c>
      <c r="P20" s="15" t="str">
        <f>'2NDGR'!AQ23</f>
        <v>C+</v>
      </c>
      <c r="Q20" s="15" t="str">
        <f>'2NDGR'!AT23</f>
        <v>C</v>
      </c>
      <c r="R20" s="60" t="str">
        <f t="shared" si="3"/>
        <v>SCI</v>
      </c>
      <c r="S20" s="15" t="str">
        <f>'2NDGR'!BA23</f>
        <v>NG</v>
      </c>
      <c r="T20" s="15" t="str">
        <f>'2NDGR'!BF23</f>
        <v>C+</v>
      </c>
      <c r="U20" s="15" t="str">
        <f>'2NDGR'!BI23</f>
        <v>NG</v>
      </c>
      <c r="V20" s="60" t="str">
        <f t="shared" si="4"/>
        <v>SOC</v>
      </c>
      <c r="W20" s="15" t="str">
        <f>'2NDGR'!BP23</f>
        <v>NG</v>
      </c>
      <c r="X20" s="15" t="str">
        <f>'2NDGR'!BU23</f>
        <v>C+</v>
      </c>
      <c r="Y20" s="15" t="str">
        <f>'2NDGR'!BX23</f>
        <v>NG</v>
      </c>
      <c r="Z20" s="60" t="str">
        <f t="shared" si="5"/>
        <v>GK</v>
      </c>
      <c r="AA20" s="15" t="str">
        <f>'2NDGR'!CE23</f>
        <v>B</v>
      </c>
      <c r="AB20" s="15" t="str">
        <f>'2NDGR'!CJ23</f>
        <v>B</v>
      </c>
      <c r="AC20" s="15" t="str">
        <f>'2NDGR'!CM23</f>
        <v>B</v>
      </c>
      <c r="AD20" s="60" t="str">
        <f t="shared" si="6"/>
        <v>ORA</v>
      </c>
      <c r="AE20" s="15" t="str">
        <f>'2NDGR'!CT23</f>
        <v>A</v>
      </c>
      <c r="AF20" s="15" t="str">
        <f>'2NDGR'!CY23</f>
        <v>B</v>
      </c>
      <c r="AG20" s="15" t="str">
        <f>'2NDGR'!DB23</f>
        <v>B+</v>
      </c>
      <c r="AH20" s="60" t="str">
        <f t="shared" si="7"/>
        <v>WS</v>
      </c>
      <c r="AI20" s="15" t="str">
        <f>'2NDGR'!DI23</f>
        <v>C</v>
      </c>
      <c r="AJ20" s="15" t="str">
        <f>'2NDGR'!DN23</f>
        <v>B</v>
      </c>
      <c r="AK20" s="15" t="str">
        <f>'2NDGR'!DQ23</f>
        <v>C+</v>
      </c>
      <c r="AL20" s="14">
        <f>'2NDGR'!DY23</f>
        <v>0</v>
      </c>
    </row>
    <row r="21" spans="1:38" ht="17.5">
      <c r="A21" s="18">
        <f>'2NDGR'!A24</f>
        <v>15</v>
      </c>
      <c r="B21" s="18" t="str">
        <f>'2NDGR'!B24</f>
        <v>ST0790101</v>
      </c>
      <c r="C21" s="18">
        <f>'2NDGR'!C24</f>
        <v>200215</v>
      </c>
      <c r="D21" s="18" t="str">
        <f>'2NDGR'!D24</f>
        <v>PRAYUM JUNG GADTAULA</v>
      </c>
      <c r="E21" s="18" t="str">
        <f t="shared" si="0"/>
        <v>ANNAPURNA</v>
      </c>
      <c r="F21" s="60" t="str">
        <f t="shared" si="8"/>
        <v>EN</v>
      </c>
      <c r="G21" s="15" t="str">
        <f>'2NDGR'!H24</f>
        <v>A</v>
      </c>
      <c r="H21" s="15" t="str">
        <f>'2NDGR'!M24</f>
        <v>B</v>
      </c>
      <c r="I21" s="15" t="str">
        <f>'2NDGR'!P24</f>
        <v>B+</v>
      </c>
      <c r="J21" s="60" t="str">
        <f t="shared" si="1"/>
        <v>NEP</v>
      </c>
      <c r="K21" s="15" t="str">
        <f>'2NDGR'!W24</f>
        <v>A</v>
      </c>
      <c r="L21" s="15" t="str">
        <f>'2NDGR'!AB24</f>
        <v>B</v>
      </c>
      <c r="M21" s="15" t="str">
        <f>'2NDGR'!AB24</f>
        <v>B</v>
      </c>
      <c r="N21" s="60" t="str">
        <f t="shared" si="2"/>
        <v>MATH</v>
      </c>
      <c r="O21" s="15" t="str">
        <f>'2NDGR'!AL24</f>
        <v>A+</v>
      </c>
      <c r="P21" s="15" t="str">
        <f>'2NDGR'!AQ24</f>
        <v>B</v>
      </c>
      <c r="Q21" s="15" t="str">
        <f>'2NDGR'!AT24</f>
        <v>B+</v>
      </c>
      <c r="R21" s="60" t="str">
        <f t="shared" si="3"/>
        <v>SCI</v>
      </c>
      <c r="S21" s="15" t="str">
        <f>'2NDGR'!BA24</f>
        <v>B+</v>
      </c>
      <c r="T21" s="15" t="str">
        <f>'2NDGR'!BF24</f>
        <v>B</v>
      </c>
      <c r="U21" s="15" t="str">
        <f>'2NDGR'!BI24</f>
        <v>B</v>
      </c>
      <c r="V21" s="60" t="str">
        <f t="shared" si="4"/>
        <v>SOC</v>
      </c>
      <c r="W21" s="15" t="str">
        <f>'2NDGR'!BP24</f>
        <v>A</v>
      </c>
      <c r="X21" s="15" t="str">
        <f>'2NDGR'!BU24</f>
        <v>B</v>
      </c>
      <c r="Y21" s="15" t="str">
        <f>'2NDGR'!BX24</f>
        <v>B+</v>
      </c>
      <c r="Z21" s="60" t="str">
        <f t="shared" si="5"/>
        <v>GK</v>
      </c>
      <c r="AA21" s="15" t="str">
        <f>'2NDGR'!CE24</f>
        <v>A</v>
      </c>
      <c r="AB21" s="15" t="str">
        <f>'2NDGR'!CJ24</f>
        <v>A+</v>
      </c>
      <c r="AC21" s="15" t="str">
        <f>'2NDGR'!CM24</f>
        <v>A</v>
      </c>
      <c r="AD21" s="60" t="str">
        <f t="shared" si="6"/>
        <v>ORA</v>
      </c>
      <c r="AE21" s="15" t="str">
        <f>'2NDGR'!CT24</f>
        <v>A+</v>
      </c>
      <c r="AF21" s="15" t="str">
        <f>'2NDGR'!CY24</f>
        <v>A+</v>
      </c>
      <c r="AG21" s="15" t="str">
        <f>'2NDGR'!DB24</f>
        <v>A+</v>
      </c>
      <c r="AH21" s="60" t="str">
        <f t="shared" si="7"/>
        <v>WS</v>
      </c>
      <c r="AI21" s="15" t="str">
        <f>'2NDGR'!DI24</f>
        <v>B</v>
      </c>
      <c r="AJ21" s="15" t="str">
        <f>'2NDGR'!DN24</f>
        <v>A+</v>
      </c>
      <c r="AK21" s="15" t="str">
        <f>'2NDGR'!DQ24</f>
        <v>B+</v>
      </c>
      <c r="AL21" s="14">
        <f>'2NDGR'!DY24</f>
        <v>3.37</v>
      </c>
    </row>
    <row r="22" spans="1:38" ht="17.5">
      <c r="A22" s="18">
        <f>'2NDGR'!A25</f>
        <v>16</v>
      </c>
      <c r="B22" s="18" t="str">
        <f>'2NDGR'!B25</f>
        <v>ST0790114</v>
      </c>
      <c r="C22" s="18">
        <f>'2NDGR'!C25</f>
        <v>200216</v>
      </c>
      <c r="D22" s="18" t="str">
        <f>'2NDGR'!D25</f>
        <v>PRINSEK LIMBU</v>
      </c>
      <c r="E22" s="18" t="str">
        <f t="shared" si="0"/>
        <v>ANNAPURNA</v>
      </c>
      <c r="F22" s="60" t="str">
        <f t="shared" si="8"/>
        <v>EN</v>
      </c>
      <c r="G22" s="15" t="str">
        <f>'2NDGR'!H25</f>
        <v>C</v>
      </c>
      <c r="H22" s="15" t="str">
        <f>'2NDGR'!M25</f>
        <v>B</v>
      </c>
      <c r="I22" s="15" t="str">
        <f>'2NDGR'!P25</f>
        <v>C+</v>
      </c>
      <c r="J22" s="60" t="str">
        <f t="shared" si="1"/>
        <v>NEP</v>
      </c>
      <c r="K22" s="15" t="str">
        <f>'2NDGR'!W25</f>
        <v>NG</v>
      </c>
      <c r="L22" s="15" t="str">
        <f>'2NDGR'!AB25</f>
        <v>C+</v>
      </c>
      <c r="M22" s="15" t="str">
        <f>'2NDGR'!AB25</f>
        <v>C+</v>
      </c>
      <c r="N22" s="60" t="str">
        <f t="shared" si="2"/>
        <v>MATH</v>
      </c>
      <c r="O22" s="15" t="str">
        <f>'2NDGR'!AL25</f>
        <v>C</v>
      </c>
      <c r="P22" s="15" t="str">
        <f>'2NDGR'!AQ25</f>
        <v>C+</v>
      </c>
      <c r="Q22" s="15" t="str">
        <f>'2NDGR'!AT25</f>
        <v>C</v>
      </c>
      <c r="R22" s="60" t="str">
        <f t="shared" si="3"/>
        <v>SCI</v>
      </c>
      <c r="S22" s="15" t="str">
        <f>'2NDGR'!BA25</f>
        <v>NG</v>
      </c>
      <c r="T22" s="15" t="str">
        <f>'2NDGR'!BF25</f>
        <v>C+</v>
      </c>
      <c r="U22" s="15" t="str">
        <f>'2NDGR'!BI25</f>
        <v>NG</v>
      </c>
      <c r="V22" s="60" t="str">
        <f t="shared" si="4"/>
        <v>SOC</v>
      </c>
      <c r="W22" s="15" t="str">
        <f>'2NDGR'!BP25</f>
        <v>C</v>
      </c>
      <c r="X22" s="15" t="str">
        <f>'2NDGR'!BU25</f>
        <v>C+</v>
      </c>
      <c r="Y22" s="15" t="str">
        <f>'2NDGR'!BX25</f>
        <v>C</v>
      </c>
      <c r="Z22" s="60" t="str">
        <f t="shared" si="5"/>
        <v>GK</v>
      </c>
      <c r="AA22" s="15" t="str">
        <f>'2NDGR'!CE25</f>
        <v>C</v>
      </c>
      <c r="AB22" s="15" t="str">
        <f>'2NDGR'!CJ25</f>
        <v>C</v>
      </c>
      <c r="AC22" s="15" t="str">
        <f>'2NDGR'!CM25</f>
        <v>C</v>
      </c>
      <c r="AD22" s="60" t="str">
        <f t="shared" si="6"/>
        <v>ORA</v>
      </c>
      <c r="AE22" s="15" t="str">
        <f>'2NDGR'!CT25</f>
        <v>B</v>
      </c>
      <c r="AF22" s="15" t="str">
        <f>'2NDGR'!CY25</f>
        <v>C</v>
      </c>
      <c r="AG22" s="15" t="str">
        <f>'2NDGR'!DB25</f>
        <v>C+</v>
      </c>
      <c r="AH22" s="60" t="str">
        <f t="shared" si="7"/>
        <v>WS</v>
      </c>
      <c r="AI22" s="15" t="str">
        <f>'2NDGR'!DI25</f>
        <v>NG</v>
      </c>
      <c r="AJ22" s="15" t="str">
        <f>'2NDGR'!DN25</f>
        <v>C</v>
      </c>
      <c r="AK22" s="15" t="str">
        <f>'2NDGR'!DQ25</f>
        <v>NG</v>
      </c>
      <c r="AL22" s="14">
        <f>'2NDGR'!DY25</f>
        <v>0</v>
      </c>
    </row>
    <row r="23" spans="1:38" ht="17.5">
      <c r="A23" s="18">
        <f>'2NDGR'!A26</f>
        <v>17</v>
      </c>
      <c r="B23" s="18" t="str">
        <f>'2NDGR'!B26</f>
        <v>ST0800219</v>
      </c>
      <c r="C23" s="18">
        <f>'2NDGR'!C26</f>
        <v>200217</v>
      </c>
      <c r="D23" s="18" t="str">
        <f>'2NDGR'!D26</f>
        <v>PRITISAN RAI</v>
      </c>
      <c r="E23" s="18" t="str">
        <f t="shared" si="0"/>
        <v>ANNAPURNA</v>
      </c>
      <c r="F23" s="60" t="str">
        <f t="shared" si="8"/>
        <v>EN</v>
      </c>
      <c r="G23" s="15" t="str">
        <f>'2NDGR'!H26</f>
        <v>NG</v>
      </c>
      <c r="H23" s="15" t="str">
        <f>'2NDGR'!M26</f>
        <v>C+</v>
      </c>
      <c r="I23" s="15" t="str">
        <f>'2NDGR'!P26</f>
        <v>NG</v>
      </c>
      <c r="J23" s="60" t="str">
        <f t="shared" si="1"/>
        <v>NEP</v>
      </c>
      <c r="K23" s="15" t="str">
        <f>'2NDGR'!W26</f>
        <v>C+</v>
      </c>
      <c r="L23" s="15" t="str">
        <f>'2NDGR'!AB26</f>
        <v>B</v>
      </c>
      <c r="M23" s="15" t="str">
        <f>'2NDGR'!AB26</f>
        <v>B</v>
      </c>
      <c r="N23" s="60" t="str">
        <f t="shared" si="2"/>
        <v>MATH</v>
      </c>
      <c r="O23" s="15" t="str">
        <f>'2NDGR'!AL26</f>
        <v>C+</v>
      </c>
      <c r="P23" s="15" t="str">
        <f>'2NDGR'!AQ26</f>
        <v>C+</v>
      </c>
      <c r="Q23" s="15" t="str">
        <f>'2NDGR'!AT26</f>
        <v>C+</v>
      </c>
      <c r="R23" s="60" t="str">
        <f t="shared" si="3"/>
        <v>SCI</v>
      </c>
      <c r="S23" s="15" t="str">
        <f>'2NDGR'!BA26</f>
        <v>NG</v>
      </c>
      <c r="T23" s="15" t="str">
        <f>'2NDGR'!BF26</f>
        <v>C+</v>
      </c>
      <c r="U23" s="15" t="str">
        <f>'2NDGR'!BI26</f>
        <v>NG</v>
      </c>
      <c r="V23" s="60" t="str">
        <f t="shared" si="4"/>
        <v>SOC</v>
      </c>
      <c r="W23" s="15" t="str">
        <f>'2NDGR'!BP26</f>
        <v>C+</v>
      </c>
      <c r="X23" s="15" t="str">
        <f>'2NDGR'!BU26</f>
        <v>B</v>
      </c>
      <c r="Y23" s="15" t="str">
        <f>'2NDGR'!BX26</f>
        <v>C+</v>
      </c>
      <c r="Z23" s="60" t="str">
        <f t="shared" si="5"/>
        <v>GK</v>
      </c>
      <c r="AA23" s="15" t="str">
        <f>'2NDGR'!CE26</f>
        <v>C</v>
      </c>
      <c r="AB23" s="15" t="str">
        <f>'2NDGR'!CJ26</f>
        <v>D</v>
      </c>
      <c r="AC23" s="15" t="str">
        <f>'2NDGR'!CM26</f>
        <v>D</v>
      </c>
      <c r="AD23" s="60" t="str">
        <f t="shared" si="6"/>
        <v>ORA</v>
      </c>
      <c r="AE23" s="15" t="str">
        <f>'2NDGR'!CT26</f>
        <v>C</v>
      </c>
      <c r="AF23" s="15" t="str">
        <f>'2NDGR'!CY26</f>
        <v>D</v>
      </c>
      <c r="AG23" s="15" t="str">
        <f>'2NDGR'!DB26</f>
        <v>D</v>
      </c>
      <c r="AH23" s="60" t="str">
        <f t="shared" si="7"/>
        <v>WS</v>
      </c>
      <c r="AI23" s="15" t="str">
        <f>'2NDGR'!DI26</f>
        <v>C</v>
      </c>
      <c r="AJ23" s="15" t="str">
        <f>'2NDGR'!DN26</f>
        <v>D</v>
      </c>
      <c r="AK23" s="15" t="str">
        <f>'2NDGR'!DQ26</f>
        <v>D</v>
      </c>
      <c r="AL23" s="14">
        <f>'2NDGR'!DY26</f>
        <v>0</v>
      </c>
    </row>
    <row r="24" spans="1:38" ht="17.5">
      <c r="A24" s="18">
        <f>'2NDGR'!A27</f>
        <v>18</v>
      </c>
      <c r="B24" s="18" t="str">
        <f>'2NDGR'!B27</f>
        <v>ST0790182</v>
      </c>
      <c r="C24" s="18">
        <f>'2NDGR'!C27</f>
        <v>200218</v>
      </c>
      <c r="D24" s="18" t="str">
        <f>'2NDGR'!D27</f>
        <v>PURNIMA JAIRU</v>
      </c>
      <c r="E24" s="18" t="str">
        <f t="shared" si="0"/>
        <v>ANNAPURNA</v>
      </c>
      <c r="F24" s="60" t="str">
        <f t="shared" si="8"/>
        <v>EN</v>
      </c>
      <c r="G24" s="15" t="str">
        <f>'2NDGR'!H27</f>
        <v>C</v>
      </c>
      <c r="H24" s="15" t="str">
        <f>'2NDGR'!M27</f>
        <v>C+</v>
      </c>
      <c r="I24" s="15" t="str">
        <f>'2NDGR'!P27</f>
        <v>C</v>
      </c>
      <c r="J24" s="60" t="str">
        <f t="shared" si="1"/>
        <v>NEP</v>
      </c>
      <c r="K24" s="15" t="str">
        <f>'2NDGR'!W27</f>
        <v>C+</v>
      </c>
      <c r="L24" s="15" t="str">
        <f>'2NDGR'!AB27</f>
        <v>B</v>
      </c>
      <c r="M24" s="15" t="str">
        <f>'2NDGR'!AB27</f>
        <v>B</v>
      </c>
      <c r="N24" s="60" t="str">
        <f t="shared" si="2"/>
        <v>MATH</v>
      </c>
      <c r="O24" s="15" t="str">
        <f>'2NDGR'!AL27</f>
        <v>C+</v>
      </c>
      <c r="P24" s="15" t="str">
        <f>'2NDGR'!AQ27</f>
        <v>C+</v>
      </c>
      <c r="Q24" s="15" t="str">
        <f>'2NDGR'!AT27</f>
        <v>C+</v>
      </c>
      <c r="R24" s="60" t="str">
        <f t="shared" si="3"/>
        <v>SCI</v>
      </c>
      <c r="S24" s="15" t="str">
        <f>'2NDGR'!BA27</f>
        <v>NG</v>
      </c>
      <c r="T24" s="15" t="str">
        <f>'2NDGR'!BF27</f>
        <v>C+</v>
      </c>
      <c r="U24" s="15" t="str">
        <f>'2NDGR'!BI27</f>
        <v>NG</v>
      </c>
      <c r="V24" s="60" t="str">
        <f t="shared" si="4"/>
        <v>SOC</v>
      </c>
      <c r="W24" s="15" t="str">
        <f>'2NDGR'!BP27</f>
        <v>B+</v>
      </c>
      <c r="X24" s="15" t="str">
        <f>'2NDGR'!BU27</f>
        <v>B</v>
      </c>
      <c r="Y24" s="15" t="str">
        <f>'2NDGR'!BX27</f>
        <v>B</v>
      </c>
      <c r="Z24" s="60" t="str">
        <f t="shared" si="5"/>
        <v>GK</v>
      </c>
      <c r="AA24" s="15" t="str">
        <f>'2NDGR'!CE27</f>
        <v>B</v>
      </c>
      <c r="AB24" s="15" t="str">
        <f>'2NDGR'!CJ27</f>
        <v>B</v>
      </c>
      <c r="AC24" s="15" t="str">
        <f>'2NDGR'!CM27</f>
        <v>B</v>
      </c>
      <c r="AD24" s="60" t="str">
        <f t="shared" si="6"/>
        <v>ORA</v>
      </c>
      <c r="AE24" s="15" t="str">
        <f>'2NDGR'!CT27</f>
        <v>B</v>
      </c>
      <c r="AF24" s="15" t="str">
        <f>'2NDGR'!CY27</f>
        <v>B</v>
      </c>
      <c r="AG24" s="15" t="str">
        <f>'2NDGR'!DB27</f>
        <v>B</v>
      </c>
      <c r="AH24" s="60" t="str">
        <f t="shared" si="7"/>
        <v>WS</v>
      </c>
      <c r="AI24" s="15" t="str">
        <f>'2NDGR'!DI27</f>
        <v>C</v>
      </c>
      <c r="AJ24" s="15" t="str">
        <f>'2NDGR'!DN27</f>
        <v>B</v>
      </c>
      <c r="AK24" s="15" t="str">
        <f>'2NDGR'!DQ27</f>
        <v>C+</v>
      </c>
      <c r="AL24" s="14">
        <f>'2NDGR'!DY27</f>
        <v>0</v>
      </c>
    </row>
    <row r="25" spans="1:38" ht="17.5">
      <c r="A25" s="18">
        <f>'2NDGR'!A28</f>
        <v>19</v>
      </c>
      <c r="B25" s="18" t="str">
        <f>'2NDGR'!B28</f>
        <v>ST0790113</v>
      </c>
      <c r="C25" s="18">
        <f>'2NDGR'!C28</f>
        <v>200219</v>
      </c>
      <c r="D25" s="18" t="str">
        <f>'2NDGR'!D28</f>
        <v>ROYAL TAMANG</v>
      </c>
      <c r="E25" s="18" t="str">
        <f t="shared" si="0"/>
        <v>ANNAPURNA</v>
      </c>
      <c r="F25" s="60" t="str">
        <f t="shared" si="8"/>
        <v>EN</v>
      </c>
      <c r="G25" s="15" t="str">
        <f>'2NDGR'!H28</f>
        <v>ABS</v>
      </c>
      <c r="H25" s="15" t="str">
        <f>'2NDGR'!M28</f>
        <v>ABS</v>
      </c>
      <c r="I25" s="15" t="str">
        <f>'2NDGR'!P28</f>
        <v>ABS</v>
      </c>
      <c r="J25" s="60" t="str">
        <f t="shared" si="1"/>
        <v>NEP</v>
      </c>
      <c r="K25" s="15" t="str">
        <f>'2NDGR'!W28</f>
        <v>ABS</v>
      </c>
      <c r="L25" s="15" t="str">
        <f>'2NDGR'!AB28</f>
        <v>ABS</v>
      </c>
      <c r="M25" s="15" t="str">
        <f>'2NDGR'!AB28</f>
        <v>ABS</v>
      </c>
      <c r="N25" s="60" t="str">
        <f t="shared" si="2"/>
        <v>MATH</v>
      </c>
      <c r="O25" s="15" t="str">
        <f>'2NDGR'!AL28</f>
        <v>ABS</v>
      </c>
      <c r="P25" s="15" t="str">
        <f>'2NDGR'!AQ28</f>
        <v>ABS</v>
      </c>
      <c r="Q25" s="15" t="str">
        <f>'2NDGR'!AT28</f>
        <v>ABS</v>
      </c>
      <c r="R25" s="60" t="str">
        <f t="shared" si="3"/>
        <v>SCI</v>
      </c>
      <c r="S25" s="15" t="str">
        <f>'2NDGR'!BA28</f>
        <v>ABS</v>
      </c>
      <c r="T25" s="15" t="str">
        <f>'2NDGR'!BF28</f>
        <v>ABS</v>
      </c>
      <c r="U25" s="15" t="str">
        <f>'2NDGR'!BI28</f>
        <v>ABS</v>
      </c>
      <c r="V25" s="60" t="str">
        <f t="shared" si="4"/>
        <v>SOC</v>
      </c>
      <c r="W25" s="15" t="str">
        <f>'2NDGR'!BP28</f>
        <v>ABS</v>
      </c>
      <c r="X25" s="15" t="str">
        <f>'2NDGR'!BU28</f>
        <v>ABS</v>
      </c>
      <c r="Y25" s="15" t="str">
        <f>'2NDGR'!BX28</f>
        <v>ABS</v>
      </c>
      <c r="Z25" s="60" t="str">
        <f t="shared" si="5"/>
        <v>GK</v>
      </c>
      <c r="AA25" s="15" t="str">
        <f>'2NDGR'!CE28</f>
        <v>ABS</v>
      </c>
      <c r="AB25" s="15" t="str">
        <f>'2NDGR'!CJ28</f>
        <v>ABS</v>
      </c>
      <c r="AC25" s="15" t="str">
        <f>'2NDGR'!CM28</f>
        <v>ABS</v>
      </c>
      <c r="AD25" s="60" t="str">
        <f t="shared" si="6"/>
        <v>ORA</v>
      </c>
      <c r="AE25" s="15" t="str">
        <f>'2NDGR'!CT28</f>
        <v>ABS</v>
      </c>
      <c r="AF25" s="15" t="str">
        <f>'2NDGR'!CY28</f>
        <v>ABS</v>
      </c>
      <c r="AG25" s="15" t="str">
        <f>'2NDGR'!DB28</f>
        <v>ABS</v>
      </c>
      <c r="AH25" s="60" t="str">
        <f t="shared" si="7"/>
        <v>WS</v>
      </c>
      <c r="AI25" s="15" t="str">
        <f>'2NDGR'!DI28</f>
        <v>ABS</v>
      </c>
      <c r="AJ25" s="15" t="str">
        <f>'2NDGR'!DN28</f>
        <v>ABS</v>
      </c>
      <c r="AK25" s="15" t="str">
        <f>'2NDGR'!DQ28</f>
        <v>ABS</v>
      </c>
      <c r="AL25" s="14">
        <f>'2NDGR'!DY28</f>
        <v>0</v>
      </c>
    </row>
    <row r="26" spans="1:38" ht="17.5">
      <c r="A26" s="18">
        <f>'2NDGR'!A29</f>
        <v>20</v>
      </c>
      <c r="B26" s="18" t="str">
        <f>'2NDGR'!B29</f>
        <v>ST0790211</v>
      </c>
      <c r="C26" s="18">
        <f>'2NDGR'!C29</f>
        <v>200220</v>
      </c>
      <c r="D26" s="18" t="str">
        <f>'2NDGR'!D29</f>
        <v>SALUM BISHWAKARMA</v>
      </c>
      <c r="E26" s="18" t="str">
        <f t="shared" si="0"/>
        <v>ANNAPURNA</v>
      </c>
      <c r="F26" s="60" t="str">
        <f t="shared" si="8"/>
        <v>EN</v>
      </c>
      <c r="G26" s="15" t="str">
        <f>'2NDGR'!H29</f>
        <v>C</v>
      </c>
      <c r="H26" s="15" t="str">
        <f>'2NDGR'!M29</f>
        <v>C+</v>
      </c>
      <c r="I26" s="15" t="str">
        <f>'2NDGR'!P29</f>
        <v>C</v>
      </c>
      <c r="J26" s="60" t="str">
        <f t="shared" si="1"/>
        <v>NEP</v>
      </c>
      <c r="K26" s="15" t="str">
        <f>'2NDGR'!W29</f>
        <v>C+</v>
      </c>
      <c r="L26" s="15" t="str">
        <f>'2NDGR'!AB29</f>
        <v>B</v>
      </c>
      <c r="M26" s="15" t="str">
        <f>'2NDGR'!AB29</f>
        <v>B</v>
      </c>
      <c r="N26" s="60" t="str">
        <f t="shared" si="2"/>
        <v>MATH</v>
      </c>
      <c r="O26" s="15" t="str">
        <f>'2NDGR'!AL29</f>
        <v>NG</v>
      </c>
      <c r="P26" s="15" t="str">
        <f>'2NDGR'!AQ29</f>
        <v>C+</v>
      </c>
      <c r="Q26" s="15" t="str">
        <f>'2NDGR'!AT29</f>
        <v>NG</v>
      </c>
      <c r="R26" s="60" t="str">
        <f t="shared" si="3"/>
        <v>SCI</v>
      </c>
      <c r="S26" s="15" t="str">
        <f>'2NDGR'!BA29</f>
        <v>NG</v>
      </c>
      <c r="T26" s="15" t="str">
        <f>'2NDGR'!BF29</f>
        <v>C+</v>
      </c>
      <c r="U26" s="15" t="str">
        <f>'2NDGR'!BI29</f>
        <v>NG</v>
      </c>
      <c r="V26" s="60" t="str">
        <f t="shared" si="4"/>
        <v>SOC</v>
      </c>
      <c r="W26" s="15" t="str">
        <f>'2NDGR'!BP29</f>
        <v>NG</v>
      </c>
      <c r="X26" s="15" t="str">
        <f>'2NDGR'!BU29</f>
        <v>B</v>
      </c>
      <c r="Y26" s="15" t="str">
        <f>'2NDGR'!BX29</f>
        <v>NG</v>
      </c>
      <c r="Z26" s="60" t="str">
        <f t="shared" si="5"/>
        <v>GK</v>
      </c>
      <c r="AA26" s="15" t="str">
        <f>'2NDGR'!CE29</f>
        <v>A</v>
      </c>
      <c r="AB26" s="15" t="str">
        <f>'2NDGR'!CJ29</f>
        <v>A</v>
      </c>
      <c r="AC26" s="15" t="str">
        <f>'2NDGR'!CM29</f>
        <v>A</v>
      </c>
      <c r="AD26" s="60" t="str">
        <f t="shared" si="6"/>
        <v>ORA</v>
      </c>
      <c r="AE26" s="15" t="str">
        <f>'2NDGR'!CT29</f>
        <v>C</v>
      </c>
      <c r="AF26" s="15" t="str">
        <f>'2NDGR'!CY29</f>
        <v>A</v>
      </c>
      <c r="AG26" s="15" t="str">
        <f>'2NDGR'!DB29</f>
        <v>B</v>
      </c>
      <c r="AH26" s="60" t="str">
        <f t="shared" si="7"/>
        <v>WS</v>
      </c>
      <c r="AI26" s="15" t="str">
        <f>'2NDGR'!DI29</f>
        <v>C</v>
      </c>
      <c r="AJ26" s="15" t="str">
        <f>'2NDGR'!DN29</f>
        <v>A</v>
      </c>
      <c r="AK26" s="15" t="str">
        <f>'2NDGR'!DQ29</f>
        <v>B</v>
      </c>
      <c r="AL26" s="14">
        <f>'2NDGR'!DY29</f>
        <v>0</v>
      </c>
    </row>
    <row r="27" spans="1:38" ht="17.5">
      <c r="A27" s="18">
        <f>'2NDGR'!A30</f>
        <v>21</v>
      </c>
      <c r="B27" s="18" t="str">
        <f>'2NDGR'!B30</f>
        <v>ST0800300</v>
      </c>
      <c r="C27" s="18">
        <f>'2NDGR'!C30</f>
        <v>200221</v>
      </c>
      <c r="D27" s="18" t="str">
        <f>'2NDGR'!D30</f>
        <v>SAMIKSHYA LAWATI</v>
      </c>
      <c r="E27" s="18" t="str">
        <f t="shared" si="0"/>
        <v>ANNAPURNA</v>
      </c>
      <c r="F27" s="60" t="str">
        <f t="shared" si="8"/>
        <v>EN</v>
      </c>
      <c r="G27" s="15" t="str">
        <f>'2NDGR'!H30</f>
        <v>A</v>
      </c>
      <c r="H27" s="15" t="str">
        <f>'2NDGR'!M30</f>
        <v>B</v>
      </c>
      <c r="I27" s="15" t="str">
        <f>'2NDGR'!P30</f>
        <v>B+</v>
      </c>
      <c r="J27" s="60" t="str">
        <f t="shared" si="1"/>
        <v>NEP</v>
      </c>
      <c r="K27" s="15" t="str">
        <f>'2NDGR'!W30</f>
        <v>B</v>
      </c>
      <c r="L27" s="15" t="str">
        <f>'2NDGR'!AB30</f>
        <v>B</v>
      </c>
      <c r="M27" s="15" t="str">
        <f>'2NDGR'!AB30</f>
        <v>B</v>
      </c>
      <c r="N27" s="60" t="str">
        <f t="shared" si="2"/>
        <v>MATH</v>
      </c>
      <c r="O27" s="15" t="str">
        <f>'2NDGR'!AL30</f>
        <v>B+</v>
      </c>
      <c r="P27" s="15" t="str">
        <f>'2NDGR'!AQ30</f>
        <v>B</v>
      </c>
      <c r="Q27" s="15" t="str">
        <f>'2NDGR'!AT30</f>
        <v>B</v>
      </c>
      <c r="R27" s="60" t="str">
        <f t="shared" si="3"/>
        <v>SCI</v>
      </c>
      <c r="S27" s="15" t="str">
        <f>'2NDGR'!BA30</f>
        <v>C+</v>
      </c>
      <c r="T27" s="15" t="str">
        <f>'2NDGR'!BF30</f>
        <v>C+</v>
      </c>
      <c r="U27" s="15" t="str">
        <f>'2NDGR'!BI30</f>
        <v>C+</v>
      </c>
      <c r="V27" s="60" t="str">
        <f t="shared" si="4"/>
        <v>SOC</v>
      </c>
      <c r="W27" s="15" t="str">
        <f>'2NDGR'!BP30</f>
        <v>C+</v>
      </c>
      <c r="X27" s="15" t="str">
        <f>'2NDGR'!BU30</f>
        <v>B</v>
      </c>
      <c r="Y27" s="15" t="str">
        <f>'2NDGR'!BX30</f>
        <v>C+</v>
      </c>
      <c r="Z27" s="60" t="str">
        <f t="shared" si="5"/>
        <v>GK</v>
      </c>
      <c r="AA27" s="15" t="str">
        <f>'2NDGR'!CE30</f>
        <v>A</v>
      </c>
      <c r="AB27" s="15" t="str">
        <f>'2NDGR'!CJ30</f>
        <v>A+</v>
      </c>
      <c r="AC27" s="15" t="str">
        <f>'2NDGR'!CM30</f>
        <v>A</v>
      </c>
      <c r="AD27" s="60" t="str">
        <f t="shared" si="6"/>
        <v>ORA</v>
      </c>
      <c r="AE27" s="15" t="str">
        <f>'2NDGR'!CT30</f>
        <v>A</v>
      </c>
      <c r="AF27" s="15" t="str">
        <f>'2NDGR'!CY30</f>
        <v>A+</v>
      </c>
      <c r="AG27" s="15" t="str">
        <f>'2NDGR'!DB30</f>
        <v>A</v>
      </c>
      <c r="AH27" s="60" t="str">
        <f t="shared" si="7"/>
        <v>WS</v>
      </c>
      <c r="AI27" s="15" t="str">
        <f>'2NDGR'!DI30</f>
        <v>B</v>
      </c>
      <c r="AJ27" s="15" t="str">
        <f>'2NDGR'!DN30</f>
        <v>A+</v>
      </c>
      <c r="AK27" s="15" t="str">
        <f>'2NDGR'!DQ30</f>
        <v>B+</v>
      </c>
      <c r="AL27" s="14">
        <f>'2NDGR'!DY30</f>
        <v>3.08</v>
      </c>
    </row>
    <row r="28" spans="1:38" ht="17.5">
      <c r="A28" s="18">
        <f>'2NDGR'!A31</f>
        <v>22</v>
      </c>
      <c r="B28" s="18" t="str">
        <f>'2NDGR'!B31</f>
        <v>ST0790111</v>
      </c>
      <c r="C28" s="18">
        <f>'2NDGR'!C31</f>
        <v>200222</v>
      </c>
      <c r="D28" s="18" t="str">
        <f>'2NDGR'!D31</f>
        <v>SHARAYAN BISHWAKARMA</v>
      </c>
      <c r="E28" s="18" t="str">
        <f t="shared" si="0"/>
        <v>ANNAPURNA</v>
      </c>
      <c r="F28" s="60" t="str">
        <f t="shared" si="8"/>
        <v>EN</v>
      </c>
      <c r="G28" s="15" t="str">
        <f>'2NDGR'!H31</f>
        <v>A</v>
      </c>
      <c r="H28" s="15" t="str">
        <f>'2NDGR'!M31</f>
        <v>B</v>
      </c>
      <c r="I28" s="15" t="str">
        <f>'2NDGR'!P31</f>
        <v>B+</v>
      </c>
      <c r="J28" s="60" t="str">
        <f t="shared" si="1"/>
        <v>NEP</v>
      </c>
      <c r="K28" s="15" t="str">
        <f>'2NDGR'!W31</f>
        <v>A+</v>
      </c>
      <c r="L28" s="15" t="str">
        <f>'2NDGR'!AB31</f>
        <v>B</v>
      </c>
      <c r="M28" s="15" t="str">
        <f>'2NDGR'!AB31</f>
        <v>B</v>
      </c>
      <c r="N28" s="60" t="str">
        <f t="shared" si="2"/>
        <v>MATH</v>
      </c>
      <c r="O28" s="15" t="str">
        <f>'2NDGR'!AL31</f>
        <v>B</v>
      </c>
      <c r="P28" s="15" t="str">
        <f>'2NDGR'!AQ31</f>
        <v>B</v>
      </c>
      <c r="Q28" s="15" t="str">
        <f>'2NDGR'!AT31</f>
        <v>B</v>
      </c>
      <c r="R28" s="60" t="str">
        <f t="shared" si="3"/>
        <v>SCI</v>
      </c>
      <c r="S28" s="15" t="str">
        <f>'2NDGR'!BA31</f>
        <v>C+</v>
      </c>
      <c r="T28" s="15" t="str">
        <f>'2NDGR'!BF31</f>
        <v>C+</v>
      </c>
      <c r="U28" s="15" t="str">
        <f>'2NDGR'!BI31</f>
        <v>C+</v>
      </c>
      <c r="V28" s="60" t="str">
        <f t="shared" si="4"/>
        <v>SOC</v>
      </c>
      <c r="W28" s="15" t="str">
        <f>'2NDGR'!BP31</f>
        <v>C+</v>
      </c>
      <c r="X28" s="15" t="str">
        <f>'2NDGR'!BU31</f>
        <v>B</v>
      </c>
      <c r="Y28" s="15" t="str">
        <f>'2NDGR'!BX31</f>
        <v>C+</v>
      </c>
      <c r="Z28" s="60" t="str">
        <f t="shared" si="5"/>
        <v>GK</v>
      </c>
      <c r="AA28" s="15" t="str">
        <f>'2NDGR'!CE31</f>
        <v>A</v>
      </c>
      <c r="AB28" s="15" t="str">
        <f>'2NDGR'!CJ31</f>
        <v>A</v>
      </c>
      <c r="AC28" s="15" t="str">
        <f>'2NDGR'!CM31</f>
        <v>A</v>
      </c>
      <c r="AD28" s="60" t="str">
        <f t="shared" si="6"/>
        <v>ORA</v>
      </c>
      <c r="AE28" s="15" t="str">
        <f>'2NDGR'!CT31</f>
        <v>A+</v>
      </c>
      <c r="AF28" s="15" t="str">
        <f>'2NDGR'!CY31</f>
        <v>A</v>
      </c>
      <c r="AG28" s="15" t="str">
        <f>'2NDGR'!DB31</f>
        <v>A</v>
      </c>
      <c r="AH28" s="60" t="str">
        <f t="shared" si="7"/>
        <v>WS</v>
      </c>
      <c r="AI28" s="15" t="str">
        <f>'2NDGR'!DI31</f>
        <v>A</v>
      </c>
      <c r="AJ28" s="15" t="str">
        <f>'2NDGR'!DN31</f>
        <v>A</v>
      </c>
      <c r="AK28" s="15" t="str">
        <f>'2NDGR'!DQ31</f>
        <v>A</v>
      </c>
      <c r="AL28" s="14">
        <f>'2NDGR'!DY31</f>
        <v>3.14</v>
      </c>
    </row>
    <row r="29" spans="1:38" ht="17.5">
      <c r="A29" s="18">
        <f>'2NDGR'!A32</f>
        <v>23</v>
      </c>
      <c r="B29" s="18" t="str">
        <f>'2NDGR'!B32</f>
        <v>ST0790192</v>
      </c>
      <c r="C29" s="18">
        <f>'2NDGR'!C32</f>
        <v>200223</v>
      </c>
      <c r="D29" s="18" t="str">
        <f>'2NDGR'!D32</f>
        <v>SOING THAPA MAGAR</v>
      </c>
      <c r="E29" s="18" t="str">
        <f t="shared" si="0"/>
        <v>ANNAPURNA</v>
      </c>
      <c r="F29" s="60" t="str">
        <f t="shared" si="8"/>
        <v>EN</v>
      </c>
      <c r="G29" s="15" t="str">
        <f>'2NDGR'!H32</f>
        <v>A</v>
      </c>
      <c r="H29" s="15" t="str">
        <f>'2NDGR'!M32</f>
        <v>C+</v>
      </c>
      <c r="I29" s="15" t="str">
        <f>'2NDGR'!P32</f>
        <v>B</v>
      </c>
      <c r="J29" s="60" t="str">
        <f t="shared" si="1"/>
        <v>NEP</v>
      </c>
      <c r="K29" s="15" t="str">
        <f>'2NDGR'!W32</f>
        <v>A</v>
      </c>
      <c r="L29" s="15" t="str">
        <f>'2NDGR'!AB32</f>
        <v>B</v>
      </c>
      <c r="M29" s="15" t="str">
        <f>'2NDGR'!AB32</f>
        <v>B</v>
      </c>
      <c r="N29" s="60" t="str">
        <f t="shared" si="2"/>
        <v>MATH</v>
      </c>
      <c r="O29" s="15" t="str">
        <f>'2NDGR'!AL32</f>
        <v>C+</v>
      </c>
      <c r="P29" s="15" t="str">
        <f>'2NDGR'!AQ32</f>
        <v>B</v>
      </c>
      <c r="Q29" s="15" t="str">
        <f>'2NDGR'!AT32</f>
        <v>C+</v>
      </c>
      <c r="R29" s="60" t="str">
        <f t="shared" si="3"/>
        <v>SCI</v>
      </c>
      <c r="S29" s="15" t="str">
        <f>'2NDGR'!BA32</f>
        <v>NG</v>
      </c>
      <c r="T29" s="15" t="str">
        <f>'2NDGR'!BF32</f>
        <v>C+</v>
      </c>
      <c r="U29" s="15" t="str">
        <f>'2NDGR'!BI32</f>
        <v>NG</v>
      </c>
      <c r="V29" s="60" t="str">
        <f t="shared" si="4"/>
        <v>SOC</v>
      </c>
      <c r="W29" s="15" t="str">
        <f>'2NDGR'!BP32</f>
        <v>C</v>
      </c>
      <c r="X29" s="15" t="str">
        <f>'2NDGR'!BU32</f>
        <v>B</v>
      </c>
      <c r="Y29" s="15" t="str">
        <f>'2NDGR'!BX32</f>
        <v>C+</v>
      </c>
      <c r="Z29" s="60" t="str">
        <f t="shared" si="5"/>
        <v>GK</v>
      </c>
      <c r="AA29" s="15" t="str">
        <f>'2NDGR'!CE32</f>
        <v>B</v>
      </c>
      <c r="AB29" s="15" t="str">
        <f>'2NDGR'!CJ32</f>
        <v>B+</v>
      </c>
      <c r="AC29" s="15" t="str">
        <f>'2NDGR'!CM32</f>
        <v>B</v>
      </c>
      <c r="AD29" s="60" t="str">
        <f t="shared" si="6"/>
        <v>ORA</v>
      </c>
      <c r="AE29" s="15" t="str">
        <f>'2NDGR'!CT32</f>
        <v>B</v>
      </c>
      <c r="AF29" s="15" t="str">
        <f>'2NDGR'!CY32</f>
        <v>B+</v>
      </c>
      <c r="AG29" s="15" t="str">
        <f>'2NDGR'!DB32</f>
        <v>B</v>
      </c>
      <c r="AH29" s="60" t="str">
        <f t="shared" si="7"/>
        <v>WS</v>
      </c>
      <c r="AI29" s="15" t="str">
        <f>'2NDGR'!DI32</f>
        <v>A</v>
      </c>
      <c r="AJ29" s="15" t="str">
        <f>'2NDGR'!DN32</f>
        <v>B+</v>
      </c>
      <c r="AK29" s="15" t="str">
        <f>'2NDGR'!DQ32</f>
        <v>B+</v>
      </c>
      <c r="AL29" s="14">
        <f>'2NDGR'!DY32</f>
        <v>0</v>
      </c>
    </row>
    <row r="30" spans="1:38" ht="17.5">
      <c r="A30" s="18">
        <f>'2NDGR'!A33</f>
        <v>24</v>
      </c>
      <c r="B30" s="18" t="str">
        <f>'2NDGR'!B33</f>
        <v>ST0790125</v>
      </c>
      <c r="C30" s="18">
        <f>'2NDGR'!C33</f>
        <v>200224</v>
      </c>
      <c r="D30" s="18" t="str">
        <f>'2NDGR'!D33</f>
        <v>SUHANG LIMBU</v>
      </c>
      <c r="E30" s="18" t="str">
        <f t="shared" si="0"/>
        <v>ANNAPURNA</v>
      </c>
      <c r="F30" s="60" t="str">
        <f t="shared" si="8"/>
        <v>EN</v>
      </c>
      <c r="G30" s="15" t="str">
        <f>'2NDGR'!H33</f>
        <v>B+</v>
      </c>
      <c r="H30" s="15" t="str">
        <f>'2NDGR'!M33</f>
        <v>B</v>
      </c>
      <c r="I30" s="15" t="str">
        <f>'2NDGR'!P33</f>
        <v>B</v>
      </c>
      <c r="J30" s="60" t="str">
        <f t="shared" si="1"/>
        <v>NEP</v>
      </c>
      <c r="K30" s="15" t="str">
        <f>'2NDGR'!W33</f>
        <v>B+</v>
      </c>
      <c r="L30" s="15" t="str">
        <f>'2NDGR'!AB33</f>
        <v>B</v>
      </c>
      <c r="M30" s="15" t="str">
        <f>'2NDGR'!AB33</f>
        <v>B</v>
      </c>
      <c r="N30" s="60" t="str">
        <f t="shared" si="2"/>
        <v>MATH</v>
      </c>
      <c r="O30" s="15" t="str">
        <f>'2NDGR'!AL33</f>
        <v>B+</v>
      </c>
      <c r="P30" s="15" t="str">
        <f>'2NDGR'!AQ33</f>
        <v>B</v>
      </c>
      <c r="Q30" s="15" t="str">
        <f>'2NDGR'!AT33</f>
        <v>B</v>
      </c>
      <c r="R30" s="60" t="str">
        <f t="shared" si="3"/>
        <v>SCI</v>
      </c>
      <c r="S30" s="15" t="str">
        <f>'2NDGR'!BA33</f>
        <v>C+</v>
      </c>
      <c r="T30" s="15" t="str">
        <f>'2NDGR'!BF33</f>
        <v>C+</v>
      </c>
      <c r="U30" s="15" t="str">
        <f>'2NDGR'!BI33</f>
        <v>C+</v>
      </c>
      <c r="V30" s="60" t="str">
        <f t="shared" si="4"/>
        <v>SOC</v>
      </c>
      <c r="W30" s="15" t="str">
        <f>'2NDGR'!BP33</f>
        <v>B</v>
      </c>
      <c r="X30" s="15" t="str">
        <f>'2NDGR'!BU33</f>
        <v>B</v>
      </c>
      <c r="Y30" s="15" t="str">
        <f>'2NDGR'!BX33</f>
        <v>B</v>
      </c>
      <c r="Z30" s="60" t="str">
        <f t="shared" si="5"/>
        <v>GK</v>
      </c>
      <c r="AA30" s="15" t="str">
        <f>'2NDGR'!CE33</f>
        <v>B</v>
      </c>
      <c r="AB30" s="15" t="str">
        <f>'2NDGR'!CJ33</f>
        <v>B+</v>
      </c>
      <c r="AC30" s="15" t="str">
        <f>'2NDGR'!CM33</f>
        <v>B</v>
      </c>
      <c r="AD30" s="60" t="str">
        <f t="shared" si="6"/>
        <v>ORA</v>
      </c>
      <c r="AE30" s="15" t="str">
        <f>'2NDGR'!CT33</f>
        <v>B</v>
      </c>
      <c r="AF30" s="15" t="str">
        <f>'2NDGR'!CY33</f>
        <v>B+</v>
      </c>
      <c r="AG30" s="15" t="str">
        <f>'2NDGR'!DB33</f>
        <v>B</v>
      </c>
      <c r="AH30" s="60" t="str">
        <f t="shared" si="7"/>
        <v>WS</v>
      </c>
      <c r="AI30" s="15" t="str">
        <f>'2NDGR'!DI33</f>
        <v>A</v>
      </c>
      <c r="AJ30" s="15" t="str">
        <f>'2NDGR'!DN33</f>
        <v>B+</v>
      </c>
      <c r="AK30" s="15" t="str">
        <f>'2NDGR'!DQ33</f>
        <v>B+</v>
      </c>
      <c r="AL30" s="14">
        <f>'2NDGR'!DY33</f>
        <v>2.94</v>
      </c>
    </row>
    <row r="31" spans="1:38" ht="17.5">
      <c r="A31" s="18">
        <f>'2NDGR'!A34</f>
        <v>25</v>
      </c>
      <c r="B31" s="18" t="str">
        <f>'2NDGR'!B34</f>
        <v>ST0790184</v>
      </c>
      <c r="C31" s="18">
        <f>'2NDGR'!C34</f>
        <v>200225</v>
      </c>
      <c r="D31" s="18" t="str">
        <f>'2NDGR'!D34</f>
        <v>SULAP DARJI</v>
      </c>
      <c r="E31" s="18" t="str">
        <f t="shared" si="0"/>
        <v>ANNAPURNA</v>
      </c>
      <c r="F31" s="60" t="str">
        <f t="shared" si="8"/>
        <v>EN</v>
      </c>
      <c r="G31" s="15" t="str">
        <f>'2NDGR'!H34</f>
        <v>B+</v>
      </c>
      <c r="H31" s="15" t="str">
        <f>'2NDGR'!M34</f>
        <v>B</v>
      </c>
      <c r="I31" s="15" t="str">
        <f>'2NDGR'!P34</f>
        <v>B</v>
      </c>
      <c r="J31" s="60" t="str">
        <f t="shared" si="1"/>
        <v>NEP</v>
      </c>
      <c r="K31" s="15" t="str">
        <f>'2NDGR'!W34</f>
        <v>B</v>
      </c>
      <c r="L31" s="15" t="str">
        <f>'2NDGR'!AB34</f>
        <v>B</v>
      </c>
      <c r="M31" s="15" t="str">
        <f>'2NDGR'!AB34</f>
        <v>B</v>
      </c>
      <c r="N31" s="60" t="str">
        <f t="shared" si="2"/>
        <v>MATH</v>
      </c>
      <c r="O31" s="15" t="str">
        <f>'2NDGR'!AL34</f>
        <v>B+</v>
      </c>
      <c r="P31" s="15" t="str">
        <f>'2NDGR'!AQ34</f>
        <v>B</v>
      </c>
      <c r="Q31" s="15" t="str">
        <f>'2NDGR'!AT34</f>
        <v>B</v>
      </c>
      <c r="R31" s="60" t="str">
        <f t="shared" si="3"/>
        <v>SCI</v>
      </c>
      <c r="S31" s="15" t="str">
        <f>'2NDGR'!BA34</f>
        <v>C</v>
      </c>
      <c r="T31" s="15" t="str">
        <f>'2NDGR'!BF34</f>
        <v>C+</v>
      </c>
      <c r="U31" s="15" t="str">
        <f>'2NDGR'!BI34</f>
        <v>C</v>
      </c>
      <c r="V31" s="60" t="str">
        <f t="shared" si="4"/>
        <v>SOC</v>
      </c>
      <c r="W31" s="15" t="str">
        <f>'2NDGR'!BP34</f>
        <v>A</v>
      </c>
      <c r="X31" s="15" t="str">
        <f>'2NDGR'!BU34</f>
        <v>B</v>
      </c>
      <c r="Y31" s="15" t="str">
        <f>'2NDGR'!BX34</f>
        <v>B+</v>
      </c>
      <c r="Z31" s="60" t="str">
        <f t="shared" si="5"/>
        <v>GK</v>
      </c>
      <c r="AA31" s="15" t="str">
        <f>'2NDGR'!CE34</f>
        <v>B</v>
      </c>
      <c r="AB31" s="15" t="str">
        <f>'2NDGR'!CJ34</f>
        <v>B</v>
      </c>
      <c r="AC31" s="15" t="str">
        <f>'2NDGR'!CM34</f>
        <v>B</v>
      </c>
      <c r="AD31" s="60" t="str">
        <f t="shared" si="6"/>
        <v>ORA</v>
      </c>
      <c r="AE31" s="15" t="str">
        <f>'2NDGR'!CT34</f>
        <v>B</v>
      </c>
      <c r="AF31" s="15" t="str">
        <f>'2NDGR'!CY34</f>
        <v>B</v>
      </c>
      <c r="AG31" s="15" t="str">
        <f>'2NDGR'!DB34</f>
        <v>B</v>
      </c>
      <c r="AH31" s="60" t="str">
        <f t="shared" si="7"/>
        <v>WS</v>
      </c>
      <c r="AI31" s="15" t="str">
        <f>'2NDGR'!DI34</f>
        <v>B</v>
      </c>
      <c r="AJ31" s="15" t="str">
        <f>'2NDGR'!DN34</f>
        <v>B</v>
      </c>
      <c r="AK31" s="15" t="str">
        <f>'2NDGR'!DQ34</f>
        <v>B</v>
      </c>
      <c r="AL31" s="14">
        <f>'2NDGR'!DY34</f>
        <v>2.83</v>
      </c>
    </row>
    <row r="32" spans="1:38" ht="17.5">
      <c r="A32" s="18">
        <f>'2NDGR'!A35</f>
        <v>26</v>
      </c>
      <c r="B32" s="18" t="str">
        <f>'2NDGR'!B35</f>
        <v>ST0790180</v>
      </c>
      <c r="C32" s="18">
        <f>'2NDGR'!C35</f>
        <v>200226</v>
      </c>
      <c r="D32" s="18" t="str">
        <f>'2NDGR'!D35</f>
        <v>SWARNIM HANG RAI</v>
      </c>
      <c r="E32" s="18" t="str">
        <f t="shared" si="0"/>
        <v>ANNAPURNA</v>
      </c>
      <c r="F32" s="60" t="str">
        <f t="shared" si="8"/>
        <v>EN</v>
      </c>
      <c r="G32" s="15" t="str">
        <f>'2NDGR'!H35</f>
        <v>C+</v>
      </c>
      <c r="H32" s="15" t="str">
        <f>'2NDGR'!M35</f>
        <v>B</v>
      </c>
      <c r="I32" s="15" t="str">
        <f>'2NDGR'!P35</f>
        <v>C+</v>
      </c>
      <c r="J32" s="60" t="str">
        <f t="shared" si="1"/>
        <v>NEP</v>
      </c>
      <c r="K32" s="15" t="str">
        <f>'2NDGR'!W35</f>
        <v>B+</v>
      </c>
      <c r="L32" s="15" t="str">
        <f>'2NDGR'!AB35</f>
        <v>B</v>
      </c>
      <c r="M32" s="15" t="str">
        <f>'2NDGR'!AB35</f>
        <v>B</v>
      </c>
      <c r="N32" s="60" t="str">
        <f t="shared" si="2"/>
        <v>MATH</v>
      </c>
      <c r="O32" s="15" t="str">
        <f>'2NDGR'!AL35</f>
        <v>B</v>
      </c>
      <c r="P32" s="15" t="str">
        <f>'2NDGR'!AQ35</f>
        <v>B</v>
      </c>
      <c r="Q32" s="15" t="str">
        <f>'2NDGR'!AT35</f>
        <v>B</v>
      </c>
      <c r="R32" s="60" t="str">
        <f t="shared" si="3"/>
        <v>SCI</v>
      </c>
      <c r="S32" s="15" t="str">
        <f>'2NDGR'!BA35</f>
        <v>C+</v>
      </c>
      <c r="T32" s="15" t="str">
        <f>'2NDGR'!BF35</f>
        <v>C+</v>
      </c>
      <c r="U32" s="15" t="str">
        <f>'2NDGR'!BI35</f>
        <v>C+</v>
      </c>
      <c r="V32" s="60" t="str">
        <f t="shared" si="4"/>
        <v>SOC</v>
      </c>
      <c r="W32" s="15" t="str">
        <f>'2NDGR'!BP35</f>
        <v>B+</v>
      </c>
      <c r="X32" s="15" t="str">
        <f>'2NDGR'!BU35</f>
        <v>B</v>
      </c>
      <c r="Y32" s="15" t="str">
        <f>'2NDGR'!BX35</f>
        <v>B</v>
      </c>
      <c r="Z32" s="60" t="str">
        <f t="shared" si="5"/>
        <v>GK</v>
      </c>
      <c r="AA32" s="15" t="str">
        <f>'2NDGR'!CE35</f>
        <v>B</v>
      </c>
      <c r="AB32" s="15" t="str">
        <f>'2NDGR'!CJ35</f>
        <v>B+</v>
      </c>
      <c r="AC32" s="15" t="str">
        <f>'2NDGR'!CM35</f>
        <v>B</v>
      </c>
      <c r="AD32" s="60" t="str">
        <f t="shared" si="6"/>
        <v>ORA</v>
      </c>
      <c r="AE32" s="15" t="str">
        <f>'2NDGR'!CT35</f>
        <v>B</v>
      </c>
      <c r="AF32" s="15" t="str">
        <f>'2NDGR'!CY35</f>
        <v>B+</v>
      </c>
      <c r="AG32" s="15" t="str">
        <f>'2NDGR'!DB35</f>
        <v>B</v>
      </c>
      <c r="AH32" s="60" t="str">
        <f t="shared" si="7"/>
        <v>WS</v>
      </c>
      <c r="AI32" s="15" t="str">
        <f>'2NDGR'!DI35</f>
        <v>B</v>
      </c>
      <c r="AJ32" s="15" t="str">
        <f>'2NDGR'!DN35</f>
        <v>B+</v>
      </c>
      <c r="AK32" s="15" t="str">
        <f>'2NDGR'!DQ35</f>
        <v>B</v>
      </c>
      <c r="AL32" s="14">
        <f>'2NDGR'!DY35</f>
        <v>2.84</v>
      </c>
    </row>
    <row r="33" spans="1:38" ht="17.5">
      <c r="A33" s="18">
        <f>'2NDGR'!A36</f>
        <v>27</v>
      </c>
      <c r="B33" s="18" t="str">
        <f>'2NDGR'!B36</f>
        <v>ST0800299</v>
      </c>
      <c r="C33" s="18">
        <f>'2NDGR'!C36</f>
        <v>200227</v>
      </c>
      <c r="D33" s="18" t="str">
        <f>'2NDGR'!D36</f>
        <v>TILAK LAWATI</v>
      </c>
      <c r="E33" s="18" t="str">
        <f t="shared" si="0"/>
        <v>ANNAPURNA</v>
      </c>
      <c r="F33" s="60" t="str">
        <f t="shared" si="8"/>
        <v>EN</v>
      </c>
      <c r="G33" s="15" t="str">
        <f>'2NDGR'!H36</f>
        <v>A+</v>
      </c>
      <c r="H33" s="15" t="str">
        <f>'2NDGR'!M36</f>
        <v>B</v>
      </c>
      <c r="I33" s="15" t="str">
        <f>'2NDGR'!P36</f>
        <v>B+</v>
      </c>
      <c r="J33" s="60" t="str">
        <f t="shared" si="1"/>
        <v>NEP</v>
      </c>
      <c r="K33" s="15" t="str">
        <f>'2NDGR'!W36</f>
        <v>A</v>
      </c>
      <c r="L33" s="15" t="str">
        <f>'2NDGR'!AB36</f>
        <v>B</v>
      </c>
      <c r="M33" s="15" t="str">
        <f>'2NDGR'!AB36</f>
        <v>B</v>
      </c>
      <c r="N33" s="60" t="str">
        <f t="shared" si="2"/>
        <v>MATH</v>
      </c>
      <c r="O33" s="15" t="str">
        <f>'2NDGR'!AL36</f>
        <v>A</v>
      </c>
      <c r="P33" s="15" t="str">
        <f>'2NDGR'!AQ36</f>
        <v>B</v>
      </c>
      <c r="Q33" s="15" t="str">
        <f>'2NDGR'!AT36</f>
        <v>B+</v>
      </c>
      <c r="R33" s="60" t="str">
        <f t="shared" si="3"/>
        <v>SCI</v>
      </c>
      <c r="S33" s="15" t="str">
        <f>'2NDGR'!BA36</f>
        <v>A+</v>
      </c>
      <c r="T33" s="15" t="str">
        <f>'2NDGR'!BF36</f>
        <v>C+</v>
      </c>
      <c r="U33" s="15" t="str">
        <f>'2NDGR'!BI36</f>
        <v>B+</v>
      </c>
      <c r="V33" s="60" t="str">
        <f t="shared" si="4"/>
        <v>SOC</v>
      </c>
      <c r="W33" s="15" t="str">
        <f>'2NDGR'!BP36</f>
        <v>A+</v>
      </c>
      <c r="X33" s="15" t="str">
        <f>'2NDGR'!BU36</f>
        <v>B</v>
      </c>
      <c r="Y33" s="15" t="str">
        <f>'2NDGR'!BX36</f>
        <v>B+</v>
      </c>
      <c r="Z33" s="60" t="str">
        <f t="shared" si="5"/>
        <v>GK</v>
      </c>
      <c r="AA33" s="15" t="str">
        <f>'2NDGR'!CE36</f>
        <v>A</v>
      </c>
      <c r="AB33" s="15" t="str">
        <f>'2NDGR'!CJ36</f>
        <v>A+</v>
      </c>
      <c r="AC33" s="15" t="str">
        <f>'2NDGR'!CM36</f>
        <v>A</v>
      </c>
      <c r="AD33" s="60" t="str">
        <f t="shared" si="6"/>
        <v>ORA</v>
      </c>
      <c r="AE33" s="15" t="str">
        <f>'2NDGR'!CT36</f>
        <v>A+</v>
      </c>
      <c r="AF33" s="15" t="str">
        <f>'2NDGR'!CY36</f>
        <v>A+</v>
      </c>
      <c r="AG33" s="15" t="str">
        <f>'2NDGR'!DB36</f>
        <v>A+</v>
      </c>
      <c r="AH33" s="60" t="str">
        <f t="shared" si="7"/>
        <v>WS</v>
      </c>
      <c r="AI33" s="15" t="str">
        <f>'2NDGR'!DI36</f>
        <v>B</v>
      </c>
      <c r="AJ33" s="15" t="str">
        <f>'2NDGR'!DN36</f>
        <v>A+</v>
      </c>
      <c r="AK33" s="15" t="str">
        <f>'2NDGR'!DQ36</f>
        <v>B+</v>
      </c>
      <c r="AL33" s="14">
        <f>'2NDGR'!DY36</f>
        <v>3.43</v>
      </c>
    </row>
    <row r="34" spans="1:38" ht="17.5">
      <c r="A34" s="18"/>
      <c r="B34" s="18"/>
      <c r="C34" s="18"/>
      <c r="D34" s="18"/>
      <c r="E34" s="18"/>
      <c r="F34" s="60"/>
      <c r="G34" s="15"/>
      <c r="H34" s="15"/>
      <c r="I34" s="15"/>
      <c r="J34" s="60"/>
      <c r="K34" s="15"/>
      <c r="L34" s="15"/>
      <c r="M34" s="15"/>
      <c r="N34" s="60"/>
      <c r="O34" s="15"/>
      <c r="P34" s="15"/>
      <c r="Q34" s="15"/>
      <c r="R34" s="60"/>
      <c r="S34" s="15"/>
      <c r="T34" s="15"/>
      <c r="U34" s="15"/>
      <c r="V34" s="60"/>
      <c r="W34" s="15"/>
      <c r="X34" s="15"/>
      <c r="Y34" s="15"/>
      <c r="Z34" s="60"/>
      <c r="AA34" s="15"/>
      <c r="AB34" s="15"/>
      <c r="AC34" s="15"/>
      <c r="AD34" s="60"/>
      <c r="AE34" s="15"/>
      <c r="AF34" s="15"/>
      <c r="AG34" s="15"/>
      <c r="AH34" s="60"/>
      <c r="AI34" s="15"/>
      <c r="AJ34" s="15"/>
      <c r="AK34" s="15"/>
      <c r="AL34" s="14"/>
    </row>
    <row r="35" spans="1:38" ht="17.5">
      <c r="A35" s="18"/>
      <c r="B35" s="18"/>
      <c r="C35" s="18"/>
      <c r="D35" s="18"/>
      <c r="E35" s="18"/>
      <c r="F35" s="60"/>
      <c r="G35" s="15"/>
      <c r="H35" s="15"/>
      <c r="I35" s="15"/>
      <c r="J35" s="60"/>
      <c r="K35" s="15"/>
      <c r="L35" s="15"/>
      <c r="M35" s="15"/>
      <c r="N35" s="60"/>
      <c r="O35" s="15"/>
      <c r="P35" s="15"/>
      <c r="Q35" s="15"/>
      <c r="R35" s="60"/>
      <c r="S35" s="15"/>
      <c r="T35" s="15"/>
      <c r="U35" s="15"/>
      <c r="V35" s="60"/>
      <c r="W35" s="15"/>
      <c r="X35" s="15"/>
      <c r="Y35" s="15"/>
      <c r="Z35" s="60"/>
      <c r="AA35" s="15"/>
      <c r="AB35" s="15"/>
      <c r="AC35" s="15"/>
      <c r="AD35" s="60"/>
      <c r="AE35" s="15"/>
      <c r="AF35" s="15"/>
      <c r="AG35" s="15"/>
      <c r="AH35" s="60"/>
      <c r="AI35" s="15"/>
      <c r="AJ35" s="15"/>
      <c r="AK35" s="15"/>
      <c r="AL35" s="14"/>
    </row>
    <row r="36" spans="1:38" ht="17.5">
      <c r="A36" s="18">
        <f>'2NDGR'!A39</f>
        <v>30</v>
      </c>
      <c r="B36" s="18" t="str">
        <f>'2NDGR'!B39</f>
        <v>ST0800034</v>
      </c>
      <c r="C36" s="18">
        <f>'2NDGR'!C39</f>
        <v>200301</v>
      </c>
      <c r="D36" s="18" t="str">
        <f>'2NDGR'!D39</f>
        <v>AALIYA LIMBU</v>
      </c>
      <c r="E36" s="18" t="str">
        <f t="shared" si="0"/>
        <v>SAGARMATHA</v>
      </c>
      <c r="F36" s="60" t="str">
        <f t="shared" si="8"/>
        <v>EN</v>
      </c>
      <c r="G36" s="15" t="str">
        <f>'2NDGR'!H39</f>
        <v>A+</v>
      </c>
      <c r="H36" s="15" t="str">
        <f>'2NDGR'!M39</f>
        <v>B</v>
      </c>
      <c r="I36" s="15" t="str">
        <f>'2NDGR'!P39</f>
        <v>B+</v>
      </c>
      <c r="J36" s="60" t="str">
        <f t="shared" si="1"/>
        <v>NEP</v>
      </c>
      <c r="K36" s="15" t="str">
        <f>'2NDGR'!W39</f>
        <v>A+</v>
      </c>
      <c r="L36" s="15" t="str">
        <f>'2NDGR'!AB39</f>
        <v>B</v>
      </c>
      <c r="M36" s="15" t="str">
        <f>'2NDGR'!AB39</f>
        <v>B</v>
      </c>
      <c r="N36" s="60" t="str">
        <f t="shared" si="2"/>
        <v>MATH</v>
      </c>
      <c r="O36" s="15" t="str">
        <f>'2NDGR'!AL39</f>
        <v>A+</v>
      </c>
      <c r="P36" s="15" t="str">
        <f>'2NDGR'!AQ39</f>
        <v>B</v>
      </c>
      <c r="Q36" s="15" t="str">
        <f>'2NDGR'!AT39</f>
        <v>B+</v>
      </c>
      <c r="R36" s="60" t="str">
        <f t="shared" si="3"/>
        <v>SCI</v>
      </c>
      <c r="S36" s="15" t="str">
        <f>'2NDGR'!BA39</f>
        <v>A+</v>
      </c>
      <c r="T36" s="15" t="str">
        <f>'2NDGR'!BF39</f>
        <v>B</v>
      </c>
      <c r="U36" s="15" t="str">
        <f>'2NDGR'!BI39</f>
        <v>B+</v>
      </c>
      <c r="V36" s="60" t="str">
        <f t="shared" si="4"/>
        <v>SOC</v>
      </c>
      <c r="W36" s="15" t="str">
        <f>'2NDGR'!BP39</f>
        <v>B+</v>
      </c>
      <c r="X36" s="15" t="str">
        <f>'2NDGR'!BU39</f>
        <v>B</v>
      </c>
      <c r="Y36" s="15" t="str">
        <f>'2NDGR'!BX39</f>
        <v>B</v>
      </c>
      <c r="Z36" s="60" t="str">
        <f t="shared" si="5"/>
        <v>GK</v>
      </c>
      <c r="AA36" s="15" t="str">
        <f>'2NDGR'!CE39</f>
        <v>A+</v>
      </c>
      <c r="AB36" s="15" t="str">
        <f>'2NDGR'!CJ39</f>
        <v>A+</v>
      </c>
      <c r="AC36" s="15" t="str">
        <f>'2NDGR'!CM39</f>
        <v>A+</v>
      </c>
      <c r="AD36" s="60" t="str">
        <f t="shared" si="6"/>
        <v>ORA</v>
      </c>
      <c r="AE36" s="15" t="str">
        <f>'2NDGR'!CT39</f>
        <v>A+</v>
      </c>
      <c r="AF36" s="15" t="str">
        <f>'2NDGR'!CY39</f>
        <v>A+</v>
      </c>
      <c r="AG36" s="15" t="str">
        <f>'2NDGR'!DB39</f>
        <v>A+</v>
      </c>
      <c r="AH36" s="60" t="str">
        <f t="shared" si="7"/>
        <v>WS</v>
      </c>
      <c r="AI36" s="15" t="str">
        <f>'2NDGR'!DI39</f>
        <v>A+</v>
      </c>
      <c r="AJ36" s="15" t="str">
        <f>'2NDGR'!DN39</f>
        <v>A+</v>
      </c>
      <c r="AK36" s="15" t="str">
        <f>'2NDGR'!DQ39</f>
        <v>A+</v>
      </c>
      <c r="AL36" s="14">
        <f>'2NDGR'!DY39</f>
        <v>3.54</v>
      </c>
    </row>
    <row r="37" spans="1:38" ht="17.5">
      <c r="A37" s="18">
        <f>'2NDGR'!A40</f>
        <v>31</v>
      </c>
      <c r="B37" s="18" t="str">
        <f>'2NDGR'!B40</f>
        <v>ST0790099</v>
      </c>
      <c r="C37" s="18">
        <f>'2NDGR'!C40</f>
        <v>200302</v>
      </c>
      <c r="D37" s="18" t="str">
        <f>'2NDGR'!D40</f>
        <v>AAYUB B.K.</v>
      </c>
      <c r="E37" s="18" t="str">
        <f t="shared" si="0"/>
        <v>SAGARMATHA</v>
      </c>
      <c r="F37" s="60" t="str">
        <f t="shared" si="8"/>
        <v>EN</v>
      </c>
      <c r="G37" s="15" t="str">
        <f>'2NDGR'!H40</f>
        <v>B+</v>
      </c>
      <c r="H37" s="15" t="str">
        <f>'2NDGR'!M40</f>
        <v>B</v>
      </c>
      <c r="I37" s="15" t="str">
        <f>'2NDGR'!P40</f>
        <v>B</v>
      </c>
      <c r="J37" s="60" t="str">
        <f t="shared" si="1"/>
        <v>NEP</v>
      </c>
      <c r="K37" s="15" t="str">
        <f>'2NDGR'!W40</f>
        <v>B</v>
      </c>
      <c r="L37" s="15" t="str">
        <f>'2NDGR'!AB40</f>
        <v>B</v>
      </c>
      <c r="M37" s="15" t="str">
        <f>'2NDGR'!AB40</f>
        <v>B</v>
      </c>
      <c r="N37" s="60" t="str">
        <f t="shared" si="2"/>
        <v>MATH</v>
      </c>
      <c r="O37" s="15" t="str">
        <f>'2NDGR'!AL40</f>
        <v>C</v>
      </c>
      <c r="P37" s="15" t="str">
        <f>'2NDGR'!AQ40</f>
        <v>C+</v>
      </c>
      <c r="Q37" s="15" t="str">
        <f>'2NDGR'!AT40</f>
        <v>C</v>
      </c>
      <c r="R37" s="60" t="str">
        <f t="shared" si="3"/>
        <v>SCI</v>
      </c>
      <c r="S37" s="15" t="str">
        <f>'2NDGR'!BA40</f>
        <v>C+</v>
      </c>
      <c r="T37" s="15" t="str">
        <f>'2NDGR'!BF40</f>
        <v>C+</v>
      </c>
      <c r="U37" s="15" t="str">
        <f>'2NDGR'!BI40</f>
        <v>C+</v>
      </c>
      <c r="V37" s="60" t="str">
        <f t="shared" si="4"/>
        <v>SOC</v>
      </c>
      <c r="W37" s="15" t="str">
        <f>'2NDGR'!BP40</f>
        <v>B</v>
      </c>
      <c r="X37" s="15" t="str">
        <f>'2NDGR'!BU40</f>
        <v>B</v>
      </c>
      <c r="Y37" s="15" t="str">
        <f>'2NDGR'!BX40</f>
        <v>B</v>
      </c>
      <c r="Z37" s="60" t="str">
        <f t="shared" si="5"/>
        <v>GK</v>
      </c>
      <c r="AA37" s="15" t="str">
        <f>'2NDGR'!CE40</f>
        <v>B</v>
      </c>
      <c r="AB37" s="15" t="str">
        <f>'2NDGR'!CJ40</f>
        <v>B+</v>
      </c>
      <c r="AC37" s="15" t="str">
        <f>'2NDGR'!CM40</f>
        <v>B</v>
      </c>
      <c r="AD37" s="60" t="str">
        <f t="shared" si="6"/>
        <v>ORA</v>
      </c>
      <c r="AE37" s="15" t="str">
        <f>'2NDGR'!CT40</f>
        <v>A</v>
      </c>
      <c r="AF37" s="15" t="str">
        <f>'2NDGR'!CY40</f>
        <v>B+</v>
      </c>
      <c r="AG37" s="15" t="str">
        <f>'2NDGR'!DB40</f>
        <v>B+</v>
      </c>
      <c r="AH37" s="60" t="str">
        <f t="shared" si="7"/>
        <v>WS</v>
      </c>
      <c r="AI37" s="15" t="str">
        <f>'2NDGR'!DI40</f>
        <v>C</v>
      </c>
      <c r="AJ37" s="15" t="str">
        <f>'2NDGR'!DN40</f>
        <v>B+</v>
      </c>
      <c r="AK37" s="15" t="str">
        <f>'2NDGR'!DQ40</f>
        <v>C+</v>
      </c>
      <c r="AL37" s="14">
        <f>'2NDGR'!DY40</f>
        <v>2.76</v>
      </c>
    </row>
    <row r="38" spans="1:38" ht="17.5">
      <c r="A38" s="18">
        <f>'2NDGR'!A41</f>
        <v>32</v>
      </c>
      <c r="B38" s="18" t="str">
        <f>'2NDGR'!B41</f>
        <v>ST0800303</v>
      </c>
      <c r="C38" s="18">
        <f>'2NDGR'!C41</f>
        <v>200303</v>
      </c>
      <c r="D38" s="18" t="str">
        <f>'2NDGR'!D41</f>
        <v>ALIYA LIMBU</v>
      </c>
      <c r="E38" s="18" t="str">
        <f t="shared" si="0"/>
        <v>SAGARMATHA</v>
      </c>
      <c r="F38" s="60" t="str">
        <f t="shared" si="8"/>
        <v>EN</v>
      </c>
      <c r="G38" s="15" t="str">
        <f>'2NDGR'!H41</f>
        <v>C</v>
      </c>
      <c r="H38" s="15" t="str">
        <f>'2NDGR'!M41</f>
        <v>C+</v>
      </c>
      <c r="I38" s="15" t="str">
        <f>'2NDGR'!P41</f>
        <v>C</v>
      </c>
      <c r="J38" s="60" t="str">
        <f t="shared" si="1"/>
        <v>NEP</v>
      </c>
      <c r="K38" s="15" t="str">
        <f>'2NDGR'!W41</f>
        <v>B+</v>
      </c>
      <c r="L38" s="15" t="str">
        <f>'2NDGR'!AB41</f>
        <v>B</v>
      </c>
      <c r="M38" s="15" t="str">
        <f>'2NDGR'!AB41</f>
        <v>B</v>
      </c>
      <c r="N38" s="60" t="str">
        <f t="shared" si="2"/>
        <v>MATH</v>
      </c>
      <c r="O38" s="15" t="str">
        <f>'2NDGR'!AL41</f>
        <v>NG</v>
      </c>
      <c r="P38" s="15" t="str">
        <f>'2NDGR'!AQ41</f>
        <v>C+</v>
      </c>
      <c r="Q38" s="15" t="str">
        <f>'2NDGR'!AT41</f>
        <v>NG</v>
      </c>
      <c r="R38" s="60" t="str">
        <f t="shared" si="3"/>
        <v>SCI</v>
      </c>
      <c r="S38" s="15" t="str">
        <f>'2NDGR'!BA41</f>
        <v>NG</v>
      </c>
      <c r="T38" s="15" t="str">
        <f>'2NDGR'!BF41</f>
        <v>C+</v>
      </c>
      <c r="U38" s="15" t="str">
        <f>'2NDGR'!BI41</f>
        <v>NG</v>
      </c>
      <c r="V38" s="60" t="str">
        <f t="shared" si="4"/>
        <v>SOC</v>
      </c>
      <c r="W38" s="15" t="str">
        <f>'2NDGR'!BP41</f>
        <v>NG</v>
      </c>
      <c r="X38" s="15" t="str">
        <f>'2NDGR'!BU41</f>
        <v>B</v>
      </c>
      <c r="Y38" s="15" t="str">
        <f>'2NDGR'!BX41</f>
        <v>NG</v>
      </c>
      <c r="Z38" s="60" t="str">
        <f t="shared" si="5"/>
        <v>GK</v>
      </c>
      <c r="AA38" s="15" t="str">
        <f>'2NDGR'!CE41</f>
        <v>C</v>
      </c>
      <c r="AB38" s="15" t="str">
        <f>'2NDGR'!CJ41</f>
        <v>D</v>
      </c>
      <c r="AC38" s="15" t="str">
        <f>'2NDGR'!CM41</f>
        <v>D</v>
      </c>
      <c r="AD38" s="60" t="str">
        <f t="shared" si="6"/>
        <v>ORA</v>
      </c>
      <c r="AE38" s="15" t="str">
        <f>'2NDGR'!CT41</f>
        <v>B</v>
      </c>
      <c r="AF38" s="15" t="str">
        <f>'2NDGR'!CY41</f>
        <v>D</v>
      </c>
      <c r="AG38" s="15" t="str">
        <f>'2NDGR'!DB41</f>
        <v>C</v>
      </c>
      <c r="AH38" s="60" t="str">
        <f t="shared" si="7"/>
        <v>WS</v>
      </c>
      <c r="AI38" s="15" t="str">
        <f>'2NDGR'!DI41</f>
        <v>C</v>
      </c>
      <c r="AJ38" s="15" t="str">
        <f>'2NDGR'!DN41</f>
        <v>D</v>
      </c>
      <c r="AK38" s="15" t="str">
        <f>'2NDGR'!DQ41</f>
        <v>D</v>
      </c>
      <c r="AL38" s="14">
        <f>'2NDGR'!DY41</f>
        <v>0</v>
      </c>
    </row>
    <row r="39" spans="1:38" ht="17.5">
      <c r="A39" s="18">
        <f>'2NDGR'!A42</f>
        <v>33</v>
      </c>
      <c r="B39" s="18" t="str">
        <f>'2NDGR'!B42</f>
        <v>ST0790116</v>
      </c>
      <c r="C39" s="18">
        <f>'2NDGR'!C42</f>
        <v>200304</v>
      </c>
      <c r="D39" s="18" t="str">
        <f>'2NDGR'!D42</f>
        <v>ANUSHKA BHUJEL</v>
      </c>
      <c r="E39" s="18" t="str">
        <f t="shared" si="0"/>
        <v>SAGARMATHA</v>
      </c>
      <c r="F39" s="60" t="str">
        <f t="shared" si="8"/>
        <v>EN</v>
      </c>
      <c r="G39" s="15" t="str">
        <f>'2NDGR'!H42</f>
        <v>C+</v>
      </c>
      <c r="H39" s="15" t="str">
        <f>'2NDGR'!M42</f>
        <v>B</v>
      </c>
      <c r="I39" s="15" t="str">
        <f>'2NDGR'!P42</f>
        <v>C+</v>
      </c>
      <c r="J39" s="60" t="str">
        <f t="shared" si="1"/>
        <v>NEP</v>
      </c>
      <c r="K39" s="15" t="str">
        <f>'2NDGR'!W42</f>
        <v>B+</v>
      </c>
      <c r="L39" s="15" t="str">
        <f>'2NDGR'!AB42</f>
        <v>B</v>
      </c>
      <c r="M39" s="15" t="str">
        <f>'2NDGR'!AB42</f>
        <v>B</v>
      </c>
      <c r="N39" s="60" t="str">
        <f t="shared" si="2"/>
        <v>MATH</v>
      </c>
      <c r="O39" s="15" t="str">
        <f>'2NDGR'!AL42</f>
        <v>C</v>
      </c>
      <c r="P39" s="15" t="str">
        <f>'2NDGR'!AQ42</f>
        <v>C+</v>
      </c>
      <c r="Q39" s="15" t="str">
        <f>'2NDGR'!AT42</f>
        <v>C</v>
      </c>
      <c r="R39" s="60" t="str">
        <f t="shared" si="3"/>
        <v>SCI</v>
      </c>
      <c r="S39" s="15" t="str">
        <f>'2NDGR'!BA42</f>
        <v>C</v>
      </c>
      <c r="T39" s="15" t="str">
        <f>'2NDGR'!BF42</f>
        <v>C+</v>
      </c>
      <c r="U39" s="15" t="str">
        <f>'2NDGR'!BI42</f>
        <v>C</v>
      </c>
      <c r="V39" s="60" t="str">
        <f t="shared" si="4"/>
        <v>SOC</v>
      </c>
      <c r="W39" s="15" t="str">
        <f>'2NDGR'!BP42</f>
        <v>NG</v>
      </c>
      <c r="X39" s="15" t="str">
        <f>'2NDGR'!BU42</f>
        <v>B</v>
      </c>
      <c r="Y39" s="15" t="str">
        <f>'2NDGR'!BX42</f>
        <v>NG</v>
      </c>
      <c r="Z39" s="60" t="str">
        <f t="shared" si="5"/>
        <v>GK</v>
      </c>
      <c r="AA39" s="15" t="str">
        <f>'2NDGR'!CE42</f>
        <v>B</v>
      </c>
      <c r="AB39" s="15" t="str">
        <f>'2NDGR'!CJ42</f>
        <v>B+</v>
      </c>
      <c r="AC39" s="15" t="str">
        <f>'2NDGR'!CM42</f>
        <v>B</v>
      </c>
      <c r="AD39" s="60" t="str">
        <f t="shared" si="6"/>
        <v>ORA</v>
      </c>
      <c r="AE39" s="15" t="str">
        <f>'2NDGR'!CT42</f>
        <v>B</v>
      </c>
      <c r="AF39" s="15" t="str">
        <f>'2NDGR'!CY42</f>
        <v>B+</v>
      </c>
      <c r="AG39" s="15" t="str">
        <f>'2NDGR'!DB42</f>
        <v>B</v>
      </c>
      <c r="AH39" s="60" t="str">
        <f t="shared" si="7"/>
        <v>WS</v>
      </c>
      <c r="AI39" s="15" t="str">
        <f>'2NDGR'!DI42</f>
        <v>NG</v>
      </c>
      <c r="AJ39" s="15" t="str">
        <f>'2NDGR'!DN42</f>
        <v>B+</v>
      </c>
      <c r="AK39" s="15" t="str">
        <f>'2NDGR'!DQ42</f>
        <v>NG</v>
      </c>
      <c r="AL39" s="14">
        <f>'2NDGR'!DY42</f>
        <v>0</v>
      </c>
    </row>
    <row r="40" spans="1:38" ht="17.5">
      <c r="A40" s="18">
        <f>'2NDGR'!A43</f>
        <v>34</v>
      </c>
      <c r="B40" s="18" t="str">
        <f>'2NDGR'!B43</f>
        <v>ST0800033</v>
      </c>
      <c r="C40" s="18">
        <f>'2NDGR'!C43</f>
        <v>200305</v>
      </c>
      <c r="D40" s="18" t="str">
        <f>'2NDGR'!D43</f>
        <v>ANUSKA RAI</v>
      </c>
      <c r="E40" s="18" t="str">
        <f t="shared" si="0"/>
        <v>SAGARMATHA</v>
      </c>
      <c r="F40" s="60" t="str">
        <f t="shared" si="8"/>
        <v>EN</v>
      </c>
      <c r="G40" s="15" t="str">
        <f>'2NDGR'!H43</f>
        <v>C+</v>
      </c>
      <c r="H40" s="15" t="str">
        <f>'2NDGR'!M43</f>
        <v>C+</v>
      </c>
      <c r="I40" s="15" t="str">
        <f>'2NDGR'!P43</f>
        <v>C+</v>
      </c>
      <c r="J40" s="60" t="str">
        <f t="shared" si="1"/>
        <v>NEP</v>
      </c>
      <c r="K40" s="15" t="str">
        <f>'2NDGR'!W43</f>
        <v>C</v>
      </c>
      <c r="L40" s="15" t="str">
        <f>'2NDGR'!AB43</f>
        <v>C+</v>
      </c>
      <c r="M40" s="15" t="str">
        <f>'2NDGR'!AB43</f>
        <v>C+</v>
      </c>
      <c r="N40" s="60" t="str">
        <f t="shared" si="2"/>
        <v>MATH</v>
      </c>
      <c r="O40" s="15" t="str">
        <f>'2NDGR'!AL43</f>
        <v>NG</v>
      </c>
      <c r="P40" s="15" t="str">
        <f>'2NDGR'!AQ43</f>
        <v>C+</v>
      </c>
      <c r="Q40" s="15" t="str">
        <f>'2NDGR'!AT43</f>
        <v>NG</v>
      </c>
      <c r="R40" s="60" t="str">
        <f t="shared" si="3"/>
        <v>SCI</v>
      </c>
      <c r="S40" s="15" t="str">
        <f>'2NDGR'!BA43</f>
        <v>C</v>
      </c>
      <c r="T40" s="15" t="str">
        <f>'2NDGR'!BF43</f>
        <v>C+</v>
      </c>
      <c r="U40" s="15" t="str">
        <f>'2NDGR'!BI43</f>
        <v>C</v>
      </c>
      <c r="V40" s="60" t="str">
        <f t="shared" si="4"/>
        <v>SOC</v>
      </c>
      <c r="W40" s="15" t="str">
        <f>'2NDGR'!BP43</f>
        <v>NG</v>
      </c>
      <c r="X40" s="15" t="str">
        <f>'2NDGR'!BU43</f>
        <v>C+</v>
      </c>
      <c r="Y40" s="15" t="str">
        <f>'2NDGR'!BX43</f>
        <v>NG</v>
      </c>
      <c r="Z40" s="60" t="str">
        <f t="shared" si="5"/>
        <v>GK</v>
      </c>
      <c r="AA40" s="15" t="str">
        <f>'2NDGR'!CE43</f>
        <v>B</v>
      </c>
      <c r="AB40" s="15" t="str">
        <f>'2NDGR'!CJ43</f>
        <v>B</v>
      </c>
      <c r="AC40" s="15" t="str">
        <f>'2NDGR'!CM43</f>
        <v>B</v>
      </c>
      <c r="AD40" s="60" t="str">
        <f t="shared" si="6"/>
        <v>ORA</v>
      </c>
      <c r="AE40" s="15" t="str">
        <f>'2NDGR'!CT43</f>
        <v>B</v>
      </c>
      <c r="AF40" s="15" t="str">
        <f>'2NDGR'!CY43</f>
        <v>B</v>
      </c>
      <c r="AG40" s="15" t="str">
        <f>'2NDGR'!DB43</f>
        <v>B</v>
      </c>
      <c r="AH40" s="60" t="str">
        <f t="shared" si="7"/>
        <v>WS</v>
      </c>
      <c r="AI40" s="15" t="str">
        <f>'2NDGR'!DI43</f>
        <v>C</v>
      </c>
      <c r="AJ40" s="15" t="str">
        <f>'2NDGR'!DN43</f>
        <v>B</v>
      </c>
      <c r="AK40" s="15" t="str">
        <f>'2NDGR'!DQ43</f>
        <v>C+</v>
      </c>
      <c r="AL40" s="14">
        <f>'2NDGR'!DY43</f>
        <v>0</v>
      </c>
    </row>
    <row r="41" spans="1:38" ht="17.5">
      <c r="A41" s="18">
        <f>'2NDGR'!A44</f>
        <v>35</v>
      </c>
      <c r="B41" s="18" t="str">
        <f>'2NDGR'!B44</f>
        <v>ST0790123</v>
      </c>
      <c r="C41" s="18">
        <f>'2NDGR'!C44</f>
        <v>200306</v>
      </c>
      <c r="D41" s="18" t="str">
        <f>'2NDGR'!D44</f>
        <v>BHASKAR KATWAL</v>
      </c>
      <c r="E41" s="18" t="str">
        <f t="shared" si="0"/>
        <v>SAGARMATHA</v>
      </c>
      <c r="F41" s="60" t="str">
        <f t="shared" si="8"/>
        <v>EN</v>
      </c>
      <c r="G41" s="15" t="str">
        <f>'2NDGR'!H44</f>
        <v>C+</v>
      </c>
      <c r="H41" s="15" t="str">
        <f>'2NDGR'!M44</f>
        <v>C+</v>
      </c>
      <c r="I41" s="15" t="str">
        <f>'2NDGR'!P44</f>
        <v>C+</v>
      </c>
      <c r="J41" s="60" t="str">
        <f t="shared" si="1"/>
        <v>NEP</v>
      </c>
      <c r="K41" s="15" t="str">
        <f>'2NDGR'!W44</f>
        <v>C+</v>
      </c>
      <c r="L41" s="15" t="str">
        <f>'2NDGR'!AB44</f>
        <v>C+</v>
      </c>
      <c r="M41" s="15" t="str">
        <f>'2NDGR'!AB44</f>
        <v>C+</v>
      </c>
      <c r="N41" s="60" t="str">
        <f t="shared" si="2"/>
        <v>MATH</v>
      </c>
      <c r="O41" s="15" t="str">
        <f>'2NDGR'!AL44</f>
        <v>NG</v>
      </c>
      <c r="P41" s="15" t="str">
        <f>'2NDGR'!AQ44</f>
        <v>C+</v>
      </c>
      <c r="Q41" s="15" t="str">
        <f>'2NDGR'!AT44</f>
        <v>NG</v>
      </c>
      <c r="R41" s="60" t="str">
        <f t="shared" si="3"/>
        <v>SCI</v>
      </c>
      <c r="S41" s="15" t="str">
        <f>'2NDGR'!BA44</f>
        <v>B</v>
      </c>
      <c r="T41" s="15" t="str">
        <f>'2NDGR'!BF44</f>
        <v>C+</v>
      </c>
      <c r="U41" s="15" t="str">
        <f>'2NDGR'!BI44</f>
        <v>C+</v>
      </c>
      <c r="V41" s="60" t="str">
        <f t="shared" si="4"/>
        <v>SOC</v>
      </c>
      <c r="W41" s="15" t="str">
        <f>'2NDGR'!BP44</f>
        <v>C</v>
      </c>
      <c r="X41" s="15" t="str">
        <f>'2NDGR'!BU44</f>
        <v>C+</v>
      </c>
      <c r="Y41" s="15" t="str">
        <f>'2NDGR'!BX44</f>
        <v>C</v>
      </c>
      <c r="Z41" s="60" t="str">
        <f t="shared" si="5"/>
        <v>GK</v>
      </c>
      <c r="AA41" s="15" t="str">
        <f>'2NDGR'!CE44</f>
        <v>A</v>
      </c>
      <c r="AB41" s="15" t="str">
        <f>'2NDGR'!CJ44</f>
        <v>A+</v>
      </c>
      <c r="AC41" s="15" t="str">
        <f>'2NDGR'!CM44</f>
        <v>A</v>
      </c>
      <c r="AD41" s="60" t="str">
        <f t="shared" si="6"/>
        <v>ORA</v>
      </c>
      <c r="AE41" s="15" t="str">
        <f>'2NDGR'!CT44</f>
        <v>A</v>
      </c>
      <c r="AF41" s="15" t="str">
        <f>'2NDGR'!CY44</f>
        <v>A+</v>
      </c>
      <c r="AG41" s="15" t="str">
        <f>'2NDGR'!DB44</f>
        <v>A</v>
      </c>
      <c r="AH41" s="60" t="str">
        <f t="shared" si="7"/>
        <v>WS</v>
      </c>
      <c r="AI41" s="15" t="str">
        <f>'2NDGR'!DI44</f>
        <v>C</v>
      </c>
      <c r="AJ41" s="15" t="str">
        <f>'2NDGR'!DN44</f>
        <v>A+</v>
      </c>
      <c r="AK41" s="15" t="str">
        <f>'2NDGR'!DQ44</f>
        <v>B</v>
      </c>
      <c r="AL41" s="14">
        <f>'2NDGR'!DY44</f>
        <v>0</v>
      </c>
    </row>
    <row r="42" spans="1:38" ht="17.5">
      <c r="A42" s="18">
        <f>'2NDGR'!A45</f>
        <v>36</v>
      </c>
      <c r="B42" s="18" t="str">
        <f>'2NDGR'!B45</f>
        <v>ST0800446</v>
      </c>
      <c r="C42" s="18">
        <f>'2NDGR'!C45</f>
        <v>200307</v>
      </c>
      <c r="D42" s="18" t="str">
        <f>'2NDGR'!D45</f>
        <v>DESAN RAI</v>
      </c>
      <c r="E42" s="18" t="str">
        <f t="shared" si="0"/>
        <v>SAGARMATHA</v>
      </c>
      <c r="F42" s="60" t="str">
        <f t="shared" si="8"/>
        <v>EN</v>
      </c>
      <c r="G42" s="15" t="str">
        <f>'2NDGR'!H45</f>
        <v>ABS</v>
      </c>
      <c r="H42" s="15" t="str">
        <f>'2NDGR'!M45</f>
        <v>ABS</v>
      </c>
      <c r="I42" s="15" t="str">
        <f>'2NDGR'!P45</f>
        <v>ABS</v>
      </c>
      <c r="J42" s="60" t="str">
        <f t="shared" si="1"/>
        <v>NEP</v>
      </c>
      <c r="K42" s="15" t="str">
        <f>'2NDGR'!W45</f>
        <v>ABS</v>
      </c>
      <c r="L42" s="15" t="str">
        <f>'2NDGR'!AB45</f>
        <v>ABS</v>
      </c>
      <c r="M42" s="15" t="str">
        <f>'2NDGR'!AB45</f>
        <v>ABS</v>
      </c>
      <c r="N42" s="60" t="str">
        <f t="shared" si="2"/>
        <v>MATH</v>
      </c>
      <c r="O42" s="15" t="str">
        <f>'2NDGR'!AL45</f>
        <v>ABS</v>
      </c>
      <c r="P42" s="15" t="str">
        <f>'2NDGR'!AQ45</f>
        <v>ABS</v>
      </c>
      <c r="Q42" s="15" t="str">
        <f>'2NDGR'!AT45</f>
        <v>ABS</v>
      </c>
      <c r="R42" s="60" t="str">
        <f t="shared" si="3"/>
        <v>SCI</v>
      </c>
      <c r="S42" s="15" t="str">
        <f>'2NDGR'!BA45</f>
        <v>ABS</v>
      </c>
      <c r="T42" s="15" t="str">
        <f>'2NDGR'!BF45</f>
        <v>ABS</v>
      </c>
      <c r="U42" s="15" t="str">
        <f>'2NDGR'!BI45</f>
        <v>ABS</v>
      </c>
      <c r="V42" s="60" t="str">
        <f t="shared" si="4"/>
        <v>SOC</v>
      </c>
      <c r="W42" s="15" t="str">
        <f>'2NDGR'!BP45</f>
        <v>ABS</v>
      </c>
      <c r="X42" s="15" t="str">
        <f>'2NDGR'!BU45</f>
        <v>ABS</v>
      </c>
      <c r="Y42" s="15" t="str">
        <f>'2NDGR'!BX45</f>
        <v>ABS</v>
      </c>
      <c r="Z42" s="60" t="str">
        <f t="shared" si="5"/>
        <v>GK</v>
      </c>
      <c r="AA42" s="15" t="str">
        <f>'2NDGR'!CE45</f>
        <v>ABS</v>
      </c>
      <c r="AB42" s="15" t="str">
        <f>'2NDGR'!CJ45</f>
        <v>ABS</v>
      </c>
      <c r="AC42" s="15" t="str">
        <f>'2NDGR'!CM45</f>
        <v>ABS</v>
      </c>
      <c r="AD42" s="60" t="str">
        <f t="shared" si="6"/>
        <v>ORA</v>
      </c>
      <c r="AE42" s="15" t="str">
        <f>'2NDGR'!CT45</f>
        <v>ABS</v>
      </c>
      <c r="AF42" s="15" t="str">
        <f>'2NDGR'!CY45</f>
        <v>ABS</v>
      </c>
      <c r="AG42" s="15" t="str">
        <f>'2NDGR'!DB45</f>
        <v>ABS</v>
      </c>
      <c r="AH42" s="60" t="str">
        <f t="shared" si="7"/>
        <v>WS</v>
      </c>
      <c r="AI42" s="15" t="str">
        <f>'2NDGR'!DI45</f>
        <v>ABS</v>
      </c>
      <c r="AJ42" s="15" t="str">
        <f>'2NDGR'!DN45</f>
        <v>ABS</v>
      </c>
      <c r="AK42" s="15" t="str">
        <f>'2NDGR'!DQ45</f>
        <v>ABS</v>
      </c>
      <c r="AL42" s="14">
        <f>'2NDGR'!DY45</f>
        <v>0</v>
      </c>
    </row>
    <row r="43" spans="1:38" ht="17.5">
      <c r="A43" s="18">
        <f>'2NDGR'!A46</f>
        <v>37</v>
      </c>
      <c r="B43" s="18" t="str">
        <f>'2NDGR'!B46</f>
        <v>ST0790102</v>
      </c>
      <c r="C43" s="18">
        <f>'2NDGR'!C46</f>
        <v>200308</v>
      </c>
      <c r="D43" s="18" t="str">
        <f>'2NDGR'!D46</f>
        <v>DIPESH LIMBU</v>
      </c>
      <c r="E43" s="18" t="str">
        <f t="shared" si="0"/>
        <v>SAGARMATHA</v>
      </c>
      <c r="F43" s="60" t="str">
        <f t="shared" si="8"/>
        <v>EN</v>
      </c>
      <c r="G43" s="15" t="str">
        <f>'2NDGR'!H46</f>
        <v>A</v>
      </c>
      <c r="H43" s="15" t="str">
        <f>'2NDGR'!M46</f>
        <v>C+</v>
      </c>
      <c r="I43" s="15" t="str">
        <f>'2NDGR'!P46</f>
        <v>B</v>
      </c>
      <c r="J43" s="60" t="str">
        <f t="shared" si="1"/>
        <v>NEP</v>
      </c>
      <c r="K43" s="15" t="str">
        <f>'2NDGR'!W46</f>
        <v>B+</v>
      </c>
      <c r="L43" s="15" t="str">
        <f>'2NDGR'!AB46</f>
        <v>B</v>
      </c>
      <c r="M43" s="15" t="str">
        <f>'2NDGR'!AB46</f>
        <v>B</v>
      </c>
      <c r="N43" s="60" t="str">
        <f t="shared" si="2"/>
        <v>MATH</v>
      </c>
      <c r="O43" s="15" t="str">
        <f>'2NDGR'!AL46</f>
        <v>C</v>
      </c>
      <c r="P43" s="15" t="str">
        <f>'2NDGR'!AQ46</f>
        <v>C+</v>
      </c>
      <c r="Q43" s="15" t="str">
        <f>'2NDGR'!AT46</f>
        <v>C</v>
      </c>
      <c r="R43" s="60" t="str">
        <f t="shared" si="3"/>
        <v>SCI</v>
      </c>
      <c r="S43" s="15" t="str">
        <f>'2NDGR'!BA46</f>
        <v>C+</v>
      </c>
      <c r="T43" s="15" t="str">
        <f>'2NDGR'!BF46</f>
        <v>C+</v>
      </c>
      <c r="U43" s="15" t="str">
        <f>'2NDGR'!BI46</f>
        <v>C+</v>
      </c>
      <c r="V43" s="60" t="str">
        <f t="shared" si="4"/>
        <v>SOC</v>
      </c>
      <c r="W43" s="15" t="str">
        <f>'2NDGR'!BP46</f>
        <v>C</v>
      </c>
      <c r="X43" s="15" t="str">
        <f>'2NDGR'!BU46</f>
        <v>B</v>
      </c>
      <c r="Y43" s="15" t="str">
        <f>'2NDGR'!BX46</f>
        <v>C+</v>
      </c>
      <c r="Z43" s="60" t="str">
        <f t="shared" si="5"/>
        <v>GK</v>
      </c>
      <c r="AA43" s="15" t="str">
        <f>'2NDGR'!CE46</f>
        <v>A</v>
      </c>
      <c r="AB43" s="15" t="str">
        <f>'2NDGR'!CJ46</f>
        <v>A+</v>
      </c>
      <c r="AC43" s="15" t="str">
        <f>'2NDGR'!CM46</f>
        <v>A</v>
      </c>
      <c r="AD43" s="60" t="str">
        <f t="shared" si="6"/>
        <v>ORA</v>
      </c>
      <c r="AE43" s="15" t="str">
        <f>'2NDGR'!CT46</f>
        <v>A</v>
      </c>
      <c r="AF43" s="15" t="str">
        <f>'2NDGR'!CY46</f>
        <v>A+</v>
      </c>
      <c r="AG43" s="15" t="str">
        <f>'2NDGR'!DB46</f>
        <v>A</v>
      </c>
      <c r="AH43" s="60" t="str">
        <f t="shared" si="7"/>
        <v>WS</v>
      </c>
      <c r="AI43" s="15" t="str">
        <f>'2NDGR'!DI46</f>
        <v>B</v>
      </c>
      <c r="AJ43" s="15" t="str">
        <f>'2NDGR'!DN46</f>
        <v>A+</v>
      </c>
      <c r="AK43" s="15" t="str">
        <f>'2NDGR'!DQ46</f>
        <v>B+</v>
      </c>
      <c r="AL43" s="14">
        <f>'2NDGR'!DY46</f>
        <v>2.95</v>
      </c>
    </row>
    <row r="44" spans="1:38" ht="17.5">
      <c r="A44" s="18">
        <f>'2NDGR'!A47</f>
        <v>38</v>
      </c>
      <c r="B44" s="18" t="str">
        <f>'2NDGR'!B47</f>
        <v>ST0790197</v>
      </c>
      <c r="C44" s="18">
        <f>'2NDGR'!C47</f>
        <v>200309</v>
      </c>
      <c r="D44" s="18" t="str">
        <f>'2NDGR'!D47</f>
        <v>DONISH TAMANG</v>
      </c>
      <c r="E44" s="18" t="str">
        <f t="shared" si="0"/>
        <v>SAGARMATHA</v>
      </c>
      <c r="F44" s="60" t="str">
        <f t="shared" si="8"/>
        <v>EN</v>
      </c>
      <c r="G44" s="15" t="str">
        <f>'2NDGR'!H47</f>
        <v>B+</v>
      </c>
      <c r="H44" s="15" t="str">
        <f>'2NDGR'!M47</f>
        <v>C+</v>
      </c>
      <c r="I44" s="15" t="str">
        <f>'2NDGR'!P47</f>
        <v>B</v>
      </c>
      <c r="J44" s="60" t="str">
        <f t="shared" si="1"/>
        <v>NEP</v>
      </c>
      <c r="K44" s="15" t="str">
        <f>'2NDGR'!W47</f>
        <v>A</v>
      </c>
      <c r="L44" s="15" t="str">
        <f>'2NDGR'!AB47</f>
        <v>B</v>
      </c>
      <c r="M44" s="15" t="str">
        <f>'2NDGR'!AB47</f>
        <v>B</v>
      </c>
      <c r="N44" s="60" t="str">
        <f t="shared" si="2"/>
        <v>MATH</v>
      </c>
      <c r="O44" s="15" t="str">
        <f>'2NDGR'!AL47</f>
        <v>A</v>
      </c>
      <c r="P44" s="15" t="str">
        <f>'2NDGR'!AQ47</f>
        <v>B</v>
      </c>
      <c r="Q44" s="15" t="str">
        <f>'2NDGR'!AT47</f>
        <v>B+</v>
      </c>
      <c r="R44" s="60" t="str">
        <f t="shared" si="3"/>
        <v>SCI</v>
      </c>
      <c r="S44" s="15" t="str">
        <f>'2NDGR'!BA47</f>
        <v>A</v>
      </c>
      <c r="T44" s="15" t="str">
        <f>'2NDGR'!BF47</f>
        <v>C+</v>
      </c>
      <c r="U44" s="15" t="str">
        <f>'2NDGR'!BI47</f>
        <v>B</v>
      </c>
      <c r="V44" s="60" t="str">
        <f t="shared" si="4"/>
        <v>SOC</v>
      </c>
      <c r="W44" s="15" t="str">
        <f>'2NDGR'!BP47</f>
        <v>B+</v>
      </c>
      <c r="X44" s="15" t="str">
        <f>'2NDGR'!BU47</f>
        <v>B</v>
      </c>
      <c r="Y44" s="15" t="str">
        <f>'2NDGR'!BX47</f>
        <v>B</v>
      </c>
      <c r="Z44" s="60" t="str">
        <f t="shared" si="5"/>
        <v>GK</v>
      </c>
      <c r="AA44" s="15" t="str">
        <f>'2NDGR'!CE47</f>
        <v>A+</v>
      </c>
      <c r="AB44" s="15" t="str">
        <f>'2NDGR'!CJ47</f>
        <v>A+</v>
      </c>
      <c r="AC44" s="15" t="str">
        <f>'2NDGR'!CM47</f>
        <v>A+</v>
      </c>
      <c r="AD44" s="60" t="str">
        <f t="shared" si="6"/>
        <v>ORA</v>
      </c>
      <c r="AE44" s="15" t="str">
        <f>'2NDGR'!CT47</f>
        <v>A+</v>
      </c>
      <c r="AF44" s="15" t="str">
        <f>'2NDGR'!CY47</f>
        <v>A+</v>
      </c>
      <c r="AG44" s="15" t="str">
        <f>'2NDGR'!DB47</f>
        <v>A+</v>
      </c>
      <c r="AH44" s="60" t="str">
        <f t="shared" si="7"/>
        <v>WS</v>
      </c>
      <c r="AI44" s="15" t="str">
        <f>'2NDGR'!DI47</f>
        <v>B</v>
      </c>
      <c r="AJ44" s="15" t="str">
        <f>'2NDGR'!DN47</f>
        <v>A+</v>
      </c>
      <c r="AK44" s="15" t="str">
        <f>'2NDGR'!DQ47</f>
        <v>B+</v>
      </c>
      <c r="AL44" s="14">
        <f>'2NDGR'!DY47</f>
        <v>3.29</v>
      </c>
    </row>
    <row r="45" spans="1:38" ht="17.5">
      <c r="A45" s="18">
        <f>'2NDGR'!A48</f>
        <v>39</v>
      </c>
      <c r="B45" s="18" t="str">
        <f>'2NDGR'!B48</f>
        <v>ST0790098</v>
      </c>
      <c r="C45" s="18">
        <f>'2NDGR'!C48</f>
        <v>200310</v>
      </c>
      <c r="D45" s="18" t="str">
        <f>'2NDGR'!D48</f>
        <v>DORKASH LIMBU</v>
      </c>
      <c r="E45" s="18" t="str">
        <f t="shared" si="0"/>
        <v>SAGARMATHA</v>
      </c>
      <c r="F45" s="60" t="str">
        <f t="shared" si="8"/>
        <v>EN</v>
      </c>
      <c r="G45" s="15" t="str">
        <f>'2NDGR'!H48</f>
        <v>A</v>
      </c>
      <c r="H45" s="15" t="str">
        <f>'2NDGR'!M48</f>
        <v>B</v>
      </c>
      <c r="I45" s="15" t="str">
        <f>'2NDGR'!P48</f>
        <v>B+</v>
      </c>
      <c r="J45" s="60" t="str">
        <f t="shared" si="1"/>
        <v>NEP</v>
      </c>
      <c r="K45" s="15" t="str">
        <f>'2NDGR'!W48</f>
        <v>A+</v>
      </c>
      <c r="L45" s="15" t="str">
        <f>'2NDGR'!AB48</f>
        <v>B</v>
      </c>
      <c r="M45" s="15" t="str">
        <f>'2NDGR'!AB48</f>
        <v>B</v>
      </c>
      <c r="N45" s="60" t="str">
        <f t="shared" si="2"/>
        <v>MATH</v>
      </c>
      <c r="O45" s="15" t="str">
        <f>'2NDGR'!AL48</f>
        <v>A+</v>
      </c>
      <c r="P45" s="15" t="str">
        <f>'2NDGR'!AQ48</f>
        <v>B</v>
      </c>
      <c r="Q45" s="15" t="str">
        <f>'2NDGR'!AT48</f>
        <v>B+</v>
      </c>
      <c r="R45" s="60" t="str">
        <f t="shared" si="3"/>
        <v>SCI</v>
      </c>
      <c r="S45" s="15" t="str">
        <f>'2NDGR'!BA48</f>
        <v>A+</v>
      </c>
      <c r="T45" s="15" t="str">
        <f>'2NDGR'!BF48</f>
        <v>C+</v>
      </c>
      <c r="U45" s="15" t="str">
        <f>'2NDGR'!BI48</f>
        <v>B+</v>
      </c>
      <c r="V45" s="60" t="str">
        <f t="shared" si="4"/>
        <v>SOC</v>
      </c>
      <c r="W45" s="15" t="str">
        <f>'2NDGR'!BP48</f>
        <v>A+</v>
      </c>
      <c r="X45" s="15" t="str">
        <f>'2NDGR'!BU48</f>
        <v>B</v>
      </c>
      <c r="Y45" s="15" t="str">
        <f>'2NDGR'!BX48</f>
        <v>B+</v>
      </c>
      <c r="Z45" s="60" t="str">
        <f t="shared" si="5"/>
        <v>GK</v>
      </c>
      <c r="AA45" s="15" t="str">
        <f>'2NDGR'!CE48</f>
        <v>A+</v>
      </c>
      <c r="AB45" s="15" t="str">
        <f>'2NDGR'!CJ48</f>
        <v>A+</v>
      </c>
      <c r="AC45" s="15" t="str">
        <f>'2NDGR'!CM48</f>
        <v>A+</v>
      </c>
      <c r="AD45" s="60" t="str">
        <f t="shared" si="6"/>
        <v>ORA</v>
      </c>
      <c r="AE45" s="15" t="str">
        <f>'2NDGR'!CT48</f>
        <v>A+</v>
      </c>
      <c r="AF45" s="15" t="str">
        <f>'2NDGR'!CY48</f>
        <v>A+</v>
      </c>
      <c r="AG45" s="15" t="str">
        <f>'2NDGR'!DB48</f>
        <v>A+</v>
      </c>
      <c r="AH45" s="60" t="str">
        <f t="shared" si="7"/>
        <v>WS</v>
      </c>
      <c r="AI45" s="15" t="str">
        <f>'2NDGR'!DI48</f>
        <v>A+</v>
      </c>
      <c r="AJ45" s="15" t="str">
        <f>'2NDGR'!DN48</f>
        <v>A+</v>
      </c>
      <c r="AK45" s="15" t="str">
        <f>'2NDGR'!DQ48</f>
        <v>A+</v>
      </c>
      <c r="AL45" s="14">
        <f>'2NDGR'!DY48</f>
        <v>3.54</v>
      </c>
    </row>
    <row r="46" spans="1:38" ht="17.5">
      <c r="A46" s="18">
        <f>'2NDGR'!A49</f>
        <v>40</v>
      </c>
      <c r="B46" s="18" t="str">
        <f>'2NDGR'!B49</f>
        <v>ST0800304</v>
      </c>
      <c r="C46" s="18">
        <f>'2NDGR'!C49</f>
        <v>200311</v>
      </c>
      <c r="D46" s="18" t="str">
        <f>'2NDGR'!D49</f>
        <v>HINA RAI</v>
      </c>
      <c r="E46" s="18" t="str">
        <f t="shared" si="0"/>
        <v>SAGARMATHA</v>
      </c>
      <c r="F46" s="60" t="str">
        <f t="shared" si="8"/>
        <v>EN</v>
      </c>
      <c r="G46" s="15" t="str">
        <f>'2NDGR'!H49</f>
        <v>B+</v>
      </c>
      <c r="H46" s="15" t="str">
        <f>'2NDGR'!M49</f>
        <v>B</v>
      </c>
      <c r="I46" s="15" t="str">
        <f>'2NDGR'!P49</f>
        <v>B</v>
      </c>
      <c r="J46" s="60" t="str">
        <f t="shared" si="1"/>
        <v>NEP</v>
      </c>
      <c r="K46" s="15" t="str">
        <f>'2NDGR'!W49</f>
        <v>A</v>
      </c>
      <c r="L46" s="15" t="str">
        <f>'2NDGR'!AB49</f>
        <v>B</v>
      </c>
      <c r="M46" s="15" t="str">
        <f>'2NDGR'!AB49</f>
        <v>B</v>
      </c>
      <c r="N46" s="60" t="str">
        <f t="shared" si="2"/>
        <v>MATH</v>
      </c>
      <c r="O46" s="15" t="str">
        <f>'2NDGR'!AL49</f>
        <v>C</v>
      </c>
      <c r="P46" s="15" t="str">
        <f>'2NDGR'!AQ49</f>
        <v>C+</v>
      </c>
      <c r="Q46" s="15" t="str">
        <f>'2NDGR'!AT49</f>
        <v>C</v>
      </c>
      <c r="R46" s="60" t="str">
        <f t="shared" si="3"/>
        <v>SCI</v>
      </c>
      <c r="S46" s="15" t="str">
        <f>'2NDGR'!BA49</f>
        <v>A+</v>
      </c>
      <c r="T46" s="15" t="str">
        <f>'2NDGR'!BF49</f>
        <v>C+</v>
      </c>
      <c r="U46" s="15" t="str">
        <f>'2NDGR'!BI49</f>
        <v>B+</v>
      </c>
      <c r="V46" s="60" t="str">
        <f t="shared" si="4"/>
        <v>SOC</v>
      </c>
      <c r="W46" s="15" t="str">
        <f>'2NDGR'!BP49</f>
        <v>C+</v>
      </c>
      <c r="X46" s="15" t="str">
        <f>'2NDGR'!BU49</f>
        <v>B</v>
      </c>
      <c r="Y46" s="15" t="str">
        <f>'2NDGR'!BX49</f>
        <v>C+</v>
      </c>
      <c r="Z46" s="60" t="str">
        <f t="shared" si="5"/>
        <v>GK</v>
      </c>
      <c r="AA46" s="15" t="str">
        <f>'2NDGR'!CE49</f>
        <v>A+</v>
      </c>
      <c r="AB46" s="15" t="str">
        <f>'2NDGR'!CJ49</f>
        <v>A+</v>
      </c>
      <c r="AC46" s="15" t="str">
        <f>'2NDGR'!CM49</f>
        <v>A+</v>
      </c>
      <c r="AD46" s="60" t="str">
        <f t="shared" si="6"/>
        <v>ORA</v>
      </c>
      <c r="AE46" s="15" t="str">
        <f>'2NDGR'!CT49</f>
        <v>A+</v>
      </c>
      <c r="AF46" s="15" t="str">
        <f>'2NDGR'!CY49</f>
        <v>A+</v>
      </c>
      <c r="AG46" s="15" t="str">
        <f>'2NDGR'!DB49</f>
        <v>A+</v>
      </c>
      <c r="AH46" s="60" t="str">
        <f t="shared" si="7"/>
        <v>WS</v>
      </c>
      <c r="AI46" s="15" t="str">
        <f>'2NDGR'!DI49</f>
        <v>B</v>
      </c>
      <c r="AJ46" s="15" t="str">
        <f>'2NDGR'!DN49</f>
        <v>A+</v>
      </c>
      <c r="AK46" s="15" t="str">
        <f>'2NDGR'!DQ49</f>
        <v>B+</v>
      </c>
      <c r="AL46" s="14">
        <f>'2NDGR'!DY49</f>
        <v>3.15</v>
      </c>
    </row>
    <row r="47" spans="1:38" ht="17.5">
      <c r="A47" s="18">
        <f>'2NDGR'!A50</f>
        <v>41</v>
      </c>
      <c r="B47" s="18" t="str">
        <f>'2NDGR'!B50</f>
        <v>ST0790124</v>
      </c>
      <c r="C47" s="18">
        <f>'2NDGR'!C50</f>
        <v>200312</v>
      </c>
      <c r="D47" s="18" t="str">
        <f>'2NDGR'!D50</f>
        <v>JENSON THAPA MAGAR</v>
      </c>
      <c r="E47" s="18" t="str">
        <f t="shared" si="0"/>
        <v>SAGARMATHA</v>
      </c>
      <c r="F47" s="60" t="str">
        <f t="shared" si="8"/>
        <v>EN</v>
      </c>
      <c r="G47" s="15" t="str">
        <f>'2NDGR'!H50</f>
        <v>A+</v>
      </c>
      <c r="H47" s="15" t="str">
        <f>'2NDGR'!M50</f>
        <v>B</v>
      </c>
      <c r="I47" s="15" t="str">
        <f>'2NDGR'!P50</f>
        <v>B+</v>
      </c>
      <c r="J47" s="60" t="str">
        <f t="shared" si="1"/>
        <v>NEP</v>
      </c>
      <c r="K47" s="15" t="str">
        <f>'2NDGR'!W50</f>
        <v>A</v>
      </c>
      <c r="L47" s="15" t="str">
        <f>'2NDGR'!AB50</f>
        <v>B</v>
      </c>
      <c r="M47" s="15" t="str">
        <f>'2NDGR'!AB50</f>
        <v>B</v>
      </c>
      <c r="N47" s="60" t="str">
        <f t="shared" si="2"/>
        <v>MATH</v>
      </c>
      <c r="O47" s="15" t="str">
        <f>'2NDGR'!AL50</f>
        <v>A+</v>
      </c>
      <c r="P47" s="15" t="str">
        <f>'2NDGR'!AQ50</f>
        <v>B</v>
      </c>
      <c r="Q47" s="15" t="str">
        <f>'2NDGR'!AT50</f>
        <v>B+</v>
      </c>
      <c r="R47" s="60" t="str">
        <f t="shared" si="3"/>
        <v>SCI</v>
      </c>
      <c r="S47" s="15" t="str">
        <f>'2NDGR'!BA50</f>
        <v>A+</v>
      </c>
      <c r="T47" s="15" t="str">
        <f>'2NDGR'!BF50</f>
        <v>C+</v>
      </c>
      <c r="U47" s="15" t="str">
        <f>'2NDGR'!BI50</f>
        <v>B+</v>
      </c>
      <c r="V47" s="60" t="str">
        <f t="shared" si="4"/>
        <v>SOC</v>
      </c>
      <c r="W47" s="15" t="str">
        <f>'2NDGR'!BP50</f>
        <v>A</v>
      </c>
      <c r="X47" s="15" t="str">
        <f>'2NDGR'!BU50</f>
        <v>B</v>
      </c>
      <c r="Y47" s="15" t="str">
        <f>'2NDGR'!BX50</f>
        <v>B+</v>
      </c>
      <c r="Z47" s="60" t="str">
        <f t="shared" si="5"/>
        <v>GK</v>
      </c>
      <c r="AA47" s="15" t="str">
        <f>'2NDGR'!CE50</f>
        <v>A+</v>
      </c>
      <c r="AB47" s="15" t="str">
        <f>'2NDGR'!CJ50</f>
        <v>A+</v>
      </c>
      <c r="AC47" s="15" t="str">
        <f>'2NDGR'!CM50</f>
        <v>A+</v>
      </c>
      <c r="AD47" s="60" t="str">
        <f t="shared" si="6"/>
        <v>ORA</v>
      </c>
      <c r="AE47" s="15" t="str">
        <f>'2NDGR'!CT50</f>
        <v>A+</v>
      </c>
      <c r="AF47" s="15" t="str">
        <f>'2NDGR'!CY50</f>
        <v>A+</v>
      </c>
      <c r="AG47" s="15" t="str">
        <f>'2NDGR'!DB50</f>
        <v>A+</v>
      </c>
      <c r="AH47" s="60" t="str">
        <f t="shared" si="7"/>
        <v>WS</v>
      </c>
      <c r="AI47" s="15" t="str">
        <f>'2NDGR'!DI50</f>
        <v>A+</v>
      </c>
      <c r="AJ47" s="15" t="str">
        <f>'2NDGR'!DN50</f>
        <v>A+</v>
      </c>
      <c r="AK47" s="15" t="str">
        <f>'2NDGR'!DQ50</f>
        <v>A+</v>
      </c>
      <c r="AL47" s="14">
        <f>'2NDGR'!DY50</f>
        <v>3.51</v>
      </c>
    </row>
    <row r="48" spans="1:38" ht="17.5">
      <c r="A48" s="18">
        <f>'2NDGR'!A51</f>
        <v>42</v>
      </c>
      <c r="B48" s="18" t="str">
        <f>'2NDGR'!B51</f>
        <v>ST0790193</v>
      </c>
      <c r="C48" s="18">
        <f>'2NDGR'!C51</f>
        <v>200313</v>
      </c>
      <c r="D48" s="18" t="str">
        <f>'2NDGR'!D51</f>
        <v>JERMIYA RAI</v>
      </c>
      <c r="E48" s="18" t="str">
        <f t="shared" si="0"/>
        <v>SAGARMATHA</v>
      </c>
      <c r="F48" s="60" t="str">
        <f t="shared" si="8"/>
        <v>EN</v>
      </c>
      <c r="G48" s="15" t="str">
        <f>'2NDGR'!H51</f>
        <v>B</v>
      </c>
      <c r="H48" s="15" t="str">
        <f>'2NDGR'!M51</f>
        <v>C+</v>
      </c>
      <c r="I48" s="15" t="str">
        <f>'2NDGR'!P51</f>
        <v>C+</v>
      </c>
      <c r="J48" s="60" t="str">
        <f t="shared" si="1"/>
        <v>NEP</v>
      </c>
      <c r="K48" s="15" t="str">
        <f>'2NDGR'!W51</f>
        <v>B</v>
      </c>
      <c r="L48" s="15" t="str">
        <f>'2NDGR'!AB51</f>
        <v>B</v>
      </c>
      <c r="M48" s="15" t="str">
        <f>'2NDGR'!AB51</f>
        <v>B</v>
      </c>
      <c r="N48" s="60" t="str">
        <f t="shared" si="2"/>
        <v>MATH</v>
      </c>
      <c r="O48" s="15" t="str">
        <f>'2NDGR'!AL51</f>
        <v>B+</v>
      </c>
      <c r="P48" s="15" t="str">
        <f>'2NDGR'!AQ51</f>
        <v>B</v>
      </c>
      <c r="Q48" s="15" t="str">
        <f>'2NDGR'!AT51</f>
        <v>B</v>
      </c>
      <c r="R48" s="60" t="str">
        <f t="shared" si="3"/>
        <v>SCI</v>
      </c>
      <c r="S48" s="15" t="str">
        <f>'2NDGR'!BA51</f>
        <v>C+</v>
      </c>
      <c r="T48" s="15" t="str">
        <f>'2NDGR'!BF51</f>
        <v>C+</v>
      </c>
      <c r="U48" s="15" t="str">
        <f>'2NDGR'!BI51</f>
        <v>C+</v>
      </c>
      <c r="V48" s="60" t="str">
        <f t="shared" si="4"/>
        <v>SOC</v>
      </c>
      <c r="W48" s="15" t="str">
        <f>'2NDGR'!BP51</f>
        <v>B+</v>
      </c>
      <c r="X48" s="15" t="str">
        <f>'2NDGR'!BU51</f>
        <v>B</v>
      </c>
      <c r="Y48" s="15" t="str">
        <f>'2NDGR'!BX51</f>
        <v>B</v>
      </c>
      <c r="Z48" s="60" t="str">
        <f t="shared" si="5"/>
        <v>GK</v>
      </c>
      <c r="AA48" s="15" t="str">
        <f>'2NDGR'!CE51</f>
        <v>A</v>
      </c>
      <c r="AB48" s="15" t="str">
        <f>'2NDGR'!CJ51</f>
        <v>A+</v>
      </c>
      <c r="AC48" s="15" t="str">
        <f>'2NDGR'!CM51</f>
        <v>A</v>
      </c>
      <c r="AD48" s="60" t="str">
        <f t="shared" si="6"/>
        <v>ORA</v>
      </c>
      <c r="AE48" s="15" t="str">
        <f>'2NDGR'!CT51</f>
        <v>A</v>
      </c>
      <c r="AF48" s="15" t="str">
        <f>'2NDGR'!CY51</f>
        <v>A+</v>
      </c>
      <c r="AG48" s="15" t="str">
        <f>'2NDGR'!DB51</f>
        <v>A</v>
      </c>
      <c r="AH48" s="60" t="str">
        <f t="shared" si="7"/>
        <v>WS</v>
      </c>
      <c r="AI48" s="15" t="str">
        <f>'2NDGR'!DI51</f>
        <v>C</v>
      </c>
      <c r="AJ48" s="15" t="str">
        <f>'2NDGR'!DN51</f>
        <v>A+</v>
      </c>
      <c r="AK48" s="15" t="str">
        <f>'2NDGR'!DQ51</f>
        <v>B</v>
      </c>
      <c r="AL48" s="14">
        <f>'2NDGR'!DY51</f>
        <v>3.01</v>
      </c>
    </row>
    <row r="49" spans="1:38" ht="17.5">
      <c r="A49" s="18">
        <f>'2NDGR'!A52</f>
        <v>43</v>
      </c>
      <c r="B49" s="18" t="str">
        <f>'2NDGR'!B52</f>
        <v>ST0790185</v>
      </c>
      <c r="C49" s="18">
        <f>'2NDGR'!C52</f>
        <v>200314</v>
      </c>
      <c r="D49" s="18" t="str">
        <f>'2NDGR'!D52</f>
        <v>JESHAB RAI</v>
      </c>
      <c r="E49" s="18" t="str">
        <f t="shared" si="0"/>
        <v>SAGARMATHA</v>
      </c>
      <c r="F49" s="60" t="str">
        <f t="shared" si="8"/>
        <v>EN</v>
      </c>
      <c r="G49" s="15" t="str">
        <f>'2NDGR'!H52</f>
        <v>B</v>
      </c>
      <c r="H49" s="15" t="str">
        <f>'2NDGR'!M52</f>
        <v>C+</v>
      </c>
      <c r="I49" s="15" t="str">
        <f>'2NDGR'!P52</f>
        <v>C+</v>
      </c>
      <c r="J49" s="60" t="str">
        <f t="shared" si="1"/>
        <v>NEP</v>
      </c>
      <c r="K49" s="15" t="str">
        <f>'2NDGR'!W52</f>
        <v>B</v>
      </c>
      <c r="L49" s="15" t="str">
        <f>'2NDGR'!AB52</f>
        <v>B</v>
      </c>
      <c r="M49" s="15" t="str">
        <f>'2NDGR'!AB52</f>
        <v>B</v>
      </c>
      <c r="N49" s="60" t="str">
        <f t="shared" si="2"/>
        <v>MATH</v>
      </c>
      <c r="O49" s="15" t="str">
        <f>'2NDGR'!AL52</f>
        <v>B+</v>
      </c>
      <c r="P49" s="15" t="str">
        <f>'2NDGR'!AQ52</f>
        <v>B</v>
      </c>
      <c r="Q49" s="15" t="str">
        <f>'2NDGR'!AT52</f>
        <v>B</v>
      </c>
      <c r="R49" s="60" t="str">
        <f t="shared" si="3"/>
        <v>SCI</v>
      </c>
      <c r="S49" s="15" t="str">
        <f>'2NDGR'!BA52</f>
        <v>C+</v>
      </c>
      <c r="T49" s="15" t="str">
        <f>'2NDGR'!BF52</f>
        <v>C+</v>
      </c>
      <c r="U49" s="15" t="str">
        <f>'2NDGR'!BI52</f>
        <v>C+</v>
      </c>
      <c r="V49" s="60" t="str">
        <f t="shared" si="4"/>
        <v>SOC</v>
      </c>
      <c r="W49" s="15" t="str">
        <f>'2NDGR'!BP52</f>
        <v>B+</v>
      </c>
      <c r="X49" s="15" t="str">
        <f>'2NDGR'!BU52</f>
        <v>B</v>
      </c>
      <c r="Y49" s="15" t="str">
        <f>'2NDGR'!BX52</f>
        <v>B</v>
      </c>
      <c r="Z49" s="60" t="str">
        <f t="shared" si="5"/>
        <v>GK</v>
      </c>
      <c r="AA49" s="15" t="str">
        <f>'2NDGR'!CE52</f>
        <v>A</v>
      </c>
      <c r="AB49" s="15" t="str">
        <f>'2NDGR'!CJ52</f>
        <v>A+</v>
      </c>
      <c r="AC49" s="15" t="str">
        <f>'2NDGR'!CM52</f>
        <v>A</v>
      </c>
      <c r="AD49" s="60" t="str">
        <f t="shared" si="6"/>
        <v>ORA</v>
      </c>
      <c r="AE49" s="15" t="str">
        <f>'2NDGR'!CT52</f>
        <v>A</v>
      </c>
      <c r="AF49" s="15" t="str">
        <f>'2NDGR'!CY52</f>
        <v>A+</v>
      </c>
      <c r="AG49" s="15" t="str">
        <f>'2NDGR'!DB52</f>
        <v>A</v>
      </c>
      <c r="AH49" s="60" t="str">
        <f t="shared" si="7"/>
        <v>WS</v>
      </c>
      <c r="AI49" s="15" t="str">
        <f>'2NDGR'!DI52</f>
        <v>C</v>
      </c>
      <c r="AJ49" s="15" t="str">
        <f>'2NDGR'!DN52</f>
        <v>A+</v>
      </c>
      <c r="AK49" s="15" t="str">
        <f>'2NDGR'!DQ52</f>
        <v>B</v>
      </c>
      <c r="AL49" s="14">
        <f>'2NDGR'!DY52</f>
        <v>3.01</v>
      </c>
    </row>
    <row r="50" spans="1:38" ht="17.5">
      <c r="A50" s="18">
        <f>'2NDGR'!A53</f>
        <v>44</v>
      </c>
      <c r="B50" s="18" t="str">
        <f>'2NDGR'!B53</f>
        <v>ST0800199</v>
      </c>
      <c r="C50" s="18">
        <f>'2NDGR'!C53</f>
        <v>200315</v>
      </c>
      <c r="D50" s="18" t="str">
        <f>'2NDGR'!D53</f>
        <v>LIJA RANA MAGAR</v>
      </c>
      <c r="E50" s="18" t="str">
        <f t="shared" si="0"/>
        <v>SAGARMATHA</v>
      </c>
      <c r="F50" s="60" t="str">
        <f t="shared" si="8"/>
        <v>EN</v>
      </c>
      <c r="G50" s="15" t="str">
        <f>'2NDGR'!H53</f>
        <v>B</v>
      </c>
      <c r="H50" s="15" t="str">
        <f>'2NDGR'!M53</f>
        <v>C+</v>
      </c>
      <c r="I50" s="15" t="str">
        <f>'2NDGR'!P53</f>
        <v>C+</v>
      </c>
      <c r="J50" s="60" t="str">
        <f t="shared" si="1"/>
        <v>NEP</v>
      </c>
      <c r="K50" s="15" t="str">
        <f>'2NDGR'!W53</f>
        <v>B</v>
      </c>
      <c r="L50" s="15" t="str">
        <f>'2NDGR'!AB53</f>
        <v>B</v>
      </c>
      <c r="M50" s="15" t="str">
        <f>'2NDGR'!AB53</f>
        <v>B</v>
      </c>
      <c r="N50" s="60" t="str">
        <f t="shared" si="2"/>
        <v>MATH</v>
      </c>
      <c r="O50" s="15" t="str">
        <f>'2NDGR'!AL53</f>
        <v>B+</v>
      </c>
      <c r="P50" s="15" t="str">
        <f>'2NDGR'!AQ53</f>
        <v>B</v>
      </c>
      <c r="Q50" s="15" t="str">
        <f>'2NDGR'!AT53</f>
        <v>B</v>
      </c>
      <c r="R50" s="60" t="str">
        <f t="shared" si="3"/>
        <v>SCI</v>
      </c>
      <c r="S50" s="15" t="str">
        <f>'2NDGR'!BA53</f>
        <v>C+</v>
      </c>
      <c r="T50" s="15" t="str">
        <f>'2NDGR'!BF53</f>
        <v>C+</v>
      </c>
      <c r="U50" s="15" t="str">
        <f>'2NDGR'!BI53</f>
        <v>C+</v>
      </c>
      <c r="V50" s="60" t="str">
        <f t="shared" si="4"/>
        <v>SOC</v>
      </c>
      <c r="W50" s="15" t="str">
        <f>'2NDGR'!BP53</f>
        <v>A</v>
      </c>
      <c r="X50" s="15" t="str">
        <f>'2NDGR'!BU53</f>
        <v>B</v>
      </c>
      <c r="Y50" s="15" t="str">
        <f>'2NDGR'!BX53</f>
        <v>B+</v>
      </c>
      <c r="Z50" s="60" t="str">
        <f t="shared" si="5"/>
        <v>GK</v>
      </c>
      <c r="AA50" s="15" t="str">
        <f>'2NDGR'!CE53</f>
        <v>A</v>
      </c>
      <c r="AB50" s="15" t="str">
        <f>'2NDGR'!CJ53</f>
        <v>A+</v>
      </c>
      <c r="AC50" s="15" t="str">
        <f>'2NDGR'!CM53</f>
        <v>A</v>
      </c>
      <c r="AD50" s="60" t="str">
        <f t="shared" si="6"/>
        <v>ORA</v>
      </c>
      <c r="AE50" s="15" t="str">
        <f>'2NDGR'!CT53</f>
        <v>A</v>
      </c>
      <c r="AF50" s="15" t="str">
        <f>'2NDGR'!CY53</f>
        <v>A+</v>
      </c>
      <c r="AG50" s="15" t="str">
        <f>'2NDGR'!DB53</f>
        <v>A</v>
      </c>
      <c r="AH50" s="60" t="str">
        <f t="shared" si="7"/>
        <v>WS</v>
      </c>
      <c r="AI50" s="15" t="str">
        <f>'2NDGR'!DI53</f>
        <v>C</v>
      </c>
      <c r="AJ50" s="15" t="str">
        <f>'2NDGR'!DN53</f>
        <v>A+</v>
      </c>
      <c r="AK50" s="15" t="str">
        <f>'2NDGR'!DQ53</f>
        <v>B</v>
      </c>
      <c r="AL50" s="14">
        <f>'2NDGR'!DY53</f>
        <v>3.04</v>
      </c>
    </row>
    <row r="51" spans="1:38" ht="17.5">
      <c r="A51" s="18">
        <f>'2NDGR'!A54</f>
        <v>45</v>
      </c>
      <c r="B51" s="18" t="str">
        <f>'2NDGR'!B54</f>
        <v>ST0790103</v>
      </c>
      <c r="C51" s="18">
        <f>'2NDGR'!C54</f>
        <v>200316</v>
      </c>
      <c r="D51" s="18" t="str">
        <f>'2NDGR'!D54</f>
        <v>NAYUNGMA LIMBU</v>
      </c>
      <c r="E51" s="18" t="str">
        <f t="shared" si="0"/>
        <v>SAGARMATHA</v>
      </c>
      <c r="F51" s="60" t="str">
        <f t="shared" si="8"/>
        <v>EN</v>
      </c>
      <c r="G51" s="15" t="str">
        <f>'2NDGR'!H54</f>
        <v>B</v>
      </c>
      <c r="H51" s="15" t="str">
        <f>'2NDGR'!M54</f>
        <v>C+</v>
      </c>
      <c r="I51" s="15" t="str">
        <f>'2NDGR'!P54</f>
        <v>C+</v>
      </c>
      <c r="J51" s="60" t="str">
        <f t="shared" si="1"/>
        <v>NEP</v>
      </c>
      <c r="K51" s="15" t="str">
        <f>'2NDGR'!W54</f>
        <v>B</v>
      </c>
      <c r="L51" s="15" t="str">
        <f>'2NDGR'!AB54</f>
        <v>B</v>
      </c>
      <c r="M51" s="15" t="str">
        <f>'2NDGR'!AB54</f>
        <v>B</v>
      </c>
      <c r="N51" s="60" t="str">
        <f t="shared" si="2"/>
        <v>MATH</v>
      </c>
      <c r="O51" s="15" t="str">
        <f>'2NDGR'!AL54</f>
        <v>B+</v>
      </c>
      <c r="P51" s="15" t="str">
        <f>'2NDGR'!AQ54</f>
        <v>B</v>
      </c>
      <c r="Q51" s="15" t="str">
        <f>'2NDGR'!AT54</f>
        <v>B</v>
      </c>
      <c r="R51" s="60" t="str">
        <f t="shared" si="3"/>
        <v>SCI</v>
      </c>
      <c r="S51" s="15" t="str">
        <f>'2NDGR'!BA54</f>
        <v>C+</v>
      </c>
      <c r="T51" s="15" t="str">
        <f>'2NDGR'!BF54</f>
        <v>C+</v>
      </c>
      <c r="U51" s="15" t="str">
        <f>'2NDGR'!BI54</f>
        <v>C+</v>
      </c>
      <c r="V51" s="60" t="str">
        <f t="shared" si="4"/>
        <v>SOC</v>
      </c>
      <c r="W51" s="15" t="str">
        <f>'2NDGR'!BP54</f>
        <v>A</v>
      </c>
      <c r="X51" s="15" t="str">
        <f>'2NDGR'!BU54</f>
        <v>B</v>
      </c>
      <c r="Y51" s="15" t="str">
        <f>'2NDGR'!BX54</f>
        <v>B+</v>
      </c>
      <c r="Z51" s="60" t="str">
        <f t="shared" si="5"/>
        <v>GK</v>
      </c>
      <c r="AA51" s="15" t="str">
        <f>'2NDGR'!CE54</f>
        <v>A</v>
      </c>
      <c r="AB51" s="15" t="str">
        <f>'2NDGR'!CJ54</f>
        <v>A+</v>
      </c>
      <c r="AC51" s="15" t="str">
        <f>'2NDGR'!CM54</f>
        <v>A</v>
      </c>
      <c r="AD51" s="60" t="str">
        <f t="shared" si="6"/>
        <v>ORA</v>
      </c>
      <c r="AE51" s="15" t="str">
        <f>'2NDGR'!CT54</f>
        <v>A</v>
      </c>
      <c r="AF51" s="15" t="str">
        <f>'2NDGR'!CY54</f>
        <v>A+</v>
      </c>
      <c r="AG51" s="15" t="str">
        <f>'2NDGR'!DB54</f>
        <v>A</v>
      </c>
      <c r="AH51" s="60" t="str">
        <f t="shared" si="7"/>
        <v>WS</v>
      </c>
      <c r="AI51" s="15" t="str">
        <f>'2NDGR'!DI54</f>
        <v>C</v>
      </c>
      <c r="AJ51" s="15" t="str">
        <f>'2NDGR'!DN54</f>
        <v>A+</v>
      </c>
      <c r="AK51" s="15" t="str">
        <f>'2NDGR'!DQ54</f>
        <v>B</v>
      </c>
      <c r="AL51" s="14">
        <f>'2NDGR'!DY54</f>
        <v>3.04</v>
      </c>
    </row>
    <row r="52" spans="1:38" ht="17.5">
      <c r="A52" s="18">
        <f>'2NDGR'!A55</f>
        <v>46</v>
      </c>
      <c r="B52" s="18" t="str">
        <f>'2NDGR'!B55</f>
        <v>ST0790095</v>
      </c>
      <c r="C52" s="18">
        <f>'2NDGR'!C55</f>
        <v>200317</v>
      </c>
      <c r="D52" s="18" t="str">
        <f>'2NDGR'!D55</f>
        <v>PAYUJA RAI</v>
      </c>
      <c r="E52" s="18" t="str">
        <f t="shared" si="0"/>
        <v>SAGARMATHA</v>
      </c>
      <c r="F52" s="60" t="str">
        <f t="shared" si="8"/>
        <v>EN</v>
      </c>
      <c r="G52" s="15" t="str">
        <f>'2NDGR'!H55</f>
        <v>B</v>
      </c>
      <c r="H52" s="15" t="str">
        <f>'2NDGR'!M55</f>
        <v>C+</v>
      </c>
      <c r="I52" s="15" t="str">
        <f>'2NDGR'!P55</f>
        <v>C+</v>
      </c>
      <c r="J52" s="60" t="str">
        <f t="shared" si="1"/>
        <v>NEP</v>
      </c>
      <c r="K52" s="15" t="str">
        <f>'2NDGR'!W55</f>
        <v>B</v>
      </c>
      <c r="L52" s="15" t="str">
        <f>'2NDGR'!AB55</f>
        <v>B</v>
      </c>
      <c r="M52" s="15" t="str">
        <f>'2NDGR'!AB55</f>
        <v>B</v>
      </c>
      <c r="N52" s="60" t="str">
        <f t="shared" si="2"/>
        <v>MATH</v>
      </c>
      <c r="O52" s="15" t="str">
        <f>'2NDGR'!AL55</f>
        <v>B+</v>
      </c>
      <c r="P52" s="15" t="str">
        <f>'2NDGR'!AQ55</f>
        <v>B</v>
      </c>
      <c r="Q52" s="15" t="str">
        <f>'2NDGR'!AT55</f>
        <v>B</v>
      </c>
      <c r="R52" s="60" t="str">
        <f t="shared" si="3"/>
        <v>SCI</v>
      </c>
      <c r="S52" s="15" t="str">
        <f>'2NDGR'!BA55</f>
        <v>C+</v>
      </c>
      <c r="T52" s="15" t="str">
        <f>'2NDGR'!BF55</f>
        <v>C+</v>
      </c>
      <c r="U52" s="15" t="str">
        <f>'2NDGR'!BI55</f>
        <v>C+</v>
      </c>
      <c r="V52" s="60" t="str">
        <f t="shared" si="4"/>
        <v>SOC</v>
      </c>
      <c r="W52" s="15" t="str">
        <f>'2NDGR'!BP55</f>
        <v>A</v>
      </c>
      <c r="X52" s="15" t="str">
        <f>'2NDGR'!BU55</f>
        <v>B</v>
      </c>
      <c r="Y52" s="15" t="str">
        <f>'2NDGR'!BX55</f>
        <v>B+</v>
      </c>
      <c r="Z52" s="60" t="str">
        <f t="shared" si="5"/>
        <v>GK</v>
      </c>
      <c r="AA52" s="15" t="str">
        <f>'2NDGR'!CE55</f>
        <v>A</v>
      </c>
      <c r="AB52" s="15" t="str">
        <f>'2NDGR'!CJ55</f>
        <v>A+</v>
      </c>
      <c r="AC52" s="15" t="str">
        <f>'2NDGR'!CM55</f>
        <v>A</v>
      </c>
      <c r="AD52" s="60" t="str">
        <f t="shared" si="6"/>
        <v>ORA</v>
      </c>
      <c r="AE52" s="15" t="str">
        <f>'2NDGR'!CT55</f>
        <v>A</v>
      </c>
      <c r="AF52" s="15" t="str">
        <f>'2NDGR'!CY55</f>
        <v>A+</v>
      </c>
      <c r="AG52" s="15" t="str">
        <f>'2NDGR'!DB55</f>
        <v>A</v>
      </c>
      <c r="AH52" s="60" t="str">
        <f t="shared" si="7"/>
        <v>WS</v>
      </c>
      <c r="AI52" s="15" t="str">
        <f>'2NDGR'!DI55</f>
        <v>C</v>
      </c>
      <c r="AJ52" s="15" t="str">
        <f>'2NDGR'!DN55</f>
        <v>A+</v>
      </c>
      <c r="AK52" s="15" t="str">
        <f>'2NDGR'!DQ55</f>
        <v>B</v>
      </c>
      <c r="AL52" s="14">
        <f>'2NDGR'!DY55</f>
        <v>3.04</v>
      </c>
    </row>
    <row r="53" spans="1:38" ht="17.5">
      <c r="A53" s="18">
        <f>'2NDGR'!A56</f>
        <v>47</v>
      </c>
      <c r="B53" s="18" t="str">
        <f>'2NDGR'!B56</f>
        <v>ST0790107</v>
      </c>
      <c r="C53" s="18">
        <f>'2NDGR'!C56</f>
        <v>200318</v>
      </c>
      <c r="D53" s="18" t="str">
        <f>'2NDGR'!D56</f>
        <v>REBIKA BISHWOKARMA</v>
      </c>
      <c r="E53" s="18" t="str">
        <f t="shared" si="0"/>
        <v>SAGARMATHA</v>
      </c>
      <c r="F53" s="60" t="str">
        <f t="shared" si="8"/>
        <v>EN</v>
      </c>
      <c r="G53" s="15" t="str">
        <f>'2NDGR'!H56</f>
        <v>B</v>
      </c>
      <c r="H53" s="15" t="str">
        <f>'2NDGR'!M56</f>
        <v>C+</v>
      </c>
      <c r="I53" s="15" t="str">
        <f>'2NDGR'!P56</f>
        <v>C+</v>
      </c>
      <c r="J53" s="60" t="str">
        <f t="shared" si="1"/>
        <v>NEP</v>
      </c>
      <c r="K53" s="15" t="str">
        <f>'2NDGR'!W56</f>
        <v>B</v>
      </c>
      <c r="L53" s="15" t="str">
        <f>'2NDGR'!AB56</f>
        <v>B</v>
      </c>
      <c r="M53" s="15" t="str">
        <f>'2NDGR'!AB56</f>
        <v>B</v>
      </c>
      <c r="N53" s="60" t="str">
        <f t="shared" si="2"/>
        <v>MATH</v>
      </c>
      <c r="O53" s="15" t="str">
        <f>'2NDGR'!AL56</f>
        <v>B+</v>
      </c>
      <c r="P53" s="15" t="str">
        <f>'2NDGR'!AQ56</f>
        <v>B</v>
      </c>
      <c r="Q53" s="15" t="str">
        <f>'2NDGR'!AT56</f>
        <v>B</v>
      </c>
      <c r="R53" s="60" t="str">
        <f t="shared" si="3"/>
        <v>SCI</v>
      </c>
      <c r="S53" s="15" t="str">
        <f>'2NDGR'!BA56</f>
        <v>C+</v>
      </c>
      <c r="T53" s="15" t="str">
        <f>'2NDGR'!BF56</f>
        <v>C+</v>
      </c>
      <c r="U53" s="15" t="str">
        <f>'2NDGR'!BI56</f>
        <v>C+</v>
      </c>
      <c r="V53" s="60" t="str">
        <f t="shared" si="4"/>
        <v>SOC</v>
      </c>
      <c r="W53" s="15" t="str">
        <f>'2NDGR'!BP56</f>
        <v>A</v>
      </c>
      <c r="X53" s="15" t="str">
        <f>'2NDGR'!BU56</f>
        <v>B</v>
      </c>
      <c r="Y53" s="15" t="str">
        <f>'2NDGR'!BX56</f>
        <v>B+</v>
      </c>
      <c r="Z53" s="60" t="str">
        <f t="shared" si="5"/>
        <v>GK</v>
      </c>
      <c r="AA53" s="15" t="str">
        <f>'2NDGR'!CE56</f>
        <v>A</v>
      </c>
      <c r="AB53" s="15" t="str">
        <f>'2NDGR'!CJ56</f>
        <v>A+</v>
      </c>
      <c r="AC53" s="15" t="str">
        <f>'2NDGR'!CM56</f>
        <v>A</v>
      </c>
      <c r="AD53" s="60" t="str">
        <f t="shared" si="6"/>
        <v>ORA</v>
      </c>
      <c r="AE53" s="15" t="str">
        <f>'2NDGR'!CT56</f>
        <v>A</v>
      </c>
      <c r="AF53" s="15" t="str">
        <f>'2NDGR'!CY56</f>
        <v>A+</v>
      </c>
      <c r="AG53" s="15" t="str">
        <f>'2NDGR'!DB56</f>
        <v>A</v>
      </c>
      <c r="AH53" s="60" t="str">
        <f t="shared" si="7"/>
        <v>WS</v>
      </c>
      <c r="AI53" s="15" t="str">
        <f>'2NDGR'!DI56</f>
        <v>C</v>
      </c>
      <c r="AJ53" s="15" t="str">
        <f>'2NDGR'!DN56</f>
        <v>A+</v>
      </c>
      <c r="AK53" s="15" t="str">
        <f>'2NDGR'!DQ56</f>
        <v>B</v>
      </c>
      <c r="AL53" s="14">
        <f>'2NDGR'!DY56</f>
        <v>3.04</v>
      </c>
    </row>
    <row r="54" spans="1:38" ht="17.5">
      <c r="A54" s="18">
        <f>'2NDGR'!A57</f>
        <v>48</v>
      </c>
      <c r="B54" s="18" t="str">
        <f>'2NDGR'!B57</f>
        <v>ST0800305</v>
      </c>
      <c r="C54" s="18">
        <f>'2NDGR'!C57</f>
        <v>200319</v>
      </c>
      <c r="D54" s="18" t="str">
        <f>'2NDGR'!D57</f>
        <v>SAKSHAM RAI</v>
      </c>
      <c r="E54" s="18" t="str">
        <f t="shared" si="0"/>
        <v>SAGARMATHA</v>
      </c>
      <c r="F54" s="60" t="str">
        <f t="shared" si="8"/>
        <v>EN</v>
      </c>
      <c r="G54" s="15" t="str">
        <f>'2NDGR'!H57</f>
        <v>B</v>
      </c>
      <c r="H54" s="15" t="str">
        <f>'2NDGR'!M57</f>
        <v>C+</v>
      </c>
      <c r="I54" s="15" t="str">
        <f>'2NDGR'!P57</f>
        <v>C+</v>
      </c>
      <c r="J54" s="60" t="str">
        <f t="shared" si="1"/>
        <v>NEP</v>
      </c>
      <c r="K54" s="15" t="str">
        <f>'2NDGR'!W57</f>
        <v>B</v>
      </c>
      <c r="L54" s="15" t="str">
        <f>'2NDGR'!AB57</f>
        <v>B</v>
      </c>
      <c r="M54" s="15" t="str">
        <f>'2NDGR'!AB57</f>
        <v>B</v>
      </c>
      <c r="N54" s="60" t="str">
        <f t="shared" si="2"/>
        <v>MATH</v>
      </c>
      <c r="O54" s="15" t="str">
        <f>'2NDGR'!AL57</f>
        <v>B+</v>
      </c>
      <c r="P54" s="15" t="str">
        <f>'2NDGR'!AQ57</f>
        <v>B</v>
      </c>
      <c r="Q54" s="15" t="str">
        <f>'2NDGR'!AT57</f>
        <v>B</v>
      </c>
      <c r="R54" s="60" t="str">
        <f t="shared" si="3"/>
        <v>SCI</v>
      </c>
      <c r="S54" s="15" t="str">
        <f>'2NDGR'!BA57</f>
        <v>C+</v>
      </c>
      <c r="T54" s="15" t="str">
        <f>'2NDGR'!BF57</f>
        <v>C+</v>
      </c>
      <c r="U54" s="15" t="str">
        <f>'2NDGR'!BI57</f>
        <v>C+</v>
      </c>
      <c r="V54" s="60" t="str">
        <f t="shared" si="4"/>
        <v>SOC</v>
      </c>
      <c r="W54" s="15" t="str">
        <f>'2NDGR'!BP57</f>
        <v>A</v>
      </c>
      <c r="X54" s="15" t="str">
        <f>'2NDGR'!BU57</f>
        <v>B</v>
      </c>
      <c r="Y54" s="15" t="str">
        <f>'2NDGR'!BX57</f>
        <v>B+</v>
      </c>
      <c r="Z54" s="60" t="str">
        <f t="shared" si="5"/>
        <v>GK</v>
      </c>
      <c r="AA54" s="15" t="str">
        <f>'2NDGR'!CE57</f>
        <v>A</v>
      </c>
      <c r="AB54" s="15" t="str">
        <f>'2NDGR'!CJ57</f>
        <v>A+</v>
      </c>
      <c r="AC54" s="15" t="str">
        <f>'2NDGR'!CM57</f>
        <v>A</v>
      </c>
      <c r="AD54" s="60" t="str">
        <f t="shared" si="6"/>
        <v>ORA</v>
      </c>
      <c r="AE54" s="15" t="str">
        <f>'2NDGR'!CT57</f>
        <v>A</v>
      </c>
      <c r="AF54" s="15" t="str">
        <f>'2NDGR'!CY57</f>
        <v>A+</v>
      </c>
      <c r="AG54" s="15" t="str">
        <f>'2NDGR'!DB57</f>
        <v>A</v>
      </c>
      <c r="AH54" s="60" t="str">
        <f t="shared" si="7"/>
        <v>WS</v>
      </c>
      <c r="AI54" s="15" t="str">
        <f>'2NDGR'!DI57</f>
        <v>C</v>
      </c>
      <c r="AJ54" s="15" t="str">
        <f>'2NDGR'!DN57</f>
        <v>A+</v>
      </c>
      <c r="AK54" s="15" t="str">
        <f>'2NDGR'!DQ57</f>
        <v>B</v>
      </c>
      <c r="AL54" s="14">
        <f>'2NDGR'!DY57</f>
        <v>3.04</v>
      </c>
    </row>
    <row r="55" spans="1:38" ht="17.5">
      <c r="A55" s="18">
        <f>'2NDGR'!A58</f>
        <v>49</v>
      </c>
      <c r="B55" s="18" t="str">
        <f>'2NDGR'!B58</f>
        <v>ST0790189</v>
      </c>
      <c r="C55" s="18">
        <f>'2NDGR'!C58</f>
        <v>200320</v>
      </c>
      <c r="D55" s="18" t="str">
        <f>'2NDGR'!D58</f>
        <v>SANDIP SUNDASH</v>
      </c>
      <c r="E55" s="18" t="str">
        <f t="shared" si="0"/>
        <v>SAGARMATHA</v>
      </c>
      <c r="F55" s="60" t="str">
        <f t="shared" si="8"/>
        <v>EN</v>
      </c>
      <c r="G55" s="15" t="str">
        <f>'2NDGR'!H58</f>
        <v>B</v>
      </c>
      <c r="H55" s="15" t="str">
        <f>'2NDGR'!M58</f>
        <v>C+</v>
      </c>
      <c r="I55" s="15" t="str">
        <f>'2NDGR'!P58</f>
        <v>C+</v>
      </c>
      <c r="J55" s="60" t="str">
        <f t="shared" si="1"/>
        <v>NEP</v>
      </c>
      <c r="K55" s="15" t="str">
        <f>'2NDGR'!W58</f>
        <v>B</v>
      </c>
      <c r="L55" s="15" t="str">
        <f>'2NDGR'!AB58</f>
        <v>B</v>
      </c>
      <c r="M55" s="15" t="str">
        <f>'2NDGR'!AB58</f>
        <v>B</v>
      </c>
      <c r="N55" s="60" t="str">
        <f t="shared" si="2"/>
        <v>MATH</v>
      </c>
      <c r="O55" s="15" t="str">
        <f>'2NDGR'!AL58</f>
        <v>B+</v>
      </c>
      <c r="P55" s="15" t="str">
        <f>'2NDGR'!AQ58</f>
        <v>B</v>
      </c>
      <c r="Q55" s="15" t="str">
        <f>'2NDGR'!AT58</f>
        <v>B</v>
      </c>
      <c r="R55" s="60" t="str">
        <f t="shared" si="3"/>
        <v>SCI</v>
      </c>
      <c r="S55" s="15" t="str">
        <f>'2NDGR'!BA58</f>
        <v>C+</v>
      </c>
      <c r="T55" s="15" t="str">
        <f>'2NDGR'!BF58</f>
        <v>C+</v>
      </c>
      <c r="U55" s="15" t="str">
        <f>'2NDGR'!BI58</f>
        <v>C+</v>
      </c>
      <c r="V55" s="60" t="str">
        <f t="shared" si="4"/>
        <v>SOC</v>
      </c>
      <c r="W55" s="15" t="str">
        <f>'2NDGR'!BP58</f>
        <v>A+</v>
      </c>
      <c r="X55" s="15" t="str">
        <f>'2NDGR'!BU58</f>
        <v>B</v>
      </c>
      <c r="Y55" s="15" t="str">
        <f>'2NDGR'!BX58</f>
        <v>B+</v>
      </c>
      <c r="Z55" s="60" t="str">
        <f t="shared" si="5"/>
        <v>GK</v>
      </c>
      <c r="AA55" s="15" t="str">
        <f>'2NDGR'!CE58</f>
        <v>A</v>
      </c>
      <c r="AB55" s="15" t="str">
        <f>'2NDGR'!CJ58</f>
        <v>A+</v>
      </c>
      <c r="AC55" s="15" t="str">
        <f>'2NDGR'!CM58</f>
        <v>A</v>
      </c>
      <c r="AD55" s="60" t="str">
        <f t="shared" si="6"/>
        <v>ORA</v>
      </c>
      <c r="AE55" s="15" t="str">
        <f>'2NDGR'!CT58</f>
        <v>A</v>
      </c>
      <c r="AF55" s="15" t="str">
        <f>'2NDGR'!CY58</f>
        <v>A+</v>
      </c>
      <c r="AG55" s="15" t="str">
        <f>'2NDGR'!DB58</f>
        <v>A</v>
      </c>
      <c r="AH55" s="60" t="str">
        <f t="shared" si="7"/>
        <v>WS</v>
      </c>
      <c r="AI55" s="15" t="str">
        <f>'2NDGR'!DI58</f>
        <v>C</v>
      </c>
      <c r="AJ55" s="15" t="str">
        <f>'2NDGR'!DN58</f>
        <v>A+</v>
      </c>
      <c r="AK55" s="15" t="str">
        <f>'2NDGR'!DQ58</f>
        <v>B</v>
      </c>
      <c r="AL55" s="14">
        <f>'2NDGR'!DY58</f>
        <v>3.06</v>
      </c>
    </row>
    <row r="56" spans="1:38" ht="17.5">
      <c r="A56" s="18">
        <f>'2NDGR'!A59</f>
        <v>50</v>
      </c>
      <c r="B56" s="18" t="str">
        <f>'2NDGR'!B59</f>
        <v>ST0790188</v>
      </c>
      <c r="C56" s="18">
        <f>'2NDGR'!C59</f>
        <v>200321</v>
      </c>
      <c r="D56" s="18" t="str">
        <f>'2NDGR'!D59</f>
        <v>SESEMA LIMBU</v>
      </c>
      <c r="E56" s="18" t="str">
        <f t="shared" si="0"/>
        <v>SAGARMATHA</v>
      </c>
      <c r="F56" s="60" t="str">
        <f t="shared" si="8"/>
        <v>EN</v>
      </c>
      <c r="G56" s="15" t="str">
        <f>'2NDGR'!H59</f>
        <v>B</v>
      </c>
      <c r="H56" s="15" t="str">
        <f>'2NDGR'!M59</f>
        <v>C+</v>
      </c>
      <c r="I56" s="15" t="str">
        <f>'2NDGR'!P59</f>
        <v>C+</v>
      </c>
      <c r="J56" s="60" t="str">
        <f t="shared" si="1"/>
        <v>NEP</v>
      </c>
      <c r="K56" s="15" t="str">
        <f>'2NDGR'!W59</f>
        <v>B</v>
      </c>
      <c r="L56" s="15" t="str">
        <f>'2NDGR'!AB59</f>
        <v>B</v>
      </c>
      <c r="M56" s="15" t="str">
        <f>'2NDGR'!AB59</f>
        <v>B</v>
      </c>
      <c r="N56" s="60" t="str">
        <f t="shared" si="2"/>
        <v>MATH</v>
      </c>
      <c r="O56" s="15" t="str">
        <f>'2NDGR'!AL59</f>
        <v>B+</v>
      </c>
      <c r="P56" s="15" t="str">
        <f>'2NDGR'!AQ59</f>
        <v>B</v>
      </c>
      <c r="Q56" s="15" t="str">
        <f>'2NDGR'!AT59</f>
        <v>B</v>
      </c>
      <c r="R56" s="60" t="str">
        <f t="shared" si="3"/>
        <v>SCI</v>
      </c>
      <c r="S56" s="15" t="str">
        <f>'2NDGR'!BA59</f>
        <v>C+</v>
      </c>
      <c r="T56" s="15" t="str">
        <f>'2NDGR'!BF59</f>
        <v>C+</v>
      </c>
      <c r="U56" s="15" t="str">
        <f>'2NDGR'!BI59</f>
        <v>C+</v>
      </c>
      <c r="V56" s="60" t="str">
        <f t="shared" si="4"/>
        <v>SOC</v>
      </c>
      <c r="W56" s="15" t="str">
        <f>'2NDGR'!BP59</f>
        <v>A+</v>
      </c>
      <c r="X56" s="15" t="str">
        <f>'2NDGR'!BU59</f>
        <v>B</v>
      </c>
      <c r="Y56" s="15" t="str">
        <f>'2NDGR'!BX59</f>
        <v>B+</v>
      </c>
      <c r="Z56" s="60" t="str">
        <f t="shared" si="5"/>
        <v>GK</v>
      </c>
      <c r="AA56" s="15" t="str">
        <f>'2NDGR'!CE59</f>
        <v>A</v>
      </c>
      <c r="AB56" s="15" t="str">
        <f>'2NDGR'!CJ59</f>
        <v>A+</v>
      </c>
      <c r="AC56" s="15" t="str">
        <f>'2NDGR'!CM59</f>
        <v>A</v>
      </c>
      <c r="AD56" s="60" t="str">
        <f t="shared" si="6"/>
        <v>ORA</v>
      </c>
      <c r="AE56" s="15" t="str">
        <f>'2NDGR'!CT59</f>
        <v>A</v>
      </c>
      <c r="AF56" s="15" t="str">
        <f>'2NDGR'!CY59</f>
        <v>A+</v>
      </c>
      <c r="AG56" s="15" t="str">
        <f>'2NDGR'!DB59</f>
        <v>A</v>
      </c>
      <c r="AH56" s="60" t="str">
        <f t="shared" si="7"/>
        <v>WS</v>
      </c>
      <c r="AI56" s="15" t="str">
        <f>'2NDGR'!DI59</f>
        <v>C</v>
      </c>
      <c r="AJ56" s="15" t="str">
        <f>'2NDGR'!DN59</f>
        <v>A+</v>
      </c>
      <c r="AK56" s="15" t="str">
        <f>'2NDGR'!DQ59</f>
        <v>B</v>
      </c>
      <c r="AL56" s="14">
        <f>'2NDGR'!DY59</f>
        <v>3.06</v>
      </c>
    </row>
    <row r="57" spans="1:38" ht="17.5">
      <c r="A57" s="18">
        <f>'2NDGR'!A60</f>
        <v>51</v>
      </c>
      <c r="B57" s="18" t="str">
        <f>'2NDGR'!B60</f>
        <v>ST0790195</v>
      </c>
      <c r="C57" s="18">
        <f>'2NDGR'!C60</f>
        <v>200322</v>
      </c>
      <c r="D57" s="18" t="str">
        <f>'2NDGR'!D60</f>
        <v>SHONI HANG LIMBU</v>
      </c>
      <c r="E57" s="18" t="str">
        <f t="shared" si="0"/>
        <v>SAGARMATHA</v>
      </c>
      <c r="F57" s="60" t="str">
        <f t="shared" si="8"/>
        <v>EN</v>
      </c>
      <c r="G57" s="15" t="str">
        <f>'2NDGR'!H60</f>
        <v>B</v>
      </c>
      <c r="H57" s="15" t="str">
        <f>'2NDGR'!M60</f>
        <v>C+</v>
      </c>
      <c r="I57" s="15" t="str">
        <f>'2NDGR'!P60</f>
        <v>C+</v>
      </c>
      <c r="J57" s="60" t="str">
        <f t="shared" si="1"/>
        <v>NEP</v>
      </c>
      <c r="K57" s="15" t="str">
        <f>'2NDGR'!W60</f>
        <v>B</v>
      </c>
      <c r="L57" s="15" t="str">
        <f>'2NDGR'!AB60</f>
        <v>B</v>
      </c>
      <c r="M57" s="15" t="str">
        <f>'2NDGR'!AB60</f>
        <v>B</v>
      </c>
      <c r="N57" s="60" t="str">
        <f t="shared" si="2"/>
        <v>MATH</v>
      </c>
      <c r="O57" s="15" t="str">
        <f>'2NDGR'!AL60</f>
        <v>B+</v>
      </c>
      <c r="P57" s="15" t="str">
        <f>'2NDGR'!AQ60</f>
        <v>B</v>
      </c>
      <c r="Q57" s="15" t="str">
        <f>'2NDGR'!AT60</f>
        <v>B</v>
      </c>
      <c r="R57" s="60" t="str">
        <f t="shared" si="3"/>
        <v>SCI</v>
      </c>
      <c r="S57" s="15" t="str">
        <f>'2NDGR'!BA60</f>
        <v>C+</v>
      </c>
      <c r="T57" s="15" t="str">
        <f>'2NDGR'!BF60</f>
        <v>C+</v>
      </c>
      <c r="U57" s="15" t="str">
        <f>'2NDGR'!BI60</f>
        <v>C+</v>
      </c>
      <c r="V57" s="60" t="str">
        <f t="shared" si="4"/>
        <v>SOC</v>
      </c>
      <c r="W57" s="15" t="str">
        <f>'2NDGR'!BP60</f>
        <v>A+</v>
      </c>
      <c r="X57" s="15" t="str">
        <f>'2NDGR'!BU60</f>
        <v>B</v>
      </c>
      <c r="Y57" s="15" t="str">
        <f>'2NDGR'!BX60</f>
        <v>B+</v>
      </c>
      <c r="Z57" s="60" t="str">
        <f t="shared" si="5"/>
        <v>GK</v>
      </c>
      <c r="AA57" s="15" t="str">
        <f>'2NDGR'!CE60</f>
        <v>A</v>
      </c>
      <c r="AB57" s="15" t="str">
        <f>'2NDGR'!CJ60</f>
        <v>A+</v>
      </c>
      <c r="AC57" s="15" t="str">
        <f>'2NDGR'!CM60</f>
        <v>A</v>
      </c>
      <c r="AD57" s="60" t="str">
        <f t="shared" si="6"/>
        <v>ORA</v>
      </c>
      <c r="AE57" s="15" t="str">
        <f>'2NDGR'!CT60</f>
        <v>A</v>
      </c>
      <c r="AF57" s="15" t="str">
        <f>'2NDGR'!CY60</f>
        <v>A+</v>
      </c>
      <c r="AG57" s="15" t="str">
        <f>'2NDGR'!DB60</f>
        <v>A</v>
      </c>
      <c r="AH57" s="60" t="str">
        <f t="shared" si="7"/>
        <v>WS</v>
      </c>
      <c r="AI57" s="15" t="str">
        <f>'2NDGR'!DI60</f>
        <v>C</v>
      </c>
      <c r="AJ57" s="15" t="str">
        <f>'2NDGR'!DN60</f>
        <v>A+</v>
      </c>
      <c r="AK57" s="15" t="str">
        <f>'2NDGR'!DQ60</f>
        <v>B</v>
      </c>
      <c r="AL57" s="14">
        <f>'2NDGR'!DY60</f>
        <v>3.06</v>
      </c>
    </row>
    <row r="58" spans="1:38" ht="17.5">
      <c r="A58" s="18">
        <f>'2NDGR'!A61</f>
        <v>52</v>
      </c>
      <c r="B58" s="18" t="str">
        <f>'2NDGR'!B61</f>
        <v>ST0800462</v>
      </c>
      <c r="C58" s="18">
        <f>'2NDGR'!C61</f>
        <v>200323</v>
      </c>
      <c r="D58" s="18" t="str">
        <f>'2NDGR'!D61</f>
        <v>SIMANYA KUMAL</v>
      </c>
      <c r="E58" s="18" t="str">
        <f t="shared" si="0"/>
        <v>SAGARMATHA</v>
      </c>
      <c r="F58" s="60" t="str">
        <f t="shared" si="8"/>
        <v>EN</v>
      </c>
      <c r="G58" s="15" t="str">
        <f>'2NDGR'!H61</f>
        <v>B</v>
      </c>
      <c r="H58" s="15" t="str">
        <f>'2NDGR'!M61</f>
        <v>C+</v>
      </c>
      <c r="I58" s="15" t="str">
        <f>'2NDGR'!P61</f>
        <v>C+</v>
      </c>
      <c r="J58" s="60" t="str">
        <f t="shared" si="1"/>
        <v>NEP</v>
      </c>
      <c r="K58" s="15" t="str">
        <f>'2NDGR'!W61</f>
        <v>B</v>
      </c>
      <c r="L58" s="15" t="str">
        <f>'2NDGR'!AB61</f>
        <v>B</v>
      </c>
      <c r="M58" s="15" t="str">
        <f>'2NDGR'!AB61</f>
        <v>B</v>
      </c>
      <c r="N58" s="60" t="str">
        <f t="shared" si="2"/>
        <v>MATH</v>
      </c>
      <c r="O58" s="15" t="str">
        <f>'2NDGR'!AL61</f>
        <v>B+</v>
      </c>
      <c r="P58" s="15" t="str">
        <f>'2NDGR'!AQ61</f>
        <v>B</v>
      </c>
      <c r="Q58" s="15" t="str">
        <f>'2NDGR'!AT61</f>
        <v>B</v>
      </c>
      <c r="R58" s="60" t="str">
        <f t="shared" si="3"/>
        <v>SCI</v>
      </c>
      <c r="S58" s="15" t="str">
        <f>'2NDGR'!BA61</f>
        <v>C+</v>
      </c>
      <c r="T58" s="15" t="str">
        <f>'2NDGR'!BF61</f>
        <v>C+</v>
      </c>
      <c r="U58" s="15" t="str">
        <f>'2NDGR'!BI61</f>
        <v>C+</v>
      </c>
      <c r="V58" s="60" t="str">
        <f t="shared" si="4"/>
        <v>SOC</v>
      </c>
      <c r="W58" s="15" t="str">
        <f>'2NDGR'!BP61</f>
        <v>A+</v>
      </c>
      <c r="X58" s="15" t="str">
        <f>'2NDGR'!BU61</f>
        <v>B</v>
      </c>
      <c r="Y58" s="15" t="str">
        <f>'2NDGR'!BX61</f>
        <v>B+</v>
      </c>
      <c r="Z58" s="60" t="str">
        <f t="shared" si="5"/>
        <v>GK</v>
      </c>
      <c r="AA58" s="15" t="str">
        <f>'2NDGR'!CE61</f>
        <v>A</v>
      </c>
      <c r="AB58" s="15" t="str">
        <f>'2NDGR'!CJ61</f>
        <v>A+</v>
      </c>
      <c r="AC58" s="15" t="str">
        <f>'2NDGR'!CM61</f>
        <v>A</v>
      </c>
      <c r="AD58" s="60" t="str">
        <f t="shared" si="6"/>
        <v>ORA</v>
      </c>
      <c r="AE58" s="15" t="str">
        <f>'2NDGR'!CT61</f>
        <v>A</v>
      </c>
      <c r="AF58" s="15" t="str">
        <f>'2NDGR'!CY61</f>
        <v>A+</v>
      </c>
      <c r="AG58" s="15" t="str">
        <f>'2NDGR'!DB61</f>
        <v>A</v>
      </c>
      <c r="AH58" s="60" t="str">
        <f t="shared" si="7"/>
        <v>WS</v>
      </c>
      <c r="AI58" s="15" t="str">
        <f>'2NDGR'!DI61</f>
        <v>C</v>
      </c>
      <c r="AJ58" s="15" t="str">
        <f>'2NDGR'!DN61</f>
        <v>A+</v>
      </c>
      <c r="AK58" s="15" t="str">
        <f>'2NDGR'!DQ61</f>
        <v>B</v>
      </c>
      <c r="AL58" s="14">
        <f>'2NDGR'!DY61</f>
        <v>3.06</v>
      </c>
    </row>
    <row r="59" spans="1:38" ht="17.5">
      <c r="A59" s="18">
        <f>'2NDGR'!A62</f>
        <v>53</v>
      </c>
      <c r="B59" s="18" t="str">
        <f>'2NDGR'!B62</f>
        <v>ST0790118</v>
      </c>
      <c r="C59" s="18">
        <f>'2NDGR'!C62</f>
        <v>200324</v>
      </c>
      <c r="D59" s="18" t="str">
        <f>'2NDGR'!D62</f>
        <v>SIMSON LIMBU</v>
      </c>
      <c r="E59" s="18" t="str">
        <f t="shared" si="0"/>
        <v>SAGARMATHA</v>
      </c>
      <c r="F59" s="60" t="str">
        <f t="shared" si="8"/>
        <v>EN</v>
      </c>
      <c r="G59" s="15" t="str">
        <f>'2NDGR'!H62</f>
        <v>B</v>
      </c>
      <c r="H59" s="15" t="str">
        <f>'2NDGR'!M62</f>
        <v>C+</v>
      </c>
      <c r="I59" s="15" t="str">
        <f>'2NDGR'!P62</f>
        <v>C+</v>
      </c>
      <c r="J59" s="60" t="str">
        <f t="shared" si="1"/>
        <v>NEP</v>
      </c>
      <c r="K59" s="15" t="str">
        <f>'2NDGR'!W62</f>
        <v>B</v>
      </c>
      <c r="L59" s="15" t="str">
        <f>'2NDGR'!AB62</f>
        <v>B</v>
      </c>
      <c r="M59" s="15" t="str">
        <f>'2NDGR'!AB62</f>
        <v>B</v>
      </c>
      <c r="N59" s="60" t="str">
        <f t="shared" si="2"/>
        <v>MATH</v>
      </c>
      <c r="O59" s="15" t="str">
        <f>'2NDGR'!AL62</f>
        <v>B+</v>
      </c>
      <c r="P59" s="15" t="str">
        <f>'2NDGR'!AQ62</f>
        <v>B</v>
      </c>
      <c r="Q59" s="15" t="str">
        <f>'2NDGR'!AT62</f>
        <v>B</v>
      </c>
      <c r="R59" s="60" t="str">
        <f t="shared" si="3"/>
        <v>SCI</v>
      </c>
      <c r="S59" s="15" t="str">
        <f>'2NDGR'!BA62</f>
        <v>C+</v>
      </c>
      <c r="T59" s="15" t="str">
        <f>'2NDGR'!BF62</f>
        <v>C+</v>
      </c>
      <c r="U59" s="15" t="str">
        <f>'2NDGR'!BI62</f>
        <v>C+</v>
      </c>
      <c r="V59" s="60" t="str">
        <f t="shared" si="4"/>
        <v>SOC</v>
      </c>
      <c r="W59" s="15" t="str">
        <f>'2NDGR'!BP62</f>
        <v>A+</v>
      </c>
      <c r="X59" s="15" t="str">
        <f>'2NDGR'!BU62</f>
        <v>B</v>
      </c>
      <c r="Y59" s="15" t="str">
        <f>'2NDGR'!BX62</f>
        <v>B+</v>
      </c>
      <c r="Z59" s="60" t="str">
        <f t="shared" si="5"/>
        <v>GK</v>
      </c>
      <c r="AA59" s="15" t="str">
        <f>'2NDGR'!CE62</f>
        <v>A</v>
      </c>
      <c r="AB59" s="15" t="str">
        <f>'2NDGR'!CJ62</f>
        <v>A+</v>
      </c>
      <c r="AC59" s="15" t="str">
        <f>'2NDGR'!CM62</f>
        <v>A</v>
      </c>
      <c r="AD59" s="60" t="str">
        <f t="shared" si="6"/>
        <v>ORA</v>
      </c>
      <c r="AE59" s="15" t="str">
        <f>'2NDGR'!CT62</f>
        <v>A</v>
      </c>
      <c r="AF59" s="15" t="str">
        <f>'2NDGR'!CY62</f>
        <v>A+</v>
      </c>
      <c r="AG59" s="15" t="str">
        <f>'2NDGR'!DB62</f>
        <v>A</v>
      </c>
      <c r="AH59" s="60" t="str">
        <f t="shared" si="7"/>
        <v>WS</v>
      </c>
      <c r="AI59" s="15" t="str">
        <f>'2NDGR'!DI62</f>
        <v>C</v>
      </c>
      <c r="AJ59" s="15" t="str">
        <f>'2NDGR'!DN62</f>
        <v>A+</v>
      </c>
      <c r="AK59" s="15" t="str">
        <f>'2NDGR'!DQ62</f>
        <v>B</v>
      </c>
      <c r="AL59" s="14">
        <f>'2NDGR'!DY62</f>
        <v>3.06</v>
      </c>
    </row>
    <row r="60" spans="1:38" ht="17.5">
      <c r="A60" s="18">
        <f>'2NDGR'!A63</f>
        <v>54</v>
      </c>
      <c r="B60" s="18" t="str">
        <f>'2NDGR'!B63</f>
        <v>ST0790106</v>
      </c>
      <c r="C60" s="18">
        <f>'2NDGR'!C63</f>
        <v>200325</v>
      </c>
      <c r="D60" s="18" t="str">
        <f>'2NDGR'!D63</f>
        <v>SOPHIYA SHRESTHA</v>
      </c>
      <c r="E60" s="18" t="str">
        <f t="shared" si="0"/>
        <v>SAGARMATHA</v>
      </c>
      <c r="F60" s="60" t="str">
        <f t="shared" si="8"/>
        <v>EN</v>
      </c>
      <c r="G60" s="15" t="str">
        <f>'2NDGR'!H63</f>
        <v>B</v>
      </c>
      <c r="H60" s="15" t="str">
        <f>'2NDGR'!M63</f>
        <v>C+</v>
      </c>
      <c r="I60" s="15" t="str">
        <f>'2NDGR'!P63</f>
        <v>C+</v>
      </c>
      <c r="J60" s="60" t="str">
        <f t="shared" si="1"/>
        <v>NEP</v>
      </c>
      <c r="K60" s="15" t="str">
        <f>'2NDGR'!W63</f>
        <v>B</v>
      </c>
      <c r="L60" s="15" t="str">
        <f>'2NDGR'!AB63</f>
        <v>B</v>
      </c>
      <c r="M60" s="15" t="str">
        <f>'2NDGR'!AB63</f>
        <v>B</v>
      </c>
      <c r="N60" s="60" t="str">
        <f t="shared" si="2"/>
        <v>MATH</v>
      </c>
      <c r="O60" s="15" t="str">
        <f>'2NDGR'!AL63</f>
        <v>B+</v>
      </c>
      <c r="P60" s="15" t="str">
        <f>'2NDGR'!AQ63</f>
        <v>B</v>
      </c>
      <c r="Q60" s="15" t="str">
        <f>'2NDGR'!AT63</f>
        <v>B</v>
      </c>
      <c r="R60" s="60" t="str">
        <f t="shared" si="3"/>
        <v>SCI</v>
      </c>
      <c r="S60" s="15" t="str">
        <f>'2NDGR'!BA63</f>
        <v>C+</v>
      </c>
      <c r="T60" s="15" t="str">
        <f>'2NDGR'!BF63</f>
        <v>C+</v>
      </c>
      <c r="U60" s="15" t="str">
        <f>'2NDGR'!BI63</f>
        <v>C+</v>
      </c>
      <c r="V60" s="60" t="str">
        <f t="shared" si="4"/>
        <v>SOC</v>
      </c>
      <c r="W60" s="15" t="str">
        <f>'2NDGR'!BP63</f>
        <v>A+</v>
      </c>
      <c r="X60" s="15" t="str">
        <f>'2NDGR'!BU63</f>
        <v>B</v>
      </c>
      <c r="Y60" s="15" t="str">
        <f>'2NDGR'!BX63</f>
        <v>B+</v>
      </c>
      <c r="Z60" s="60" t="str">
        <f t="shared" si="5"/>
        <v>GK</v>
      </c>
      <c r="AA60" s="15" t="str">
        <f>'2NDGR'!CE63</f>
        <v>A</v>
      </c>
      <c r="AB60" s="15" t="str">
        <f>'2NDGR'!CJ63</f>
        <v>A+</v>
      </c>
      <c r="AC60" s="15" t="str">
        <f>'2NDGR'!CM63</f>
        <v>A</v>
      </c>
      <c r="AD60" s="60" t="str">
        <f t="shared" si="6"/>
        <v>ORA</v>
      </c>
      <c r="AE60" s="15" t="str">
        <f>'2NDGR'!CT63</f>
        <v>A</v>
      </c>
      <c r="AF60" s="15" t="str">
        <f>'2NDGR'!CY63</f>
        <v>A+</v>
      </c>
      <c r="AG60" s="15" t="str">
        <f>'2NDGR'!DB63</f>
        <v>A</v>
      </c>
      <c r="AH60" s="60" t="str">
        <f t="shared" si="7"/>
        <v>WS</v>
      </c>
      <c r="AI60" s="15" t="str">
        <f>'2NDGR'!DI63</f>
        <v>C</v>
      </c>
      <c r="AJ60" s="15" t="str">
        <f>'2NDGR'!DN63</f>
        <v>A+</v>
      </c>
      <c r="AK60" s="15" t="str">
        <f>'2NDGR'!DQ63</f>
        <v>B</v>
      </c>
      <c r="AL60" s="14">
        <f>'2NDGR'!DY63</f>
        <v>3.06</v>
      </c>
    </row>
    <row r="61" spans="1:38" ht="17.5">
      <c r="A61" s="18">
        <f>'2NDGR'!A64</f>
        <v>55</v>
      </c>
      <c r="B61" s="18" t="str">
        <f>'2NDGR'!B64</f>
        <v>ST0790117</v>
      </c>
      <c r="C61" s="18">
        <f>'2NDGR'!C64</f>
        <v>200326</v>
      </c>
      <c r="D61" s="18" t="str">
        <f>'2NDGR'!D64</f>
        <v>SRISHTI MAGAR</v>
      </c>
      <c r="E61" s="18" t="str">
        <f t="shared" si="0"/>
        <v>SAGARMATHA</v>
      </c>
      <c r="F61" s="60" t="str">
        <f t="shared" si="8"/>
        <v>EN</v>
      </c>
      <c r="G61" s="15" t="str">
        <f>'2NDGR'!H64</f>
        <v>B</v>
      </c>
      <c r="H61" s="15" t="str">
        <f>'2NDGR'!M64</f>
        <v>C+</v>
      </c>
      <c r="I61" s="15" t="str">
        <f>'2NDGR'!P64</f>
        <v>C+</v>
      </c>
      <c r="J61" s="60" t="str">
        <f t="shared" si="1"/>
        <v>NEP</v>
      </c>
      <c r="K61" s="15" t="str">
        <f>'2NDGR'!W64</f>
        <v>B</v>
      </c>
      <c r="L61" s="15" t="str">
        <f>'2NDGR'!AB64</f>
        <v>B</v>
      </c>
      <c r="M61" s="15" t="str">
        <f>'2NDGR'!AB64</f>
        <v>B</v>
      </c>
      <c r="N61" s="60" t="str">
        <f t="shared" si="2"/>
        <v>MATH</v>
      </c>
      <c r="O61" s="15" t="str">
        <f>'2NDGR'!AL64</f>
        <v>B+</v>
      </c>
      <c r="P61" s="15" t="str">
        <f>'2NDGR'!AQ64</f>
        <v>B</v>
      </c>
      <c r="Q61" s="15" t="str">
        <f>'2NDGR'!AT64</f>
        <v>B</v>
      </c>
      <c r="R61" s="60" t="str">
        <f t="shared" si="3"/>
        <v>SCI</v>
      </c>
      <c r="S61" s="15" t="str">
        <f>'2NDGR'!BA64</f>
        <v>C+</v>
      </c>
      <c r="T61" s="15" t="str">
        <f>'2NDGR'!BF64</f>
        <v>C+</v>
      </c>
      <c r="U61" s="15" t="str">
        <f>'2NDGR'!BI64</f>
        <v>C+</v>
      </c>
      <c r="V61" s="60" t="str">
        <f t="shared" si="4"/>
        <v>SOC</v>
      </c>
      <c r="W61" s="15" t="str">
        <f>'2NDGR'!BP64</f>
        <v>A+</v>
      </c>
      <c r="X61" s="15" t="str">
        <f>'2NDGR'!BU64</f>
        <v>B</v>
      </c>
      <c r="Y61" s="15" t="str">
        <f>'2NDGR'!BX64</f>
        <v>B+</v>
      </c>
      <c r="Z61" s="60" t="str">
        <f t="shared" si="5"/>
        <v>GK</v>
      </c>
      <c r="AA61" s="15" t="str">
        <f>'2NDGR'!CE64</f>
        <v>A</v>
      </c>
      <c r="AB61" s="15" t="str">
        <f>'2NDGR'!CJ64</f>
        <v>A+</v>
      </c>
      <c r="AC61" s="15" t="str">
        <f>'2NDGR'!CM64</f>
        <v>A</v>
      </c>
      <c r="AD61" s="60" t="str">
        <f t="shared" si="6"/>
        <v>ORA</v>
      </c>
      <c r="AE61" s="15" t="str">
        <f>'2NDGR'!CT64</f>
        <v>A</v>
      </c>
      <c r="AF61" s="15" t="str">
        <f>'2NDGR'!CY64</f>
        <v>A+</v>
      </c>
      <c r="AG61" s="15" t="str">
        <f>'2NDGR'!DB64</f>
        <v>A</v>
      </c>
      <c r="AH61" s="60" t="str">
        <f t="shared" si="7"/>
        <v>WS</v>
      </c>
      <c r="AI61" s="15" t="str">
        <f>'2NDGR'!DI64</f>
        <v>C</v>
      </c>
      <c r="AJ61" s="15" t="str">
        <f>'2NDGR'!DN64</f>
        <v>A+</v>
      </c>
      <c r="AK61" s="15" t="str">
        <f>'2NDGR'!DQ64</f>
        <v>B</v>
      </c>
      <c r="AL61" s="14">
        <f>'2NDGR'!DY64</f>
        <v>3.06</v>
      </c>
    </row>
    <row r="62" spans="1:38" ht="17.5">
      <c r="A62" s="18">
        <f>'2NDGR'!A65</f>
        <v>56</v>
      </c>
      <c r="B62" s="18" t="str">
        <f>'2NDGR'!B65</f>
        <v>ST0800026</v>
      </c>
      <c r="C62" s="18">
        <f>'2NDGR'!C65</f>
        <v>200327</v>
      </c>
      <c r="D62" s="18" t="str">
        <f>'2NDGR'!D65</f>
        <v>UPENDRA BK</v>
      </c>
      <c r="E62" s="18" t="str">
        <f t="shared" si="0"/>
        <v>SAGARMATHA</v>
      </c>
      <c r="F62" s="60" t="str">
        <f t="shared" si="8"/>
        <v>EN</v>
      </c>
      <c r="G62" s="15" t="str">
        <f>'2NDGR'!H65</f>
        <v>B</v>
      </c>
      <c r="H62" s="15" t="str">
        <f>'2NDGR'!M65</f>
        <v>C+</v>
      </c>
      <c r="I62" s="15" t="str">
        <f>'2NDGR'!P65</f>
        <v>C+</v>
      </c>
      <c r="J62" s="60" t="str">
        <f t="shared" si="1"/>
        <v>NEP</v>
      </c>
      <c r="K62" s="15" t="str">
        <f>'2NDGR'!W65</f>
        <v>B</v>
      </c>
      <c r="L62" s="15" t="str">
        <f>'2NDGR'!AB65</f>
        <v>B</v>
      </c>
      <c r="M62" s="15" t="str">
        <f>'2NDGR'!AB65</f>
        <v>B</v>
      </c>
      <c r="N62" s="60" t="str">
        <f t="shared" si="2"/>
        <v>MATH</v>
      </c>
      <c r="O62" s="15" t="str">
        <f>'2NDGR'!AL65</f>
        <v>B+</v>
      </c>
      <c r="P62" s="15" t="str">
        <f>'2NDGR'!AQ65</f>
        <v>B</v>
      </c>
      <c r="Q62" s="15" t="str">
        <f>'2NDGR'!AT65</f>
        <v>B</v>
      </c>
      <c r="R62" s="60" t="str">
        <f t="shared" si="3"/>
        <v>SCI</v>
      </c>
      <c r="S62" s="15" t="str">
        <f>'2NDGR'!BA65</f>
        <v>C+</v>
      </c>
      <c r="T62" s="15" t="str">
        <f>'2NDGR'!BF65</f>
        <v>C+</v>
      </c>
      <c r="U62" s="15" t="str">
        <f>'2NDGR'!BI65</f>
        <v>C+</v>
      </c>
      <c r="V62" s="60" t="str">
        <f t="shared" si="4"/>
        <v>SOC</v>
      </c>
      <c r="W62" s="15" t="str">
        <f>'2NDGR'!BP65</f>
        <v>A+</v>
      </c>
      <c r="X62" s="15" t="str">
        <f>'2NDGR'!BU65</f>
        <v>B</v>
      </c>
      <c r="Y62" s="15" t="str">
        <f>'2NDGR'!BX65</f>
        <v>B+</v>
      </c>
      <c r="Z62" s="60" t="str">
        <f t="shared" si="5"/>
        <v>GK</v>
      </c>
      <c r="AA62" s="15" t="str">
        <f>'2NDGR'!CE65</f>
        <v>A</v>
      </c>
      <c r="AB62" s="15" t="str">
        <f>'2NDGR'!CJ65</f>
        <v>A+</v>
      </c>
      <c r="AC62" s="15" t="str">
        <f>'2NDGR'!CM65</f>
        <v>A</v>
      </c>
      <c r="AD62" s="60" t="str">
        <f t="shared" si="6"/>
        <v>ORA</v>
      </c>
      <c r="AE62" s="15" t="str">
        <f>'2NDGR'!CT65</f>
        <v>A</v>
      </c>
      <c r="AF62" s="15" t="str">
        <f>'2NDGR'!CY65</f>
        <v>A+</v>
      </c>
      <c r="AG62" s="15" t="str">
        <f>'2NDGR'!DB65</f>
        <v>A</v>
      </c>
      <c r="AH62" s="60" t="str">
        <f t="shared" si="7"/>
        <v>WS</v>
      </c>
      <c r="AI62" s="15" t="str">
        <f>'2NDGR'!DI65</f>
        <v>C</v>
      </c>
      <c r="AJ62" s="15" t="str">
        <f>'2NDGR'!DN65</f>
        <v>A+</v>
      </c>
      <c r="AK62" s="15" t="str">
        <f>'2NDGR'!DQ65</f>
        <v>B</v>
      </c>
      <c r="AL62" s="14">
        <f>'2NDGR'!DY65</f>
        <v>3.06</v>
      </c>
    </row>
  </sheetData>
  <mergeCells count="18">
    <mergeCell ref="N5:Q5"/>
    <mergeCell ref="R5:U5"/>
    <mergeCell ref="V5:Y5"/>
    <mergeCell ref="Z5:AC5"/>
    <mergeCell ref="AD5:AG5"/>
    <mergeCell ref="A1:AL1"/>
    <mergeCell ref="A2:AL2"/>
    <mergeCell ref="A3:AL3"/>
    <mergeCell ref="A4:AL4"/>
    <mergeCell ref="A5:A6"/>
    <mergeCell ref="B5:B6"/>
    <mergeCell ref="C5:C6"/>
    <mergeCell ref="D5:D6"/>
    <mergeCell ref="E5:E6"/>
    <mergeCell ref="F5:I5"/>
    <mergeCell ref="AH5:AK5"/>
    <mergeCell ref="AL5:AL6"/>
    <mergeCell ref="J5:M5"/>
  </mergeCells>
  <conditionalFormatting sqref="I7:I62 M7:M62 Q7:Q62 U7:U62 Y7:Y62 AC7:AC62 AG7:AG62 AK7:AL62">
    <cfRule type="containsText" dxfId="0" priority="1" operator="containsText" text="ABS">
      <formula>NOT(ISERROR(SEARCH("ABS",I7)))</formula>
    </cfRule>
  </conditionalFormatting>
  <pageMargins left="0.25" right="0.25" top="0.25" bottom="0.83333223972003501" header="0" footer="0"/>
  <pageSetup paperSize="9" scale="70" orientation="landscape" horizontalDpi="4294967294" verticalDpi="0" r:id="rId1"/>
  <rowBreaks count="1" manualBreakCount="1">
    <brk id="35" max="16383" man="1"/>
  </rowBreaks>
  <colBreaks count="1" manualBreakCount="1">
    <brk id="3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43</vt:i4>
      </vt:variant>
    </vt:vector>
  </HeadingPairs>
  <TitlesOfParts>
    <vt:vector size="57" baseType="lpstr">
      <vt:lpstr>STD</vt:lpstr>
      <vt:lpstr>SUB</vt:lpstr>
      <vt:lpstr>1ST</vt:lpstr>
      <vt:lpstr>1STML</vt:lpstr>
      <vt:lpstr>1STGR</vt:lpstr>
      <vt:lpstr>00MS1ST</vt:lpstr>
      <vt:lpstr>1STGL</vt:lpstr>
      <vt:lpstr>2ND ENTRY</vt:lpstr>
      <vt:lpstr>2ND</vt:lpstr>
      <vt:lpstr>2NDML</vt:lpstr>
      <vt:lpstr>2NDGR</vt:lpstr>
      <vt:lpstr>00MS2ND</vt:lpstr>
      <vt:lpstr>2NDGL</vt:lpstr>
      <vt:lpstr>Sheet1</vt:lpstr>
      <vt:lpstr>ADDRESS</vt:lpstr>
      <vt:lpstr>CRNCR</vt:lpstr>
      <vt:lpstr>DOB</vt:lpstr>
      <vt:lpstr>FATHER</vt:lpstr>
      <vt:lpstr>GPA</vt:lpstr>
      <vt:lpstr>GRADE</vt:lpstr>
      <vt:lpstr>GS</vt:lpstr>
      <vt:lpstr>INCR</vt:lpstr>
      <vt:lpstr>INF</vt:lpstr>
      <vt:lpstr>MED</vt:lpstr>
      <vt:lpstr>MOTHER</vt:lpstr>
      <vt:lpstr>NAME</vt:lpstr>
      <vt:lpstr>PER</vt:lpstr>
      <vt:lpstr>'1ST'!Print_Titles</vt:lpstr>
      <vt:lpstr>'1STGL'!Print_Titles</vt:lpstr>
      <vt:lpstr>'2ND'!Print_Titles</vt:lpstr>
      <vt:lpstr>'2ND ENTRY'!Print_Titles</vt:lpstr>
      <vt:lpstr>'2NDGL'!Print_Titles</vt:lpstr>
      <vt:lpstr>REG</vt:lpstr>
      <vt:lpstr>REM</vt:lpstr>
      <vt:lpstr>S10S</vt:lpstr>
      <vt:lpstr>S11S</vt:lpstr>
      <vt:lpstr>S1S</vt:lpstr>
      <vt:lpstr>S2S</vt:lpstr>
      <vt:lpstr>S3S</vt:lpstr>
      <vt:lpstr>S4S</vt:lpstr>
      <vt:lpstr>S5S</vt:lpstr>
      <vt:lpstr>S6S</vt:lpstr>
      <vt:lpstr>S7S</vt:lpstr>
      <vt:lpstr>S8S</vt:lpstr>
      <vt:lpstr>S9S</vt:lpstr>
      <vt:lpstr>SCODE</vt:lpstr>
      <vt:lpstr>SEC</vt:lpstr>
      <vt:lpstr>SHCD</vt:lpstr>
      <vt:lpstr>SPR</vt:lpstr>
      <vt:lpstr>SUBNAME</vt:lpstr>
      <vt:lpstr>SUBPR</vt:lpstr>
      <vt:lpstr>SUBTH</vt:lpstr>
      <vt:lpstr>SYM</vt:lpstr>
      <vt:lpstr>TCR</vt:lpstr>
      <vt:lpstr>TE</vt:lpstr>
      <vt:lpstr>THCR</vt:lpstr>
      <vt:lpstr>THF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DELL</cp:lastModifiedBy>
  <cp:lastPrinted>2023-08-17T07:44:41Z</cp:lastPrinted>
  <dcterms:created xsi:type="dcterms:W3CDTF">2021-03-01T15:14:58Z</dcterms:created>
  <dcterms:modified xsi:type="dcterms:W3CDTF">2023-11-03T10:32:12Z</dcterms:modified>
</cp:coreProperties>
</file>