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e\Desktop\"/>
    </mc:Choice>
  </mc:AlternateContent>
  <bookViews>
    <workbookView xWindow="0" yWindow="0" windowWidth="19185" windowHeight="6210" activeTab="1"/>
  </bookViews>
  <sheets>
    <sheet name="1% impact" sheetId="1" r:id="rId1"/>
    <sheet name="Additional Saving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K2" i="2" l="1"/>
  <c r="L2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H2" i="2"/>
  <c r="I2" i="2" s="1"/>
  <c r="E2" i="2"/>
  <c r="F2" i="2" s="1"/>
  <c r="C2" i="2"/>
  <c r="H2" i="1"/>
  <c r="E2" i="1"/>
  <c r="J2" i="2" l="1"/>
  <c r="G2" i="2"/>
  <c r="E3" i="2" s="1"/>
  <c r="I2" i="1"/>
  <c r="J2" i="1" s="1"/>
  <c r="H3" i="1" s="1"/>
  <c r="I3" i="1" s="1"/>
  <c r="F2" i="1"/>
  <c r="G2" i="1" s="1"/>
  <c r="K2" i="1" l="1"/>
  <c r="K3" i="2"/>
  <c r="L3" i="2" s="1"/>
  <c r="H3" i="2"/>
  <c r="I3" i="2" s="1"/>
  <c r="J3" i="2" s="1"/>
  <c r="M2" i="2"/>
  <c r="F3" i="2"/>
  <c r="J3" i="1"/>
  <c r="H4" i="1" s="1"/>
  <c r="I4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C3" i="1"/>
  <c r="C4" i="1"/>
  <c r="C2" i="1"/>
  <c r="H4" i="2" l="1"/>
  <c r="I4" i="2" s="1"/>
  <c r="J4" i="2" s="1"/>
  <c r="G3" i="2"/>
  <c r="E4" i="2" s="1"/>
  <c r="J4" i="1"/>
  <c r="H5" i="1" s="1"/>
  <c r="I5" i="1" s="1"/>
  <c r="K4" i="2" l="1"/>
  <c r="L4" i="2" s="1"/>
  <c r="M3" i="2"/>
  <c r="H5" i="2"/>
  <c r="I5" i="2" s="1"/>
  <c r="F4" i="2"/>
  <c r="J5" i="1"/>
  <c r="H6" i="1" s="1"/>
  <c r="I6" i="1" s="1"/>
  <c r="E3" i="1"/>
  <c r="J5" i="2" l="1"/>
  <c r="G4" i="2"/>
  <c r="F3" i="1"/>
  <c r="G3" i="1" s="1"/>
  <c r="J6" i="1"/>
  <c r="H7" i="1" s="1"/>
  <c r="I7" i="1" s="1"/>
  <c r="E5" i="2" l="1"/>
  <c r="F5" i="2" s="1"/>
  <c r="M4" i="2"/>
  <c r="K5" i="2"/>
  <c r="L5" i="2" s="1"/>
  <c r="H6" i="2"/>
  <c r="I6" i="2" s="1"/>
  <c r="J6" i="2" s="1"/>
  <c r="E4" i="1"/>
  <c r="F4" i="1" s="1"/>
  <c r="G4" i="1" s="1"/>
  <c r="K3" i="1"/>
  <c r="J7" i="1"/>
  <c r="H8" i="1" s="1"/>
  <c r="I8" i="1" s="1"/>
  <c r="H7" i="2" l="1"/>
  <c r="G5" i="2"/>
  <c r="K4" i="1"/>
  <c r="E5" i="1"/>
  <c r="J8" i="1"/>
  <c r="H9" i="1" s="1"/>
  <c r="I9" i="1" s="1"/>
  <c r="E6" i="2" l="1"/>
  <c r="F6" i="2" s="1"/>
  <c r="M5" i="2"/>
  <c r="K6" i="2"/>
  <c r="L6" i="2" s="1"/>
  <c r="I7" i="2"/>
  <c r="J7" i="2" s="1"/>
  <c r="F5" i="1"/>
  <c r="G5" i="1" s="1"/>
  <c r="J9" i="1"/>
  <c r="H10" i="1" s="1"/>
  <c r="I10" i="1" s="1"/>
  <c r="H8" i="2" l="1"/>
  <c r="G6" i="2"/>
  <c r="E6" i="1"/>
  <c r="K5" i="1"/>
  <c r="J10" i="1"/>
  <c r="H11" i="1" s="1"/>
  <c r="I11" i="1" s="1"/>
  <c r="E7" i="2" l="1"/>
  <c r="F7" i="2" s="1"/>
  <c r="M6" i="2"/>
  <c r="K7" i="2"/>
  <c r="L7" i="2" s="1"/>
  <c r="I8" i="2"/>
  <c r="J8" i="2" s="1"/>
  <c r="F6" i="1"/>
  <c r="G6" i="1" s="1"/>
  <c r="J11" i="1"/>
  <c r="H12" i="1" s="1"/>
  <c r="I12" i="1" s="1"/>
  <c r="H9" i="2" l="1"/>
  <c r="G7" i="2"/>
  <c r="E7" i="1"/>
  <c r="K6" i="1"/>
  <c r="J12" i="1"/>
  <c r="H13" i="1" s="1"/>
  <c r="I13" i="1" s="1"/>
  <c r="E8" i="2" l="1"/>
  <c r="F8" i="2" s="1"/>
  <c r="M7" i="2"/>
  <c r="K8" i="2"/>
  <c r="L8" i="2" s="1"/>
  <c r="I9" i="2"/>
  <c r="J9" i="2" s="1"/>
  <c r="F7" i="1"/>
  <c r="G7" i="1"/>
  <c r="J13" i="1"/>
  <c r="H14" i="1" s="1"/>
  <c r="I14" i="1" s="1"/>
  <c r="H10" i="2" l="1"/>
  <c r="G8" i="2"/>
  <c r="E8" i="1"/>
  <c r="K7" i="1"/>
  <c r="J14" i="1"/>
  <c r="H15" i="1" s="1"/>
  <c r="I15" i="1" s="1"/>
  <c r="E9" i="2" l="1"/>
  <c r="F9" i="2" s="1"/>
  <c r="M8" i="2"/>
  <c r="K9" i="2"/>
  <c r="L9" i="2" s="1"/>
  <c r="I10" i="2"/>
  <c r="J10" i="2" s="1"/>
  <c r="F8" i="1"/>
  <c r="G8" i="1" s="1"/>
  <c r="J15" i="1"/>
  <c r="H16" i="1" s="1"/>
  <c r="I16" i="1" s="1"/>
  <c r="H11" i="2" l="1"/>
  <c r="G9" i="2"/>
  <c r="E9" i="1"/>
  <c r="K8" i="1"/>
  <c r="J16" i="1"/>
  <c r="H17" i="1" s="1"/>
  <c r="I17" i="1" s="1"/>
  <c r="E10" i="2" l="1"/>
  <c r="F10" i="2" s="1"/>
  <c r="M9" i="2"/>
  <c r="K10" i="2"/>
  <c r="L10" i="2" s="1"/>
  <c r="I11" i="2"/>
  <c r="J11" i="2" s="1"/>
  <c r="F9" i="1"/>
  <c r="G9" i="1" s="1"/>
  <c r="J17" i="1"/>
  <c r="H18" i="1" s="1"/>
  <c r="I18" i="1" s="1"/>
  <c r="H12" i="2" l="1"/>
  <c r="G10" i="2"/>
  <c r="E10" i="1"/>
  <c r="K9" i="1"/>
  <c r="J18" i="1"/>
  <c r="H19" i="1" s="1"/>
  <c r="I19" i="1" s="1"/>
  <c r="K11" i="2" l="1"/>
  <c r="L11" i="2" s="1"/>
  <c r="E11" i="2"/>
  <c r="F11" i="2" s="1"/>
  <c r="M10" i="2"/>
  <c r="I12" i="2"/>
  <c r="J12" i="2" s="1"/>
  <c r="F10" i="1"/>
  <c r="G10" i="1" s="1"/>
  <c r="J19" i="1"/>
  <c r="H20" i="1" s="1"/>
  <c r="I20" i="1" s="1"/>
  <c r="H13" i="2" l="1"/>
  <c r="G11" i="2"/>
  <c r="E11" i="1"/>
  <c r="K10" i="1"/>
  <c r="J20" i="1"/>
  <c r="H21" i="1" s="1"/>
  <c r="I21" i="1" s="1"/>
  <c r="K12" i="2" l="1"/>
  <c r="L12" i="2" s="1"/>
  <c r="E12" i="2"/>
  <c r="F12" i="2" s="1"/>
  <c r="M11" i="2"/>
  <c r="I13" i="2"/>
  <c r="J13" i="2" s="1"/>
  <c r="F11" i="1"/>
  <c r="G11" i="1" s="1"/>
  <c r="J21" i="1"/>
  <c r="H22" i="1" s="1"/>
  <c r="I22" i="1" s="1"/>
  <c r="H14" i="2" l="1"/>
  <c r="G12" i="2"/>
  <c r="E12" i="1"/>
  <c r="K11" i="1"/>
  <c r="J22" i="1"/>
  <c r="H23" i="1" s="1"/>
  <c r="I23" i="1" s="1"/>
  <c r="E13" i="2" l="1"/>
  <c r="F13" i="2" s="1"/>
  <c r="M12" i="2"/>
  <c r="K13" i="2"/>
  <c r="L13" i="2" s="1"/>
  <c r="I14" i="2"/>
  <c r="J14" i="2" s="1"/>
  <c r="F12" i="1"/>
  <c r="G12" i="1" s="1"/>
  <c r="J23" i="1"/>
  <c r="H24" i="1" s="1"/>
  <c r="I24" i="1" s="1"/>
  <c r="H15" i="2" l="1"/>
  <c r="G13" i="2"/>
  <c r="E13" i="1"/>
  <c r="K12" i="1"/>
  <c r="J24" i="1"/>
  <c r="H25" i="1" s="1"/>
  <c r="I25" i="1" s="1"/>
  <c r="E14" i="2" l="1"/>
  <c r="F14" i="2" s="1"/>
  <c r="M13" i="2"/>
  <c r="K14" i="2"/>
  <c r="L14" i="2" s="1"/>
  <c r="I15" i="2"/>
  <c r="J15" i="2" s="1"/>
  <c r="F13" i="1"/>
  <c r="G13" i="1" s="1"/>
  <c r="J25" i="1"/>
  <c r="H26" i="1" s="1"/>
  <c r="I26" i="1" s="1"/>
  <c r="H16" i="2" l="1"/>
  <c r="I16" i="2" s="1"/>
  <c r="G14" i="2"/>
  <c r="E14" i="1"/>
  <c r="K13" i="1"/>
  <c r="J26" i="1"/>
  <c r="H27" i="1" s="1"/>
  <c r="I27" i="1" s="1"/>
  <c r="K15" i="2" l="1"/>
  <c r="L15" i="2" s="1"/>
  <c r="E15" i="2"/>
  <c r="F15" i="2" s="1"/>
  <c r="M14" i="2"/>
  <c r="J16" i="2"/>
  <c r="F14" i="1"/>
  <c r="G14" i="1" s="1"/>
  <c r="J27" i="1"/>
  <c r="H28" i="1" s="1"/>
  <c r="I28" i="1" s="1"/>
  <c r="H17" i="2" l="1"/>
  <c r="G15" i="2"/>
  <c r="E15" i="1"/>
  <c r="K14" i="1"/>
  <c r="J28" i="1"/>
  <c r="H29" i="1" s="1"/>
  <c r="I29" i="1" s="1"/>
  <c r="E16" i="2" l="1"/>
  <c r="M15" i="2"/>
  <c r="K16" i="2"/>
  <c r="L16" i="2" s="1"/>
  <c r="I17" i="2"/>
  <c r="J17" i="2" s="1"/>
  <c r="F16" i="2"/>
  <c r="F15" i="1"/>
  <c r="G15" i="1" s="1"/>
  <c r="J29" i="1"/>
  <c r="H30" i="1" s="1"/>
  <c r="I30" i="1" s="1"/>
  <c r="H18" i="2" l="1"/>
  <c r="G16" i="2"/>
  <c r="E16" i="1"/>
  <c r="K15" i="1"/>
  <c r="J30" i="1"/>
  <c r="H31" i="1" s="1"/>
  <c r="I31" i="1" s="1"/>
  <c r="E17" i="2" l="1"/>
  <c r="M16" i="2"/>
  <c r="K17" i="2"/>
  <c r="L17" i="2" s="1"/>
  <c r="I18" i="2"/>
  <c r="J18" i="2" s="1"/>
  <c r="F17" i="2"/>
  <c r="F16" i="1"/>
  <c r="G16" i="1" s="1"/>
  <c r="J31" i="1"/>
  <c r="H32" i="1" s="1"/>
  <c r="I32" i="1" s="1"/>
  <c r="H19" i="2" l="1"/>
  <c r="G17" i="2"/>
  <c r="E17" i="1"/>
  <c r="K16" i="1"/>
  <c r="J32" i="1"/>
  <c r="H33" i="1" s="1"/>
  <c r="I33" i="1" s="1"/>
  <c r="E18" i="2" l="1"/>
  <c r="F18" i="2" s="1"/>
  <c r="M17" i="2"/>
  <c r="K18" i="2"/>
  <c r="L18" i="2" s="1"/>
  <c r="I19" i="2"/>
  <c r="J19" i="2" s="1"/>
  <c r="F17" i="1"/>
  <c r="G17" i="1" s="1"/>
  <c r="J33" i="1"/>
  <c r="H34" i="1" s="1"/>
  <c r="I34" i="1" s="1"/>
  <c r="H20" i="2" l="1"/>
  <c r="G18" i="2"/>
  <c r="E18" i="1"/>
  <c r="F18" i="1" s="1"/>
  <c r="G18" i="1" s="1"/>
  <c r="K17" i="1"/>
  <c r="J34" i="1"/>
  <c r="H35" i="1" s="1"/>
  <c r="I35" i="1" s="1"/>
  <c r="E19" i="2" l="1"/>
  <c r="F19" i="2" s="1"/>
  <c r="M18" i="2"/>
  <c r="K19" i="2"/>
  <c r="L19" i="2" s="1"/>
  <c r="I20" i="2"/>
  <c r="J20" i="2" s="1"/>
  <c r="E19" i="1"/>
  <c r="K18" i="1"/>
  <c r="J35" i="1"/>
  <c r="H36" i="1" s="1"/>
  <c r="I36" i="1" s="1"/>
  <c r="H21" i="2" l="1"/>
  <c r="G19" i="2"/>
  <c r="F19" i="1"/>
  <c r="G19" i="1" s="1"/>
  <c r="J36" i="1"/>
  <c r="H37" i="1" s="1"/>
  <c r="I37" i="1" s="1"/>
  <c r="E20" i="2" l="1"/>
  <c r="F20" i="2" s="1"/>
  <c r="M19" i="2"/>
  <c r="K20" i="2"/>
  <c r="L20" i="2" s="1"/>
  <c r="I21" i="2"/>
  <c r="J21" i="2" s="1"/>
  <c r="E20" i="1"/>
  <c r="K19" i="1"/>
  <c r="J37" i="1"/>
  <c r="H38" i="1" s="1"/>
  <c r="I38" i="1" s="1"/>
  <c r="H22" i="2" l="1"/>
  <c r="G20" i="2"/>
  <c r="F20" i="1"/>
  <c r="G20" i="1" s="1"/>
  <c r="J38" i="1"/>
  <c r="E21" i="2" l="1"/>
  <c r="F21" i="2" s="1"/>
  <c r="M20" i="2"/>
  <c r="K21" i="2"/>
  <c r="L21" i="2" s="1"/>
  <c r="I22" i="2"/>
  <c r="J22" i="2" s="1"/>
  <c r="E21" i="1"/>
  <c r="F21" i="1" s="1"/>
  <c r="G21" i="1" s="1"/>
  <c r="K20" i="1"/>
  <c r="H23" i="2" l="1"/>
  <c r="G21" i="2"/>
  <c r="E22" i="1"/>
  <c r="K21" i="1"/>
  <c r="K22" i="2" l="1"/>
  <c r="E22" i="2"/>
  <c r="F22" i="2" s="1"/>
  <c r="M21" i="2"/>
  <c r="I23" i="2"/>
  <c r="J23" i="2" s="1"/>
  <c r="L22" i="2"/>
  <c r="F22" i="1"/>
  <c r="G22" i="1" s="1"/>
  <c r="H24" i="2" l="1"/>
  <c r="G22" i="2"/>
  <c r="E23" i="1"/>
  <c r="K22" i="1"/>
  <c r="E23" i="2" l="1"/>
  <c r="M22" i="2"/>
  <c r="K23" i="2"/>
  <c r="L23" i="2" s="1"/>
  <c r="I24" i="2"/>
  <c r="J24" i="2" s="1"/>
  <c r="F23" i="2"/>
  <c r="F23" i="1"/>
  <c r="G23" i="1" s="1"/>
  <c r="H25" i="2" l="1"/>
  <c r="I25" i="2" s="1"/>
  <c r="G23" i="2"/>
  <c r="E24" i="1"/>
  <c r="K23" i="1"/>
  <c r="E24" i="2" l="1"/>
  <c r="F24" i="2" s="1"/>
  <c r="M23" i="2"/>
  <c r="K24" i="2"/>
  <c r="L24" i="2" s="1"/>
  <c r="J25" i="2"/>
  <c r="F24" i="1"/>
  <c r="G24" i="1" s="1"/>
  <c r="H26" i="2" l="1"/>
  <c r="G24" i="2"/>
  <c r="E25" i="1"/>
  <c r="K24" i="1"/>
  <c r="E25" i="2" l="1"/>
  <c r="M24" i="2"/>
  <c r="K25" i="2"/>
  <c r="L25" i="2" s="1"/>
  <c r="I26" i="2"/>
  <c r="J26" i="2" s="1"/>
  <c r="F25" i="2"/>
  <c r="F25" i="1"/>
  <c r="G25" i="1" s="1"/>
  <c r="H27" i="2" l="1"/>
  <c r="G25" i="2"/>
  <c r="E26" i="1"/>
  <c r="K25" i="1"/>
  <c r="E26" i="2" l="1"/>
  <c r="F26" i="2" s="1"/>
  <c r="M25" i="2"/>
  <c r="K26" i="2"/>
  <c r="L26" i="2" s="1"/>
  <c r="I27" i="2"/>
  <c r="J27" i="2" s="1"/>
  <c r="F26" i="1"/>
  <c r="G26" i="1" s="1"/>
  <c r="H28" i="2" l="1"/>
  <c r="G26" i="2"/>
  <c r="E27" i="1"/>
  <c r="K26" i="1"/>
  <c r="K27" i="2" l="1"/>
  <c r="L27" i="2" s="1"/>
  <c r="E27" i="2"/>
  <c r="F27" i="2" s="1"/>
  <c r="M26" i="2"/>
  <c r="I28" i="2"/>
  <c r="J28" i="2" s="1"/>
  <c r="F27" i="1"/>
  <c r="G27" i="1" s="1"/>
  <c r="H29" i="2" l="1"/>
  <c r="G27" i="2"/>
  <c r="E28" i="1"/>
  <c r="K27" i="1"/>
  <c r="E28" i="2" l="1"/>
  <c r="F28" i="2" s="1"/>
  <c r="M27" i="2"/>
  <c r="K28" i="2"/>
  <c r="L28" i="2" s="1"/>
  <c r="I29" i="2"/>
  <c r="J29" i="2" s="1"/>
  <c r="F28" i="1"/>
  <c r="G28" i="1" s="1"/>
  <c r="H30" i="2" l="1"/>
  <c r="G28" i="2"/>
  <c r="E29" i="1"/>
  <c r="K28" i="1"/>
  <c r="E29" i="2" l="1"/>
  <c r="M28" i="2"/>
  <c r="K29" i="2"/>
  <c r="L29" i="2" s="1"/>
  <c r="I30" i="2"/>
  <c r="J30" i="2" s="1"/>
  <c r="F29" i="2"/>
  <c r="F29" i="1"/>
  <c r="G29" i="1" s="1"/>
  <c r="H31" i="2" l="1"/>
  <c r="I31" i="2" s="1"/>
  <c r="G29" i="2"/>
  <c r="E30" i="1"/>
  <c r="K29" i="1"/>
  <c r="E30" i="2" l="1"/>
  <c r="F30" i="2" s="1"/>
  <c r="M29" i="2"/>
  <c r="K30" i="2"/>
  <c r="L30" i="2" s="1"/>
  <c r="J31" i="2"/>
  <c r="F30" i="1"/>
  <c r="G30" i="1" s="1"/>
  <c r="H32" i="2" l="1"/>
  <c r="G30" i="2"/>
  <c r="E31" i="1"/>
  <c r="K30" i="1"/>
  <c r="K31" i="2" l="1"/>
  <c r="E31" i="2"/>
  <c r="F31" i="2" s="1"/>
  <c r="M30" i="2"/>
  <c r="I32" i="2"/>
  <c r="J32" i="2" s="1"/>
  <c r="L31" i="2"/>
  <c r="F31" i="1"/>
  <c r="G31" i="1" s="1"/>
  <c r="H33" i="2" l="1"/>
  <c r="G31" i="2"/>
  <c r="E32" i="1"/>
  <c r="K31" i="1"/>
  <c r="E32" i="2" l="1"/>
  <c r="F32" i="2" s="1"/>
  <c r="M31" i="2"/>
  <c r="K32" i="2"/>
  <c r="L32" i="2" s="1"/>
  <c r="I33" i="2"/>
  <c r="J33" i="2" s="1"/>
  <c r="F32" i="1"/>
  <c r="G32" i="1" s="1"/>
  <c r="H34" i="2" l="1"/>
  <c r="G32" i="2"/>
  <c r="E33" i="1"/>
  <c r="K32" i="1"/>
  <c r="E33" i="2" l="1"/>
  <c r="F33" i="2" s="1"/>
  <c r="M32" i="2"/>
  <c r="K33" i="2"/>
  <c r="L33" i="2" s="1"/>
  <c r="I34" i="2"/>
  <c r="J34" i="2" s="1"/>
  <c r="F33" i="1"/>
  <c r="G33" i="1" s="1"/>
  <c r="H35" i="2" l="1"/>
  <c r="G33" i="2"/>
  <c r="E34" i="1"/>
  <c r="K33" i="1"/>
  <c r="K34" i="2" l="1"/>
  <c r="L34" i="2" s="1"/>
  <c r="E34" i="2"/>
  <c r="F34" i="2" s="1"/>
  <c r="M33" i="2"/>
  <c r="I35" i="2"/>
  <c r="J35" i="2" s="1"/>
  <c r="F34" i="1"/>
  <c r="G34" i="1" s="1"/>
  <c r="H36" i="2" l="1"/>
  <c r="G34" i="2"/>
  <c r="E35" i="1"/>
  <c r="K34" i="1"/>
  <c r="E35" i="2" l="1"/>
  <c r="F35" i="2" s="1"/>
  <c r="M34" i="2"/>
  <c r="K35" i="2"/>
  <c r="L35" i="2" s="1"/>
  <c r="I36" i="2"/>
  <c r="J36" i="2" s="1"/>
  <c r="F35" i="1"/>
  <c r="G35" i="1" s="1"/>
  <c r="H37" i="2" l="1"/>
  <c r="G35" i="2"/>
  <c r="E36" i="1"/>
  <c r="K35" i="1"/>
  <c r="E36" i="2" l="1"/>
  <c r="F36" i="2" s="1"/>
  <c r="M35" i="2"/>
  <c r="K36" i="2"/>
  <c r="L36" i="2" s="1"/>
  <c r="I37" i="2"/>
  <c r="J37" i="2" s="1"/>
  <c r="F36" i="1"/>
  <c r="G36" i="1" s="1"/>
  <c r="H38" i="2" l="1"/>
  <c r="G36" i="2"/>
  <c r="E37" i="1"/>
  <c r="K36" i="1"/>
  <c r="E37" i="2" l="1"/>
  <c r="F37" i="2" s="1"/>
  <c r="M36" i="2"/>
  <c r="K37" i="2"/>
  <c r="L37" i="2" s="1"/>
  <c r="I38" i="2"/>
  <c r="J38" i="2" s="1"/>
  <c r="F37" i="1"/>
  <c r="G37" i="1" s="1"/>
  <c r="G37" i="2" l="1"/>
  <c r="E38" i="1"/>
  <c r="K37" i="1"/>
  <c r="E38" i="2" l="1"/>
  <c r="F38" i="2" s="1"/>
  <c r="M37" i="2"/>
  <c r="K38" i="2"/>
  <c r="L38" i="2" s="1"/>
  <c r="F38" i="1"/>
  <c r="G38" i="1"/>
  <c r="K38" i="1" s="1"/>
  <c r="G38" i="2" l="1"/>
  <c r="M38" i="2" s="1"/>
</calcChain>
</file>

<file path=xl/sharedStrings.xml><?xml version="1.0" encoding="utf-8"?>
<sst xmlns="http://schemas.openxmlformats.org/spreadsheetml/2006/main" count="42" uniqueCount="32">
  <si>
    <t>Principal</t>
  </si>
  <si>
    <t>Gross Rate</t>
  </si>
  <si>
    <t>Number Payments</t>
  </si>
  <si>
    <t>Payment Amount</t>
  </si>
  <si>
    <t>Year</t>
  </si>
  <si>
    <t>ending balance</t>
  </si>
  <si>
    <t>Earnings</t>
  </si>
  <si>
    <t>Difference</t>
  </si>
  <si>
    <t>Principal2</t>
  </si>
  <si>
    <t>Earnings3</t>
  </si>
  <si>
    <t>Total</t>
  </si>
  <si>
    <t>Earnings+savings</t>
  </si>
  <si>
    <t>Principal ($100)</t>
  </si>
  <si>
    <t>Principal ($50)</t>
  </si>
  <si>
    <t>Difference (0,100)</t>
  </si>
  <si>
    <t>Base Rate</t>
  </si>
  <si>
    <t>1% Less</t>
  </si>
  <si>
    <t>Annual fee</t>
  </si>
  <si>
    <t>Cell C3</t>
  </si>
  <si>
    <t>ending balance (more savings)</t>
  </si>
  <si>
    <t xml:space="preserve">if we change C3 we change the charts  </t>
  </si>
  <si>
    <t>Freeze all other values but c3</t>
  </si>
  <si>
    <t>Slide the scale in $600 increments</t>
  </si>
  <si>
    <t>from $0-$36,000</t>
  </si>
  <si>
    <t>.</t>
  </si>
  <si>
    <t>Only change cell c6</t>
  </si>
  <si>
    <t>Freeze all values except c6</t>
  </si>
  <si>
    <t>set the boundaries at 0.0025 &amp; .0265</t>
  </si>
  <si>
    <t>Impact of Excess Fees</t>
  </si>
  <si>
    <t>No Fees</t>
  </si>
  <si>
    <t>set the base value at .01</t>
  </si>
  <si>
    <t>Set the base value at $3,000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</si>
</sst>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b/>
      <sz val="11"/>
      <name val="Georgia"/>
      <family val="1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6" borderId="4" applyNumberFormat="0" applyAlignment="0" applyProtection="0"/>
  </cellStyleXfs>
  <cellXfs count="26">
    <xf numFmtId="0" fontId="0" fillId="0" borderId="0" xfId="0"/>
    <xf numFmtId="0" fontId="2" fillId="0" borderId="0" xfId="0" applyFont="1"/>
    <xf numFmtId="164" fontId="3" fillId="0" borderId="0" xfId="1" applyNumberFormat="1" applyFont="1"/>
    <xf numFmtId="164" fontId="2" fillId="0" borderId="0" xfId="1" applyNumberFormat="1" applyFont="1"/>
    <xf numFmtId="0" fontId="3" fillId="0" borderId="0" xfId="0" applyFont="1"/>
    <xf numFmtId="164" fontId="2" fillId="2" borderId="0" xfId="1" applyNumberFormat="1" applyFont="1" applyFill="1"/>
    <xf numFmtId="164" fontId="2" fillId="3" borderId="0" xfId="1" applyNumberFormat="1" applyFont="1" applyFill="1"/>
    <xf numFmtId="1" fontId="2" fillId="0" borderId="0" xfId="1" applyNumberFormat="1" applyFont="1"/>
    <xf numFmtId="1" fontId="2" fillId="4" borderId="0" xfId="1" applyNumberFormat="1" applyFont="1" applyFill="1"/>
    <xf numFmtId="164" fontId="2" fillId="4" borderId="0" xfId="1" applyNumberFormat="1" applyFont="1" applyFill="1"/>
    <xf numFmtId="0" fontId="2" fillId="0" borderId="0" xfId="0" applyFont="1" applyFill="1" applyBorder="1"/>
    <xf numFmtId="164" fontId="2" fillId="0" borderId="0" xfId="1" applyNumberFormat="1" applyFont="1" applyFill="1" applyBorder="1"/>
    <xf numFmtId="0" fontId="2" fillId="4" borderId="0" xfId="0" applyFont="1" applyFill="1" applyBorder="1"/>
    <xf numFmtId="164" fontId="2" fillId="4" borderId="0" xfId="1" applyNumberFormat="1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2" fillId="0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2" fillId="3" borderId="0" xfId="1" applyNumberFormat="1" applyFont="1" applyFill="1" applyBorder="1"/>
    <xf numFmtId="164" fontId="2" fillId="5" borderId="0" xfId="1" applyNumberFormat="1" applyFont="1" applyFill="1" applyBorder="1"/>
    <xf numFmtId="164" fontId="2" fillId="5" borderId="0" xfId="1" applyNumberFormat="1" applyFont="1" applyFill="1"/>
    <xf numFmtId="165" fontId="2" fillId="0" borderId="0" xfId="2" applyNumberFormat="1" applyFont="1"/>
    <xf numFmtId="164" fontId="5" fillId="6" borderId="4" xfId="3" applyNumberFormat="1"/>
    <xf numFmtId="165" fontId="5" fillId="6" borderId="4" xfId="3" applyNumberFormat="1"/>
  </cellXfs>
  <cellStyles count="4">
    <cellStyle name="Currency" xfId="1" builtinId="4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'1% impact'!$G$1</c:f>
              <c:strCache>
                <c:ptCount val="1"/>
                <c:pt idx="0">
                  <c:v>No Fees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'1% impact'!$G$2:$G$31</c:f>
              <c:numCache>
                <c:formatCode>_("$"* #,##0_);_("$"* \(#,##0\);_("$"* "-"??_);_(@_)</c:formatCode>
                <c:ptCount val="30"/>
                <c:pt idx="0">
                  <c:v>107500</c:v>
                </c:pt>
                <c:pt idx="1">
                  <c:v>115562.5</c:v>
                </c:pt>
                <c:pt idx="2">
                  <c:v>124229.6875</c:v>
                </c:pt>
                <c:pt idx="3">
                  <c:v>133546.9140625</c:v>
                </c:pt>
                <c:pt idx="4">
                  <c:v>143562.9326171875</c:v>
                </c:pt>
                <c:pt idx="5">
                  <c:v>154330.15256347656</c:v>
                </c:pt>
                <c:pt idx="6">
                  <c:v>165904.91400573729</c:v>
                </c:pt>
                <c:pt idx="7">
                  <c:v>178347.78255616757</c:v>
                </c:pt>
                <c:pt idx="8">
                  <c:v>191723.86624788013</c:v>
                </c:pt>
                <c:pt idx="9">
                  <c:v>206103.15621647114</c:v>
                </c:pt>
                <c:pt idx="10">
                  <c:v>221560.89293270648</c:v>
                </c:pt>
                <c:pt idx="11">
                  <c:v>238177.95990265947</c:v>
                </c:pt>
                <c:pt idx="12">
                  <c:v>256041.30689535892</c:v>
                </c:pt>
                <c:pt idx="13">
                  <c:v>275244.40491251083</c:v>
                </c:pt>
                <c:pt idx="14">
                  <c:v>295887.73528094916</c:v>
                </c:pt>
                <c:pt idx="15">
                  <c:v>318079.31542702037</c:v>
                </c:pt>
                <c:pt idx="16">
                  <c:v>341935.26408404688</c:v>
                </c:pt>
                <c:pt idx="17">
                  <c:v>367580.40889035037</c:v>
                </c:pt>
                <c:pt idx="18">
                  <c:v>395148.93955712667</c:v>
                </c:pt>
                <c:pt idx="19">
                  <c:v>424785.11002391117</c:v>
                </c:pt>
                <c:pt idx="20">
                  <c:v>456643.9932757045</c:v>
                </c:pt>
                <c:pt idx="21">
                  <c:v>490892.29277138232</c:v>
                </c:pt>
                <c:pt idx="22">
                  <c:v>527709.21472923597</c:v>
                </c:pt>
                <c:pt idx="23">
                  <c:v>567287.40583392861</c:v>
                </c:pt>
                <c:pt idx="24">
                  <c:v>609833.96127147321</c:v>
                </c:pt>
                <c:pt idx="25">
                  <c:v>655571.50836683367</c:v>
                </c:pt>
                <c:pt idx="26">
                  <c:v>704739.37149434618</c:v>
                </c:pt>
                <c:pt idx="27">
                  <c:v>757594.82435642218</c:v>
                </c:pt>
                <c:pt idx="28">
                  <c:v>814414.43618315388</c:v>
                </c:pt>
                <c:pt idx="29">
                  <c:v>875495.51889689045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C-41B5-B687-7CDD4B6936AE}"/>
            </c:ext>
          </c:extLst>
        </c:ser>
        <c:ser>
          <c:idx val="1"/>
          <c:order val="1"/>
          <c:tx>
            <c:strRef>
              <c:f>'1% impact'!$H$1</c:f>
              <c:strCache>
                <c:ptCount val="1"/>
                <c:pt idx="0">
                  <c:v>Principal2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'1% impact'!$H$2:$H$31</c:f>
            </c:numRef>
          </c:val>
          <c:smooth val="0"/>
          <c:extLst>
            <c:ext xmlns:c16="http://schemas.microsoft.com/office/drawing/2014/chart" uri="{C3380CC4-5D6E-409C-BE32-E72D297353CC}">
              <c16:uniqueId val="{00000001-B85C-41B5-B687-7CDD4B6936AE}"/>
            </c:ext>
          </c:extLst>
        </c:ser>
        <c:ser>
          <c:idx val="2"/>
          <c:order val="2"/>
          <c:tx>
            <c:strRef>
              <c:f>'1% impact'!$I$1</c:f>
              <c:strCache>
                <c:ptCount val="1"/>
                <c:pt idx="0">
                  <c:v>Earnings3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'1% impact'!$I$2:$I$31</c:f>
            </c:numRef>
          </c:val>
          <c:smooth val="0"/>
          <c:extLst>
            <c:ext xmlns:c16="http://schemas.microsoft.com/office/drawing/2014/chart" uri="{C3380CC4-5D6E-409C-BE32-E72D297353CC}">
              <c16:uniqueId val="{00000002-B85C-41B5-B687-7CDD4B6936AE}"/>
            </c:ext>
          </c:extLst>
        </c:ser>
        <c:ser>
          <c:idx val="3"/>
          <c:order val="3"/>
          <c:tx>
            <c:strRef>
              <c:f>'1% impact'!$J$1</c:f>
              <c:strCache>
                <c:ptCount val="1"/>
                <c:pt idx="0">
                  <c:v>Impact of Excess Fees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'1% impact'!$J$2:$J$31</c:f>
              <c:numCache>
                <c:formatCode>_("$"* #,##0_);_("$"* \(#,##0\);_("$"* "-"??_);_(@_)</c:formatCode>
                <c:ptCount val="30"/>
                <c:pt idx="0">
                  <c:v>106500</c:v>
                </c:pt>
                <c:pt idx="1">
                  <c:v>113422.5</c:v>
                </c:pt>
                <c:pt idx="2">
                  <c:v>120794.96249999999</c:v>
                </c:pt>
                <c:pt idx="3">
                  <c:v>128646.63506249999</c:v>
                </c:pt>
                <c:pt idx="4">
                  <c:v>137008.66634156249</c:v>
                </c:pt>
                <c:pt idx="5">
                  <c:v>145914.22965376405</c:v>
                </c:pt>
                <c:pt idx="6">
                  <c:v>155398.65458125871</c:v>
                </c:pt>
                <c:pt idx="7">
                  <c:v>165499.56712904054</c:v>
                </c:pt>
                <c:pt idx="8">
                  <c:v>176257.03899242819</c:v>
                </c:pt>
                <c:pt idx="9">
                  <c:v>187713.74652693601</c:v>
                </c:pt>
                <c:pt idx="10">
                  <c:v>199915.14005118684</c:v>
                </c:pt>
                <c:pt idx="11">
                  <c:v>212909.62415451399</c:v>
                </c:pt>
                <c:pt idx="12">
                  <c:v>226748.74972455739</c:v>
                </c:pt>
                <c:pt idx="13">
                  <c:v>241487.41845665363</c:v>
                </c:pt>
                <c:pt idx="14">
                  <c:v>257184.10065633612</c:v>
                </c:pt>
                <c:pt idx="15">
                  <c:v>273901.06719899795</c:v>
                </c:pt>
                <c:pt idx="16">
                  <c:v>291704.63656693284</c:v>
                </c:pt>
                <c:pt idx="17">
                  <c:v>310665.43794378347</c:v>
                </c:pt>
                <c:pt idx="18">
                  <c:v>330858.69141012942</c:v>
                </c:pt>
                <c:pt idx="19">
                  <c:v>352364.50635178783</c:v>
                </c:pt>
                <c:pt idx="20">
                  <c:v>375268.19926465402</c:v>
                </c:pt>
                <c:pt idx="21">
                  <c:v>399660.63221685652</c:v>
                </c:pt>
                <c:pt idx="22">
                  <c:v>425638.57331095217</c:v>
                </c:pt>
                <c:pt idx="23">
                  <c:v>453305.08057616407</c:v>
                </c:pt>
                <c:pt idx="24">
                  <c:v>482769.91081361473</c:v>
                </c:pt>
                <c:pt idx="25">
                  <c:v>514149.95501649968</c:v>
                </c:pt>
                <c:pt idx="26">
                  <c:v>547569.70209257212</c:v>
                </c:pt>
                <c:pt idx="27">
                  <c:v>583161.73272858933</c:v>
                </c:pt>
                <c:pt idx="28">
                  <c:v>621067.24535594764</c:v>
                </c:pt>
                <c:pt idx="29">
                  <c:v>661436.61630408419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5C-41B5-B687-7CDD4B693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53520"/>
        <c:axId val="409055816"/>
      </c:lineChart>
      <c:catAx>
        <c:axId val="4090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55816"/>
        <c:crosses val="autoZero"/>
        <c:auto val="1"/>
        <c:lblAlgn val="ctr"/>
        <c:lblOffset val="100"/>
        <c:tickLblSkip val="5"/>
        <c:noMultiLvlLbl val="0"/>
      </c:catAx>
      <c:valAx>
        <c:axId val="40905581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'Additional Savings'!$G$1</c:f>
              <c:strCache>
                <c:ptCount val="1"/>
                <c:pt idx="0">
                  <c:v>ending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'Additional Savings'!$G$2:$G$31</c:f>
              <c:numCache>
                <c:formatCode>_("$"* #,##0_);_("$"* \(#,##0\);_("$"* "-"??_);_(@_)</c:formatCode>
                <c:ptCount val="30"/>
                <c:pt idx="0">
                  <c:v>10750</c:v>
                </c:pt>
                <c:pt idx="1">
                  <c:v>11556.25</c:v>
                </c:pt>
                <c:pt idx="2">
                  <c:v>12422.96875</c:v>
                </c:pt>
                <c:pt idx="3">
                  <c:v>13354.69140625</c:v>
                </c:pt>
                <c:pt idx="4">
                  <c:v>14356.293261718751</c:v>
                </c:pt>
                <c:pt idx="5">
                  <c:v>15433.015256347657</c:v>
                </c:pt>
                <c:pt idx="6">
                  <c:v>16590.49140057373</c:v>
                </c:pt>
                <c:pt idx="7">
                  <c:v>17834.778255616759</c:v>
                </c:pt>
                <c:pt idx="8">
                  <c:v>19172.386624788014</c:v>
                </c:pt>
                <c:pt idx="9">
                  <c:v>20610.315621647114</c:v>
                </c:pt>
                <c:pt idx="10">
                  <c:v>22156.089293270648</c:v>
                </c:pt>
                <c:pt idx="11">
                  <c:v>23817.795990265946</c:v>
                </c:pt>
                <c:pt idx="12">
                  <c:v>25604.13068953589</c:v>
                </c:pt>
                <c:pt idx="13">
                  <c:v>27524.440491251084</c:v>
                </c:pt>
                <c:pt idx="14">
                  <c:v>29588.773528094913</c:v>
                </c:pt>
                <c:pt idx="15">
                  <c:v>31807.93154270203</c:v>
                </c:pt>
                <c:pt idx="16">
                  <c:v>34193.526408404679</c:v>
                </c:pt>
                <c:pt idx="17">
                  <c:v>36758.04088903503</c:v>
                </c:pt>
                <c:pt idx="18">
                  <c:v>39514.893955712658</c:v>
                </c:pt>
                <c:pt idx="19">
                  <c:v>42478.511002391104</c:v>
                </c:pt>
                <c:pt idx="20">
                  <c:v>45664.399327570434</c:v>
                </c:pt>
                <c:pt idx="21">
                  <c:v>49089.22927713822</c:v>
                </c:pt>
                <c:pt idx="22">
                  <c:v>52770.921472923583</c:v>
                </c:pt>
                <c:pt idx="23">
                  <c:v>56728.74058339285</c:v>
                </c:pt>
                <c:pt idx="24">
                  <c:v>60983.396127147316</c:v>
                </c:pt>
                <c:pt idx="25">
                  <c:v>65557.150836683359</c:v>
                </c:pt>
                <c:pt idx="26">
                  <c:v>70473.937149434612</c:v>
                </c:pt>
                <c:pt idx="27">
                  <c:v>75759.482435642203</c:v>
                </c:pt>
                <c:pt idx="28">
                  <c:v>81441.443618315374</c:v>
                </c:pt>
                <c:pt idx="29">
                  <c:v>87549.551889689028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A-4985-803D-8A01785EB900}"/>
            </c:ext>
          </c:extLst>
        </c:ser>
        <c:ser>
          <c:idx val="1"/>
          <c:order val="1"/>
          <c:tx>
            <c:strRef>
              <c:f>'Additional Savings'!$H$1</c:f>
              <c:strCache>
                <c:ptCount val="1"/>
                <c:pt idx="0">
                  <c:v>Principal ($100)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'Additional Savings'!$H$2:$H$31</c:f>
            </c:numRef>
          </c:val>
          <c:smooth val="0"/>
          <c:extLst>
            <c:ext xmlns:c16="http://schemas.microsoft.com/office/drawing/2014/chart" uri="{C3380CC4-5D6E-409C-BE32-E72D297353CC}">
              <c16:uniqueId val="{00000001-DE9A-4985-803D-8A01785EB900}"/>
            </c:ext>
          </c:extLst>
        </c:ser>
        <c:ser>
          <c:idx val="2"/>
          <c:order val="2"/>
          <c:tx>
            <c:strRef>
              <c:f>'Additional Savings'!$I$1</c:f>
              <c:strCache>
                <c:ptCount val="1"/>
                <c:pt idx="0">
                  <c:v>Earnings3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'Additional Savings'!$I$2:$I$31</c:f>
            </c:numRef>
          </c:val>
          <c:smooth val="0"/>
          <c:extLst>
            <c:ext xmlns:c16="http://schemas.microsoft.com/office/drawing/2014/chart" uri="{C3380CC4-5D6E-409C-BE32-E72D297353CC}">
              <c16:uniqueId val="{00000002-DE9A-4985-803D-8A01785EB900}"/>
            </c:ext>
          </c:extLst>
        </c:ser>
        <c:ser>
          <c:idx val="3"/>
          <c:order val="3"/>
          <c:tx>
            <c:strRef>
              <c:f>'Additional Savings'!$J$1</c:f>
              <c:strCache>
                <c:ptCount val="1"/>
                <c:pt idx="0">
                  <c:v>ending balance (more savings)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'Additional Savings'!$J$2:$J$31</c:f>
              <c:numCache>
                <c:formatCode>_("$"* #,##0_);_("$"* \(#,##0\);_("$"* "-"??_);_(@_)</c:formatCode>
                <c:ptCount val="30"/>
                <c:pt idx="0">
                  <c:v>10750</c:v>
                </c:pt>
                <c:pt idx="1">
                  <c:v>14781.25</c:v>
                </c:pt>
                <c:pt idx="2">
                  <c:v>19114.84375</c:v>
                </c:pt>
                <c:pt idx="3">
                  <c:v>23773.45703125</c:v>
                </c:pt>
                <c:pt idx="4">
                  <c:v>28781.46630859375</c:v>
                </c:pt>
                <c:pt idx="5">
                  <c:v>34165.076281738278</c:v>
                </c:pt>
                <c:pt idx="6">
                  <c:v>39952.45700286865</c:v>
                </c:pt>
                <c:pt idx="7">
                  <c:v>46173.8912780838</c:v>
                </c:pt>
                <c:pt idx="8">
                  <c:v>52861.933123940085</c:v>
                </c:pt>
                <c:pt idx="9">
                  <c:v>60051.57810823559</c:v>
                </c:pt>
                <c:pt idx="10">
                  <c:v>67780.446466353256</c:v>
                </c:pt>
                <c:pt idx="11">
                  <c:v>76088.979951329748</c:v>
                </c:pt>
                <c:pt idx="12">
                  <c:v>85020.653447679477</c:v>
                </c:pt>
                <c:pt idx="13">
                  <c:v>94622.202456255443</c:v>
                </c:pt>
                <c:pt idx="14">
                  <c:v>104943.86764047461</c:v>
                </c:pt>
                <c:pt idx="15">
                  <c:v>116039.6577135102</c:v>
                </c:pt>
                <c:pt idx="16">
                  <c:v>127967.63204202347</c:v>
                </c:pt>
                <c:pt idx="17">
                  <c:v>140790.20444517524</c:v>
                </c:pt>
                <c:pt idx="18">
                  <c:v>154574.46977856339</c:v>
                </c:pt>
                <c:pt idx="19">
                  <c:v>169392.55501195564</c:v>
                </c:pt>
                <c:pt idx="20">
                  <c:v>185321.99663785231</c:v>
                </c:pt>
                <c:pt idx="21">
                  <c:v>202446.14638569125</c:v>
                </c:pt>
                <c:pt idx="22">
                  <c:v>220854.6073646181</c:v>
                </c:pt>
                <c:pt idx="23">
                  <c:v>240643.70291696445</c:v>
                </c:pt>
                <c:pt idx="24">
                  <c:v>261916.98063573678</c:v>
                </c:pt>
                <c:pt idx="25">
                  <c:v>284785.75418341701</c:v>
                </c:pt>
                <c:pt idx="26">
                  <c:v>309369.68574717327</c:v>
                </c:pt>
                <c:pt idx="27">
                  <c:v>335797.41217821126</c:v>
                </c:pt>
                <c:pt idx="28">
                  <c:v>364207.21809157712</c:v>
                </c:pt>
                <c:pt idx="29">
                  <c:v>394747.7594484454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9A-4985-803D-8A01785EB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808496"/>
        <c:axId val="440808824"/>
      </c:lineChart>
      <c:catAx>
        <c:axId val="44080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8824"/>
        <c:crosses val="autoZero"/>
        <c:auto val="1"/>
        <c:lblAlgn val="ctr"/>
        <c:lblOffset val="100"/>
        <c:tickLblSkip val="5"/>
        <c:noMultiLvlLbl val="0"/>
      </c:catAx>
      <c:valAx>
        <c:axId val="44080882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'Additional Savings'!$G$1</c:f>
              <c:strCache>
                <c:ptCount val="1"/>
                <c:pt idx="0">
                  <c:v>ending 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'Additional Savings'!$G$2:$G$31</c:f>
              <c:numCache>
                <c:formatCode>_("$"* #,##0_);_("$"* \(#,##0\);_("$"* "-"??_);_(@_)</c:formatCode>
                <c:ptCount val="30"/>
                <c:pt idx="0">
                  <c:v>10750</c:v>
                </c:pt>
                <c:pt idx="1">
                  <c:v>11556.25</c:v>
                </c:pt>
                <c:pt idx="2">
                  <c:v>12422.96875</c:v>
                </c:pt>
                <c:pt idx="3">
                  <c:v>13354.69140625</c:v>
                </c:pt>
                <c:pt idx="4">
                  <c:v>14356.293261718751</c:v>
                </c:pt>
                <c:pt idx="5">
                  <c:v>15433.015256347657</c:v>
                </c:pt>
                <c:pt idx="6">
                  <c:v>16590.49140057373</c:v>
                </c:pt>
                <c:pt idx="7">
                  <c:v>17834.778255616759</c:v>
                </c:pt>
                <c:pt idx="8">
                  <c:v>19172.386624788014</c:v>
                </c:pt>
                <c:pt idx="9">
                  <c:v>20610.315621647114</c:v>
                </c:pt>
                <c:pt idx="10">
                  <c:v>22156.089293270648</c:v>
                </c:pt>
                <c:pt idx="11">
                  <c:v>23817.795990265946</c:v>
                </c:pt>
                <c:pt idx="12">
                  <c:v>25604.13068953589</c:v>
                </c:pt>
                <c:pt idx="13">
                  <c:v>27524.440491251084</c:v>
                </c:pt>
                <c:pt idx="14">
                  <c:v>29588.773528094913</c:v>
                </c:pt>
                <c:pt idx="15">
                  <c:v>31807.93154270203</c:v>
                </c:pt>
                <c:pt idx="16">
                  <c:v>34193.526408404679</c:v>
                </c:pt>
                <c:pt idx="17">
                  <c:v>36758.04088903503</c:v>
                </c:pt>
                <c:pt idx="18">
                  <c:v>39514.893955712658</c:v>
                </c:pt>
                <c:pt idx="19">
                  <c:v>42478.511002391104</c:v>
                </c:pt>
                <c:pt idx="20">
                  <c:v>45664.399327570434</c:v>
                </c:pt>
                <c:pt idx="21">
                  <c:v>49089.22927713822</c:v>
                </c:pt>
                <c:pt idx="22">
                  <c:v>52770.921472923583</c:v>
                </c:pt>
                <c:pt idx="23">
                  <c:v>56728.74058339285</c:v>
                </c:pt>
                <c:pt idx="24">
                  <c:v>60983.396127147316</c:v>
                </c:pt>
                <c:pt idx="25">
                  <c:v>65557.150836683359</c:v>
                </c:pt>
                <c:pt idx="26">
                  <c:v>70473.937149434612</c:v>
                </c:pt>
                <c:pt idx="27">
                  <c:v>75759.482435642203</c:v>
                </c:pt>
                <c:pt idx="28">
                  <c:v>81441.443618315374</c:v>
                </c:pt>
                <c:pt idx="29">
                  <c:v>87549.551889689028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3-49A0-A3B1-A8317A545A5C}"/>
            </c:ext>
          </c:extLst>
        </c:ser>
        <c:ser>
          <c:idx val="3"/>
          <c:order val="3"/>
          <c:tx>
            <c:strRef>
              <c:f>'Additional Savings'!$J$1</c:f>
              <c:strCache>
                <c:ptCount val="1"/>
                <c:pt idx="0">
                  <c:v>ending balance (more savings)</c:v>
                </c:pt>
              </c:strCache>
            </c:strRef>
          </c:tx>
          <c:spPr>
            <a:solidFill>
              <a:schemeClr val="accent4">
                <a:alpha val="21000"/>
              </a:schemeClr>
            </a:solidFill>
            <a:ln>
              <a:noFill/>
            </a:ln>
            <a:effectLst/>
          </c:spPr>
          <c:val>
            <c:numRef>
              <c:f>'Additional Savings'!$J$2:$J$31</c:f>
              <c:numCache>
                <c:formatCode>_("$"* #,##0_);_("$"* \(#,##0\);_("$"* "-"??_);_(@_)</c:formatCode>
                <c:ptCount val="30"/>
                <c:pt idx="0">
                  <c:v>10750</c:v>
                </c:pt>
                <c:pt idx="1">
                  <c:v>14781.25</c:v>
                </c:pt>
                <c:pt idx="2">
                  <c:v>19114.84375</c:v>
                </c:pt>
                <c:pt idx="3">
                  <c:v>23773.45703125</c:v>
                </c:pt>
                <c:pt idx="4">
                  <c:v>28781.46630859375</c:v>
                </c:pt>
                <c:pt idx="5">
                  <c:v>34165.076281738278</c:v>
                </c:pt>
                <c:pt idx="6">
                  <c:v>39952.45700286865</c:v>
                </c:pt>
                <c:pt idx="7">
                  <c:v>46173.8912780838</c:v>
                </c:pt>
                <c:pt idx="8">
                  <c:v>52861.933123940085</c:v>
                </c:pt>
                <c:pt idx="9">
                  <c:v>60051.57810823559</c:v>
                </c:pt>
                <c:pt idx="10">
                  <c:v>67780.446466353256</c:v>
                </c:pt>
                <c:pt idx="11">
                  <c:v>76088.979951329748</c:v>
                </c:pt>
                <c:pt idx="12">
                  <c:v>85020.653447679477</c:v>
                </c:pt>
                <c:pt idx="13">
                  <c:v>94622.202456255443</c:v>
                </c:pt>
                <c:pt idx="14">
                  <c:v>104943.86764047461</c:v>
                </c:pt>
                <c:pt idx="15">
                  <c:v>116039.6577135102</c:v>
                </c:pt>
                <c:pt idx="16">
                  <c:v>127967.63204202347</c:v>
                </c:pt>
                <c:pt idx="17">
                  <c:v>140790.20444517524</c:v>
                </c:pt>
                <c:pt idx="18">
                  <c:v>154574.46977856339</c:v>
                </c:pt>
                <c:pt idx="19">
                  <c:v>169392.55501195564</c:v>
                </c:pt>
                <c:pt idx="20">
                  <c:v>185321.99663785231</c:v>
                </c:pt>
                <c:pt idx="21">
                  <c:v>202446.14638569125</c:v>
                </c:pt>
                <c:pt idx="22">
                  <c:v>220854.6073646181</c:v>
                </c:pt>
                <c:pt idx="23">
                  <c:v>240643.70291696445</c:v>
                </c:pt>
                <c:pt idx="24">
                  <c:v>261916.98063573678</c:v>
                </c:pt>
                <c:pt idx="25">
                  <c:v>284785.75418341701</c:v>
                </c:pt>
                <c:pt idx="26">
                  <c:v>309369.68574717327</c:v>
                </c:pt>
                <c:pt idx="27">
                  <c:v>335797.41217821126</c:v>
                </c:pt>
                <c:pt idx="28">
                  <c:v>364207.21809157712</c:v>
                </c:pt>
                <c:pt idx="29">
                  <c:v>394747.7594484454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63-49A0-A3B1-A8317A54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811448"/>
        <c:axId val="440805544"/>
      </c:areaChart>
      <c:areaChart>
        <c:grouping val="standard"/>
        <c:varyColors val="0"/>
        <c:ser>
          <c:idx val="1"/>
          <c:order val="1"/>
          <c:tx>
            <c:strRef>
              <c:f>'Additional Savings'!$H$1</c:f>
              <c:strCache>
                <c:ptCount val="1"/>
                <c:pt idx="0">
                  <c:v>Principal ($100)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'Additional Savings'!$H$2:$H$31</c:f>
            </c:numRef>
          </c:val>
          <c:extLst>
            <c:ext xmlns:c16="http://schemas.microsoft.com/office/drawing/2014/chart" uri="{C3380CC4-5D6E-409C-BE32-E72D297353CC}">
              <c16:uniqueId val="{00000001-2E63-49A0-A3B1-A8317A545A5C}"/>
            </c:ext>
          </c:extLst>
        </c:ser>
        <c:ser>
          <c:idx val="2"/>
          <c:order val="2"/>
          <c:tx>
            <c:strRef>
              <c:f>'Additional Savings'!$I$1</c:f>
              <c:strCache>
                <c:ptCount val="1"/>
                <c:pt idx="0">
                  <c:v>Earnings3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'Additional Savings'!$I$2:$I$31</c:f>
            </c:numRef>
          </c:val>
          <c:extLst>
            <c:ext xmlns:c16="http://schemas.microsoft.com/office/drawing/2014/chart" uri="{C3380CC4-5D6E-409C-BE32-E72D297353CC}">
              <c16:uniqueId val="{00000002-2E63-49A0-A3B1-A8317A54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811448"/>
        <c:axId val="440805544"/>
      </c:areaChart>
      <c:catAx>
        <c:axId val="440811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5544"/>
        <c:crosses val="autoZero"/>
        <c:auto val="1"/>
        <c:lblAlgn val="ctr"/>
        <c:lblOffset val="100"/>
        <c:tickLblSkip val="5"/>
        <c:noMultiLvlLbl val="0"/>
      </c:catAx>
      <c:valAx>
        <c:axId val="44080554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11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306916</xdr:colOff>
      <xdr:row>6</xdr:row>
      <xdr:rowOff>110067</xdr:rowOff>
    </xdr:from>
    <xdr:to>
      <xdr:col>18</xdr:col>
      <xdr:colOff>582083</xdr:colOff>
      <xdr:row>21</xdr:row>
      <xdr:rowOff>154517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8743A3-7C24-4AE1-870D-F0648E8A4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53381</xdr:colOff>
      <xdr:row>0</xdr:row>
      <xdr:rowOff>0</xdr:rowOff>
    </xdr:from>
    <xdr:to>
      <xdr:col>20</xdr:col>
      <xdr:colOff>375766</xdr:colOff>
      <xdr:row>15</xdr:row>
      <xdr:rowOff>63640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78E58-0F66-4BD2-B64B-8E4D984A0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53381</xdr:colOff>
      <xdr:row>15</xdr:row>
      <xdr:rowOff>62384</xdr:rowOff>
    </xdr:from>
    <xdr:to>
      <xdr:col>20</xdr:col>
      <xdr:colOff>375766</xdr:colOff>
      <xdr:row>30</xdr:row>
      <xdr:rowOff>136490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9F5488-716A-4C5D-98A2-6E75AC4CB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90" zoomScaleNormal="90" workbookViewId="0">
      <selection activeCell="B16" sqref="B16"/>
    </sheetView>
  </sheetViews>
  <sheetFormatPr defaultRowHeight="14.25" x14ac:dyDescent="0.2"/>
  <cols>
    <col min="1" max="1" width="38.42578125" style="4" customWidth="1"/>
    <col min="2" max="2" width="12.140625" style="1" bestFit="1" customWidth="1"/>
    <col min="3" max="3" width="10" style="1" bestFit="1" customWidth="1"/>
    <col min="4" max="4" width="7.5703125" style="17" bestFit="1" customWidth="1"/>
    <col min="5" max="5" width="15.42578125" style="17" bestFit="1" customWidth="1"/>
    <col min="6" max="6" width="13.140625" style="17" bestFit="1" customWidth="1"/>
    <col min="7" max="7" width="18.85546875" style="17" bestFit="1" customWidth="1"/>
    <col min="8" max="8" width="15.42578125" style="17" hidden="1" customWidth="1"/>
    <col min="9" max="9" width="13.140625" style="17" hidden="1" customWidth="1"/>
    <col min="10" max="10" width="26.85546875" style="17" bestFit="1" customWidth="1"/>
    <col min="11" max="11" width="15" style="17" bestFit="1" customWidth="1"/>
    <col min="12" max="16384" width="9.140625" style="1"/>
  </cols>
  <sheetData>
    <row r="1" spans="1:11" s="18" customFormat="1" x14ac:dyDescent="0.2">
      <c r="B1" s="18" t="s">
        <v>15</v>
      </c>
      <c r="C1" s="18" t="s">
        <v>16</v>
      </c>
      <c r="D1" s="19" t="s">
        <v>4</v>
      </c>
      <c r="E1" s="19" t="s">
        <v>0</v>
      </c>
      <c r="F1" s="19" t="s">
        <v>6</v>
      </c>
      <c r="G1" s="19" t="s">
        <v>29</v>
      </c>
      <c r="H1" s="19" t="s">
        <v>8</v>
      </c>
      <c r="I1" s="19" t="s">
        <v>9</v>
      </c>
      <c r="J1" s="19" t="s">
        <v>28</v>
      </c>
      <c r="K1" s="19" t="s">
        <v>7</v>
      </c>
    </row>
    <row r="2" spans="1:11" x14ac:dyDescent="0.2">
      <c r="A2" s="4" t="s">
        <v>0</v>
      </c>
      <c r="B2" s="1">
        <v>100000</v>
      </c>
      <c r="C2" s="1">
        <f>$B$2</f>
        <v>100000</v>
      </c>
      <c r="D2" s="10">
        <v>1</v>
      </c>
      <c r="E2" s="11">
        <f>$B$2</f>
        <v>100000</v>
      </c>
      <c r="F2" s="11">
        <f>E2*$B$5</f>
        <v>7500</v>
      </c>
      <c r="G2" s="21">
        <f>SUM(E2:F2)</f>
        <v>107500</v>
      </c>
      <c r="H2" s="11">
        <f>$B$2</f>
        <v>100000</v>
      </c>
      <c r="I2" s="11">
        <f>H2*$C$5</f>
        <v>6500</v>
      </c>
      <c r="J2" s="21">
        <f>SUM(H2:I2)</f>
        <v>106500</v>
      </c>
      <c r="K2" s="20">
        <f t="shared" ref="K2:K38" si="0">SUM(G2-J2)</f>
        <v>1000</v>
      </c>
    </row>
    <row r="3" spans="1:11" x14ac:dyDescent="0.2">
      <c r="A3" s="4" t="s">
        <v>3</v>
      </c>
      <c r="B3" s="1">
        <v>0</v>
      </c>
      <c r="C3" s="1">
        <f>$B$3</f>
        <v>0</v>
      </c>
      <c r="D3" s="10">
        <v>2</v>
      </c>
      <c r="E3" s="11">
        <f>G2</f>
        <v>107500</v>
      </c>
      <c r="F3" s="11">
        <f t="shared" ref="F3:F38" si="1">E3*$B$5</f>
        <v>8062.5</v>
      </c>
      <c r="G3" s="21">
        <f t="shared" ref="G3:G38" si="2">SUM(E3:F3)</f>
        <v>115562.5</v>
      </c>
      <c r="H3" s="11">
        <f>J2</f>
        <v>106500</v>
      </c>
      <c r="I3" s="11">
        <f t="shared" ref="I3:I38" si="3">H3*$C$5</f>
        <v>6922.5</v>
      </c>
      <c r="J3" s="21">
        <f t="shared" ref="J3:J38" si="4">SUM(H3:I3)</f>
        <v>113422.5</v>
      </c>
      <c r="K3" s="20">
        <f t="shared" si="0"/>
        <v>2140</v>
      </c>
    </row>
    <row r="4" spans="1:11" x14ac:dyDescent="0.2">
      <c r="A4" s="4" t="s">
        <v>2</v>
      </c>
      <c r="B4" s="1">
        <v>30</v>
      </c>
      <c r="C4" s="1">
        <f>$B$4</f>
        <v>30</v>
      </c>
      <c r="D4" s="10">
        <f>D3+1</f>
        <v>3</v>
      </c>
      <c r="E4" s="11">
        <f t="shared" ref="E4:E38" si="5">G3</f>
        <v>115562.5</v>
      </c>
      <c r="F4" s="11">
        <f t="shared" si="1"/>
        <v>8667.1875</v>
      </c>
      <c r="G4" s="21">
        <f t="shared" si="2"/>
        <v>124229.6875</v>
      </c>
      <c r="H4" s="11">
        <f t="shared" ref="H4:H38" si="6">J3</f>
        <v>113422.5</v>
      </c>
      <c r="I4" s="11">
        <f t="shared" si="3"/>
        <v>7372.4625000000005</v>
      </c>
      <c r="J4" s="21">
        <f t="shared" si="4"/>
        <v>120794.96249999999</v>
      </c>
      <c r="K4" s="20">
        <f t="shared" si="0"/>
        <v>3434.7250000000058</v>
      </c>
    </row>
    <row r="5" spans="1:11" x14ac:dyDescent="0.2">
      <c r="A5" s="4" t="s">
        <v>1</v>
      </c>
      <c r="B5" s="23">
        <v>7.4999999999999997E-2</v>
      </c>
      <c r="C5" s="23">
        <f>B5-C6</f>
        <v>6.5000000000000002E-2</v>
      </c>
      <c r="D5" s="10">
        <f t="shared" ref="D5:D38" si="7">D4+1</f>
        <v>4</v>
      </c>
      <c r="E5" s="11">
        <f t="shared" si="5"/>
        <v>124229.6875</v>
      </c>
      <c r="F5" s="11">
        <f t="shared" si="1"/>
        <v>9317.2265625</v>
      </c>
      <c r="G5" s="21">
        <f t="shared" si="2"/>
        <v>133546.9140625</v>
      </c>
      <c r="H5" s="11">
        <f t="shared" si="6"/>
        <v>120794.96249999999</v>
      </c>
      <c r="I5" s="11">
        <f t="shared" si="3"/>
        <v>7851.6725624999999</v>
      </c>
      <c r="J5" s="21">
        <f t="shared" si="4"/>
        <v>128646.63506249999</v>
      </c>
      <c r="K5" s="20">
        <f t="shared" si="0"/>
        <v>4900.2790000000095</v>
      </c>
    </row>
    <row r="6" spans="1:11" ht="15" x14ac:dyDescent="0.25">
      <c r="A6" s="4" t="s">
        <v>17</v>
      </c>
      <c r="B6" s="23"/>
      <c r="C6" s="25">
        <v>0.01</v>
      </c>
      <c r="D6" s="10">
        <f t="shared" si="7"/>
        <v>5</v>
      </c>
      <c r="E6" s="11">
        <f t="shared" si="5"/>
        <v>133546.9140625</v>
      </c>
      <c r="F6" s="11">
        <f t="shared" si="1"/>
        <v>10016.0185546875</v>
      </c>
      <c r="G6" s="21">
        <f t="shared" si="2"/>
        <v>143562.9326171875</v>
      </c>
      <c r="H6" s="11">
        <f t="shared" si="6"/>
        <v>128646.63506249999</v>
      </c>
      <c r="I6" s="11">
        <f t="shared" si="3"/>
        <v>8362.0312790624994</v>
      </c>
      <c r="J6" s="21">
        <f t="shared" si="4"/>
        <v>137008.66634156249</v>
      </c>
      <c r="K6" s="20">
        <f t="shared" si="0"/>
        <v>6554.2662756250065</v>
      </c>
    </row>
    <row r="7" spans="1:11" x14ac:dyDescent="0.2">
      <c r="D7" s="10">
        <f t="shared" si="7"/>
        <v>6</v>
      </c>
      <c r="E7" s="11">
        <f t="shared" si="5"/>
        <v>143562.9326171875</v>
      </c>
      <c r="F7" s="11">
        <f t="shared" si="1"/>
        <v>10767.219946289062</v>
      </c>
      <c r="G7" s="21">
        <f t="shared" si="2"/>
        <v>154330.15256347656</v>
      </c>
      <c r="H7" s="11">
        <f t="shared" si="6"/>
        <v>137008.66634156249</v>
      </c>
      <c r="I7" s="11">
        <f t="shared" si="3"/>
        <v>8905.5633122015624</v>
      </c>
      <c r="J7" s="21">
        <f t="shared" si="4"/>
        <v>145914.22965376405</v>
      </c>
      <c r="K7" s="20">
        <f t="shared" si="0"/>
        <v>8415.9229097125062</v>
      </c>
    </row>
    <row r="8" spans="1:11" x14ac:dyDescent="0.2">
      <c r="D8" s="10">
        <f t="shared" si="7"/>
        <v>7</v>
      </c>
      <c r="E8" s="11">
        <f t="shared" si="5"/>
        <v>154330.15256347656</v>
      </c>
      <c r="F8" s="11">
        <f t="shared" si="1"/>
        <v>11574.761442260742</v>
      </c>
      <c r="G8" s="21">
        <f t="shared" si="2"/>
        <v>165904.91400573729</v>
      </c>
      <c r="H8" s="11">
        <f t="shared" si="6"/>
        <v>145914.22965376405</v>
      </c>
      <c r="I8" s="11">
        <f t="shared" si="3"/>
        <v>9484.4249274946633</v>
      </c>
      <c r="J8" s="21">
        <f t="shared" si="4"/>
        <v>155398.65458125871</v>
      </c>
      <c r="K8" s="20">
        <f t="shared" si="0"/>
        <v>10506.259424478572</v>
      </c>
    </row>
    <row r="9" spans="1:11" x14ac:dyDescent="0.2">
      <c r="A9" s="4" t="s">
        <v>25</v>
      </c>
      <c r="D9" s="10">
        <f t="shared" si="7"/>
        <v>8</v>
      </c>
      <c r="E9" s="11">
        <f t="shared" si="5"/>
        <v>165904.91400573729</v>
      </c>
      <c r="F9" s="11">
        <f t="shared" si="1"/>
        <v>12442.868550430296</v>
      </c>
      <c r="G9" s="21">
        <f t="shared" si="2"/>
        <v>178347.78255616757</v>
      </c>
      <c r="H9" s="11">
        <f t="shared" si="6"/>
        <v>155398.65458125871</v>
      </c>
      <c r="I9" s="11">
        <f t="shared" si="3"/>
        <v>10100.912547781816</v>
      </c>
      <c r="J9" s="21">
        <f t="shared" si="4"/>
        <v>165499.56712904054</v>
      </c>
      <c r="K9" s="20">
        <f t="shared" si="0"/>
        <v>12848.215427127026</v>
      </c>
    </row>
    <row r="10" spans="1:11" x14ac:dyDescent="0.2">
      <c r="A10" s="4" t="s">
        <v>26</v>
      </c>
      <c r="D10" s="10">
        <f t="shared" si="7"/>
        <v>9</v>
      </c>
      <c r="E10" s="11">
        <f t="shared" si="5"/>
        <v>178347.78255616757</v>
      </c>
      <c r="F10" s="11">
        <f t="shared" si="1"/>
        <v>13376.083691712567</v>
      </c>
      <c r="G10" s="21">
        <f t="shared" si="2"/>
        <v>191723.86624788013</v>
      </c>
      <c r="H10" s="11">
        <f t="shared" si="6"/>
        <v>165499.56712904054</v>
      </c>
      <c r="I10" s="11">
        <f t="shared" si="3"/>
        <v>10757.471863387636</v>
      </c>
      <c r="J10" s="21">
        <f t="shared" si="4"/>
        <v>176257.03899242819</v>
      </c>
      <c r="K10" s="20">
        <f t="shared" si="0"/>
        <v>15466.827255451935</v>
      </c>
    </row>
    <row r="11" spans="1:11" x14ac:dyDescent="0.2">
      <c r="A11" s="4" t="s">
        <v>27</v>
      </c>
      <c r="D11" s="10">
        <f t="shared" si="7"/>
        <v>10</v>
      </c>
      <c r="E11" s="11">
        <f t="shared" si="5"/>
        <v>191723.86624788013</v>
      </c>
      <c r="F11" s="11">
        <f t="shared" si="1"/>
        <v>14379.289968591009</v>
      </c>
      <c r="G11" s="21">
        <f t="shared" si="2"/>
        <v>206103.15621647114</v>
      </c>
      <c r="H11" s="11">
        <f t="shared" si="6"/>
        <v>176257.03899242819</v>
      </c>
      <c r="I11" s="11">
        <f t="shared" si="3"/>
        <v>11456.707534507832</v>
      </c>
      <c r="J11" s="21">
        <f t="shared" si="4"/>
        <v>187713.74652693601</v>
      </c>
      <c r="K11" s="20">
        <f t="shared" si="0"/>
        <v>18389.409689535125</v>
      </c>
    </row>
    <row r="12" spans="1:11" x14ac:dyDescent="0.2">
      <c r="A12" s="4" t="s">
        <v>30</v>
      </c>
      <c r="D12" s="10">
        <f t="shared" si="7"/>
        <v>11</v>
      </c>
      <c r="E12" s="11">
        <f t="shared" si="5"/>
        <v>206103.15621647114</v>
      </c>
      <c r="F12" s="11">
        <f t="shared" si="1"/>
        <v>15457.736716235335</v>
      </c>
      <c r="G12" s="21">
        <f t="shared" si="2"/>
        <v>221560.89293270648</v>
      </c>
      <c r="H12" s="11">
        <f t="shared" si="6"/>
        <v>187713.74652693601</v>
      </c>
      <c r="I12" s="11">
        <f t="shared" si="3"/>
        <v>12201.393524250841</v>
      </c>
      <c r="J12" s="21">
        <f t="shared" si="4"/>
        <v>199915.14005118684</v>
      </c>
      <c r="K12" s="20">
        <f t="shared" si="0"/>
        <v>21645.752881519642</v>
      </c>
    </row>
    <row r="13" spans="1:11" x14ac:dyDescent="0.2">
      <c r="D13" s="10">
        <f t="shared" si="7"/>
        <v>12</v>
      </c>
      <c r="E13" s="11">
        <f t="shared" si="5"/>
        <v>221560.89293270648</v>
      </c>
      <c r="F13" s="11">
        <f t="shared" si="1"/>
        <v>16617.066969952986</v>
      </c>
      <c r="G13" s="21">
        <f t="shared" si="2"/>
        <v>238177.95990265947</v>
      </c>
      <c r="H13" s="11">
        <f t="shared" si="6"/>
        <v>199915.14005118684</v>
      </c>
      <c r="I13" s="11">
        <f t="shared" si="3"/>
        <v>12994.484103327146</v>
      </c>
      <c r="J13" s="21">
        <f t="shared" si="4"/>
        <v>212909.62415451399</v>
      </c>
      <c r="K13" s="20">
        <f t="shared" si="0"/>
        <v>25268.335748145473</v>
      </c>
    </row>
    <row r="14" spans="1:11" x14ac:dyDescent="0.2">
      <c r="D14" s="10">
        <f t="shared" si="7"/>
        <v>13</v>
      </c>
      <c r="E14" s="11">
        <f t="shared" si="5"/>
        <v>238177.95990265947</v>
      </c>
      <c r="F14" s="11">
        <f t="shared" si="1"/>
        <v>17863.346992699458</v>
      </c>
      <c r="G14" s="21">
        <f t="shared" si="2"/>
        <v>256041.30689535892</v>
      </c>
      <c r="H14" s="11">
        <f t="shared" si="6"/>
        <v>212909.62415451399</v>
      </c>
      <c r="I14" s="11">
        <f t="shared" si="3"/>
        <v>13839.12557004341</v>
      </c>
      <c r="J14" s="21">
        <f t="shared" si="4"/>
        <v>226748.74972455739</v>
      </c>
      <c r="K14" s="20">
        <f t="shared" si="0"/>
        <v>29292.557170801534</v>
      </c>
    </row>
    <row r="15" spans="1:11" x14ac:dyDescent="0.2">
      <c r="D15" s="10">
        <f t="shared" si="7"/>
        <v>14</v>
      </c>
      <c r="E15" s="11">
        <f t="shared" si="5"/>
        <v>256041.30689535892</v>
      </c>
      <c r="F15" s="11">
        <f t="shared" si="1"/>
        <v>19203.098017151919</v>
      </c>
      <c r="G15" s="21">
        <f t="shared" si="2"/>
        <v>275244.40491251083</v>
      </c>
      <c r="H15" s="11">
        <f t="shared" si="6"/>
        <v>226748.74972455739</v>
      </c>
      <c r="I15" s="11">
        <f t="shared" si="3"/>
        <v>14738.66873209623</v>
      </c>
      <c r="J15" s="21">
        <f t="shared" si="4"/>
        <v>241487.41845665363</v>
      </c>
      <c r="K15" s="20">
        <f t="shared" si="0"/>
        <v>33756.986455857201</v>
      </c>
    </row>
    <row r="16" spans="1:11" x14ac:dyDescent="0.2">
      <c r="D16" s="10">
        <f t="shared" si="7"/>
        <v>15</v>
      </c>
      <c r="E16" s="11">
        <f t="shared" si="5"/>
        <v>275244.40491251083</v>
      </c>
      <c r="F16" s="11">
        <f t="shared" si="1"/>
        <v>20643.33036843831</v>
      </c>
      <c r="G16" s="21">
        <f t="shared" si="2"/>
        <v>295887.73528094916</v>
      </c>
      <c r="H16" s="11">
        <f t="shared" si="6"/>
        <v>241487.41845665363</v>
      </c>
      <c r="I16" s="11">
        <f t="shared" si="3"/>
        <v>15696.682199682486</v>
      </c>
      <c r="J16" s="21">
        <f t="shared" si="4"/>
        <v>257184.10065633612</v>
      </c>
      <c r="K16" s="20">
        <f t="shared" si="0"/>
        <v>38703.634624613042</v>
      </c>
    </row>
    <row r="17" spans="4:11" x14ac:dyDescent="0.2">
      <c r="D17" s="10">
        <f t="shared" si="7"/>
        <v>16</v>
      </c>
      <c r="E17" s="11">
        <f t="shared" si="5"/>
        <v>295887.73528094916</v>
      </c>
      <c r="F17" s="11">
        <f t="shared" si="1"/>
        <v>22191.580146071185</v>
      </c>
      <c r="G17" s="21">
        <f t="shared" si="2"/>
        <v>318079.31542702037</v>
      </c>
      <c r="H17" s="11">
        <f t="shared" si="6"/>
        <v>257184.10065633612</v>
      </c>
      <c r="I17" s="11">
        <f t="shared" si="3"/>
        <v>16716.966542661849</v>
      </c>
      <c r="J17" s="21">
        <f t="shared" si="4"/>
        <v>273901.06719899795</v>
      </c>
      <c r="K17" s="20">
        <f t="shared" si="0"/>
        <v>44178.248228022421</v>
      </c>
    </row>
    <row r="18" spans="4:11" x14ac:dyDescent="0.2">
      <c r="D18" s="10">
        <f t="shared" si="7"/>
        <v>17</v>
      </c>
      <c r="E18" s="11">
        <f t="shared" si="5"/>
        <v>318079.31542702037</v>
      </c>
      <c r="F18" s="11">
        <f t="shared" si="1"/>
        <v>23855.948657026525</v>
      </c>
      <c r="G18" s="21">
        <f t="shared" si="2"/>
        <v>341935.26408404688</v>
      </c>
      <c r="H18" s="11">
        <f t="shared" si="6"/>
        <v>273901.06719899795</v>
      </c>
      <c r="I18" s="11">
        <f t="shared" si="3"/>
        <v>17803.569367934866</v>
      </c>
      <c r="J18" s="21">
        <f t="shared" si="4"/>
        <v>291704.63656693284</v>
      </c>
      <c r="K18" s="20">
        <f t="shared" si="0"/>
        <v>50230.627517114044</v>
      </c>
    </row>
    <row r="19" spans="4:11" x14ac:dyDescent="0.2">
      <c r="D19" s="10">
        <f t="shared" si="7"/>
        <v>18</v>
      </c>
      <c r="E19" s="11">
        <f t="shared" si="5"/>
        <v>341935.26408404688</v>
      </c>
      <c r="F19" s="11">
        <f t="shared" si="1"/>
        <v>25645.144806303517</v>
      </c>
      <c r="G19" s="21">
        <f t="shared" si="2"/>
        <v>367580.40889035037</v>
      </c>
      <c r="H19" s="11">
        <f t="shared" si="6"/>
        <v>291704.63656693284</v>
      </c>
      <c r="I19" s="11">
        <f t="shared" si="3"/>
        <v>18960.801376850635</v>
      </c>
      <c r="J19" s="21">
        <f t="shared" si="4"/>
        <v>310665.43794378347</v>
      </c>
      <c r="K19" s="20">
        <f t="shared" si="0"/>
        <v>56914.9709465669</v>
      </c>
    </row>
    <row r="20" spans="4:11" x14ac:dyDescent="0.2">
      <c r="D20" s="10">
        <f t="shared" si="7"/>
        <v>19</v>
      </c>
      <c r="E20" s="11">
        <f t="shared" si="5"/>
        <v>367580.40889035037</v>
      </c>
      <c r="F20" s="11">
        <f t="shared" si="1"/>
        <v>27568.530666776278</v>
      </c>
      <c r="G20" s="21">
        <f t="shared" si="2"/>
        <v>395148.93955712667</v>
      </c>
      <c r="H20" s="11">
        <f t="shared" si="6"/>
        <v>310665.43794378347</v>
      </c>
      <c r="I20" s="11">
        <f t="shared" si="3"/>
        <v>20193.253466345926</v>
      </c>
      <c r="J20" s="21">
        <f t="shared" si="4"/>
        <v>330858.69141012942</v>
      </c>
      <c r="K20" s="20">
        <f t="shared" si="0"/>
        <v>64290.248146997241</v>
      </c>
    </row>
    <row r="21" spans="4:11" x14ac:dyDescent="0.2">
      <c r="D21" s="10">
        <f t="shared" si="7"/>
        <v>20</v>
      </c>
      <c r="E21" s="11">
        <f t="shared" si="5"/>
        <v>395148.93955712667</v>
      </c>
      <c r="F21" s="11">
        <f t="shared" si="1"/>
        <v>29636.170466784497</v>
      </c>
      <c r="G21" s="21">
        <f t="shared" si="2"/>
        <v>424785.11002391117</v>
      </c>
      <c r="H21" s="11">
        <f t="shared" si="6"/>
        <v>330858.69141012942</v>
      </c>
      <c r="I21" s="11">
        <f t="shared" si="3"/>
        <v>21505.814941658413</v>
      </c>
      <c r="J21" s="21">
        <f t="shared" si="4"/>
        <v>352364.50635178783</v>
      </c>
      <c r="K21" s="20">
        <f t="shared" si="0"/>
        <v>72420.603672123339</v>
      </c>
    </row>
    <row r="22" spans="4:11" x14ac:dyDescent="0.2">
      <c r="D22" s="10">
        <f t="shared" si="7"/>
        <v>21</v>
      </c>
      <c r="E22" s="11">
        <f t="shared" si="5"/>
        <v>424785.11002391117</v>
      </c>
      <c r="F22" s="11">
        <f t="shared" si="1"/>
        <v>31858.883251793337</v>
      </c>
      <c r="G22" s="21">
        <f t="shared" si="2"/>
        <v>456643.9932757045</v>
      </c>
      <c r="H22" s="11">
        <f t="shared" si="6"/>
        <v>352364.50635178783</v>
      </c>
      <c r="I22" s="11">
        <f t="shared" si="3"/>
        <v>22903.692912866209</v>
      </c>
      <c r="J22" s="21">
        <f t="shared" si="4"/>
        <v>375268.19926465402</v>
      </c>
      <c r="K22" s="20">
        <f t="shared" si="0"/>
        <v>81375.794011050486</v>
      </c>
    </row>
    <row r="23" spans="4:11" x14ac:dyDescent="0.2">
      <c r="D23" s="10">
        <f t="shared" si="7"/>
        <v>22</v>
      </c>
      <c r="E23" s="11">
        <f t="shared" si="5"/>
        <v>456643.9932757045</v>
      </c>
      <c r="F23" s="11">
        <f t="shared" si="1"/>
        <v>34248.299495677835</v>
      </c>
      <c r="G23" s="21">
        <f t="shared" si="2"/>
        <v>490892.29277138232</v>
      </c>
      <c r="H23" s="11">
        <f t="shared" si="6"/>
        <v>375268.19926465402</v>
      </c>
      <c r="I23" s="11">
        <f t="shared" si="3"/>
        <v>24392.432952202511</v>
      </c>
      <c r="J23" s="21">
        <f t="shared" si="4"/>
        <v>399660.63221685652</v>
      </c>
      <c r="K23" s="20">
        <f t="shared" si="0"/>
        <v>91231.660554525792</v>
      </c>
    </row>
    <row r="24" spans="4:11" x14ac:dyDescent="0.2">
      <c r="D24" s="10">
        <f t="shared" si="7"/>
        <v>23</v>
      </c>
      <c r="E24" s="11">
        <f t="shared" si="5"/>
        <v>490892.29277138232</v>
      </c>
      <c r="F24" s="11">
        <f t="shared" si="1"/>
        <v>36816.921957853672</v>
      </c>
      <c r="G24" s="21">
        <f t="shared" si="2"/>
        <v>527709.21472923597</v>
      </c>
      <c r="H24" s="11">
        <f t="shared" si="6"/>
        <v>399660.63221685652</v>
      </c>
      <c r="I24" s="11">
        <f t="shared" si="3"/>
        <v>25977.941094095673</v>
      </c>
      <c r="J24" s="21">
        <f t="shared" si="4"/>
        <v>425638.57331095217</v>
      </c>
      <c r="K24" s="20">
        <f t="shared" si="0"/>
        <v>102070.64141828381</v>
      </c>
    </row>
    <row r="25" spans="4:11" x14ac:dyDescent="0.2">
      <c r="D25" s="10">
        <f t="shared" si="7"/>
        <v>24</v>
      </c>
      <c r="E25" s="11">
        <f t="shared" si="5"/>
        <v>527709.21472923597</v>
      </c>
      <c r="F25" s="11">
        <f t="shared" si="1"/>
        <v>39578.191104692698</v>
      </c>
      <c r="G25" s="21">
        <f t="shared" si="2"/>
        <v>567287.40583392861</v>
      </c>
      <c r="H25" s="11">
        <f t="shared" si="6"/>
        <v>425638.57331095217</v>
      </c>
      <c r="I25" s="11">
        <f t="shared" si="3"/>
        <v>27666.507265211891</v>
      </c>
      <c r="J25" s="21">
        <f t="shared" si="4"/>
        <v>453305.08057616407</v>
      </c>
      <c r="K25" s="20">
        <f t="shared" si="0"/>
        <v>113982.32525776455</v>
      </c>
    </row>
    <row r="26" spans="4:11" x14ac:dyDescent="0.2">
      <c r="D26" s="10">
        <f t="shared" si="7"/>
        <v>25</v>
      </c>
      <c r="E26" s="11">
        <f t="shared" si="5"/>
        <v>567287.40583392861</v>
      </c>
      <c r="F26" s="11">
        <f t="shared" si="1"/>
        <v>42546.555437544645</v>
      </c>
      <c r="G26" s="21">
        <f t="shared" si="2"/>
        <v>609833.96127147321</v>
      </c>
      <c r="H26" s="11">
        <f t="shared" si="6"/>
        <v>453305.08057616407</v>
      </c>
      <c r="I26" s="11">
        <f t="shared" si="3"/>
        <v>29464.830237450664</v>
      </c>
      <c r="J26" s="21">
        <f t="shared" si="4"/>
        <v>482769.91081361473</v>
      </c>
      <c r="K26" s="20">
        <f t="shared" si="0"/>
        <v>127064.05045785848</v>
      </c>
    </row>
    <row r="27" spans="4:11" x14ac:dyDescent="0.2">
      <c r="D27" s="10">
        <f t="shared" si="7"/>
        <v>26</v>
      </c>
      <c r="E27" s="11">
        <f t="shared" si="5"/>
        <v>609833.96127147321</v>
      </c>
      <c r="F27" s="11">
        <f t="shared" si="1"/>
        <v>45737.547095360489</v>
      </c>
      <c r="G27" s="21">
        <f t="shared" si="2"/>
        <v>655571.50836683367</v>
      </c>
      <c r="H27" s="11">
        <f t="shared" si="6"/>
        <v>482769.91081361473</v>
      </c>
      <c r="I27" s="11">
        <f t="shared" si="3"/>
        <v>31380.044202884957</v>
      </c>
      <c r="J27" s="21">
        <f t="shared" si="4"/>
        <v>514149.95501649968</v>
      </c>
      <c r="K27" s="20">
        <f t="shared" si="0"/>
        <v>141421.553350334</v>
      </c>
    </row>
    <row r="28" spans="4:11" x14ac:dyDescent="0.2">
      <c r="D28" s="10">
        <f t="shared" si="7"/>
        <v>27</v>
      </c>
      <c r="E28" s="11">
        <f t="shared" si="5"/>
        <v>655571.50836683367</v>
      </c>
      <c r="F28" s="11">
        <f t="shared" si="1"/>
        <v>49167.863127512523</v>
      </c>
      <c r="G28" s="21">
        <f t="shared" si="2"/>
        <v>704739.37149434618</v>
      </c>
      <c r="H28" s="11">
        <f t="shared" si="6"/>
        <v>514149.95501649968</v>
      </c>
      <c r="I28" s="11">
        <f t="shared" si="3"/>
        <v>33419.747076072483</v>
      </c>
      <c r="J28" s="21">
        <f t="shared" si="4"/>
        <v>547569.70209257212</v>
      </c>
      <c r="K28" s="20">
        <f t="shared" si="0"/>
        <v>157169.66940177407</v>
      </c>
    </row>
    <row r="29" spans="4:11" x14ac:dyDescent="0.2">
      <c r="D29" s="10">
        <f t="shared" si="7"/>
        <v>28</v>
      </c>
      <c r="E29" s="11">
        <f t="shared" si="5"/>
        <v>704739.37149434618</v>
      </c>
      <c r="F29" s="11">
        <f t="shared" si="1"/>
        <v>52855.452862075959</v>
      </c>
      <c r="G29" s="21">
        <f t="shared" si="2"/>
        <v>757594.82435642218</v>
      </c>
      <c r="H29" s="11">
        <f t="shared" si="6"/>
        <v>547569.70209257212</v>
      </c>
      <c r="I29" s="11">
        <f t="shared" si="3"/>
        <v>35592.030636017189</v>
      </c>
      <c r="J29" s="21">
        <f t="shared" si="4"/>
        <v>583161.73272858933</v>
      </c>
      <c r="K29" s="20">
        <f t="shared" si="0"/>
        <v>174433.09162783285</v>
      </c>
    </row>
    <row r="30" spans="4:11" x14ac:dyDescent="0.2">
      <c r="D30" s="10">
        <f t="shared" si="7"/>
        <v>29</v>
      </c>
      <c r="E30" s="11">
        <f t="shared" si="5"/>
        <v>757594.82435642218</v>
      </c>
      <c r="F30" s="11">
        <f t="shared" si="1"/>
        <v>56819.611826731663</v>
      </c>
      <c r="G30" s="21">
        <f t="shared" si="2"/>
        <v>814414.43618315388</v>
      </c>
      <c r="H30" s="11">
        <f t="shared" si="6"/>
        <v>583161.73272858933</v>
      </c>
      <c r="I30" s="11">
        <f t="shared" si="3"/>
        <v>37905.512627358308</v>
      </c>
      <c r="J30" s="21">
        <f t="shared" si="4"/>
        <v>621067.24535594764</v>
      </c>
      <c r="K30" s="20">
        <f t="shared" si="0"/>
        <v>193347.19082720624</v>
      </c>
    </row>
    <row r="31" spans="4:11" x14ac:dyDescent="0.2">
      <c r="D31" s="10">
        <f t="shared" si="7"/>
        <v>30</v>
      </c>
      <c r="E31" s="11">
        <f t="shared" si="5"/>
        <v>814414.43618315388</v>
      </c>
      <c r="F31" s="11">
        <f t="shared" si="1"/>
        <v>61081.082713736541</v>
      </c>
      <c r="G31" s="21">
        <f t="shared" si="2"/>
        <v>875495.51889689045</v>
      </c>
      <c r="H31" s="11">
        <f t="shared" si="6"/>
        <v>621067.24535594764</v>
      </c>
      <c r="I31" s="11">
        <f t="shared" si="3"/>
        <v>40369.370948136595</v>
      </c>
      <c r="J31" s="21">
        <f t="shared" si="4"/>
        <v>661436.61630408419</v>
      </c>
      <c r="K31" s="20">
        <f t="shared" si="0"/>
        <v>214058.90259280626</v>
      </c>
    </row>
    <row r="32" spans="4:11" x14ac:dyDescent="0.2">
      <c r="D32" s="12">
        <f t="shared" si="7"/>
        <v>31</v>
      </c>
      <c r="E32" s="13">
        <f t="shared" si="5"/>
        <v>875495.51889689045</v>
      </c>
      <c r="F32" s="13">
        <f t="shared" si="1"/>
        <v>65662.163917266778</v>
      </c>
      <c r="G32" s="13">
        <f t="shared" si="2"/>
        <v>941157.68281415722</v>
      </c>
      <c r="H32" s="13">
        <f t="shared" si="6"/>
        <v>661436.61630408419</v>
      </c>
      <c r="I32" s="13">
        <f t="shared" si="3"/>
        <v>42993.380059765477</v>
      </c>
      <c r="J32" s="13">
        <f t="shared" si="4"/>
        <v>704429.99636384961</v>
      </c>
      <c r="K32" s="13">
        <f t="shared" si="0"/>
        <v>236727.68645030761</v>
      </c>
    </row>
    <row r="33" spans="4:11" x14ac:dyDescent="0.2">
      <c r="D33" s="12">
        <f t="shared" si="7"/>
        <v>32</v>
      </c>
      <c r="E33" s="13">
        <f t="shared" si="5"/>
        <v>941157.68281415722</v>
      </c>
      <c r="F33" s="13">
        <f t="shared" si="1"/>
        <v>70586.826211061794</v>
      </c>
      <c r="G33" s="13">
        <f t="shared" si="2"/>
        <v>1011744.509025219</v>
      </c>
      <c r="H33" s="13">
        <f t="shared" si="6"/>
        <v>704429.99636384961</v>
      </c>
      <c r="I33" s="13">
        <f t="shared" si="3"/>
        <v>45787.949763650227</v>
      </c>
      <c r="J33" s="13">
        <f t="shared" si="4"/>
        <v>750217.9461274998</v>
      </c>
      <c r="K33" s="13">
        <f t="shared" si="0"/>
        <v>261526.56289771921</v>
      </c>
    </row>
    <row r="34" spans="4:11" x14ac:dyDescent="0.2">
      <c r="D34" s="12">
        <f t="shared" si="7"/>
        <v>33</v>
      </c>
      <c r="E34" s="13">
        <f t="shared" si="5"/>
        <v>1011744.509025219</v>
      </c>
      <c r="F34" s="13">
        <f t="shared" si="1"/>
        <v>75880.838176891426</v>
      </c>
      <c r="G34" s="13">
        <f t="shared" si="2"/>
        <v>1087625.3472021103</v>
      </c>
      <c r="H34" s="13">
        <f t="shared" si="6"/>
        <v>750217.9461274998</v>
      </c>
      <c r="I34" s="13">
        <f t="shared" si="3"/>
        <v>48764.166498287486</v>
      </c>
      <c r="J34" s="13">
        <f t="shared" si="4"/>
        <v>798982.11262578727</v>
      </c>
      <c r="K34" s="13">
        <f t="shared" si="0"/>
        <v>288643.23457632307</v>
      </c>
    </row>
    <row r="35" spans="4:11" x14ac:dyDescent="0.2">
      <c r="D35" s="12">
        <f t="shared" si="7"/>
        <v>34</v>
      </c>
      <c r="E35" s="13">
        <f t="shared" si="5"/>
        <v>1087625.3472021103</v>
      </c>
      <c r="F35" s="13">
        <f t="shared" si="1"/>
        <v>81571.901040158278</v>
      </c>
      <c r="G35" s="13">
        <f t="shared" si="2"/>
        <v>1169197.2482422686</v>
      </c>
      <c r="H35" s="13">
        <f t="shared" si="6"/>
        <v>798982.11262578727</v>
      </c>
      <c r="I35" s="13">
        <f t="shared" si="3"/>
        <v>51933.837320676175</v>
      </c>
      <c r="J35" s="13">
        <f t="shared" si="4"/>
        <v>850915.94994646346</v>
      </c>
      <c r="K35" s="13">
        <f t="shared" si="0"/>
        <v>318281.29829580511</v>
      </c>
    </row>
    <row r="36" spans="4:11" x14ac:dyDescent="0.2">
      <c r="D36" s="12">
        <f t="shared" si="7"/>
        <v>35</v>
      </c>
      <c r="E36" s="13">
        <f t="shared" si="5"/>
        <v>1169197.2482422686</v>
      </c>
      <c r="F36" s="13">
        <f t="shared" si="1"/>
        <v>87689.793618170137</v>
      </c>
      <c r="G36" s="13">
        <f t="shared" si="2"/>
        <v>1256887.0418604387</v>
      </c>
      <c r="H36" s="13">
        <f t="shared" si="6"/>
        <v>850915.94994646346</v>
      </c>
      <c r="I36" s="13">
        <f t="shared" si="3"/>
        <v>55309.536746520127</v>
      </c>
      <c r="J36" s="13">
        <f t="shared" si="4"/>
        <v>906225.48669298354</v>
      </c>
      <c r="K36" s="13">
        <f t="shared" si="0"/>
        <v>350661.55516745511</v>
      </c>
    </row>
    <row r="37" spans="4:11" x14ac:dyDescent="0.2">
      <c r="D37" s="12">
        <f t="shared" si="7"/>
        <v>36</v>
      </c>
      <c r="E37" s="13">
        <f t="shared" si="5"/>
        <v>1256887.0418604387</v>
      </c>
      <c r="F37" s="13">
        <f t="shared" si="1"/>
        <v>94266.528139532893</v>
      </c>
      <c r="G37" s="13">
        <f t="shared" si="2"/>
        <v>1351153.5699999714</v>
      </c>
      <c r="H37" s="13">
        <f t="shared" si="6"/>
        <v>906225.48669298354</v>
      </c>
      <c r="I37" s="13">
        <f t="shared" si="3"/>
        <v>58904.656635043932</v>
      </c>
      <c r="J37" s="13">
        <f t="shared" si="4"/>
        <v>965130.14332802745</v>
      </c>
      <c r="K37" s="13">
        <f t="shared" si="0"/>
        <v>386023.42667194398</v>
      </c>
    </row>
    <row r="38" spans="4:11" x14ac:dyDescent="0.2">
      <c r="D38" s="12">
        <f t="shared" si="7"/>
        <v>37</v>
      </c>
      <c r="E38" s="13">
        <f t="shared" si="5"/>
        <v>1351153.5699999714</v>
      </c>
      <c r="F38" s="13">
        <f t="shared" si="1"/>
        <v>101336.51774999786</v>
      </c>
      <c r="G38" s="13">
        <f t="shared" si="2"/>
        <v>1452490.0877499692</v>
      </c>
      <c r="H38" s="13">
        <f t="shared" si="6"/>
        <v>965130.14332802745</v>
      </c>
      <c r="I38" s="13">
        <f t="shared" si="3"/>
        <v>62733.459316321787</v>
      </c>
      <c r="J38" s="13">
        <f t="shared" si="4"/>
        <v>1027863.6026443492</v>
      </c>
      <c r="K38" s="13">
        <f t="shared" si="0"/>
        <v>424626.48510562</v>
      </c>
    </row>
    <row r="39" spans="4:11" x14ac:dyDescent="0.2">
      <c r="D39" s="14" t="s">
        <v>10</v>
      </c>
      <c r="E39" s="15"/>
      <c r="F39" s="15"/>
      <c r="G39" s="15"/>
      <c r="H39" s="15"/>
      <c r="I39" s="15"/>
      <c r="J39" s="15"/>
      <c r="K39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7" zoomScale="91" zoomScaleNormal="91" workbookViewId="0">
      <selection activeCell="B19" sqref="B19"/>
    </sheetView>
  </sheetViews>
  <sheetFormatPr defaultRowHeight="14.25" x14ac:dyDescent="0.2"/>
  <cols>
    <col min="1" max="1" width="43" style="4" customWidth="1"/>
    <col min="2" max="3" width="11.7109375" style="1" bestFit="1" customWidth="1"/>
    <col min="4" max="4" width="8.5703125" style="3" bestFit="1" customWidth="1"/>
    <col min="5" max="5" width="13.7109375" style="3" hidden="1" customWidth="1"/>
    <col min="6" max="6" width="23.85546875" style="3" hidden="1" customWidth="1"/>
    <col min="7" max="7" width="20.7109375" style="3" bestFit="1" customWidth="1"/>
    <col min="8" max="8" width="21.85546875" style="3" hidden="1" customWidth="1"/>
    <col min="9" max="9" width="15" style="3" hidden="1" customWidth="1"/>
    <col min="10" max="10" width="28.85546875" style="3" bestFit="1" customWidth="1"/>
    <col min="11" max="11" width="20.7109375" style="3" hidden="1" customWidth="1"/>
    <col min="12" max="12" width="23.85546875" style="3" hidden="1" customWidth="1"/>
    <col min="13" max="13" width="22.140625" style="1" bestFit="1" customWidth="1"/>
    <col min="14" max="16384" width="9.140625" style="1"/>
  </cols>
  <sheetData>
    <row r="1" spans="1:13" s="4" customFormat="1" x14ac:dyDescent="0.2">
      <c r="B1" s="4">
        <v>0</v>
      </c>
      <c r="C1" s="4">
        <v>100</v>
      </c>
      <c r="D1" s="2" t="s">
        <v>4</v>
      </c>
      <c r="E1" s="2" t="s">
        <v>0</v>
      </c>
      <c r="F1" s="2" t="s">
        <v>11</v>
      </c>
      <c r="G1" s="2" t="s">
        <v>5</v>
      </c>
      <c r="H1" s="2" t="s">
        <v>12</v>
      </c>
      <c r="I1" s="2" t="s">
        <v>9</v>
      </c>
      <c r="J1" s="2" t="s">
        <v>19</v>
      </c>
      <c r="K1" s="2" t="s">
        <v>13</v>
      </c>
      <c r="L1" s="2" t="s">
        <v>11</v>
      </c>
      <c r="M1" s="4" t="s">
        <v>14</v>
      </c>
    </row>
    <row r="2" spans="1:13" x14ac:dyDescent="0.2">
      <c r="A2" s="4" t="s">
        <v>0</v>
      </c>
      <c r="B2" s="3">
        <v>10000</v>
      </c>
      <c r="C2" s="3">
        <f>$B$2</f>
        <v>10000</v>
      </c>
      <c r="D2" s="7">
        <v>1</v>
      </c>
      <c r="E2" s="3">
        <f>$B$2</f>
        <v>10000</v>
      </c>
      <c r="F2" s="3">
        <f t="shared" ref="F2:F38" si="0">(E2)*$B$5</f>
        <v>750</v>
      </c>
      <c r="G2" s="6">
        <f>SUM(E2:F2)</f>
        <v>10750</v>
      </c>
      <c r="H2" s="3">
        <f>$B$2</f>
        <v>10000</v>
      </c>
      <c r="I2" s="3">
        <f t="shared" ref="I2:I38" si="1">(H2*$C$5)</f>
        <v>750</v>
      </c>
      <c r="J2" s="5">
        <f>SUM(H2:I2)</f>
        <v>10750</v>
      </c>
      <c r="K2" s="3">
        <f>$B$2</f>
        <v>10000</v>
      </c>
      <c r="L2" s="3">
        <f>(K2*$C$5)</f>
        <v>750</v>
      </c>
      <c r="M2" s="22">
        <f>SUM(G2-J2)</f>
        <v>0</v>
      </c>
    </row>
    <row r="3" spans="1:13" ht="15" x14ac:dyDescent="0.25">
      <c r="A3" s="4" t="s">
        <v>3</v>
      </c>
      <c r="B3" s="3">
        <v>0</v>
      </c>
      <c r="C3" s="24">
        <v>3000</v>
      </c>
      <c r="D3" s="7">
        <v>2</v>
      </c>
      <c r="E3" s="3">
        <f>G2+$B$3</f>
        <v>10750</v>
      </c>
      <c r="F3" s="3">
        <f t="shared" si="0"/>
        <v>806.25</v>
      </c>
      <c r="G3" s="6">
        <f t="shared" ref="G3:G38" si="2">SUM(E3:F3)</f>
        <v>11556.25</v>
      </c>
      <c r="H3" s="3">
        <f>J2+$C$3</f>
        <v>13750</v>
      </c>
      <c r="I3" s="3">
        <f t="shared" si="1"/>
        <v>1031.25</v>
      </c>
      <c r="J3" s="5">
        <f t="shared" ref="J3:J38" si="3">SUM(H3:I3)</f>
        <v>14781.25</v>
      </c>
      <c r="K3" s="3" t="e">
        <f>#REF!+#REF!</f>
        <v>#REF!</v>
      </c>
      <c r="L3" s="3" t="e">
        <f>(K3+#REF!)*$C$5</f>
        <v>#REF!</v>
      </c>
      <c r="M3" s="22">
        <f>SUM(J3-G3)</f>
        <v>3225</v>
      </c>
    </row>
    <row r="4" spans="1:13" x14ac:dyDescent="0.2">
      <c r="A4" s="4" t="s">
        <v>2</v>
      </c>
      <c r="B4" s="1">
        <v>30</v>
      </c>
      <c r="C4" s="1" t="s">
        <v>24</v>
      </c>
      <c r="D4" s="7">
        <f>D3+1</f>
        <v>3</v>
      </c>
      <c r="E4" s="3">
        <f t="shared" ref="E4:E38" si="4">G3+$B$3</f>
        <v>11556.25</v>
      </c>
      <c r="F4" s="3">
        <f t="shared" si="0"/>
        <v>866.71875</v>
      </c>
      <c r="G4" s="6">
        <f t="shared" si="2"/>
        <v>12422.96875</v>
      </c>
      <c r="H4" s="3">
        <f t="shared" ref="H4:H38" si="5">J3+$C$3</f>
        <v>17781.25</v>
      </c>
      <c r="I4" s="3">
        <f t="shared" si="1"/>
        <v>1333.59375</v>
      </c>
      <c r="J4" s="5">
        <f t="shared" si="3"/>
        <v>19114.84375</v>
      </c>
      <c r="K4" s="3" t="e">
        <f>#REF!+#REF!</f>
        <v>#REF!</v>
      </c>
      <c r="L4" s="3" t="e">
        <f>(K4+#REF!)*$C$5</f>
        <v>#REF!</v>
      </c>
      <c r="M4" s="22">
        <f>SUM(J4-G4)</f>
        <v>6691.875</v>
      </c>
    </row>
    <row r="5" spans="1:13" x14ac:dyDescent="0.2">
      <c r="A5" s="4" t="s">
        <v>1</v>
      </c>
      <c r="B5" s="1">
        <v>7.4999999999999997E-2</v>
      </c>
      <c r="C5" s="1">
        <v>7.4999999999999997E-2</v>
      </c>
      <c r="D5" s="7">
        <f t="shared" ref="D5:D38" si="6">D4+1</f>
        <v>4</v>
      </c>
      <c r="E5" s="3">
        <f t="shared" si="4"/>
        <v>12422.96875</v>
      </c>
      <c r="F5" s="3">
        <f t="shared" si="0"/>
        <v>931.72265625</v>
      </c>
      <c r="G5" s="6">
        <f t="shared" si="2"/>
        <v>13354.69140625</v>
      </c>
      <c r="H5" s="3">
        <f t="shared" si="5"/>
        <v>22114.84375</v>
      </c>
      <c r="I5" s="3">
        <f t="shared" si="1"/>
        <v>1658.61328125</v>
      </c>
      <c r="J5" s="5">
        <f t="shared" si="3"/>
        <v>23773.45703125</v>
      </c>
      <c r="K5" s="3" t="e">
        <f>#REF!+#REF!</f>
        <v>#REF!</v>
      </c>
      <c r="L5" s="3" t="e">
        <f>(K5+#REF!)*$C$5</f>
        <v>#REF!</v>
      </c>
      <c r="M5" s="22">
        <f>SUM(J5-G5)</f>
        <v>10418.765625</v>
      </c>
    </row>
    <row r="6" spans="1:13" x14ac:dyDescent="0.2">
      <c r="D6" s="7">
        <f t="shared" si="6"/>
        <v>5</v>
      </c>
      <c r="E6" s="3">
        <f t="shared" si="4"/>
        <v>13354.69140625</v>
      </c>
      <c r="F6" s="3">
        <f t="shared" si="0"/>
        <v>1001.6018554687499</v>
      </c>
      <c r="G6" s="6">
        <f t="shared" si="2"/>
        <v>14356.293261718751</v>
      </c>
      <c r="H6" s="3">
        <f t="shared" si="5"/>
        <v>26773.45703125</v>
      </c>
      <c r="I6" s="3">
        <f t="shared" si="1"/>
        <v>2008.00927734375</v>
      </c>
      <c r="J6" s="5">
        <f t="shared" si="3"/>
        <v>28781.46630859375</v>
      </c>
      <c r="K6" s="3" t="e">
        <f>#REF!+#REF!</f>
        <v>#REF!</v>
      </c>
      <c r="L6" s="3" t="e">
        <f>(K6+#REF!)*$C$5</f>
        <v>#REF!</v>
      </c>
      <c r="M6" s="22">
        <f>SUM(J6-G6)</f>
        <v>14425.173046874999</v>
      </c>
    </row>
    <row r="7" spans="1:13" x14ac:dyDescent="0.2">
      <c r="D7" s="7">
        <f t="shared" si="6"/>
        <v>6</v>
      </c>
      <c r="E7" s="3">
        <f t="shared" si="4"/>
        <v>14356.293261718751</v>
      </c>
      <c r="F7" s="3">
        <f t="shared" si="0"/>
        <v>1076.7219946289063</v>
      </c>
      <c r="G7" s="6">
        <f t="shared" si="2"/>
        <v>15433.015256347657</v>
      </c>
      <c r="H7" s="3">
        <f t="shared" si="5"/>
        <v>31781.46630859375</v>
      </c>
      <c r="I7" s="3">
        <f t="shared" si="1"/>
        <v>2383.6099731445311</v>
      </c>
      <c r="J7" s="5">
        <f t="shared" si="3"/>
        <v>34165.076281738278</v>
      </c>
      <c r="K7" s="3" t="e">
        <f>#REF!+#REF!</f>
        <v>#REF!</v>
      </c>
      <c r="L7" s="3" t="e">
        <f>(K7+#REF!)*$C$5</f>
        <v>#REF!</v>
      </c>
      <c r="M7" s="22">
        <f>SUM(J7-G7)</f>
        <v>18732.06102539062</v>
      </c>
    </row>
    <row r="8" spans="1:13" x14ac:dyDescent="0.2">
      <c r="D8" s="7">
        <f t="shared" si="6"/>
        <v>7</v>
      </c>
      <c r="E8" s="3">
        <f t="shared" si="4"/>
        <v>15433.015256347657</v>
      </c>
      <c r="F8" s="3">
        <f t="shared" si="0"/>
        <v>1157.4761442260742</v>
      </c>
      <c r="G8" s="6">
        <f t="shared" si="2"/>
        <v>16590.49140057373</v>
      </c>
      <c r="H8" s="3">
        <f t="shared" si="5"/>
        <v>37165.076281738278</v>
      </c>
      <c r="I8" s="3">
        <f t="shared" si="1"/>
        <v>2787.3807211303706</v>
      </c>
      <c r="J8" s="5">
        <f t="shared" si="3"/>
        <v>39952.45700286865</v>
      </c>
      <c r="K8" s="3" t="e">
        <f>#REF!+#REF!</f>
        <v>#REF!</v>
      </c>
      <c r="L8" s="3" t="e">
        <f>(K8+#REF!)*$C$5</f>
        <v>#REF!</v>
      </c>
      <c r="M8" s="22">
        <f>SUM(J8-G8)</f>
        <v>23361.96560229492</v>
      </c>
    </row>
    <row r="9" spans="1:13" x14ac:dyDescent="0.2">
      <c r="D9" s="7">
        <f t="shared" si="6"/>
        <v>8</v>
      </c>
      <c r="E9" s="3">
        <f t="shared" si="4"/>
        <v>16590.49140057373</v>
      </c>
      <c r="F9" s="3">
        <f t="shared" si="0"/>
        <v>1244.2868550430296</v>
      </c>
      <c r="G9" s="6">
        <f t="shared" si="2"/>
        <v>17834.778255616759</v>
      </c>
      <c r="H9" s="3">
        <f t="shared" si="5"/>
        <v>42952.45700286865</v>
      </c>
      <c r="I9" s="3">
        <f t="shared" si="1"/>
        <v>3221.4342752151488</v>
      </c>
      <c r="J9" s="5">
        <f t="shared" si="3"/>
        <v>46173.8912780838</v>
      </c>
      <c r="K9" s="3" t="e">
        <f>#REF!+#REF!</f>
        <v>#REF!</v>
      </c>
      <c r="L9" s="3" t="e">
        <f>(K9+#REF!)*$C$5</f>
        <v>#REF!</v>
      </c>
      <c r="M9" s="22">
        <f>SUM(J9-G9)</f>
        <v>28339.113022467041</v>
      </c>
    </row>
    <row r="10" spans="1:13" x14ac:dyDescent="0.2">
      <c r="A10" s="4" t="s">
        <v>18</v>
      </c>
      <c r="D10" s="7">
        <f t="shared" si="6"/>
        <v>9</v>
      </c>
      <c r="E10" s="3">
        <f t="shared" si="4"/>
        <v>17834.778255616759</v>
      </c>
      <c r="F10" s="3">
        <f t="shared" si="0"/>
        <v>1337.6083691712568</v>
      </c>
      <c r="G10" s="6">
        <f t="shared" si="2"/>
        <v>19172.386624788014</v>
      </c>
      <c r="H10" s="3">
        <f t="shared" si="5"/>
        <v>49173.8912780838</v>
      </c>
      <c r="I10" s="3">
        <f t="shared" si="1"/>
        <v>3688.0418458562849</v>
      </c>
      <c r="J10" s="5">
        <f t="shared" si="3"/>
        <v>52861.933123940085</v>
      </c>
      <c r="K10" s="3" t="e">
        <f>#REF!+#REF!</f>
        <v>#REF!</v>
      </c>
      <c r="L10" s="3" t="e">
        <f>(K10+#REF!)*$C$5</f>
        <v>#REF!</v>
      </c>
      <c r="M10" s="22">
        <f>SUM(J10-G10)</f>
        <v>33689.546499152071</v>
      </c>
    </row>
    <row r="11" spans="1:13" x14ac:dyDescent="0.2">
      <c r="A11" s="4" t="s">
        <v>20</v>
      </c>
      <c r="D11" s="7">
        <f t="shared" si="6"/>
        <v>10</v>
      </c>
      <c r="E11" s="3">
        <f t="shared" si="4"/>
        <v>19172.386624788014</v>
      </c>
      <c r="F11" s="3">
        <f t="shared" si="0"/>
        <v>1437.9289968591011</v>
      </c>
      <c r="G11" s="6">
        <f t="shared" si="2"/>
        <v>20610.315621647114</v>
      </c>
      <c r="H11" s="3">
        <f t="shared" si="5"/>
        <v>55861.933123940085</v>
      </c>
      <c r="I11" s="3">
        <f t="shared" si="1"/>
        <v>4189.6449842955062</v>
      </c>
      <c r="J11" s="5">
        <f t="shared" si="3"/>
        <v>60051.57810823559</v>
      </c>
      <c r="K11" s="3" t="e">
        <f>#REF!+#REF!</f>
        <v>#REF!</v>
      </c>
      <c r="L11" s="3" t="e">
        <f>(K11+#REF!)*$C$5</f>
        <v>#REF!</v>
      </c>
      <c r="M11" s="22">
        <f>SUM(J11-G11)</f>
        <v>39441.262486588472</v>
      </c>
    </row>
    <row r="12" spans="1:13" x14ac:dyDescent="0.2">
      <c r="A12" s="4" t="s">
        <v>21</v>
      </c>
      <c r="D12" s="7">
        <f t="shared" si="6"/>
        <v>11</v>
      </c>
      <c r="E12" s="3">
        <f t="shared" si="4"/>
        <v>20610.315621647114</v>
      </c>
      <c r="F12" s="3">
        <f t="shared" si="0"/>
        <v>1545.7736716235336</v>
      </c>
      <c r="G12" s="6">
        <f t="shared" si="2"/>
        <v>22156.089293270648</v>
      </c>
      <c r="H12" s="3">
        <f t="shared" si="5"/>
        <v>63051.57810823559</v>
      </c>
      <c r="I12" s="3">
        <f t="shared" si="1"/>
        <v>4728.8683581176692</v>
      </c>
      <c r="J12" s="5">
        <f t="shared" si="3"/>
        <v>67780.446466353256</v>
      </c>
      <c r="K12" s="3" t="e">
        <f>#REF!+#REF!</f>
        <v>#REF!</v>
      </c>
      <c r="L12" s="3" t="e">
        <f>(K12+#REF!)*$C$5</f>
        <v>#REF!</v>
      </c>
      <c r="M12" s="22">
        <f>SUM(J12-G12)</f>
        <v>45624.357173082608</v>
      </c>
    </row>
    <row r="13" spans="1:13" x14ac:dyDescent="0.2">
      <c r="A13" s="4" t="s">
        <v>22</v>
      </c>
      <c r="D13" s="7">
        <f t="shared" si="6"/>
        <v>12</v>
      </c>
      <c r="E13" s="3">
        <f t="shared" si="4"/>
        <v>22156.089293270648</v>
      </c>
      <c r="F13" s="3">
        <f t="shared" si="0"/>
        <v>1661.7066969952987</v>
      </c>
      <c r="G13" s="6">
        <f t="shared" si="2"/>
        <v>23817.795990265946</v>
      </c>
      <c r="H13" s="3">
        <f t="shared" si="5"/>
        <v>70780.446466353256</v>
      </c>
      <c r="I13" s="3">
        <f t="shared" si="1"/>
        <v>5308.533484976494</v>
      </c>
      <c r="J13" s="5">
        <f t="shared" si="3"/>
        <v>76088.979951329748</v>
      </c>
      <c r="K13" s="3" t="e">
        <f>#REF!+#REF!</f>
        <v>#REF!</v>
      </c>
      <c r="L13" s="3" t="e">
        <f>(K13+#REF!)*$C$5</f>
        <v>#REF!</v>
      </c>
      <c r="M13" s="22">
        <f>SUM(J13-G13)</f>
        <v>52271.183961063798</v>
      </c>
    </row>
    <row r="14" spans="1:13" x14ac:dyDescent="0.2">
      <c r="A14" s="4" t="s">
        <v>23</v>
      </c>
      <c r="D14" s="7">
        <f t="shared" si="6"/>
        <v>13</v>
      </c>
      <c r="E14" s="3">
        <f t="shared" si="4"/>
        <v>23817.795990265946</v>
      </c>
      <c r="F14" s="3">
        <f t="shared" si="0"/>
        <v>1786.334699269946</v>
      </c>
      <c r="G14" s="6">
        <f t="shared" si="2"/>
        <v>25604.13068953589</v>
      </c>
      <c r="H14" s="3">
        <f t="shared" si="5"/>
        <v>79088.979951329748</v>
      </c>
      <c r="I14" s="3">
        <f t="shared" si="1"/>
        <v>5931.6734963497311</v>
      </c>
      <c r="J14" s="5">
        <f t="shared" si="3"/>
        <v>85020.653447679477</v>
      </c>
      <c r="K14" s="3" t="e">
        <f>#REF!+#REF!</f>
        <v>#REF!</v>
      </c>
      <c r="L14" s="3" t="e">
        <f>(K14+#REF!)*$C$5</f>
        <v>#REF!</v>
      </c>
      <c r="M14" s="22">
        <f>SUM(J14-G14)</f>
        <v>59416.52275814359</v>
      </c>
    </row>
    <row r="15" spans="1:13" x14ac:dyDescent="0.2">
      <c r="A15" s="4" t="s">
        <v>31</v>
      </c>
      <c r="D15" s="7">
        <f t="shared" si="6"/>
        <v>14</v>
      </c>
      <c r="E15" s="3">
        <f t="shared" si="4"/>
        <v>25604.13068953589</v>
      </c>
      <c r="F15" s="3">
        <f t="shared" si="0"/>
        <v>1920.3098017151917</v>
      </c>
      <c r="G15" s="6">
        <f t="shared" si="2"/>
        <v>27524.440491251084</v>
      </c>
      <c r="H15" s="3">
        <f t="shared" si="5"/>
        <v>88020.653447679477</v>
      </c>
      <c r="I15" s="3">
        <f t="shared" si="1"/>
        <v>6601.5490085759602</v>
      </c>
      <c r="J15" s="5">
        <f t="shared" si="3"/>
        <v>94622.202456255443</v>
      </c>
      <c r="K15" s="3" t="e">
        <f>#REF!+#REF!</f>
        <v>#REF!</v>
      </c>
      <c r="L15" s="3" t="e">
        <f>(K15+#REF!)*$C$5</f>
        <v>#REF!</v>
      </c>
      <c r="M15" s="22">
        <f>SUM(J15-G15)</f>
        <v>67097.761965004363</v>
      </c>
    </row>
    <row r="16" spans="1:13" x14ac:dyDescent="0.2">
      <c r="D16" s="7">
        <f t="shared" si="6"/>
        <v>15</v>
      </c>
      <c r="E16" s="3">
        <f t="shared" si="4"/>
        <v>27524.440491251084</v>
      </c>
      <c r="F16" s="3">
        <f t="shared" si="0"/>
        <v>2064.333036843831</v>
      </c>
      <c r="G16" s="6">
        <f t="shared" si="2"/>
        <v>29588.773528094913</v>
      </c>
      <c r="H16" s="3">
        <f t="shared" si="5"/>
        <v>97622.202456255443</v>
      </c>
      <c r="I16" s="3">
        <f t="shared" si="1"/>
        <v>7321.6651842191577</v>
      </c>
      <c r="J16" s="5">
        <f t="shared" si="3"/>
        <v>104943.86764047461</v>
      </c>
      <c r="K16" s="3" t="e">
        <f>#REF!+#REF!</f>
        <v>#REF!</v>
      </c>
      <c r="L16" s="3" t="e">
        <f>(K16+#REF!)*$C$5</f>
        <v>#REF!</v>
      </c>
      <c r="M16" s="22">
        <f>SUM(J16-G16)</f>
        <v>75355.094112379695</v>
      </c>
    </row>
    <row r="17" spans="4:13" x14ac:dyDescent="0.2">
      <c r="D17" s="7">
        <f t="shared" si="6"/>
        <v>16</v>
      </c>
      <c r="E17" s="3">
        <f t="shared" si="4"/>
        <v>29588.773528094913</v>
      </c>
      <c r="F17" s="3">
        <f t="shared" si="0"/>
        <v>2219.1580146071183</v>
      </c>
      <c r="G17" s="6">
        <f t="shared" si="2"/>
        <v>31807.93154270203</v>
      </c>
      <c r="H17" s="3">
        <f t="shared" si="5"/>
        <v>107943.86764047461</v>
      </c>
      <c r="I17" s="3">
        <f t="shared" si="1"/>
        <v>8095.790073035595</v>
      </c>
      <c r="J17" s="5">
        <f t="shared" si="3"/>
        <v>116039.6577135102</v>
      </c>
      <c r="K17" s="3" t="e">
        <f>#REF!+#REF!</f>
        <v>#REF!</v>
      </c>
      <c r="L17" s="3" t="e">
        <f>(K17+#REF!)*$C$5</f>
        <v>#REF!</v>
      </c>
      <c r="M17" s="22">
        <f>SUM(J17-G17)</f>
        <v>84231.726170808164</v>
      </c>
    </row>
    <row r="18" spans="4:13" x14ac:dyDescent="0.2">
      <c r="D18" s="7">
        <f t="shared" si="6"/>
        <v>17</v>
      </c>
      <c r="E18" s="3">
        <f t="shared" si="4"/>
        <v>31807.93154270203</v>
      </c>
      <c r="F18" s="3">
        <f t="shared" si="0"/>
        <v>2385.594865702652</v>
      </c>
      <c r="G18" s="6">
        <f t="shared" si="2"/>
        <v>34193.526408404679</v>
      </c>
      <c r="H18" s="3">
        <f t="shared" si="5"/>
        <v>119039.6577135102</v>
      </c>
      <c r="I18" s="3">
        <f t="shared" si="1"/>
        <v>8927.9743285132645</v>
      </c>
      <c r="J18" s="5">
        <f t="shared" si="3"/>
        <v>127967.63204202347</v>
      </c>
      <c r="K18" s="3" t="e">
        <f>#REF!+#REF!</f>
        <v>#REF!</v>
      </c>
      <c r="L18" s="3" t="e">
        <f>(K18+#REF!)*$C$5</f>
        <v>#REF!</v>
      </c>
      <c r="M18" s="22">
        <f>SUM(J18-G18)</f>
        <v>93774.10563361879</v>
      </c>
    </row>
    <row r="19" spans="4:13" x14ac:dyDescent="0.2">
      <c r="D19" s="7">
        <f t="shared" si="6"/>
        <v>18</v>
      </c>
      <c r="E19" s="3">
        <f t="shared" si="4"/>
        <v>34193.526408404679</v>
      </c>
      <c r="F19" s="3">
        <f t="shared" si="0"/>
        <v>2564.514480630351</v>
      </c>
      <c r="G19" s="6">
        <f t="shared" si="2"/>
        <v>36758.04088903503</v>
      </c>
      <c r="H19" s="3">
        <f t="shared" si="5"/>
        <v>130967.63204202347</v>
      </c>
      <c r="I19" s="3">
        <f t="shared" si="1"/>
        <v>9822.5724031517602</v>
      </c>
      <c r="J19" s="5">
        <f t="shared" si="3"/>
        <v>140790.20444517524</v>
      </c>
      <c r="K19" s="3" t="e">
        <f>#REF!+#REF!</f>
        <v>#REF!</v>
      </c>
      <c r="L19" s="3" t="e">
        <f>(K19+#REF!)*$C$5</f>
        <v>#REF!</v>
      </c>
      <c r="M19" s="22">
        <f>SUM(J19-G19)</f>
        <v>104032.16355614021</v>
      </c>
    </row>
    <row r="20" spans="4:13" x14ac:dyDescent="0.2">
      <c r="D20" s="7">
        <f t="shared" si="6"/>
        <v>19</v>
      </c>
      <c r="E20" s="3">
        <f t="shared" si="4"/>
        <v>36758.04088903503</v>
      </c>
      <c r="F20" s="3">
        <f t="shared" si="0"/>
        <v>2756.8530666776273</v>
      </c>
      <c r="G20" s="6">
        <f t="shared" si="2"/>
        <v>39514.893955712658</v>
      </c>
      <c r="H20" s="3">
        <f t="shared" si="5"/>
        <v>143790.20444517524</v>
      </c>
      <c r="I20" s="3">
        <f t="shared" si="1"/>
        <v>10784.265333388143</v>
      </c>
      <c r="J20" s="5">
        <f t="shared" si="3"/>
        <v>154574.46977856339</v>
      </c>
      <c r="K20" s="3" t="e">
        <f>#REF!+#REF!</f>
        <v>#REF!</v>
      </c>
      <c r="L20" s="3" t="e">
        <f>(K20+#REF!)*$C$5</f>
        <v>#REF!</v>
      </c>
      <c r="M20" s="22">
        <f>SUM(J20-G20)</f>
        <v>115059.57582285073</v>
      </c>
    </row>
    <row r="21" spans="4:13" x14ac:dyDescent="0.2">
      <c r="D21" s="7">
        <f t="shared" si="6"/>
        <v>20</v>
      </c>
      <c r="E21" s="3">
        <f t="shared" si="4"/>
        <v>39514.893955712658</v>
      </c>
      <c r="F21" s="3">
        <f t="shared" si="0"/>
        <v>2963.6170466784492</v>
      </c>
      <c r="G21" s="6">
        <f t="shared" si="2"/>
        <v>42478.511002391104</v>
      </c>
      <c r="H21" s="3">
        <f t="shared" si="5"/>
        <v>157574.46977856339</v>
      </c>
      <c r="I21" s="3">
        <f t="shared" si="1"/>
        <v>11818.085233392254</v>
      </c>
      <c r="J21" s="5">
        <f t="shared" si="3"/>
        <v>169392.55501195564</v>
      </c>
      <c r="K21" s="3" t="e">
        <f>#REF!+#REF!</f>
        <v>#REF!</v>
      </c>
      <c r="L21" s="3" t="e">
        <f>(K21+#REF!)*$C$5</f>
        <v>#REF!</v>
      </c>
      <c r="M21" s="22">
        <f>SUM(J21-G21)</f>
        <v>126914.04400956453</v>
      </c>
    </row>
    <row r="22" spans="4:13" x14ac:dyDescent="0.2">
      <c r="D22" s="7">
        <f t="shared" si="6"/>
        <v>21</v>
      </c>
      <c r="E22" s="3">
        <f t="shared" si="4"/>
        <v>42478.511002391104</v>
      </c>
      <c r="F22" s="3">
        <f t="shared" si="0"/>
        <v>3185.8883251793327</v>
      </c>
      <c r="G22" s="6">
        <f t="shared" si="2"/>
        <v>45664.399327570434</v>
      </c>
      <c r="H22" s="3">
        <f t="shared" si="5"/>
        <v>172392.55501195564</v>
      </c>
      <c r="I22" s="3">
        <f t="shared" si="1"/>
        <v>12929.441625896672</v>
      </c>
      <c r="J22" s="5">
        <f t="shared" si="3"/>
        <v>185321.99663785231</v>
      </c>
      <c r="K22" s="3" t="e">
        <f>#REF!+#REF!</f>
        <v>#REF!</v>
      </c>
      <c r="L22" s="3" t="e">
        <f>(K22+#REF!)*$C$5</f>
        <v>#REF!</v>
      </c>
      <c r="M22" s="22">
        <f>SUM(J22-G22)</f>
        <v>139657.59731028188</v>
      </c>
    </row>
    <row r="23" spans="4:13" x14ac:dyDescent="0.2">
      <c r="D23" s="7">
        <f t="shared" si="6"/>
        <v>22</v>
      </c>
      <c r="E23" s="3">
        <f t="shared" si="4"/>
        <v>45664.399327570434</v>
      </c>
      <c r="F23" s="3">
        <f t="shared" si="0"/>
        <v>3424.8299495677825</v>
      </c>
      <c r="G23" s="6">
        <f t="shared" si="2"/>
        <v>49089.22927713822</v>
      </c>
      <c r="H23" s="3">
        <f t="shared" si="5"/>
        <v>188321.99663785231</v>
      </c>
      <c r="I23" s="3">
        <f t="shared" si="1"/>
        <v>14124.149747838923</v>
      </c>
      <c r="J23" s="5">
        <f t="shared" si="3"/>
        <v>202446.14638569125</v>
      </c>
      <c r="K23" s="3" t="e">
        <f>#REF!+#REF!</f>
        <v>#REF!</v>
      </c>
      <c r="L23" s="3" t="e">
        <f>(K23+#REF!)*$C$5</f>
        <v>#REF!</v>
      </c>
      <c r="M23" s="22">
        <f>SUM(J23-G23)</f>
        <v>153356.91710855303</v>
      </c>
    </row>
    <row r="24" spans="4:13" x14ac:dyDescent="0.2">
      <c r="D24" s="7">
        <f t="shared" si="6"/>
        <v>23</v>
      </c>
      <c r="E24" s="3">
        <f t="shared" si="4"/>
        <v>49089.22927713822</v>
      </c>
      <c r="F24" s="3">
        <f t="shared" si="0"/>
        <v>3681.6921957853665</v>
      </c>
      <c r="G24" s="6">
        <f t="shared" si="2"/>
        <v>52770.921472923583</v>
      </c>
      <c r="H24" s="3">
        <f t="shared" si="5"/>
        <v>205446.14638569125</v>
      </c>
      <c r="I24" s="3">
        <f t="shared" si="1"/>
        <v>15408.460978926843</v>
      </c>
      <c r="J24" s="5">
        <f t="shared" si="3"/>
        <v>220854.6073646181</v>
      </c>
      <c r="K24" s="3" t="e">
        <f>#REF!+#REF!</f>
        <v>#REF!</v>
      </c>
      <c r="L24" s="3" t="e">
        <f>(K24+#REF!)*$C$5</f>
        <v>#REF!</v>
      </c>
      <c r="M24" s="22">
        <f>SUM(J24-G24)</f>
        <v>168083.68589169451</v>
      </c>
    </row>
    <row r="25" spans="4:13" x14ac:dyDescent="0.2">
      <c r="D25" s="7">
        <f t="shared" si="6"/>
        <v>24</v>
      </c>
      <c r="E25" s="3">
        <f t="shared" si="4"/>
        <v>52770.921472923583</v>
      </c>
      <c r="F25" s="3">
        <f t="shared" si="0"/>
        <v>3957.8191104692687</v>
      </c>
      <c r="G25" s="6">
        <f t="shared" si="2"/>
        <v>56728.74058339285</v>
      </c>
      <c r="H25" s="3">
        <f t="shared" si="5"/>
        <v>223854.6073646181</v>
      </c>
      <c r="I25" s="3">
        <f t="shared" si="1"/>
        <v>16789.095552346356</v>
      </c>
      <c r="J25" s="5">
        <f t="shared" si="3"/>
        <v>240643.70291696445</v>
      </c>
      <c r="K25" s="3" t="e">
        <f>#REF!+#REF!</f>
        <v>#REF!</v>
      </c>
      <c r="L25" s="3" t="e">
        <f>(K25+#REF!)*$C$5</f>
        <v>#REF!</v>
      </c>
      <c r="M25" s="22">
        <f>SUM(J25-G25)</f>
        <v>183914.9623335716</v>
      </c>
    </row>
    <row r="26" spans="4:13" x14ac:dyDescent="0.2">
      <c r="D26" s="7">
        <f t="shared" si="6"/>
        <v>25</v>
      </c>
      <c r="E26" s="3">
        <f t="shared" si="4"/>
        <v>56728.74058339285</v>
      </c>
      <c r="F26" s="3">
        <f t="shared" si="0"/>
        <v>4254.6555437544639</v>
      </c>
      <c r="G26" s="6">
        <f t="shared" si="2"/>
        <v>60983.396127147316</v>
      </c>
      <c r="H26" s="3">
        <f t="shared" si="5"/>
        <v>243643.70291696445</v>
      </c>
      <c r="I26" s="3">
        <f t="shared" si="1"/>
        <v>18273.277718772333</v>
      </c>
      <c r="J26" s="5">
        <f t="shared" si="3"/>
        <v>261916.98063573678</v>
      </c>
      <c r="K26" s="3" t="e">
        <f>#REF!+#REF!</f>
        <v>#REF!</v>
      </c>
      <c r="L26" s="3" t="e">
        <f>(K26+#REF!)*$C$5</f>
        <v>#REF!</v>
      </c>
      <c r="M26" s="22">
        <f>SUM(J26-G26)</f>
        <v>200933.58450858947</v>
      </c>
    </row>
    <row r="27" spans="4:13" x14ac:dyDescent="0.2">
      <c r="D27" s="7">
        <f t="shared" si="6"/>
        <v>26</v>
      </c>
      <c r="E27" s="3">
        <f t="shared" si="4"/>
        <v>60983.396127147316</v>
      </c>
      <c r="F27" s="3">
        <f t="shared" si="0"/>
        <v>4573.7547095360487</v>
      </c>
      <c r="G27" s="6">
        <f t="shared" si="2"/>
        <v>65557.150836683359</v>
      </c>
      <c r="H27" s="3">
        <f t="shared" si="5"/>
        <v>264916.98063573678</v>
      </c>
      <c r="I27" s="3">
        <f t="shared" si="1"/>
        <v>19868.773547680259</v>
      </c>
      <c r="J27" s="5">
        <f t="shared" si="3"/>
        <v>284785.75418341701</v>
      </c>
      <c r="K27" s="3" t="e">
        <f>#REF!+#REF!</f>
        <v>#REF!</v>
      </c>
      <c r="L27" s="3" t="e">
        <f>(K27+#REF!)*$C$5</f>
        <v>#REF!</v>
      </c>
      <c r="M27" s="22">
        <f>SUM(J27-G27)</f>
        <v>219228.60334673367</v>
      </c>
    </row>
    <row r="28" spans="4:13" x14ac:dyDescent="0.2">
      <c r="D28" s="7">
        <f t="shared" si="6"/>
        <v>27</v>
      </c>
      <c r="E28" s="3">
        <f t="shared" si="4"/>
        <v>65557.150836683359</v>
      </c>
      <c r="F28" s="3">
        <f t="shared" si="0"/>
        <v>4916.7863127512519</v>
      </c>
      <c r="G28" s="6">
        <f t="shared" si="2"/>
        <v>70473.937149434612</v>
      </c>
      <c r="H28" s="3">
        <f t="shared" si="5"/>
        <v>287785.75418341701</v>
      </c>
      <c r="I28" s="3">
        <f t="shared" si="1"/>
        <v>21583.931563756276</v>
      </c>
      <c r="J28" s="5">
        <f t="shared" si="3"/>
        <v>309369.68574717327</v>
      </c>
      <c r="K28" s="3" t="e">
        <f>#REF!+#REF!</f>
        <v>#REF!</v>
      </c>
      <c r="L28" s="3" t="e">
        <f>(K28+#REF!)*$C$5</f>
        <v>#REF!</v>
      </c>
      <c r="M28" s="22">
        <f>SUM(J28-G28)</f>
        <v>238895.74859773865</v>
      </c>
    </row>
    <row r="29" spans="4:13" x14ac:dyDescent="0.2">
      <c r="D29" s="7">
        <f t="shared" si="6"/>
        <v>28</v>
      </c>
      <c r="E29" s="3">
        <f t="shared" si="4"/>
        <v>70473.937149434612</v>
      </c>
      <c r="F29" s="3">
        <f t="shared" si="0"/>
        <v>5285.5452862075954</v>
      </c>
      <c r="G29" s="6">
        <f t="shared" si="2"/>
        <v>75759.482435642203</v>
      </c>
      <c r="H29" s="3">
        <f t="shared" si="5"/>
        <v>312369.68574717327</v>
      </c>
      <c r="I29" s="3">
        <f t="shared" si="1"/>
        <v>23427.726431037994</v>
      </c>
      <c r="J29" s="5">
        <f t="shared" si="3"/>
        <v>335797.41217821126</v>
      </c>
      <c r="K29" s="3" t="e">
        <f>#REF!+#REF!</f>
        <v>#REF!</v>
      </c>
      <c r="L29" s="3" t="e">
        <f>(K29+#REF!)*$C$5</f>
        <v>#REF!</v>
      </c>
      <c r="M29" s="22">
        <f>SUM(J29-G29)</f>
        <v>260037.92974256905</v>
      </c>
    </row>
    <row r="30" spans="4:13" x14ac:dyDescent="0.2">
      <c r="D30" s="7">
        <f t="shared" si="6"/>
        <v>29</v>
      </c>
      <c r="E30" s="3">
        <f t="shared" si="4"/>
        <v>75759.482435642203</v>
      </c>
      <c r="F30" s="3">
        <f t="shared" si="0"/>
        <v>5681.9611826731652</v>
      </c>
      <c r="G30" s="6">
        <f t="shared" si="2"/>
        <v>81441.443618315374</v>
      </c>
      <c r="H30" s="3">
        <f t="shared" si="5"/>
        <v>338797.41217821126</v>
      </c>
      <c r="I30" s="3">
        <f t="shared" si="1"/>
        <v>25409.805913365843</v>
      </c>
      <c r="J30" s="5">
        <f t="shared" si="3"/>
        <v>364207.21809157712</v>
      </c>
      <c r="K30" s="3" t="e">
        <f>#REF!+#REF!</f>
        <v>#REF!</v>
      </c>
      <c r="L30" s="3" t="e">
        <f>(K30+#REF!)*$C$5</f>
        <v>#REF!</v>
      </c>
      <c r="M30" s="22">
        <f>SUM(J30-G30)</f>
        <v>282765.77447326173</v>
      </c>
    </row>
    <row r="31" spans="4:13" x14ac:dyDescent="0.2">
      <c r="D31" s="7">
        <f t="shared" si="6"/>
        <v>30</v>
      </c>
      <c r="E31" s="3">
        <f t="shared" si="4"/>
        <v>81441.443618315374</v>
      </c>
      <c r="F31" s="3">
        <f t="shared" si="0"/>
        <v>6108.1082713736532</v>
      </c>
      <c r="G31" s="6">
        <f t="shared" si="2"/>
        <v>87549.551889689028</v>
      </c>
      <c r="H31" s="3">
        <f t="shared" si="5"/>
        <v>367207.21809157712</v>
      </c>
      <c r="I31" s="3">
        <f t="shared" si="1"/>
        <v>27540.541356868282</v>
      </c>
      <c r="J31" s="5">
        <f t="shared" si="3"/>
        <v>394747.7594484454</v>
      </c>
      <c r="K31" s="3" t="e">
        <f>#REF!+#REF!</f>
        <v>#REF!</v>
      </c>
      <c r="L31" s="3" t="e">
        <f>(K31+#REF!)*$C$5</f>
        <v>#REF!</v>
      </c>
      <c r="M31" s="22">
        <f>SUM(J31-G31)</f>
        <v>307198.20755875634</v>
      </c>
    </row>
    <row r="32" spans="4:13" x14ac:dyDescent="0.2">
      <c r="D32" s="8">
        <f t="shared" si="6"/>
        <v>31</v>
      </c>
      <c r="E32" s="9">
        <f t="shared" si="4"/>
        <v>87549.551889689028</v>
      </c>
      <c r="F32" s="9">
        <f t="shared" si="0"/>
        <v>6566.2163917266771</v>
      </c>
      <c r="G32" s="9">
        <f t="shared" si="2"/>
        <v>94115.768281415701</v>
      </c>
      <c r="H32" s="9">
        <f t="shared" si="5"/>
        <v>397747.7594484454</v>
      </c>
      <c r="I32" s="9">
        <f t="shared" si="1"/>
        <v>29831.081958633404</v>
      </c>
      <c r="J32" s="9">
        <f t="shared" si="3"/>
        <v>427578.84140707878</v>
      </c>
      <c r="K32" s="9" t="e">
        <f>#REF!+#REF!</f>
        <v>#REF!</v>
      </c>
      <c r="L32" s="9" t="e">
        <f>(K32+#REF!)*$C$5</f>
        <v>#REF!</v>
      </c>
      <c r="M32" s="9">
        <f>SUM(J32-G32)</f>
        <v>333463.0731256631</v>
      </c>
    </row>
    <row r="33" spans="4:13" x14ac:dyDescent="0.2">
      <c r="D33" s="8">
        <f t="shared" si="6"/>
        <v>32</v>
      </c>
      <c r="E33" s="9">
        <f t="shared" si="4"/>
        <v>94115.768281415701</v>
      </c>
      <c r="F33" s="9">
        <f t="shared" si="0"/>
        <v>7058.6826211061771</v>
      </c>
      <c r="G33" s="9">
        <f t="shared" si="2"/>
        <v>101174.45090252187</v>
      </c>
      <c r="H33" s="9">
        <f t="shared" si="5"/>
        <v>430578.84140707878</v>
      </c>
      <c r="I33" s="9">
        <f t="shared" si="1"/>
        <v>32293.413105530908</v>
      </c>
      <c r="J33" s="9">
        <f t="shared" si="3"/>
        <v>462872.25451260968</v>
      </c>
      <c r="K33" s="9" t="e">
        <f>#REF!+#REF!</f>
        <v>#REF!</v>
      </c>
      <c r="L33" s="9" t="e">
        <f>(K33+#REF!)*$C$5</f>
        <v>#REF!</v>
      </c>
      <c r="M33" s="9">
        <f>SUM(J33-G33)</f>
        <v>361697.80361008784</v>
      </c>
    </row>
    <row r="34" spans="4:13" x14ac:dyDescent="0.2">
      <c r="D34" s="8">
        <f t="shared" si="6"/>
        <v>33</v>
      </c>
      <c r="E34" s="9">
        <f t="shared" si="4"/>
        <v>101174.45090252187</v>
      </c>
      <c r="F34" s="9">
        <f t="shared" si="0"/>
        <v>7588.0838176891402</v>
      </c>
      <c r="G34" s="9">
        <f t="shared" si="2"/>
        <v>108762.53472021101</v>
      </c>
      <c r="H34" s="9">
        <f t="shared" si="5"/>
        <v>465872.25451260968</v>
      </c>
      <c r="I34" s="9">
        <f t="shared" si="1"/>
        <v>34940.419088445728</v>
      </c>
      <c r="J34" s="9">
        <f t="shared" si="3"/>
        <v>500812.6736010554</v>
      </c>
      <c r="K34" s="9" t="e">
        <f>#REF!+#REF!</f>
        <v>#REF!</v>
      </c>
      <c r="L34" s="9" t="e">
        <f>(K34+#REF!)*$C$5</f>
        <v>#REF!</v>
      </c>
      <c r="M34" s="9">
        <f>SUM(J34-G34)</f>
        <v>392050.1388808444</v>
      </c>
    </row>
    <row r="35" spans="4:13" x14ac:dyDescent="0.2">
      <c r="D35" s="8">
        <f t="shared" si="6"/>
        <v>34</v>
      </c>
      <c r="E35" s="9">
        <f t="shared" si="4"/>
        <v>108762.53472021101</v>
      </c>
      <c r="F35" s="9">
        <f t="shared" si="0"/>
        <v>8157.1901040158255</v>
      </c>
      <c r="G35" s="9">
        <f t="shared" si="2"/>
        <v>116919.72482422684</v>
      </c>
      <c r="H35" s="9">
        <f t="shared" si="5"/>
        <v>503812.6736010554</v>
      </c>
      <c r="I35" s="9">
        <f t="shared" si="1"/>
        <v>37785.950520079154</v>
      </c>
      <c r="J35" s="9">
        <f t="shared" si="3"/>
        <v>541598.62412113452</v>
      </c>
      <c r="K35" s="9" t="e">
        <f>#REF!+#REF!</f>
        <v>#REF!</v>
      </c>
      <c r="L35" s="9" t="e">
        <f>(K35+#REF!)*$C$5</f>
        <v>#REF!</v>
      </c>
      <c r="M35" s="9">
        <f>SUM(J35-G35)</f>
        <v>424678.89929690771</v>
      </c>
    </row>
    <row r="36" spans="4:13" x14ac:dyDescent="0.2">
      <c r="D36" s="8">
        <f t="shared" si="6"/>
        <v>35</v>
      </c>
      <c r="E36" s="9">
        <f t="shared" si="4"/>
        <v>116919.72482422684</v>
      </c>
      <c r="F36" s="9">
        <f t="shared" si="0"/>
        <v>8768.9793618170133</v>
      </c>
      <c r="G36" s="9">
        <f t="shared" si="2"/>
        <v>125688.70418604385</v>
      </c>
      <c r="H36" s="9">
        <f t="shared" si="5"/>
        <v>544598.62412113452</v>
      </c>
      <c r="I36" s="9">
        <f t="shared" si="1"/>
        <v>40844.89680908509</v>
      </c>
      <c r="J36" s="9">
        <f t="shared" si="3"/>
        <v>585443.52093021956</v>
      </c>
      <c r="K36" s="9" t="e">
        <f>#REF!+#REF!</f>
        <v>#REF!</v>
      </c>
      <c r="L36" s="9" t="e">
        <f>(K36+#REF!)*$C$5</f>
        <v>#REF!</v>
      </c>
      <c r="M36" s="9">
        <f>SUM(J36-G36)</f>
        <v>459754.81674417574</v>
      </c>
    </row>
    <row r="37" spans="4:13" x14ac:dyDescent="0.2">
      <c r="D37" s="8">
        <f t="shared" si="6"/>
        <v>36</v>
      </c>
      <c r="E37" s="9">
        <f t="shared" si="4"/>
        <v>125688.70418604385</v>
      </c>
      <c r="F37" s="9">
        <f t="shared" si="0"/>
        <v>9426.6528139532875</v>
      </c>
      <c r="G37" s="9">
        <f t="shared" si="2"/>
        <v>135115.35699999714</v>
      </c>
      <c r="H37" s="9">
        <f t="shared" si="5"/>
        <v>588443.52093021956</v>
      </c>
      <c r="I37" s="9">
        <f t="shared" si="1"/>
        <v>44133.264069766468</v>
      </c>
      <c r="J37" s="9">
        <f t="shared" si="3"/>
        <v>632576.78499998606</v>
      </c>
      <c r="K37" s="9" t="e">
        <f>#REF!+#REF!</f>
        <v>#REF!</v>
      </c>
      <c r="L37" s="9" t="e">
        <f>(K37+#REF!)*$C$5</f>
        <v>#REF!</v>
      </c>
      <c r="M37" s="9">
        <f>SUM(J37-G37)</f>
        <v>497461.4279999889</v>
      </c>
    </row>
    <row r="38" spans="4:13" x14ac:dyDescent="0.2">
      <c r="D38" s="8">
        <f t="shared" si="6"/>
        <v>37</v>
      </c>
      <c r="E38" s="9">
        <f t="shared" si="4"/>
        <v>135115.35699999714</v>
      </c>
      <c r="F38" s="9">
        <f t="shared" si="0"/>
        <v>10133.651774999786</v>
      </c>
      <c r="G38" s="9">
        <f t="shared" si="2"/>
        <v>145249.00877499691</v>
      </c>
      <c r="H38" s="9">
        <f t="shared" si="5"/>
        <v>635576.78499998606</v>
      </c>
      <c r="I38" s="9">
        <f t="shared" si="1"/>
        <v>47668.258874998952</v>
      </c>
      <c r="J38" s="9">
        <f t="shared" si="3"/>
        <v>683245.04387498507</v>
      </c>
      <c r="K38" s="9" t="e">
        <f>#REF!+#REF!</f>
        <v>#REF!</v>
      </c>
      <c r="L38" s="9" t="e">
        <f>(K38+#REF!)*$C$5</f>
        <v>#REF!</v>
      </c>
      <c r="M38" s="9">
        <f>SUM(J38-G38)</f>
        <v>537996.0350999881</v>
      </c>
    </row>
    <row r="39" spans="4:13" x14ac:dyDescent="0.2">
      <c r="D39" s="3" t="s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1% impact</vt:lpstr>
      <vt:lpstr>Additional 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</dc:creator>
  <cp:lastModifiedBy>Lee Mayfield</cp:lastModifiedBy>
  <dcterms:created xsi:type="dcterms:W3CDTF">2016-08-09T16:39:05Z</dcterms:created>
  <dcterms:modified xsi:type="dcterms:W3CDTF">2016-11-07T23:12:38Z</dcterms:modified>
</cp:coreProperties>
</file>