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Analytik\Excel Challenges\"/>
    </mc:Choice>
  </mc:AlternateContent>
  <xr:revisionPtr revIDLastSave="0" documentId="13_ncr:1_{1682D365-58BB-4609-92F4-2D9210C50C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" sheetId="1" r:id="rId1"/>
    <sheet name="Answer" sheetId="2" r:id="rId2"/>
    <sheet name="Draft" sheetId="3" r:id="rId3"/>
  </sheets>
  <calcPr calcId="191029" calcMode="autoNoTable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E9" i="2" a="1"/>
  <c r="E9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34" i="3" a="1"/>
  <c r="E34" i="3" s="1"/>
  <c r="G2" i="3" a="1"/>
  <c r="G2" i="3"/>
  <c r="G3" i="3" a="1"/>
  <c r="G3" i="3"/>
  <c r="G4" i="3" a="1"/>
  <c r="G4" i="3"/>
  <c r="G5" i="3" a="1"/>
  <c r="G5" i="3"/>
  <c r="G6" i="3" a="1"/>
  <c r="G6" i="3"/>
  <c r="G7" i="3" a="1"/>
  <c r="G7" i="3"/>
  <c r="F35" i="3"/>
  <c r="E28" i="3"/>
  <c r="C28" i="3" a="1"/>
  <c r="C28" i="3" s="1"/>
  <c r="F2" i="3" a="1"/>
  <c r="F2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L3" i="3" a="1"/>
  <c r="L3" i="3" s="1"/>
  <c r="H2" i="3" a="1"/>
  <c r="H2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K3" i="3" a="1"/>
  <c r="K3" i="3" s="1"/>
  <c r="I7" i="3" a="1"/>
  <c r="I7" i="3" s="1"/>
  <c r="I6" i="3" a="1"/>
  <c r="I6" i="3" s="1"/>
  <c r="I5" i="3" a="1"/>
  <c r="I5" i="3" s="1"/>
  <c r="I4" i="3" a="1"/>
  <c r="I4" i="3" s="1"/>
  <c r="I3" i="3" a="1"/>
  <c r="I3" i="3" s="1"/>
  <c r="I2" i="3" a="1"/>
  <c r="I2" i="3" s="1"/>
  <c r="J3" i="3" a="1"/>
  <c r="J3" i="3" s="1"/>
  <c r="O3" i="3" a="1"/>
  <c r="O3" i="3" s="1"/>
  <c r="N3" i="3" a="1"/>
  <c r="N3" i="3" s="1"/>
  <c r="O7" i="3" a="1"/>
  <c r="O7" i="3" s="1"/>
  <c r="O5" i="3" a="1"/>
  <c r="O5" i="3" s="1"/>
  <c r="N2" i="3" a="1"/>
  <c r="N2" i="3" s="1"/>
  <c r="M2" i="3" a="1"/>
  <c r="M2" i="3" s="1"/>
  <c r="L2" i="3" a="1"/>
  <c r="L2" i="3" s="1"/>
  <c r="K2" i="3" a="1"/>
  <c r="K2" i="3" s="1"/>
  <c r="B25" i="3" a="1"/>
  <c r="B25" i="3" s="1"/>
  <c r="J15" i="3"/>
  <c r="J2" i="3" a="1"/>
  <c r="J2" i="3" s="1"/>
  <c r="L11" i="3" a="1"/>
  <c r="L11" i="3" s="1"/>
  <c r="L18" i="3" a="1"/>
  <c r="L18" i="3" s="1"/>
  <c r="Q18" i="3"/>
  <c r="L25" i="3" a="1"/>
  <c r="L25" i="3" s="1"/>
  <c r="O18" i="3"/>
  <c r="N18" i="3" a="1"/>
  <c r="N18" i="3" s="1"/>
  <c r="M18" i="3" a="1"/>
  <c r="M18" i="3" s="1"/>
  <c r="K18" i="3" a="1"/>
  <c r="K18" i="3" s="1"/>
  <c r="I18" i="3" a="1"/>
  <c r="I18" i="3" l="1"/>
  <c r="H18" i="3" l="1" a="1"/>
  <c r="H18" i="3" s="1"/>
  <c r="D18" i="3" a="1"/>
  <c r="D18" i="3" s="1"/>
  <c r="C18" i="3" a="1"/>
  <c r="C18" i="3" s="1"/>
  <c r="B18" i="3" a="1"/>
  <c r="B18" i="3" s="1"/>
  <c r="E11" i="3" a="1"/>
  <c r="E11" i="3" s="1"/>
  <c r="D11" i="3" a="1"/>
  <c r="D11" i="3" s="1"/>
  <c r="B11" i="3" a="1"/>
  <c r="B11" i="3" s="1"/>
  <c r="C11" i="3" a="1"/>
  <c r="C11" i="3" s="1"/>
  <c r="E2" i="3"/>
  <c r="E3" i="3"/>
  <c r="E4" i="3"/>
  <c r="E5" i="3"/>
  <c r="E6" i="3"/>
  <c r="E7" i="3"/>
  <c r="E18" i="3" a="1"/>
  <c r="E18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<sst xmlns="http://schemas.openxmlformats.org/spreadsheetml/2006/main" count="64" uniqueCount="34">
  <si>
    <t>ID</t>
  </si>
  <si>
    <t>Machines</t>
  </si>
  <si>
    <t>Start</t>
  </si>
  <si>
    <t>End</t>
  </si>
  <si>
    <t>OK?</t>
  </si>
  <si>
    <t>Machine 1</t>
  </si>
  <si>
    <t>Machine 2</t>
  </si>
  <si>
    <t>Machine 3</t>
  </si>
  <si>
    <t>Excel Challenge #1</t>
  </si>
  <si>
    <t>by chandoo.org</t>
  </si>
  <si>
    <t>1. Display Ok  if the scheduling dates for that row do not overlap with remaining scheduling dates for that machine</t>
  </si>
  <si>
    <t>2. Display Not Ok otherwise</t>
  </si>
  <si>
    <t>OR</t>
  </si>
  <si>
    <t>1'&gt;ALL 2</t>
  </si>
  <si>
    <t>2'&lt;ALL 1</t>
  </si>
  <si>
    <t>=IF(ISNUMBER(SEARCH("Machine 1",Table14[Machines])), OR(C2&gt;INDEX(Table14,ROW(Table14[Machines])-1, 4), D2&lt;INDEX(Table14, ROW(Table14[Machines])-1, 3))), TRUE, FALSE)</t>
  </si>
  <si>
    <t>Column2</t>
  </si>
  <si>
    <t>սդֆ</t>
  </si>
  <si>
    <t>աֆդսաֆ</t>
  </si>
  <si>
    <t>=COUNT(IF(ISNUMBER(SEARCH([@Machines], [Machines])), ROW([Machines])))</t>
  </si>
  <si>
    <t>Column3</t>
  </si>
  <si>
    <t>Column12</t>
  </si>
  <si>
    <t>Column13</t>
  </si>
  <si>
    <t>a</t>
  </si>
  <si>
    <t>b</t>
  </si>
  <si>
    <t>c</t>
  </si>
  <si>
    <t>all is ok</t>
  </si>
  <si>
    <t>FSD</t>
  </si>
  <si>
    <t>=IF(ISERR(SEARCH(C34,C34:C36)), INDEX(B34:C36, ROW()-34, 1))</t>
  </si>
  <si>
    <t>MACHINE 1</t>
  </si>
  <si>
    <t>MACHINE 2</t>
  </si>
  <si>
    <t>MACHINE 3</t>
  </si>
  <si>
    <t>fsd</t>
  </si>
  <si>
    <t>.01.2011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</si>
</sst>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yyyy\-mm\-dd;@"/>
    <numFmt numFmtId="166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4" tint="0.3999755851924192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color rgb="FF333333"/>
      <name val="Verdana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165" fontId="1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6" fillId="0" borderId="0" xfId="0" applyFont="1"/>
    <xf numFmtId="166" fontId="6" fillId="0" borderId="0" xfId="0" applyNumberFormat="1" applyFont="1"/>
    <xf numFmtId="0" fontId="2" fillId="0" borderId="0" xfId="0" applyFont="1" applyAlignment="1">
      <alignment horizontal="right" vertical="center"/>
    </xf>
    <xf numFmtId="0" fontId="6" fillId="0" borderId="0" xfId="0" applyNumberFormat="1" applyFont="1"/>
    <xf numFmtId="0" fontId="9" fillId="0" borderId="0" xfId="0" applyFont="1" applyFill="1"/>
    <xf numFmtId="0" fontId="1" fillId="0" borderId="0" xfId="0" applyFont="1" applyFill="1"/>
    <xf numFmtId="0" fontId="6" fillId="2" borderId="1" xfId="0" applyNumberFormat="1" applyFont="1" applyFill="1" applyBorder="1"/>
    <xf numFmtId="0" fontId="1" fillId="3" borderId="1" xfId="0" applyFont="1" applyFill="1" applyBorder="1"/>
    <xf numFmtId="0" fontId="7" fillId="0" borderId="0" xfId="0" applyNumberFormat="1" applyFont="1"/>
    <xf numFmtId="0" fontId="7" fillId="0" borderId="0" xfId="0" applyFont="1"/>
    <xf numFmtId="0" fontId="1" fillId="0" borderId="0" xfId="0" applyFont="1" applyAlignment="1">
      <alignment horizontal="left" vertical="center"/>
    </xf>
    <xf numFmtId="0" fontId="10" fillId="0" borderId="0" xfId="0" applyNumberFormat="1" applyFont="1" applyAlignment="1">
      <alignment horizontal="left"/>
    </xf>
    <xf numFmtId="0" fontId="0" fillId="0" borderId="0" xfId="0" quotePrefix="1"/>
    <xf numFmtId="0" fontId="5" fillId="0" borderId="0" xfId="0" applyFont="1" applyFill="1" applyAlignment="1">
      <alignment horizontal="left"/>
    </xf>
    <xf numFmtId="0" fontId="5" fillId="0" borderId="0" xfId="0" applyFont="1" applyFill="1"/>
    <xf numFmtId="164" fontId="5" fillId="0" borderId="0" xfId="0" applyNumberFormat="1" applyFont="1" applyFill="1" applyAlignment="1">
      <alignment horizontal="left"/>
    </xf>
    <xf numFmtId="0" fontId="5" fillId="0" borderId="0" xfId="0" applyNumberFormat="1" applyFont="1" applyFill="1" applyAlignment="1">
      <alignment horizontal="left" vertical="center"/>
    </xf>
    <xf numFmtId="164" fontId="1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29">
    <dxf>
      <font>
        <color rgb="FFFF0000"/>
      </font>
    </dxf>
    <dxf>
      <font>
        <color rgb="FFFF0000"/>
      </font>
    </dxf>
    <dxf>
      <font>
        <color rgb="FFFF0000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yyyy\-mm\-dd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d\-mmm\-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d\-mmm\-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d\-mmm\-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d\-mmm\-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d\-mmm\-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d\-mmm\-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chandoo.org/wp/excel-school/" TargetMode="External"/><Relationship Id="rId2" Type="http://schemas.openxmlformats.org/officeDocument/2006/relationships/hyperlink" Target="http://feedburner.google.com/fb/a/mailverify?uri=PointyHairedDilbert&amp;loc=en_US" TargetMode="External"/><Relationship Id="rId1" Type="http://schemas.openxmlformats.org/officeDocument/2006/relationships/hyperlink" Target="http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149352</xdr:rowOff>
    </xdr:from>
    <xdr:to>
      <xdr:col>8</xdr:col>
      <xdr:colOff>304800</xdr:colOff>
      <xdr:row>6</xdr:row>
      <xdr:rowOff>0</xdr:rowOff>
    </xdr:to>
    <xdr:sp macro="" textlink="">
      <xdr:nvSpPr>
        <xdr:cNvPr id="2" name="Rectangular Callou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676775" y="606552"/>
          <a:ext cx="914400" cy="612648"/>
        </a:xfrm>
        <a:prstGeom prst="wedgeRectCallout">
          <a:avLst>
            <a:gd name="adj1" fmla="val -60416"/>
            <a:gd name="adj2" fmla="val -3078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Write formulas here</a:t>
          </a:r>
        </a:p>
      </xdr:txBody>
    </xdr:sp>
    <xdr:clientData/>
  </xdr:twoCellAnchor>
  <xdr:oneCellAnchor>
    <xdr:from>
      <xdr:col>3</xdr:col>
      <xdr:colOff>61656</xdr:colOff>
      <xdr:row>10</xdr:row>
      <xdr:rowOff>0</xdr:rowOff>
    </xdr:from>
    <xdr:ext cx="1226486" cy="292608"/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85681" y="1981200"/>
          <a:ext cx="1226486" cy="292608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85000"/>
            </a:schemeClr>
          </a:solidFill>
        </a:ln>
        <a:effectLst>
          <a:innerShdw blurRad="114300">
            <a:schemeClr val="tx1">
              <a:lumMod val="50000"/>
              <a:lumOff val="50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en-US" sz="900">
              <a:solidFill>
                <a:schemeClr val="tx1">
                  <a:lumMod val="75000"/>
                  <a:lumOff val="25000"/>
                </a:schemeClr>
              </a:solidFill>
            </a:rPr>
            <a:t>Visit Chandoo.org</a:t>
          </a:r>
        </a:p>
      </xdr:txBody>
    </xdr:sp>
    <xdr:clientData/>
  </xdr:oneCellAnchor>
  <xdr:oneCellAnchor>
    <xdr:from>
      <xdr:col>4</xdr:col>
      <xdr:colOff>597932</xdr:colOff>
      <xdr:row>10</xdr:row>
      <xdr:rowOff>0</xdr:rowOff>
    </xdr:from>
    <xdr:ext cx="1126093" cy="292608"/>
    <xdr:sp macro="" textlink="">
      <xdr:nvSpPr>
        <xdr:cNvPr id="4" name="Rounded 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436382" y="1981200"/>
          <a:ext cx="1126093" cy="292608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85000"/>
            </a:schemeClr>
          </a:solidFill>
        </a:ln>
        <a:effectLst>
          <a:innerShdw blurRad="114300">
            <a:schemeClr val="tx1">
              <a:lumMod val="50000"/>
              <a:lumOff val="50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en-US" sz="900">
              <a:solidFill>
                <a:schemeClr val="tx1">
                  <a:lumMod val="75000"/>
                  <a:lumOff val="25000"/>
                </a:schemeClr>
              </a:solidFill>
            </a:rPr>
            <a:t>Free Newsletter</a:t>
          </a: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1190016" cy="292608"/>
    <xdr:sp macro="" textlink="">
      <xdr:nvSpPr>
        <xdr:cNvPr id="5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71450" y="1981200"/>
          <a:ext cx="1190016" cy="29260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bg1">
              <a:lumMod val="85000"/>
            </a:schemeClr>
          </a:solidFill>
        </a:ln>
        <a:effectLst>
          <a:innerShdw blurRad="114300">
            <a:schemeClr val="tx2">
              <a:lumMod val="7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en-US" sz="900" b="1">
              <a:solidFill>
                <a:schemeClr val="tx1">
                  <a:lumMod val="75000"/>
                  <a:lumOff val="25000"/>
                </a:schemeClr>
              </a:solidFill>
            </a:rPr>
            <a:t>Join Excel School</a:t>
          </a:r>
        </a:p>
      </xdr:txBody>
    </xdr:sp>
    <xdr:clientData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F9" totalsRowShown="0" headerRowDxfId="28" dataDxfId="27">
  <autoFilter ref="B3:F9" xr:uid="{00000000-0009-0000-0100-000001000000}"/>
  <tableColumns count="5">
    <tableColumn id="5" xr3:uid="{00000000-0010-0000-0000-000005000000}" name="ID" dataDxfId="26"/>
    <tableColumn id="1" xr3:uid="{00000000-0010-0000-0000-000001000000}" name="Machines" dataDxfId="25"/>
    <tableColumn id="2" xr3:uid="{00000000-0010-0000-0000-000002000000}" name="Start" dataDxfId="24"/>
    <tableColumn id="3" xr3:uid="{00000000-0010-0000-0000-000003000000}" name="End" dataDxfId="23"/>
    <tableColumn id="6" xr3:uid="{00000000-0010-0000-0000-000006000000}" name="OK?" dataDxfId="2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9CE463-5A23-455F-9451-E1103C42BAFD}" name="Table13" displayName="Table13" ref="A1:E9" totalsRowShown="0" headerRowDxfId="21" dataDxfId="20">
  <autoFilter ref="A1:E9" xr:uid="{E79CE463-5A23-455F-9451-E1103C42BAFD}"/>
  <tableColumns count="5">
    <tableColumn id="5" xr3:uid="{376D525A-DD37-482D-A73E-E066D4C7854A}" name="ID" dataDxfId="19"/>
    <tableColumn id="1" xr3:uid="{EF5A05C3-024C-4302-8FF0-279B4F5FB1FB}" name="Machines" dataDxfId="18"/>
    <tableColumn id="2" xr3:uid="{AE24D839-1D57-4041-8ACE-44ACCF6170EE}" name="Start" dataDxfId="17"/>
    <tableColumn id="3" xr3:uid="{368CEF8B-A7BE-45DE-9BA4-03C4DCBB8B6A}" name="End" dataDxfId="16"/>
    <tableColumn id="6" xr3:uid="{F3B4161F-6E52-4EE8-A53B-8A888AA02992}" name="OK?" dataDxfId="3">
      <calculatedColumnFormula array="1">IF(SUM(IF(ISNUMBER(SEARCH(Table13[[#This Row],[Machines]], Table13[Machines])), IF(ROW()&lt;&gt;ROW(Table13[Machines]), _xlfn.IFS(Table13[[#This Row],[Start]]&gt;INDEX(Table13[], ROW(Table13[Machines])-1, 4), TRUE, Table13[[#This Row],[End]]&lt;INDEX(Table13[], ROW(Table13[Machines])-1, 3), TRUE, TRUE, FALSE)*1, "same machine"), "not same machine"))+1=COUNT(IF(ISNUMBER(SEARCH(Table13[[#This Row],[Machines]], Table13[Machines])), ROW(Table13[Machines]))), "All is ok", "there is a mistake somewhere")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F14BD9-2328-4FAC-91E6-80716431C247}" name="Table14" displayName="Table14" ref="A1:I7" totalsRowShown="0" headerRowDxfId="15" dataDxfId="14">
  <autoFilter ref="A1:I7" xr:uid="{DEF14BD9-2328-4FAC-91E6-80716431C247}"/>
  <tableColumns count="9">
    <tableColumn id="5" xr3:uid="{3624AC93-34AC-48C3-A623-47A36A1C46A4}" name="ID" dataDxfId="13"/>
    <tableColumn id="1" xr3:uid="{B11D0B1D-C2B7-4560-8F44-CCFB8E50F26D}" name="Machines" dataDxfId="12"/>
    <tableColumn id="2" xr3:uid="{03CBEA72-E0A7-42D3-A483-6C42C2438DC4}" name="Start" dataDxfId="11"/>
    <tableColumn id="3" xr3:uid="{26650E53-070D-4D48-A149-1BAB2B1B9018}" name="End" dataDxfId="10"/>
    <tableColumn id="6" xr3:uid="{B173412B-2BF7-48E7-B7C3-B847AA5CCC5E}" name="OK?" dataDxfId="9">
      <calculatedColumnFormula>VLOOKUP(Table14[[#This Row],[Machines]], Table14[[Machines]:[End]], 3)</calculatedColumnFormula>
    </tableColumn>
    <tableColumn id="9" xr3:uid="{515FFAF4-8BBE-4265-B138-5004DCEF2136}" name="Column12" dataDxfId="8">
      <calculatedColumnFormula array="1">IF(SUM(IF(ISNUMBER(SEARCH(Table14[[#This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machine"))+1=COUNT(IF(ISNUMBER(SEARCH(Table14[[#This Row],[Machines]], Table14[Machines])), ROW(Table14[Machines]))), "All is ok", "there is a mistake somewhere")</calculatedColumnFormula>
    </tableColumn>
    <tableColumn id="12" xr3:uid="{A05DB295-B84A-4047-B45A-30291145F3D1}" name="Column13" dataDxfId="5">
      <calculatedColumnFormula array="1">IF(SUM(IF(ISNUMBER(SEARCH(Table14[[#This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machine"))+1=COUNT(IF(ISNUMBER(SEARCH(Table14[[#This Row],[Machines]], Table14[Machines])), ROW(Table14[Machines]))), "All is ok", "there is a mistake somewhere")</calculatedColumnFormula>
    </tableColumn>
    <tableColumn id="7" xr3:uid="{043246B8-C216-48C1-BA35-8EA8F9D70EAC}" name="Column2" dataDxfId="7">
      <calculatedColumnFormula array="1">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machine"), 1)+1</calculatedColumnFormula>
    </tableColumn>
    <tableColumn id="8" xr3:uid="{4FED7270-76E4-4261-83D0-FF5937840CC5}" name="Column3" dataDxfId="6">
      <calculatedColumnFormula array="1">COUNT(IF(ISNUMBER(SEARCH(Table14[[#This Row],[Machines]], Table14[Machines])), ROW(Table14[Machines])))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15"/>
  <sheetViews>
    <sheetView showGridLines="0" workbookViewId="0">
      <selection activeCell="F9" sqref="B3:F9"/>
    </sheetView>
  </sheetViews>
  <sheetFormatPr defaultRowHeight="14.4" x14ac:dyDescent="0.3"/>
  <cols>
    <col min="1" max="1" width="2.5546875" customWidth="1"/>
    <col min="2" max="2" width="6.5546875" customWidth="1"/>
    <col min="3" max="5" width="16.6640625" customWidth="1"/>
    <col min="7" max="7" width="1.6640625" customWidth="1"/>
  </cols>
  <sheetData>
    <row r="1" spans="2:6" s="5" customFormat="1" ht="30.75" customHeight="1" x14ac:dyDescent="0.3">
      <c r="B1" s="6" t="s">
        <v>8</v>
      </c>
      <c r="E1" s="15" t="s">
        <v>9</v>
      </c>
      <c r="F1" s="15"/>
    </row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</row>
    <row r="4" spans="2:6" x14ac:dyDescent="0.3">
      <c r="B4" s="3">
        <v>1</v>
      </c>
      <c r="C4" s="1" t="s">
        <v>5</v>
      </c>
      <c r="D4" s="4">
        <v>40544</v>
      </c>
      <c r="E4" s="4">
        <v>40566</v>
      </c>
      <c r="F4" s="2"/>
    </row>
    <row r="5" spans="2:6" x14ac:dyDescent="0.3">
      <c r="B5" s="3">
        <v>2</v>
      </c>
      <c r="C5" s="1" t="s">
        <v>6</v>
      </c>
      <c r="D5" s="4">
        <v>40544</v>
      </c>
      <c r="E5" s="4">
        <v>40562</v>
      </c>
      <c r="F5" s="2"/>
    </row>
    <row r="6" spans="2:6" x14ac:dyDescent="0.3">
      <c r="B6" s="3">
        <v>3</v>
      </c>
      <c r="C6" s="1" t="s">
        <v>7</v>
      </c>
      <c r="D6" s="4">
        <v>40544</v>
      </c>
      <c r="E6" s="4">
        <v>40564</v>
      </c>
      <c r="F6" s="2"/>
    </row>
    <row r="7" spans="2:6" x14ac:dyDescent="0.3">
      <c r="B7" s="3">
        <v>4</v>
      </c>
      <c r="C7" s="1" t="s">
        <v>5</v>
      </c>
      <c r="D7" s="4">
        <v>40567</v>
      </c>
      <c r="E7" s="4">
        <v>40574</v>
      </c>
      <c r="F7" s="2"/>
    </row>
    <row r="8" spans="2:6" x14ac:dyDescent="0.3">
      <c r="B8" s="3">
        <v>5</v>
      </c>
      <c r="C8" s="1" t="s">
        <v>6</v>
      </c>
      <c r="D8" s="4">
        <v>40562</v>
      </c>
      <c r="E8" s="4">
        <v>40584</v>
      </c>
      <c r="F8" s="2"/>
    </row>
    <row r="9" spans="2:6" x14ac:dyDescent="0.3">
      <c r="B9" s="3">
        <v>6</v>
      </c>
      <c r="C9" s="1" t="s">
        <v>5</v>
      </c>
      <c r="D9" s="4">
        <v>40535</v>
      </c>
      <c r="E9" s="4">
        <v>40543</v>
      </c>
      <c r="F9" s="2"/>
    </row>
    <row r="14" spans="2:6" x14ac:dyDescent="0.3">
      <c r="B14" s="7" t="s">
        <v>10</v>
      </c>
    </row>
    <row r="15" spans="2:6" x14ac:dyDescent="0.3">
      <c r="B15" s="7" t="s">
        <v>11</v>
      </c>
    </row>
  </sheetData>
  <mergeCells count="1">
    <mergeCell ref="E1:F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1BA6-2098-491F-A446-6F6A36B7E212}">
  <dimension ref="A1:E9"/>
  <sheetViews>
    <sheetView tabSelected="1" topLeftCell="A2" zoomScale="98" zoomScaleNormal="340" workbookViewId="0">
      <selection activeCell="E2" sqref="E1:E2"/>
    </sheetView>
  </sheetViews>
  <sheetFormatPr defaultRowHeight="14.4" x14ac:dyDescent="0.3"/>
  <cols>
    <col min="1" max="1" width="5" bestFit="1" customWidth="1"/>
    <col min="2" max="2" width="11.33203125" bestFit="1" customWidth="1"/>
    <col min="3" max="4" width="9.44140625" bestFit="1" customWidth="1"/>
    <col min="5" max="5" width="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>
        <v>1</v>
      </c>
      <c r="B2" s="1" t="s">
        <v>6</v>
      </c>
      <c r="C2" s="30">
        <v>40535</v>
      </c>
      <c r="D2" s="30">
        <v>40543</v>
      </c>
      <c r="E2" s="29" t="str" cm="1">
        <f t="array" ref="E2">IF(SUM(IF(ISNUMBER(SEARCH(Table13[[#This Row],[Machines]], Table13[Machines])), IF(ROW()&lt;&gt;ROW(Table13[Machines]), _xlfn.IFS(Table13[[#This Row],[Start]]&gt;INDEX(Table13[], ROW(Table13[Machines])-1, 4), TRUE, Table13[[#This Row],[End]]&lt;INDEX(Table13[], ROW(Table13[Machines])-1, 3), TRUE, TRUE, FALSE)*1, "same machine"), "not same machine"))+1=COUNT(IF(ISNUMBER(SEARCH(Table13[[#This Row],[Machines]], Table13[Machines])), ROW(Table13[Machines]))), "All is ok", "there is a mistake somewhere")</f>
        <v>All is ok</v>
      </c>
    </row>
    <row r="3" spans="1:5" x14ac:dyDescent="0.3">
      <c r="A3" s="3">
        <v>2</v>
      </c>
      <c r="B3" s="1" t="s">
        <v>5</v>
      </c>
      <c r="C3" s="4">
        <v>40544</v>
      </c>
      <c r="D3" s="4">
        <v>40566</v>
      </c>
      <c r="E3" s="24" t="str" cm="1">
        <f t="array" ref="E3">IF(SUM(IF(ISNUMBER(SEARCH(Table13[[#This Row],[Machines]], Table13[Machines])), IF(ROW()&lt;&gt;ROW(Table13[Machines]), _xlfn.IFS(Table13[[#This Row],[Start]]&gt;INDEX(Table13[], ROW(Table13[Machines])-1, 4), TRUE, Table13[[#This Row],[End]]&lt;INDEX(Table13[], ROW(Table13[Machines])-1, 3), TRUE, TRUE, FALSE)*1, "same machine"), "not same machine"))+1=COUNT(IF(ISNUMBER(SEARCH(Table13[[#This Row],[Machines]], Table13[Machines])), ROW(Table13[Machines]))), "All is ok", "there is a mistake somewhere")</f>
        <v>All is ok</v>
      </c>
    </row>
    <row r="4" spans="1:5" x14ac:dyDescent="0.3">
      <c r="A4" s="3">
        <v>3</v>
      </c>
      <c r="B4" s="1" t="s">
        <v>6</v>
      </c>
      <c r="C4" s="4">
        <v>40544</v>
      </c>
      <c r="D4" s="4">
        <v>40562</v>
      </c>
      <c r="E4" s="23" t="str" cm="1">
        <f t="array" ref="E4">IF(SUM(IF(ISNUMBER(SEARCH(Table13[[#This Row],[Machines]], Table13[Machines])), IF(ROW()&lt;&gt;ROW(Table13[Machines]), _xlfn.IFS(Table13[[#This Row],[Start]]&gt;INDEX(Table13[], ROW(Table13[Machines])-1, 4), TRUE, Table13[[#This Row],[End]]&lt;INDEX(Table13[], ROW(Table13[Machines])-1, 3), TRUE, TRUE, FALSE)*1, "same machine"), "not same machine"))+1=COUNT(IF(ISNUMBER(SEARCH(Table13[[#This Row],[Machines]], Table13[Machines])), ROW(Table13[Machines]))), "All is ok", "there is a mistake somewhere")</f>
        <v>All is ok</v>
      </c>
    </row>
    <row r="5" spans="1:5" x14ac:dyDescent="0.3">
      <c r="A5" s="3">
        <v>4</v>
      </c>
      <c r="B5" s="1" t="s">
        <v>7</v>
      </c>
      <c r="C5" s="4">
        <v>40544</v>
      </c>
      <c r="D5" s="4">
        <v>40564</v>
      </c>
      <c r="E5" s="23" t="str" cm="1">
        <f t="array" ref="E5">IF(SUM(IF(ISNUMBER(SEARCH(Table13[[#This Row],[Machines]], Table13[Machines])), IF(ROW()&lt;&gt;ROW(Table13[Machines]), _xlfn.IFS(Table13[[#This Row],[Start]]&gt;INDEX(Table13[], ROW(Table13[Machines])-1, 4), TRUE, Table13[[#This Row],[End]]&lt;INDEX(Table13[], ROW(Table13[Machines])-1, 3), TRUE, TRUE, FALSE)*1, "same machine"), "not same machine"))+1=COUNT(IF(ISNUMBER(SEARCH(Table13[[#This Row],[Machines]], Table13[Machines])), ROW(Table13[Machines]))), "All is ok", "there is a mistake somewhere")</f>
        <v>All is ok</v>
      </c>
    </row>
    <row r="6" spans="1:5" x14ac:dyDescent="0.3">
      <c r="A6" s="3">
        <v>5</v>
      </c>
      <c r="B6" s="1" t="s">
        <v>5</v>
      </c>
      <c r="C6" s="30">
        <v>40535</v>
      </c>
      <c r="D6" s="30">
        <v>40543</v>
      </c>
      <c r="E6" s="23" t="str" cm="1">
        <f t="array" ref="E6">IF(SUM(IF(ISNUMBER(SEARCH(Table13[[#This Row],[Machines]], Table13[Machines])), IF(ROW()&lt;&gt;ROW(Table13[Machines]), _xlfn.IFS(Table13[[#This Row],[Start]]&gt;INDEX(Table13[], ROW(Table13[Machines])-1, 4), TRUE, Table13[[#This Row],[End]]&lt;INDEX(Table13[], ROW(Table13[Machines])-1, 3), TRUE, TRUE, FALSE)*1, "same machine"), "not same machine"))+1=COUNT(IF(ISNUMBER(SEARCH(Table13[[#This Row],[Machines]], Table13[Machines])), ROW(Table13[Machines]))), "All is ok", "there is a mistake somewhere")</f>
        <v>All is ok</v>
      </c>
    </row>
    <row r="7" spans="1:5" x14ac:dyDescent="0.3">
      <c r="A7" s="3">
        <v>6</v>
      </c>
      <c r="B7" s="1" t="s">
        <v>6</v>
      </c>
      <c r="C7" s="4">
        <v>40563</v>
      </c>
      <c r="D7" s="4">
        <v>40584</v>
      </c>
      <c r="E7" s="23" t="str" cm="1">
        <f t="array" ref="E7">IF(SUM(IF(ISNUMBER(SEARCH(Table13[[#This Row],[Machines]], Table13[Machines])), IF(ROW()&lt;&gt;ROW(Table13[Machines]), _xlfn.IFS(Table13[[#This Row],[Start]]&gt;INDEX(Table13[], ROW(Table13[Machines])-1, 4), TRUE, Table13[[#This Row],[End]]&lt;INDEX(Table13[], ROW(Table13[Machines])-1, 3), TRUE, TRUE, FALSE)*1, "same machine"), "not same machine"))+1=COUNT(IF(ISNUMBER(SEARCH(Table13[[#This Row],[Machines]], Table13[Machines])), ROW(Table13[Machines]))), "All is ok", "there is a mistake somewhere")</f>
        <v>All is ok</v>
      </c>
    </row>
    <row r="8" spans="1:5" x14ac:dyDescent="0.3">
      <c r="A8" s="3">
        <v>7</v>
      </c>
      <c r="B8" s="1" t="s">
        <v>5</v>
      </c>
      <c r="C8" s="4" t="s">
        <v>33</v>
      </c>
      <c r="D8" s="4">
        <v>40574</v>
      </c>
      <c r="E8" s="23" t="str" cm="1">
        <f t="array" ref="E8">IF(SUM(IF(ISNUMBER(SEARCH(Table13[[#This Row],[Machines]], Table13[Machines])), IF(ROW()&lt;&gt;ROW(Table13[Machines]), _xlfn.IFS(Table13[[#This Row],[Start]]&gt;INDEX(Table13[], ROW(Table13[Machines])-1, 4), TRUE, Table13[[#This Row],[End]]&lt;INDEX(Table13[], ROW(Table13[Machines])-1, 3), TRUE, TRUE, FALSE)*1, "same machine"), "not same machine"))+1=COUNT(IF(ISNUMBER(SEARCH(Table13[[#This Row],[Machines]], Table13[Machines])), ROW(Table13[Machines]))), "All is ok", "there is a mistake somewhere")</f>
        <v>All is ok</v>
      </c>
    </row>
    <row r="9" spans="1:5" x14ac:dyDescent="0.3">
      <c r="A9" s="26">
        <v>8</v>
      </c>
      <c r="B9" s="27" t="s">
        <v>7</v>
      </c>
      <c r="C9" s="28">
        <v>40565</v>
      </c>
      <c r="D9" s="28">
        <v>40570</v>
      </c>
      <c r="E9" s="29" t="str" cm="1">
        <f t="array" ref="E9">IF(SUM(IF(ISNUMBER(SEARCH(Table13[[#This Row],[Machines]], Table13[Machines])), IF(ROW()&lt;&gt;ROW(Table13[Machines]), _xlfn.IFS(Table13[[#This Row],[Start]]&gt;INDEX(Table13[], ROW(Table13[Machines])-1, 4), TRUE, Table13[[#This Row],[End]]&lt;INDEX(Table13[], ROW(Table13[Machines])-1, 3), TRUE, TRUE, FALSE)*1, "same machine"), "not same machine"))+1=COUNT(IF(ISNUMBER(SEARCH(Table13[[#This Row],[Machines]], Table13[Machines])), ROW(Table13[Machines]))), "All is ok", "there is a mistake somewhere")</f>
        <v>All is ok</v>
      </c>
    </row>
  </sheetData>
  <conditionalFormatting sqref="E2:E9">
    <cfRule type="cellIs" dxfId="1" priority="1" operator="notEqual">
      <formula>"All is ok"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0AB6-CB71-49ED-A221-73E6D5BF8E1F}">
  <dimension ref="A1:Q38"/>
  <sheetViews>
    <sheetView topLeftCell="A14" zoomScale="85" zoomScaleNormal="85" workbookViewId="0">
      <selection activeCell="E34" sqref="E34"/>
    </sheetView>
  </sheetViews>
  <sheetFormatPr defaultRowHeight="14.4" x14ac:dyDescent="0.3"/>
  <cols>
    <col min="1" max="1" width="5" bestFit="1" customWidth="1"/>
    <col min="2" max="2" width="11.33203125" bestFit="1" customWidth="1"/>
    <col min="3" max="3" width="13.21875" bestFit="1" customWidth="1"/>
    <col min="4" max="4" width="9.44140625" bestFit="1" customWidth="1"/>
    <col min="5" max="5" width="10.33203125" bestFit="1" customWidth="1"/>
    <col min="6" max="6" width="28" bestFit="1" customWidth="1"/>
    <col min="7" max="7" width="25.6640625" customWidth="1"/>
    <col min="9" max="10" width="15.5546875" bestFit="1" customWidth="1"/>
    <col min="11" max="11" width="19.6640625" customWidth="1"/>
    <col min="12" max="12" width="14.88671875" bestFit="1" customWidth="1"/>
    <col min="13" max="13" width="15.5546875" bestFit="1" customWidth="1"/>
    <col min="14" max="14" width="10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9" t="s">
        <v>21</v>
      </c>
      <c r="G1" s="9" t="s">
        <v>22</v>
      </c>
      <c r="H1" s="17" t="s">
        <v>16</v>
      </c>
      <c r="I1" s="17" t="s">
        <v>20</v>
      </c>
      <c r="J1" s="10" t="s">
        <v>13</v>
      </c>
      <c r="K1" s="10" t="s">
        <v>12</v>
      </c>
      <c r="L1" s="10" t="s">
        <v>14</v>
      </c>
    </row>
    <row r="2" spans="1:16" ht="15" customHeight="1" x14ac:dyDescent="0.3">
      <c r="A2" s="3">
        <v>1</v>
      </c>
      <c r="B2" s="1" t="s">
        <v>5</v>
      </c>
      <c r="C2" s="4">
        <v>40544</v>
      </c>
      <c r="D2" s="4">
        <v>40566</v>
      </c>
      <c r="E2" s="8">
        <f>VLOOKUP(Table14[[#This Row],[Machines]], Table14[[Machines]:[End]], 3)</f>
        <v>40566</v>
      </c>
      <c r="F2" s="16" t="str" cm="1">
        <f t="array" ref="F2">IF(SUM(IF(ISNUMBER(SEARCH(Table14[[#This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machine"))+1=COUNT(IF(ISNUMBER(SEARCH(Table14[[#This Row],[Machines]], Table14[Machines])), ROW(Table14[Machines]))), "All is ok", "there is a mistake somewhere")</f>
        <v>All is ok</v>
      </c>
      <c r="G2" s="16" t="str" cm="1">
        <f t="array" ref="G2">IF(SUM(IF(ISNUMBER(SEARCH(Table14[[#This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machine"))+1=COUNT(IF(ISNUMBER(SEARCH(Table14[[#This Row],[Machines]], Table14[Machines])), ROW(Table14[Machines]))), "All is ok", "there is a mistake somewhere")</f>
        <v>All is ok</v>
      </c>
      <c r="H2" s="18" cm="1">
        <f t="array" ref="H2">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machine"), 1)+1</f>
        <v>4</v>
      </c>
      <c r="I2" s="17" cm="1">
        <f t="array" ref="I2">COUNT(IF(ISNUMBER(SEARCH(Table14[[#This Row],[Machines]], Table14[Machines])), ROW(Table14[Machines])))</f>
        <v>3</v>
      </c>
      <c r="J2" s="14" t="e" cm="1" vm="1">
        <f t="array" aca="1" ref="J2" ca="1">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</f>
        <v>#VALUE!</v>
      </c>
      <c r="K2" s="16" cm="1">
        <f t="array" ref="K2">COUNT(IF(ISNUMBER(SEARCH(Table14[[#This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</f>
        <v>2</v>
      </c>
      <c r="L2" s="16" cm="1">
        <f t="array" ref="L2">COUNT(IF(ISNUMBER(SEARCH("Machine 1", Table14[Machines])), ROW(Table14[Machines])))</f>
        <v>3</v>
      </c>
      <c r="M2" s="19" t="str" cm="1">
        <f t="array" ref="M2:M7">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</f>
        <v>same machine</v>
      </c>
      <c r="N2" s="19" cm="1">
        <f t="array" ref="N2">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</f>
        <v>2</v>
      </c>
    </row>
    <row r="3" spans="1:16" x14ac:dyDescent="0.3">
      <c r="A3" s="3">
        <v>2</v>
      </c>
      <c r="B3" s="1" t="s">
        <v>6</v>
      </c>
      <c r="C3" s="4">
        <v>40544</v>
      </c>
      <c r="D3" s="4">
        <v>40562</v>
      </c>
      <c r="E3" s="8">
        <f>VLOOKUP(Table14[[#This Row],[Machines]], Table14[[Machines]:[End]], 3)</f>
        <v>40562</v>
      </c>
      <c r="F3" s="21" t="str" cm="1">
        <f t="array" ref="F3">IF(SUM(IF(ISNUMBER(SEARCH(Table14[[#This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machine"))+1=COUNT(IF(ISNUMBER(SEARCH(Table14[[#This Row],[Machines]], Table14[Machines])), ROW(Table14[Machines]))), "All is ok", "there is a mistake somewhere")</f>
        <v>there is a mistake somewhere</v>
      </c>
      <c r="G3" s="21" t="str" cm="1">
        <f t="array" ref="G3">IF(SUM(IF(ISNUMBER(SEARCH(Table14[[#This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machine"))+1=COUNT(IF(ISNUMBER(SEARCH(Table14[[#This Row],[Machines]], Table14[Machines])), ROW(Table14[Machines]))), "All is ok", "there is a mistake somewhere")</f>
        <v>there is a mistake somewhere</v>
      </c>
      <c r="H3" s="20" cm="1">
        <f t="array" ref="H3">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</f>
        <v>0</v>
      </c>
      <c r="I3" s="17" cm="1">
        <f t="array" ref="I3">COUNT(IF(ISNUMBER(SEARCH(Table14[[#This Row],[Machines]], Table14[Machines])), ROW(Table14[Machines])))</f>
        <v>2</v>
      </c>
      <c r="J3" cm="1">
        <f t="array" ref="J3">COUNT(IF(ISNUMBER(SEARCH(Table14[[#This Row],[Machines]], Table14[Machines])), ROW(Table14[Machines])))</f>
        <v>2</v>
      </c>
      <c r="K3" s="20" t="str" cm="1">
        <f t="array" ref="K3:K8">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</f>
        <v>not same machine</v>
      </c>
      <c r="L3" s="20" cm="1">
        <f t="array" ref="L3">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machine"))+1</f>
        <v>1</v>
      </c>
      <c r="M3" t="str">
        <v>not same machine</v>
      </c>
      <c r="N3" s="19" cm="1">
        <f t="array" ref="N3">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</f>
        <v>0</v>
      </c>
      <c r="O3" s="19" cm="1">
        <f t="array" ref="O3">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</f>
        <v>0</v>
      </c>
      <c r="P3" t="s">
        <v>19</v>
      </c>
    </row>
    <row r="4" spans="1:16" x14ac:dyDescent="0.3">
      <c r="A4" s="3">
        <v>3</v>
      </c>
      <c r="B4" s="1" t="s">
        <v>7</v>
      </c>
      <c r="C4" s="4">
        <v>40544</v>
      </c>
      <c r="D4" s="4">
        <v>40564</v>
      </c>
      <c r="E4" s="8">
        <f>VLOOKUP(Table14[[#This Row],[Machines]], Table14[[Machines]:[End]], 3)</f>
        <v>40564</v>
      </c>
      <c r="F4" s="22" t="str" cm="1">
        <f t="array" ref="F4">IF(SUM(IF(ISNUMBER(SEARCH(Table14[[#This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machine"))+1=COUNT(IF(ISNUMBER(SEARCH(Table14[[#This Row],[Machines]], Table14[Machines])), ROW(Table14[Machines]))), "All is ok", "there is a mistake somewhere")</f>
        <v>All is ok</v>
      </c>
      <c r="G4" s="22" t="str" cm="1">
        <f t="array" ref="G4">IF(SUM(IF(ISNUMBER(SEARCH(Table14[[#This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machine"))+1=COUNT(IF(ISNUMBER(SEARCH(Table14[[#This Row],[Machines]], Table14[Machines])), ROW(Table14[Machines]))), "All is ok", "there is a mistake somewhere")</f>
        <v>All is ok</v>
      </c>
      <c r="H4" s="17" cm="1">
        <f t="array" ref="H4">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machine"), 1)+1</f>
        <v>2</v>
      </c>
      <c r="I4" s="17" cm="1">
        <f t="array" ref="I4">COUNT(IF(ISNUMBER(SEARCH(Table14[[#This Row],[Machines]], Table14[Machines])), ROW(Table14[Machines])))</f>
        <v>1</v>
      </c>
      <c r="K4" s="16" t="str">
        <v>same machine</v>
      </c>
      <c r="M4" t="str">
        <v>not same machine</v>
      </c>
    </row>
    <row r="5" spans="1:16" x14ac:dyDescent="0.3">
      <c r="A5" s="3">
        <v>4</v>
      </c>
      <c r="B5" s="1" t="s">
        <v>5</v>
      </c>
      <c r="C5" s="4">
        <v>40567</v>
      </c>
      <c r="D5" s="4">
        <v>40574</v>
      </c>
      <c r="E5" s="8">
        <f>VLOOKUP(Table14[[#This Row],[Machines]], Table14[[Machines]:[End]], 3)</f>
        <v>40566</v>
      </c>
      <c r="F5" s="22" t="str" cm="1">
        <f t="array" ref="F5">IF(SUM(IF(ISNUMBER(SEARCH(Table14[[#This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machine"))+1=COUNT(IF(ISNUMBER(SEARCH(Table14[[#This Row],[Machines]], Table14[Machines])), ROW(Table14[Machines]))), "All is ok", "there is a mistake somewhere")</f>
        <v>All is ok</v>
      </c>
      <c r="G5" s="22" t="str" cm="1">
        <f t="array" ref="G5">IF(SUM(IF(ISNUMBER(SEARCH(Table14[[#This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machine"))+1=COUNT(IF(ISNUMBER(SEARCH(Table14[[#This Row],[Machines]], Table14[Machines])), ROW(Table14[Machines]))), "All is ok", "there is a mistake somewhere")</f>
        <v>All is ok</v>
      </c>
      <c r="H5" s="17" cm="1">
        <f t="array" ref="H5">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machine"), 1)+1</f>
        <v>4</v>
      </c>
      <c r="I5" s="17" cm="1">
        <f t="array" ref="I5">COUNT(IF(ISNUMBER(SEARCH(Table14[[#This Row],[Machines]], Table14[Machines])), ROW(Table14[Machines])))</f>
        <v>3</v>
      </c>
      <c r="K5" t="str">
        <v>not same machine</v>
      </c>
      <c r="M5" s="16">
        <v>1</v>
      </c>
      <c r="O5" s="19" cm="1">
        <f t="array" ref="O5">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</f>
        <v>2</v>
      </c>
    </row>
    <row r="6" spans="1:16" x14ac:dyDescent="0.3">
      <c r="A6" s="3">
        <v>5</v>
      </c>
      <c r="B6" s="1" t="s">
        <v>6</v>
      </c>
      <c r="C6" s="4">
        <v>40562</v>
      </c>
      <c r="D6" s="4">
        <v>40584</v>
      </c>
      <c r="E6" s="8">
        <f>VLOOKUP(Table14[[#This Row],[Machines]], Table14[[Machines]:[End]], 3)</f>
        <v>40562</v>
      </c>
      <c r="F6" s="22" t="str" cm="1">
        <f t="array" ref="F6">IF(SUM(IF(ISNUMBER(SEARCH(Table14[[#This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machine"))+1=COUNT(IF(ISNUMBER(SEARCH(Table14[[#This Row],[Machines]], Table14[Machines])), ROW(Table14[Machines]))), "All is ok", "there is a mistake somewhere")</f>
        <v>there is a mistake somewhere</v>
      </c>
      <c r="G6" s="22" t="str" cm="1">
        <f t="array" ref="G6">IF(SUM(IF(ISNUMBER(SEARCH(Table14[[#This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machine"))+1=COUNT(IF(ISNUMBER(SEARCH(Table14[[#This Row],[Machines]], Table14[Machines])), ROW(Table14[Machines]))), "All is ok", "there is a mistake somewhere")</f>
        <v>there is a mistake somewhere</v>
      </c>
      <c r="H6" s="17" cm="1">
        <f t="array" ref="H6">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machine"), 1)+1</f>
        <v>2</v>
      </c>
      <c r="I6" s="17" cm="1">
        <f t="array" ref="I6">COUNT(IF(ISNUMBER(SEARCH(Table14[[#This Row],[Machines]], Table14[Machines])), ROW(Table14[Machines])))</f>
        <v>2</v>
      </c>
      <c r="K6" t="str">
        <v>not same machine</v>
      </c>
      <c r="M6" t="str">
        <v>not same machine</v>
      </c>
    </row>
    <row r="7" spans="1:16" x14ac:dyDescent="0.3">
      <c r="A7" s="3">
        <v>6</v>
      </c>
      <c r="B7" s="1" t="s">
        <v>5</v>
      </c>
      <c r="C7" s="4">
        <v>40535</v>
      </c>
      <c r="D7" s="4">
        <v>40543</v>
      </c>
      <c r="E7" s="8">
        <f>VLOOKUP(Table14[[#This Row],[Machines]], Table14[[Machines]:[End]], 3)</f>
        <v>40566</v>
      </c>
      <c r="F7" s="22" t="str" cm="1">
        <f t="array" ref="F7">IF(SUM(IF(ISNUMBER(SEARCH(Table14[[#This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machine"))+1=COUNT(IF(ISNUMBER(SEARCH(Table14[[#This Row],[Machines]], Table14[Machines])), ROW(Table14[Machines]))), "All is ok", "there is a mistake somewhere")</f>
        <v>All is ok</v>
      </c>
      <c r="G7" s="22" t="str" cm="1">
        <f t="array" ref="G7">IF(SUM(IF(ISNUMBER(SEARCH(Table14[[#This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machine"))+1=COUNT(IF(ISNUMBER(SEARCH(Table14[[#This Row],[Machines]], Table14[Machines])), ROW(Table14[Machines]))), "All is ok", "there is a mistake somewhere")</f>
        <v>All is ok</v>
      </c>
      <c r="H7" s="17" cm="1">
        <f t="array" ref="H7">SUM(IF(ISNUMBER(SEARCH(Table14[[#This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machine"), 1)+1</f>
        <v>4</v>
      </c>
      <c r="I7" s="17" cm="1">
        <f t="array" ref="I7">COUNT(IF(ISNUMBER(SEARCH(Table14[[#This Row],[Machines]], Table14[Machines])), ROW(Table14[Machines])))</f>
        <v>3</v>
      </c>
      <c r="K7">
        <v>0</v>
      </c>
      <c r="M7">
        <v>1</v>
      </c>
      <c r="O7" s="19" cm="1">
        <f t="array" ref="O7:O12">IF(ISNUMBER(SEARCH(Table14[[#This Row],[Machines]], Table14[Machines])), IF(ROW()&lt;&gt;ROW(Table14[Machines]), _xlfn.IFS(Table14[[#This Row],[Start]]&gt;INDEX(Table14[], ROW(Table14[Machines])-1, 4), TRUE, Table14[[#This Row],[End]]&lt;INDEX(Table14[], ROW(Table14[Machines])-1, 3), TRUE, TRUE, FALSE)*1, "same machine"), "not same machine")</f>
        <v>1</v>
      </c>
    </row>
    <row r="8" spans="1:16" x14ac:dyDescent="0.3">
      <c r="G8" s="25" t="s">
        <v>28</v>
      </c>
      <c r="K8" t="str">
        <v>not same machine</v>
      </c>
      <c r="O8" t="str">
        <v>not same machine</v>
      </c>
    </row>
    <row r="9" spans="1:16" x14ac:dyDescent="0.3">
      <c r="O9" t="str">
        <v>not same machine</v>
      </c>
    </row>
    <row r="10" spans="1:16" x14ac:dyDescent="0.3">
      <c r="O10">
        <v>1</v>
      </c>
    </row>
    <row r="11" spans="1:16" x14ac:dyDescent="0.3">
      <c r="B11" t="str" cm="1">
        <f t="array" ref="B11:B16">IF(ISNUMBER(SEARCH($B$2, Table14[Machines])), "Test")</f>
        <v>Test</v>
      </c>
      <c r="C11" cm="1">
        <f t="array" ref="C11:C16">SEARCH($B$2, Table14[Machines])</f>
        <v>1</v>
      </c>
      <c r="D11" cm="1">
        <f t="array" ref="D11:D14">ROW(1:4)</f>
        <v>1</v>
      </c>
      <c r="E11" cm="1">
        <f t="array" ref="E11:E16">SEARCH($B$2, Table14[Machines])</f>
        <v>1</v>
      </c>
      <c r="L11" s="14" t="b" cm="1">
        <f t="array" ref="L11:L16">IF(ISNUMBER(SEARCH(B2, Table14[Machines])), _xlfn.IFS(C2&gt;INDEX(Table14[],ROW(Table14[Machines])-1, 4), TRUE, D2&lt;INDEX(Table14[], ROW(Table14[Machines])-1, 3), TRUE, TRUE, FALSE), "not same machine")</f>
        <v>0</v>
      </c>
      <c r="O11" t="str">
        <v>not same machine</v>
      </c>
    </row>
    <row r="12" spans="1:16" x14ac:dyDescent="0.3">
      <c r="B12" t="b">
        <v>0</v>
      </c>
      <c r="C12" t="e">
        <v>#VALUE!</v>
      </c>
      <c r="D12">
        <v>2</v>
      </c>
      <c r="E12" t="e">
        <v>#VALUE!</v>
      </c>
      <c r="J12" t="s">
        <v>17</v>
      </c>
      <c r="L12" s="13" t="str">
        <v>not same machine</v>
      </c>
      <c r="O12" t="str">
        <v>same machine</v>
      </c>
    </row>
    <row r="13" spans="1:16" x14ac:dyDescent="0.3">
      <c r="B13" t="b">
        <v>0</v>
      </c>
      <c r="C13" t="e">
        <v>#VALUE!</v>
      </c>
      <c r="D13">
        <v>3</v>
      </c>
      <c r="E13" t="e">
        <v>#VALUE!</v>
      </c>
      <c r="J13">
        <v>1</v>
      </c>
      <c r="L13" s="13" t="str">
        <v>not same machine</v>
      </c>
    </row>
    <row r="14" spans="1:16" x14ac:dyDescent="0.3">
      <c r="B14" t="str">
        <v>Test</v>
      </c>
      <c r="C14">
        <v>1</v>
      </c>
      <c r="D14">
        <v>4</v>
      </c>
      <c r="E14">
        <v>1</v>
      </c>
      <c r="J14" t="s">
        <v>18</v>
      </c>
      <c r="L14" s="13" t="b">
        <v>1</v>
      </c>
    </row>
    <row r="15" spans="1:16" x14ac:dyDescent="0.3">
      <c r="B15" t="b">
        <v>0</v>
      </c>
      <c r="C15" t="e">
        <v>#VALUE!</v>
      </c>
      <c r="E15" t="e">
        <v>#VALUE!</v>
      </c>
      <c r="J15">
        <f>SUM(J12:J14)</f>
        <v>1</v>
      </c>
      <c r="L15" s="13" t="str">
        <v>not same machine</v>
      </c>
    </row>
    <row r="16" spans="1:16" x14ac:dyDescent="0.3">
      <c r="B16" t="str">
        <v>Test</v>
      </c>
      <c r="C16">
        <v>1</v>
      </c>
      <c r="E16">
        <v>1</v>
      </c>
      <c r="L16" s="13" t="b">
        <v>1</v>
      </c>
    </row>
    <row r="18" spans="2:17" x14ac:dyDescent="0.3">
      <c r="B18" cm="1">
        <f t="array" ref="B18:B23">IF(ISNUMBER(SEARCH("Machine 1", Table14[Machines])), ROW(Table14[Machines]))</f>
        <v>2</v>
      </c>
      <c r="C18" s="11" cm="1">
        <f t="array" ref="C18:C23">INDEX(Table14[[Machines]:[End]], IF(ISNUMBER(SEARCH("Machine 1", Table14[Machines])), ROW(Table14[Machines])), 2)</f>
        <v>40544</v>
      </c>
      <c r="D18" cm="1">
        <f t="array" ref="D18:D23">IF(ISNUMBER(SEARCH("Machine 1", Table14[Machines])), ROW(Table14[Machines]))</f>
        <v>2</v>
      </c>
      <c r="E18" t="e" cm="1">
        <f t="array" aca="1" ref="E18:E23" ca="1">IF(ISNUMBER(SEARCH("Machine 1",Table14[Machines])), INDIRECT("A"&amp;ROW(Table14[Machines])))</f>
        <v>#VALUE!</v>
      </c>
      <c r="H18" cm="1">
        <f t="array" ref="H18:H23">ROW(Table14[Machines])</f>
        <v>2</v>
      </c>
      <c r="I18" t="e" cm="1">
        <f t="array" aca="1" ref="I18:I23" ca="1">INDIRECT("A"&amp;Table14[ID])</f>
        <v>#VALUE!</v>
      </c>
      <c r="K18" s="12" cm="1">
        <f t="array" ref="K18:K23">IF(ISNUMBER(SEARCH("Machine 1",Table14[Machines])), INDEX(Table14[],ROW(Table14[Machines])-1, 3))</f>
        <v>40544</v>
      </c>
      <c r="L18" s="14" t="b" cm="1">
        <f t="array" ref="L18:L23">IF(ISNUMBER(SEARCH("Machine 1",Table14[Machines])), OR($C$2&gt;INDEX(Table14[],ROW(Table14[Machines])-1, 4), $D$2&lt;INDEX(Table14[], ROW(Table14[Machines])-1, 3)))</f>
        <v>1</v>
      </c>
      <c r="M18" t="b" cm="1">
        <f t="array" ref="M18:M23">C2&gt;INDEX(Table14[],ROW(Table14[Machines])-1, 4)</f>
        <v>0</v>
      </c>
      <c r="N18" s="11" t="b" cm="1">
        <f t="array" ref="N18:N23">D2&lt;INDEX(Table14[], ROW(Table14[Machines])-1, 3)</f>
        <v>0</v>
      </c>
      <c r="O18" t="b">
        <f>OR(FALSE, FALSE)</f>
        <v>0</v>
      </c>
      <c r="Q18" t="b">
        <f>IF(TRUE, OR(FALSE, FALSE))</f>
        <v>0</v>
      </c>
    </row>
    <row r="19" spans="2:17" x14ac:dyDescent="0.3">
      <c r="B19" t="b">
        <v>0</v>
      </c>
      <c r="C19" s="11">
        <v>40544</v>
      </c>
      <c r="D19" t="b">
        <v>0</v>
      </c>
      <c r="E19" t="b">
        <f ca="1"/>
        <v>0</v>
      </c>
      <c r="H19">
        <v>3</v>
      </c>
      <c r="I19" t="e">
        <f ca="1"/>
        <v>#VALUE!</v>
      </c>
      <c r="K19" s="12" t="b">
        <v>0</v>
      </c>
      <c r="L19" s="13" t="b">
        <v>0</v>
      </c>
      <c r="M19" t="b">
        <v>0</v>
      </c>
      <c r="N19" s="11" t="b">
        <v>0</v>
      </c>
    </row>
    <row r="20" spans="2:17" x14ac:dyDescent="0.3">
      <c r="B20" t="b">
        <v>0</v>
      </c>
      <c r="C20" s="11">
        <v>40544</v>
      </c>
      <c r="D20" t="b">
        <v>0</v>
      </c>
      <c r="E20" t="b">
        <f ca="1"/>
        <v>0</v>
      </c>
      <c r="H20">
        <v>4</v>
      </c>
      <c r="I20" t="e">
        <f ca="1"/>
        <v>#VALUE!</v>
      </c>
      <c r="K20" s="12" t="b">
        <v>0</v>
      </c>
      <c r="L20" s="13" t="b">
        <v>0</v>
      </c>
      <c r="M20" t="b">
        <v>0</v>
      </c>
      <c r="N20" s="11" t="b">
        <v>0</v>
      </c>
    </row>
    <row r="21" spans="2:17" x14ac:dyDescent="0.3">
      <c r="B21">
        <v>5</v>
      </c>
      <c r="C21" s="11">
        <v>40562</v>
      </c>
      <c r="D21">
        <v>5</v>
      </c>
      <c r="E21" t="e">
        <f ca="1"/>
        <v>#VALUE!</v>
      </c>
      <c r="H21">
        <v>5</v>
      </c>
      <c r="I21" t="e">
        <f ca="1"/>
        <v>#VALUE!</v>
      </c>
      <c r="K21" s="12">
        <v>40567</v>
      </c>
      <c r="L21" s="13" t="b">
        <v>1</v>
      </c>
      <c r="M21" t="b">
        <v>0</v>
      </c>
      <c r="N21" s="11" t="b">
        <v>1</v>
      </c>
    </row>
    <row r="22" spans="2:17" x14ac:dyDescent="0.3">
      <c r="B22" t="b">
        <v>0</v>
      </c>
      <c r="C22" s="11">
        <v>40544</v>
      </c>
      <c r="D22" t="b">
        <v>0</v>
      </c>
      <c r="E22" t="b">
        <f ca="1"/>
        <v>0</v>
      </c>
      <c r="H22">
        <v>6</v>
      </c>
      <c r="I22" t="e">
        <f ca="1"/>
        <v>#VALUE!</v>
      </c>
      <c r="K22" s="12" t="b">
        <v>0</v>
      </c>
      <c r="L22" s="13" t="b">
        <v>0</v>
      </c>
      <c r="M22" t="b">
        <v>0</v>
      </c>
      <c r="N22" s="11" t="b">
        <v>0</v>
      </c>
    </row>
    <row r="23" spans="2:17" x14ac:dyDescent="0.3">
      <c r="B23">
        <v>7</v>
      </c>
      <c r="C23" s="11" t="e">
        <v>#REF!</v>
      </c>
      <c r="D23">
        <v>7</v>
      </c>
      <c r="E23" t="e">
        <f ca="1"/>
        <v>#VALUE!</v>
      </c>
      <c r="H23">
        <v>7</v>
      </c>
      <c r="I23" t="e">
        <f ca="1"/>
        <v>#VALUE!</v>
      </c>
      <c r="K23" s="12">
        <v>40535</v>
      </c>
      <c r="L23" s="13" t="b">
        <v>1</v>
      </c>
      <c r="M23" t="b">
        <v>1</v>
      </c>
      <c r="N23" s="11" t="b">
        <v>0</v>
      </c>
    </row>
    <row r="25" spans="2:17" x14ac:dyDescent="0.3">
      <c r="B25" cm="1">
        <f t="array" ref="B25">COUNT(IF(ISNUMBER(SEARCH("Machine 1", Table14[Machines])), ROW(Table14[Machines])))</f>
        <v>3</v>
      </c>
      <c r="L25" t="b" cm="1">
        <f t="array" ref="L25:L30">IF(ISNUMBER(SEARCH("Machine 1", Table14[Machines])), OR(C2 &gt; INDEX(Table14[], ROW(Table14[Machines])-1, 4), D2 &lt; INDEX(Table14[], ROW(Table14[Machines])-1, 3)), FALSE)</f>
        <v>1</v>
      </c>
    </row>
    <row r="26" spans="2:17" x14ac:dyDescent="0.3">
      <c r="L26" t="b">
        <v>0</v>
      </c>
    </row>
    <row r="27" spans="2:17" x14ac:dyDescent="0.3">
      <c r="L27" t="b">
        <v>0</v>
      </c>
    </row>
    <row r="28" spans="2:17" x14ac:dyDescent="0.3">
      <c r="B28" t="s">
        <v>24</v>
      </c>
      <c r="C28" t="e" cm="1">
        <f t="array" ref="C28:C30">NOT(SEARCH("a", B28:B30))</f>
        <v>#VALUE!</v>
      </c>
      <c r="E28" t="b">
        <f>NOT(0)</f>
        <v>1</v>
      </c>
      <c r="L28" t="b">
        <v>1</v>
      </c>
    </row>
    <row r="29" spans="2:17" x14ac:dyDescent="0.3">
      <c r="B29" t="s">
        <v>23</v>
      </c>
      <c r="C29" t="b">
        <v>0</v>
      </c>
      <c r="L29" t="b">
        <v>0</v>
      </c>
    </row>
    <row r="30" spans="2:17" x14ac:dyDescent="0.3">
      <c r="B30" t="s">
        <v>25</v>
      </c>
      <c r="C30" t="e">
        <v>#VALUE!</v>
      </c>
      <c r="L30" t="b">
        <v>1</v>
      </c>
    </row>
    <row r="32" spans="2:17" x14ac:dyDescent="0.3">
      <c r="L32" t="s">
        <v>15</v>
      </c>
    </row>
    <row r="34" spans="2:6" x14ac:dyDescent="0.3">
      <c r="B34">
        <v>1</v>
      </c>
      <c r="C34" t="s">
        <v>29</v>
      </c>
      <c r="D34" t="s">
        <v>26</v>
      </c>
      <c r="E34" t="b" cm="1">
        <f t="array" ref="E34:E38">IF(ISERR(SEARCH(D34,D34:D38)), INDEX(B34:D38, ROW()-34, 2))</f>
        <v>0</v>
      </c>
    </row>
    <row r="35" spans="2:6" x14ac:dyDescent="0.3">
      <c r="B35">
        <v>2</v>
      </c>
      <c r="C35" t="s">
        <v>30</v>
      </c>
      <c r="D35">
        <v>135</v>
      </c>
      <c r="E35" t="str">
        <v>MACHINE 2</v>
      </c>
      <c r="F35">
        <f>INDEX(B34:D36, 2, 1)</f>
        <v>2</v>
      </c>
    </row>
    <row r="36" spans="2:6" x14ac:dyDescent="0.3">
      <c r="B36">
        <v>3</v>
      </c>
      <c r="C36" t="s">
        <v>31</v>
      </c>
      <c r="D36" t="s">
        <v>27</v>
      </c>
      <c r="E36" t="str">
        <v>MACHINE 3</v>
      </c>
    </row>
    <row r="37" spans="2:6" x14ac:dyDescent="0.3">
      <c r="B37">
        <v>4</v>
      </c>
      <c r="C37" t="s">
        <v>30</v>
      </c>
      <c r="D37" t="s">
        <v>27</v>
      </c>
      <c r="E37" t="str">
        <v>MACHINE 2</v>
      </c>
    </row>
    <row r="38" spans="2:6" x14ac:dyDescent="0.3">
      <c r="B38">
        <v>5</v>
      </c>
      <c r="C38" t="s">
        <v>31</v>
      </c>
      <c r="D38" t="s">
        <v>32</v>
      </c>
      <c r="E38" t="str">
        <v>MACHINE 3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Answer</vt:lpstr>
      <vt:lpstr>Draft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Tigran Badalyan</cp:lastModifiedBy>
  <dcterms:created xsi:type="dcterms:W3CDTF">2011-03-09T01:32:44Z</dcterms:created>
  <dcterms:modified xsi:type="dcterms:W3CDTF">2024-03-25T13:13:47Z</dcterms:modified>
</cp:coreProperties>
</file>