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4"/>
  </bookViews>
  <sheets>
    <sheet name="Home" sheetId="4" r:id="rId1"/>
    <sheet name="Emp Info" sheetId="5" r:id="rId2"/>
    <sheet name="data" sheetId="1" r:id="rId3"/>
    <sheet name="pivots" sheetId="2" r:id="rId4"/>
    <sheet name="D-B" sheetId="3" r:id="rId5"/>
    <sheet name="Insights" sheetId="6" r:id="rId6"/>
  </sheets>
  <definedNames>
    <definedName name="_xlnm._FilterDatabase" localSheetId="2" hidden="1">data!$A$1:$P$312</definedName>
    <definedName name="Slicer_AgeGroup">#N/A</definedName>
    <definedName name="Slicer_Department">#N/A</definedName>
    <definedName name="Slicer_EmploymentStatus">#N/A</definedName>
    <definedName name="Slicer_Gender">#N/A</definedName>
    <definedName name="Slicer_HiringYear">#N/A</definedName>
    <definedName name="Slicer_PerformanceScore">#N/A</definedName>
    <definedName name="Slicer_Position">#N/A</definedName>
    <definedName name="Slicer_RecruitmentSource">#N/A</definedName>
    <definedName name="Slicer_State">#N/A</definedName>
  </definedNames>
  <calcPr calcId="144525"/>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9" i="5" l="1"/>
  <c r="E18" i="5"/>
  <c r="E17" i="5"/>
  <c r="E16" i="5"/>
  <c r="E15" i="5"/>
  <c r="E14" i="5"/>
  <c r="E13" i="5"/>
  <c r="E12" i="5"/>
  <c r="E11" i="5"/>
  <c r="E10" i="5"/>
  <c r="E9" i="5"/>
  <c r="E8" i="5"/>
  <c r="E7" i="5"/>
  <c r="E6" i="5"/>
  <c r="E5" i="5"/>
  <c r="M28" i="2"/>
  <c r="M30" i="2" s="1"/>
  <c r="M27" i="2"/>
  <c r="M31" i="2" s="1"/>
  <c r="F40" i="3"/>
  <c r="F44" i="3"/>
  <c r="AJ36" i="3" l="1"/>
  <c r="AJ32" i="3" l="1"/>
</calcChain>
</file>

<file path=xl/sharedStrings.xml><?xml version="1.0" encoding="utf-8"?>
<sst xmlns="http://schemas.openxmlformats.org/spreadsheetml/2006/main" count="3939" uniqueCount="456">
  <si>
    <t>EmployeeID</t>
  </si>
  <si>
    <t>EmployeeName</t>
  </si>
  <si>
    <t>Salary</t>
  </si>
  <si>
    <t>Position</t>
  </si>
  <si>
    <t>State</t>
  </si>
  <si>
    <t>Gender</t>
  </si>
  <si>
    <t>MaritalStatus</t>
  </si>
  <si>
    <t>EmploymentStatus</t>
  </si>
  <si>
    <t>Department</t>
  </si>
  <si>
    <t>RecruitmentSource</t>
  </si>
  <si>
    <t>PerformanceScore</t>
  </si>
  <si>
    <t>EngagementSurvey</t>
  </si>
  <si>
    <t>EmployeeSatisfaction</t>
  </si>
  <si>
    <t>John Smith</t>
  </si>
  <si>
    <t>Production Technician I</t>
  </si>
  <si>
    <t>MA</t>
  </si>
  <si>
    <t xml:space="preserve">M </t>
  </si>
  <si>
    <t>Single</t>
  </si>
  <si>
    <t>NULL</t>
  </si>
  <si>
    <t>Active</t>
  </si>
  <si>
    <t xml:space="preserve">Production       </t>
  </si>
  <si>
    <t>LinkedIn</t>
  </si>
  <si>
    <t>Exceeds</t>
  </si>
  <si>
    <t>Sarah Johnson</t>
  </si>
  <si>
    <t>Sr. DBA</t>
  </si>
  <si>
    <t>Married</t>
  </si>
  <si>
    <t>Voluntarily Terminated</t>
  </si>
  <si>
    <t>IT/IS</t>
  </si>
  <si>
    <t>Indeed</t>
  </si>
  <si>
    <t>Fully Meets</t>
  </si>
  <si>
    <t>Michael Williams</t>
  </si>
  <si>
    <t>Production Technician II</t>
  </si>
  <si>
    <t>F</t>
  </si>
  <si>
    <t>Emily Brown</t>
  </si>
  <si>
    <t>David Jones</t>
  </si>
  <si>
    <t>Divorced</t>
  </si>
  <si>
    <t>Google Search</t>
  </si>
  <si>
    <t>Jessica Davis</t>
  </si>
  <si>
    <t>Christopher Miller</t>
  </si>
  <si>
    <t>Software Engineer</t>
  </si>
  <si>
    <t>Engineering</t>
  </si>
  <si>
    <t>Ashley Wilson</t>
  </si>
  <si>
    <t>Widowed</t>
  </si>
  <si>
    <t>Employee Referral</t>
  </si>
  <si>
    <t>Matthew Anderson</t>
  </si>
  <si>
    <t>Diversity Job Fair</t>
  </si>
  <si>
    <t>Samantha Taylor</t>
  </si>
  <si>
    <t>IT Support</t>
  </si>
  <si>
    <t>Daniel Martinez</t>
  </si>
  <si>
    <t>Lauren Thomas</t>
  </si>
  <si>
    <t>Andrew Jackson</t>
  </si>
  <si>
    <t>Data Analyst</t>
  </si>
  <si>
    <t>TX</t>
  </si>
  <si>
    <t>Elizabeth Thompson</t>
  </si>
  <si>
    <t>Ryan Lee</t>
  </si>
  <si>
    <t>On-line Web application</t>
  </si>
  <si>
    <t>Olivia Davis</t>
  </si>
  <si>
    <t>Terminated for Cause</t>
  </si>
  <si>
    <t>James Taylor</t>
  </si>
  <si>
    <t>Amanda White</t>
  </si>
  <si>
    <t>Joshua Anderson</t>
  </si>
  <si>
    <t>Database Administrator</t>
  </si>
  <si>
    <t>Stephanie Martinez</t>
  </si>
  <si>
    <t>Robert Davis</t>
  </si>
  <si>
    <t>Megan Thompson</t>
  </si>
  <si>
    <t>William Johnson</t>
  </si>
  <si>
    <t>Emily Wilson</t>
  </si>
  <si>
    <t>CareerBuilder</t>
  </si>
  <si>
    <t>Needs Improvement</t>
  </si>
  <si>
    <t>Benjamin Clark</t>
  </si>
  <si>
    <t>Nicole Lewis</t>
  </si>
  <si>
    <t>Enterprise Architect</t>
  </si>
  <si>
    <t>CT</t>
  </si>
  <si>
    <t>Joseph Miller</t>
  </si>
  <si>
    <t>Sr. Accountant</t>
  </si>
  <si>
    <t>Admin Offices</t>
  </si>
  <si>
    <t>Kimberly Anderson</t>
  </si>
  <si>
    <t>Production Manager</t>
  </si>
  <si>
    <t>David Wilson</t>
  </si>
  <si>
    <t>Michelle Moore</t>
  </si>
  <si>
    <t>Accountant I</t>
  </si>
  <si>
    <t>Daniel Harris</t>
  </si>
  <si>
    <t>Tiffany Robinson</t>
  </si>
  <si>
    <t>Separated</t>
  </si>
  <si>
    <t>Christopher Wilson</t>
  </si>
  <si>
    <t>Area Sales Manager</t>
  </si>
  <si>
    <t>VA</t>
  </si>
  <si>
    <t>Sales</t>
  </si>
  <si>
    <t>Rachel Martinez</t>
  </si>
  <si>
    <t>Nicholas Walker</t>
  </si>
  <si>
    <t>Danielle Turner</t>
  </si>
  <si>
    <t>Software Engineering Manager</t>
  </si>
  <si>
    <t>Matthew Evans</t>
  </si>
  <si>
    <t>Christina Allen</t>
  </si>
  <si>
    <t>Andrew Davis</t>
  </si>
  <si>
    <t>Heather King</t>
  </si>
  <si>
    <t>Jonathan Thomas</t>
  </si>
  <si>
    <t>VT</t>
  </si>
  <si>
    <t>Amy Green</t>
  </si>
  <si>
    <t>Anthony Garcia</t>
  </si>
  <si>
    <t>BI Director</t>
  </si>
  <si>
    <t>Brittany Baker</t>
  </si>
  <si>
    <t>Jason Mitchell</t>
  </si>
  <si>
    <t>Rebecca Hernandez</t>
  </si>
  <si>
    <t>Justin Lewis</t>
  </si>
  <si>
    <t>Vanessa Hall</t>
  </si>
  <si>
    <t>Brian Thompson</t>
  </si>
  <si>
    <t>Chelsea Hill</t>
  </si>
  <si>
    <t>Brandon Young</t>
  </si>
  <si>
    <t>Amber Foster</t>
  </si>
  <si>
    <t>Timothy Harris</t>
  </si>
  <si>
    <t>Katie Wright</t>
  </si>
  <si>
    <t>Kevin Scott</t>
  </si>
  <si>
    <t>Laura Carter</t>
  </si>
  <si>
    <t>Director of Operations</t>
  </si>
  <si>
    <t>Thomas Rodriguez</t>
  </si>
  <si>
    <t>Anna Reed</t>
  </si>
  <si>
    <t>Zachary Sanchez</t>
  </si>
  <si>
    <t>Jennifer Hughes</t>
  </si>
  <si>
    <t>Sr. Network Engineer</t>
  </si>
  <si>
    <t>Alexander Murphy</t>
  </si>
  <si>
    <t>Sales Manager</t>
  </si>
  <si>
    <t>Erica Simmons</t>
  </si>
  <si>
    <t>Jacob Murphy</t>
  </si>
  <si>
    <t>Melissa Edwards</t>
  </si>
  <si>
    <t>Samuel Wright</t>
  </si>
  <si>
    <t>Maria Phillips</t>
  </si>
  <si>
    <t>Tyler Davis</t>
  </si>
  <si>
    <t>Lindsey Russell</t>
  </si>
  <si>
    <t>AL</t>
  </si>
  <si>
    <t>PIP</t>
  </si>
  <si>
    <t>Nicholas Green</t>
  </si>
  <si>
    <t>Kayla Coleman</t>
  </si>
  <si>
    <t>Eric Mitchell</t>
  </si>
  <si>
    <t>BI Developer</t>
  </si>
  <si>
    <t>Shannon Bailey</t>
  </si>
  <si>
    <t>Patrick Lopez</t>
  </si>
  <si>
    <t>WA</t>
  </si>
  <si>
    <t>Website</t>
  </si>
  <si>
    <t>Catherine Morris</t>
  </si>
  <si>
    <t>Benjamin Turner</t>
  </si>
  <si>
    <t>Holly Jenkins</t>
  </si>
  <si>
    <t>Daniel Bell</t>
  </si>
  <si>
    <t>IT Manager - Support</t>
  </si>
  <si>
    <t>Stephanie Price</t>
  </si>
  <si>
    <t>CA</t>
  </si>
  <si>
    <t>Matthew Walker</t>
  </si>
  <si>
    <t>Brittany Cox</t>
  </si>
  <si>
    <t>Anthony Hall</t>
  </si>
  <si>
    <t>Victoria Turner</t>
  </si>
  <si>
    <t>Courtney Adams</t>
  </si>
  <si>
    <t>Justin Allen</t>
  </si>
  <si>
    <t>Allison Ward</t>
  </si>
  <si>
    <t>Andrew Scott</t>
  </si>
  <si>
    <t>Rachel Russell</t>
  </si>
  <si>
    <t>Jonathan Turner</t>
  </si>
  <si>
    <t>Erin Martinez</t>
  </si>
  <si>
    <t>Robert Roberts</t>
  </si>
  <si>
    <t>Megan Phillips</t>
  </si>
  <si>
    <t>Network Engineer</t>
  </si>
  <si>
    <t>Joshua Rodriguez</t>
  </si>
  <si>
    <t>Kimberly James</t>
  </si>
  <si>
    <t>William Harris</t>
  </si>
  <si>
    <t>Morgan Bennett</t>
  </si>
  <si>
    <t>David Hernandez</t>
  </si>
  <si>
    <t>IT Director</t>
  </si>
  <si>
    <t>Amber Patterson</t>
  </si>
  <si>
    <t>Other</t>
  </si>
  <si>
    <t>Michael Young</t>
  </si>
  <si>
    <t>Megan Mitchell</t>
  </si>
  <si>
    <t>Brian Clark</t>
  </si>
  <si>
    <t>Emily Adams</t>
  </si>
  <si>
    <t>Christopher Martinez</t>
  </si>
  <si>
    <t>Jessica Foster</t>
  </si>
  <si>
    <t>Ryan Turner</t>
  </si>
  <si>
    <t>OH</t>
  </si>
  <si>
    <t>Danielle Collins</t>
  </si>
  <si>
    <t>Benjamin Campbell</t>
  </si>
  <si>
    <t>Samantha Griffin</t>
  </si>
  <si>
    <t>IN</t>
  </si>
  <si>
    <t>Joseph Nelson</t>
  </si>
  <si>
    <t>Ashley Simmons</t>
  </si>
  <si>
    <t>Nicholas Richardson</t>
  </si>
  <si>
    <t>Jennifer Parker</t>
  </si>
  <si>
    <t>John Thompson</t>
  </si>
  <si>
    <t>Laura Wright</t>
  </si>
  <si>
    <t>Zachary Reed</t>
  </si>
  <si>
    <t>Amanda Morris</t>
  </si>
  <si>
    <t>William Carter</t>
  </si>
  <si>
    <t>Emily Lewis</t>
  </si>
  <si>
    <t>James Evans</t>
  </si>
  <si>
    <t>Brittany Davis</t>
  </si>
  <si>
    <t>Daniel Hernandez</t>
  </si>
  <si>
    <t>Amanda Hayes</t>
  </si>
  <si>
    <t>TN</t>
  </si>
  <si>
    <t>Matthew Reed</t>
  </si>
  <si>
    <t>Erica Bell</t>
  </si>
  <si>
    <t>Christopher Scott</t>
  </si>
  <si>
    <t>Sarah Hill</t>
  </si>
  <si>
    <t>David Parker</t>
  </si>
  <si>
    <t>Christina Russell</t>
  </si>
  <si>
    <t>Michael Phillips</t>
  </si>
  <si>
    <t>NH</t>
  </si>
  <si>
    <t>Lauren King</t>
  </si>
  <si>
    <t>Joshua Lewis</t>
  </si>
  <si>
    <t>Stephanie Wilson</t>
  </si>
  <si>
    <t>Director of Sales</t>
  </si>
  <si>
    <t>RI</t>
  </si>
  <si>
    <t>Jason Garcia</t>
  </si>
  <si>
    <t>Administrative Assistant</t>
  </si>
  <si>
    <t>Rebecca Green</t>
  </si>
  <si>
    <t>Andrew Taylor</t>
  </si>
  <si>
    <t>Jessica Wright</t>
  </si>
  <si>
    <t>Robert Lopez</t>
  </si>
  <si>
    <t>Melissa Bennett</t>
  </si>
  <si>
    <t>William Adams</t>
  </si>
  <si>
    <t>Samantha Morris</t>
  </si>
  <si>
    <t>Benjamin Young</t>
  </si>
  <si>
    <t>Elizabeth Campbell</t>
  </si>
  <si>
    <t>Jacob Richardson</t>
  </si>
  <si>
    <t>Ashley Jenkins</t>
  </si>
  <si>
    <t>Alexander Martin</t>
  </si>
  <si>
    <t>Nicole Patterson</t>
  </si>
  <si>
    <t>Kevin Turner</t>
  </si>
  <si>
    <t>Lindsey Collins</t>
  </si>
  <si>
    <t>PA</t>
  </si>
  <si>
    <t>Michael Thompson</t>
  </si>
  <si>
    <t>Amanda Simmons</t>
  </si>
  <si>
    <t>CO</t>
  </si>
  <si>
    <t>Christopher Smith</t>
  </si>
  <si>
    <t>President &amp; CEO</t>
  </si>
  <si>
    <t>Executive Office</t>
  </si>
  <si>
    <t>Calvin Brooks</t>
  </si>
  <si>
    <t>Emily Watson</t>
  </si>
  <si>
    <t>Owen Stewart</t>
  </si>
  <si>
    <t>Lily Anderson</t>
  </si>
  <si>
    <t>Gabriel Murphy</t>
  </si>
  <si>
    <t>NY</t>
  </si>
  <si>
    <t>Sophia Mitchell</t>
  </si>
  <si>
    <t>Elijah Campbell</t>
  </si>
  <si>
    <t>Ava Bennett</t>
  </si>
  <si>
    <t>Julian Sanchez</t>
  </si>
  <si>
    <t>Grace Roberts</t>
  </si>
  <si>
    <t>Isaac Foster</t>
  </si>
  <si>
    <t>Olivia Henderson</t>
  </si>
  <si>
    <t>Senior BI Developer</t>
  </si>
  <si>
    <t>Mason Clarke</t>
  </si>
  <si>
    <t>Chloe Lewis</t>
  </si>
  <si>
    <t>Shared Services Manager</t>
  </si>
  <si>
    <t>Samuel Rivera</t>
  </si>
  <si>
    <t>Harper Price</t>
  </si>
  <si>
    <t>UT</t>
  </si>
  <si>
    <t>Ethan Adams</t>
  </si>
  <si>
    <t>Amelia Bryant</t>
  </si>
  <si>
    <t>Benjamin Carter</t>
  </si>
  <si>
    <t>Scarlett Hughes</t>
  </si>
  <si>
    <t>Liam Turner</t>
  </si>
  <si>
    <t>Abigail Reed</t>
  </si>
  <si>
    <t>Caleb Morgan</t>
  </si>
  <si>
    <t>Sofia Wright</t>
  </si>
  <si>
    <t>Henry Gonzalez</t>
  </si>
  <si>
    <t>Victoria Parker</t>
  </si>
  <si>
    <t>Alexander Jenkins</t>
  </si>
  <si>
    <t>Lucy Bell</t>
  </si>
  <si>
    <t>Daniel Ramirez</t>
  </si>
  <si>
    <t>Stella Nelson</t>
  </si>
  <si>
    <t>Jackson Cox</t>
  </si>
  <si>
    <t>Isabella Simmons</t>
  </si>
  <si>
    <t>Noah Ward</t>
  </si>
  <si>
    <t>Riley Rodriguez</t>
  </si>
  <si>
    <t>Aiden Gray</t>
  </si>
  <si>
    <t>Aurora Hayes</t>
  </si>
  <si>
    <t>Carter Richardson</t>
  </si>
  <si>
    <t>Penelope Evans</t>
  </si>
  <si>
    <t>Logan Taylor</t>
  </si>
  <si>
    <t>Harper Morris</t>
  </si>
  <si>
    <t>IT Manager - Infra</t>
  </si>
  <si>
    <t>Matthew Green</t>
  </si>
  <si>
    <t>Zoey Baker</t>
  </si>
  <si>
    <t>David Phillips</t>
  </si>
  <si>
    <t>Mila Butler</t>
  </si>
  <si>
    <t>Joseph King</t>
  </si>
  <si>
    <t>Avery Coleman</t>
  </si>
  <si>
    <t>Sebastian Smith</t>
  </si>
  <si>
    <t>Eleanor White</t>
  </si>
  <si>
    <t>Leo Turner</t>
  </si>
  <si>
    <t>Addison Adams</t>
  </si>
  <si>
    <t>Andrew Martin</t>
  </si>
  <si>
    <t>Brooklyn Peterson</t>
  </si>
  <si>
    <t>GA</t>
  </si>
  <si>
    <t>Nathan Clark</t>
  </si>
  <si>
    <t>Leah Morris</t>
  </si>
  <si>
    <t>Jack Hill</t>
  </si>
  <si>
    <t>Grace Ross</t>
  </si>
  <si>
    <t>Ryan Mitchell</t>
  </si>
  <si>
    <t>FL</t>
  </si>
  <si>
    <t>Madison Collins</t>
  </si>
  <si>
    <t>Gabriel Thompson</t>
  </si>
  <si>
    <t>Emily Cooper</t>
  </si>
  <si>
    <t>NC</t>
  </si>
  <si>
    <t>Dylan Martinez</t>
  </si>
  <si>
    <t>Hazel Watson</t>
  </si>
  <si>
    <t>Zachary Stewart</t>
  </si>
  <si>
    <t>Audrey Anderson</t>
  </si>
  <si>
    <t>William Murphy</t>
  </si>
  <si>
    <t>Scarlett Mitchell</t>
  </si>
  <si>
    <t>Samuel Campbell</t>
  </si>
  <si>
    <t>Lila Bennett</t>
  </si>
  <si>
    <t>Oliver Sanchez</t>
  </si>
  <si>
    <t>Victoria Roberts</t>
  </si>
  <si>
    <t>Daniel Foster</t>
  </si>
  <si>
    <t>Stella Henderson</t>
  </si>
  <si>
    <t>James Clarke</t>
  </si>
  <si>
    <t>KY</t>
  </si>
  <si>
    <t>Ava Lewis</t>
  </si>
  <si>
    <t>Ethan Rivera</t>
  </si>
  <si>
    <t>Sophia Price</t>
  </si>
  <si>
    <t>Elijah Adams</t>
  </si>
  <si>
    <t>Lily Bryant</t>
  </si>
  <si>
    <t>Gabriel Carter</t>
  </si>
  <si>
    <t>Chloe Hughes</t>
  </si>
  <si>
    <t>ID</t>
  </si>
  <si>
    <t>Owen Turner</t>
  </si>
  <si>
    <t>Grace Reed</t>
  </si>
  <si>
    <t>Isaac Morgan</t>
  </si>
  <si>
    <t>Olivia Wright</t>
  </si>
  <si>
    <t>Benjamin Gonzalez</t>
  </si>
  <si>
    <t>Harper Parker</t>
  </si>
  <si>
    <t>Mason Jenkins</t>
  </si>
  <si>
    <t>Amelia Bell</t>
  </si>
  <si>
    <t>Samuel Ramirez</t>
  </si>
  <si>
    <t>Principal Data Architect</t>
  </si>
  <si>
    <t>Ava Nelson</t>
  </si>
  <si>
    <t>Data Architect</t>
  </si>
  <si>
    <t>Julian Cox</t>
  </si>
  <si>
    <t>Emily Simmons</t>
  </si>
  <si>
    <t>Liam Ward</t>
  </si>
  <si>
    <t>IT Manager - DB</t>
  </si>
  <si>
    <t>Abigail Rodriguez</t>
  </si>
  <si>
    <t>Caleb Gray</t>
  </si>
  <si>
    <t>Sofia Hayes</t>
  </si>
  <si>
    <t>Henry Richardson</t>
  </si>
  <si>
    <t>Victoria Evans</t>
  </si>
  <si>
    <t>Alexander Green</t>
  </si>
  <si>
    <t xml:space="preserve">Data Analyst </t>
  </si>
  <si>
    <t>Lucy Baker</t>
  </si>
  <si>
    <t>Kwame Adu</t>
  </si>
  <si>
    <t>Abena Mensah</t>
  </si>
  <si>
    <t>Kofi Osei</t>
  </si>
  <si>
    <t>Akua Boateng</t>
  </si>
  <si>
    <t>Nana Acheampong</t>
  </si>
  <si>
    <t>Esi Amponsah</t>
  </si>
  <si>
    <t>Kwadwo Owusu</t>
  </si>
  <si>
    <t>Ama Gyasi</t>
  </si>
  <si>
    <t>Kojo Ansah</t>
  </si>
  <si>
    <t>Yaa Appiah</t>
  </si>
  <si>
    <t>Kwesi Mensah</t>
  </si>
  <si>
    <t>Afia Darko</t>
  </si>
  <si>
    <t>Kwabena Boateng</t>
  </si>
  <si>
    <t>Adwoa Agyemang</t>
  </si>
  <si>
    <t>Nii Tetteh</t>
  </si>
  <si>
    <t>Maa Anokye</t>
  </si>
  <si>
    <t>Kweku Asante</t>
  </si>
  <si>
    <t>NV</t>
  </si>
  <si>
    <t>Aba Obeng</t>
  </si>
  <si>
    <t>Kwaku Ofori</t>
  </si>
  <si>
    <t>Akosua Adu</t>
  </si>
  <si>
    <t>MT</t>
  </si>
  <si>
    <t>Kobby Osei</t>
  </si>
  <si>
    <t>Adwoa Asare</t>
  </si>
  <si>
    <t>Kojo Amoah</t>
  </si>
  <si>
    <t>Efia Yeboah</t>
  </si>
  <si>
    <t>Kwame Addo</t>
  </si>
  <si>
    <t>Akua Owusu</t>
  </si>
  <si>
    <t>Kwesi Acheampong</t>
  </si>
  <si>
    <t>Ama Mensah</t>
  </si>
  <si>
    <t>OR</t>
  </si>
  <si>
    <t>Nana Boateng</t>
  </si>
  <si>
    <t>Esi Amankwah</t>
  </si>
  <si>
    <t>Kofi Appiah</t>
  </si>
  <si>
    <t>Abena Adjei</t>
  </si>
  <si>
    <t>ND</t>
  </si>
  <si>
    <t>Kojo Ampofo</t>
  </si>
  <si>
    <t>Yaa Ansah</t>
  </si>
  <si>
    <t>Kwadwo Darko</t>
  </si>
  <si>
    <t>Akua Addo</t>
  </si>
  <si>
    <t>Kweku Agyemang</t>
  </si>
  <si>
    <t>Afia Mensah</t>
  </si>
  <si>
    <t>AZ</t>
  </si>
  <si>
    <t>Kwabena Osei</t>
  </si>
  <si>
    <t>Ama Gyamfi</t>
  </si>
  <si>
    <t>Nii Amponsah</t>
  </si>
  <si>
    <t>ME</t>
  </si>
  <si>
    <t>Adwoa Boateng</t>
  </si>
  <si>
    <t>Kobby Asamoah</t>
  </si>
  <si>
    <t>Akosua Badu</t>
  </si>
  <si>
    <t>Kwaku Nkrumah</t>
  </si>
  <si>
    <t>Aba Agyei</t>
  </si>
  <si>
    <t>Kwame Bonsu</t>
  </si>
  <si>
    <t>Kojo Anane</t>
  </si>
  <si>
    <t>Efia Owusu</t>
  </si>
  <si>
    <t>Kwesi Arthur</t>
  </si>
  <si>
    <t>Akua Anokye</t>
  </si>
  <si>
    <t>Kwabena Asamoah</t>
  </si>
  <si>
    <t>Ama Asante</t>
  </si>
  <si>
    <t>Kofi Mensah</t>
  </si>
  <si>
    <t>Abena Yeboah</t>
  </si>
  <si>
    <t>Nana Asare</t>
  </si>
  <si>
    <t>Yaa Yeboah</t>
  </si>
  <si>
    <t>Kojo Ofori</t>
  </si>
  <si>
    <t>CIO</t>
  </si>
  <si>
    <t>Esi Amoako</t>
  </si>
  <si>
    <t>Kweku Annan</t>
  </si>
  <si>
    <t>HiringYear</t>
  </si>
  <si>
    <t>2011</t>
  </si>
  <si>
    <t>2015</t>
  </si>
  <si>
    <t>2008</t>
  </si>
  <si>
    <t>2012</t>
  </si>
  <si>
    <t>2014</t>
  </si>
  <si>
    <t>2013</t>
  </si>
  <si>
    <t>2009</t>
  </si>
  <si>
    <t>2016</t>
  </si>
  <si>
    <t>2010</t>
  </si>
  <si>
    <t>2018</t>
  </si>
  <si>
    <t>2017</t>
  </si>
  <si>
    <t>2007</t>
  </si>
  <si>
    <t>2006</t>
  </si>
  <si>
    <t>TerminationYear</t>
  </si>
  <si>
    <t>AgeGroup</t>
  </si>
  <si>
    <t>Senior</t>
  </si>
  <si>
    <t>Junior</t>
  </si>
  <si>
    <t>Row Labels</t>
  </si>
  <si>
    <t>Grand Total</t>
  </si>
  <si>
    <t>Count of EmployeeID</t>
  </si>
  <si>
    <t>Average of EngagementSurvey</t>
  </si>
  <si>
    <t>Average of EmployeeSatisfaction</t>
  </si>
  <si>
    <t xml:space="preserve">   AVERAGE EMPLOYEE SATISFACTION</t>
  </si>
  <si>
    <r>
      <t xml:space="preserve"> </t>
    </r>
    <r>
      <rPr>
        <sz val="20"/>
        <color rgb="FFFF0000"/>
        <rFont val="Calibri"/>
        <family val="2"/>
        <scheme val="minor"/>
      </rPr>
      <t xml:space="preserve">  AVERAGE EMPLOYEE ENGAGEMENT</t>
    </r>
  </si>
  <si>
    <t>Production technicians share more number of employees</t>
  </si>
  <si>
    <t>Production department shares most propotion of employees</t>
  </si>
  <si>
    <t>Most employees share higher number of job satisfaction</t>
  </si>
  <si>
    <t>Senior Aged employees have higher number</t>
  </si>
  <si>
    <t>Female employees share higher gender ratio</t>
  </si>
  <si>
    <t>Highest recruiting was done in 2011</t>
  </si>
  <si>
    <t xml:space="preserve">Most employees performed satisfactory rating </t>
  </si>
  <si>
    <t>Highest recruting was done through indeed and linkedin</t>
  </si>
  <si>
    <t>MA have highest no of employees belonging</t>
  </si>
  <si>
    <t>Sum of Salary</t>
  </si>
  <si>
    <t>Production Dept shares higher amount of salary expenses</t>
  </si>
  <si>
    <t>TURNOVER :</t>
  </si>
  <si>
    <t>Retention :</t>
  </si>
  <si>
    <t>Active Employees</t>
  </si>
  <si>
    <t>Turnover</t>
  </si>
  <si>
    <t>Retention percent :</t>
  </si>
  <si>
    <t xml:space="preserve">T/O percent : </t>
  </si>
  <si>
    <t>Count of EmployeeName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</si>
</sst>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0"/>
      <color rgb="FFFF0000"/>
      <name val="Calibri"/>
      <family val="2"/>
      <scheme val="minor"/>
    </font>
    <font>
      <sz val="22"/>
      <color rgb="FF7030A0"/>
      <name val="Calibri"/>
      <family val="2"/>
      <scheme val="minor"/>
    </font>
    <font>
      <sz val="20"/>
      <color rgb="FF7030A0"/>
      <name val="Calibri"/>
      <family val="2"/>
      <scheme val="minor"/>
    </font>
    <font>
      <sz val="16"/>
      <color theme="1"/>
      <name val="Calibri"/>
      <family val="2"/>
      <scheme val="minor"/>
    </font>
    <font>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2" fontId="0" fillId="0" borderId="0" xfId="0" applyNumberFormat="1"/>
    <xf numFmtId="0" fontId="0" fillId="0" borderId="0" xfId="0"/>
    <xf numFmtId="14" fontId="0" fillId="0" borderId="0" xfId="0" applyNumberFormat="1"/>
    <xf numFmtId="0" fontId="0" fillId="0" borderId="10" xfId="0"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11" xfId="0" applyFont="1" applyFill="1" applyBorder="1" applyAlignment="1"/>
    <xf numFmtId="0" fontId="18" fillId="34" borderId="12" xfId="0" applyFont="1" applyFill="1" applyBorder="1" applyAlignment="1"/>
    <xf numFmtId="0" fontId="0" fillId="34" borderId="12" xfId="0" applyFill="1" applyBorder="1" applyAlignment="1"/>
    <xf numFmtId="0" fontId="0" fillId="34" borderId="13" xfId="0" applyFill="1" applyBorder="1" applyAlignment="1"/>
    <xf numFmtId="0" fontId="0" fillId="34" borderId="14" xfId="0" applyFill="1" applyBorder="1" applyAlignment="1"/>
    <xf numFmtId="0" fontId="0" fillId="34" borderId="15" xfId="0" applyFill="1" applyBorder="1" applyAlignment="1"/>
    <xf numFmtId="0" fontId="0" fillId="34" borderId="16" xfId="0" applyFill="1" applyBorder="1" applyAlignment="1"/>
    <xf numFmtId="0" fontId="0" fillId="34" borderId="12" xfId="0" applyFill="1" applyBorder="1"/>
    <xf numFmtId="0" fontId="0" fillId="34" borderId="13" xfId="0" applyFill="1" applyBorder="1"/>
    <xf numFmtId="0" fontId="0" fillId="34" borderId="14" xfId="0" applyFill="1" applyBorder="1"/>
    <xf numFmtId="0" fontId="0" fillId="34" borderId="15" xfId="0" applyFill="1" applyBorder="1"/>
    <xf numFmtId="0" fontId="0" fillId="34" borderId="16" xfId="0" applyFill="1" applyBorder="1"/>
    <xf numFmtId="0" fontId="19" fillId="34" borderId="11" xfId="0" applyFont="1" applyFill="1" applyBorder="1"/>
    <xf numFmtId="0" fontId="20" fillId="34" borderId="15" xfId="0" applyFont="1" applyFill="1" applyBorder="1" applyAlignment="1"/>
    <xf numFmtId="0" fontId="21" fillId="34" borderId="15" xfId="0" applyFont="1" applyFill="1" applyBorder="1"/>
    <xf numFmtId="0" fontId="0" fillId="0" borderId="0" xfId="0" applyAlignment="1">
      <alignment horizontal="right"/>
    </xf>
    <xf numFmtId="0" fontId="23" fillId="35" borderId="0" xfId="0" applyFont="1" applyFill="1" applyAlignment="1">
      <alignment horizontal="center"/>
    </xf>
    <xf numFmtId="0" fontId="22"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[hr--data01.xlsx]pivots!PivotTable13</c:name>
    <c:fmtId val="0"/>
  </c:pivotSource>
  <c:chart>
    <c:title>
      <c:tx>
        <c:rich>
          <a:bodyPr/>
          <a:lstStyle/>
          <a:p>
            <a:pPr>
              <a:defRPr/>
            </a:pPr>
            <a:r>
              <a:rPr lang="en-US" baseline="0"/>
              <a:t>Salary Expenses by Dept</a:t>
            </a:r>
            <a:endParaRPr lang="en-US"/>
          </a:p>
        </c:rich>
      </c:tx>
      <c:overlay val="0"/>
    </c:title>
    <c:autoTitleDeleted val="0"/>
    <c:pivotFmts>
      <c:pivotFmt>
        <c:idx val="0"/>
        <c:marker>
          <c:symbol val="none"/>
        </c:marker>
        <c:dLbl>
          <c:idx val="0"/>
          <c:numFmt formatCode="#,##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pivots!$D$75</c:f>
              <c:strCache>
                <c:ptCount val="1"/>
                <c:pt idx="0">
                  <c:v>Total</c:v>
                </c:pt>
              </c:strCache>
            </c:strRef>
          </c:tx>
          <c:invertIfNegative val="0"/>
          <c:dLbls>
            <c:numFmt formatCode="#,##0" sourceLinked="0"/>
            <c:spPr/>
            <c:txPr>
              <a:bodyPr/>
              <a:lstStyle/>
              <a:p>
                <a:pPr>
                  <a:defRPr/>
                </a:pPr>
                <a:endParaRPr lang="en-US"/>
              </a:p>
            </c:txPr>
            <c:showLegendKey val="0"/>
            <c:showVal val="1"/>
            <c:showCatName val="0"/>
            <c:showSerName val="0"/>
            <c:showPercent val="0"/>
            <c:showBubbleSize val="0"/>
            <c:showLeaderLines val="0"/>
          </c:dLbls>
          <c:cat>
            <c:strRef>
              <c:f>pivots!$C$76:$C$82</c:f>
              <c:strCache>
                <c:ptCount val="6"/>
                <c:pt idx="0">
                  <c:v>Admin Offices</c:v>
                </c:pt>
                <c:pt idx="1">
                  <c:v>Engineering</c:v>
                </c:pt>
                <c:pt idx="2">
                  <c:v>Executive Office</c:v>
                </c:pt>
                <c:pt idx="3">
                  <c:v>IT/IS</c:v>
                </c:pt>
                <c:pt idx="4">
                  <c:v>Production       </c:v>
                </c:pt>
                <c:pt idx="5">
                  <c:v>Sales</c:v>
                </c:pt>
              </c:strCache>
            </c:strRef>
          </c:cat>
          <c:val>
            <c:numRef>
              <c:f>pivots!$D$76:$D$82</c:f>
              <c:numCache>
                <c:formatCode>General</c:formatCode>
                <c:ptCount val="6"/>
                <c:pt idx="0">
                  <c:v>646127</c:v>
                </c:pt>
                <c:pt idx="1">
                  <c:v>1044884</c:v>
                </c:pt>
                <c:pt idx="2">
                  <c:v>250000</c:v>
                </c:pt>
                <c:pt idx="3">
                  <c:v>4853232</c:v>
                </c:pt>
                <c:pt idx="4">
                  <c:v>12530291</c:v>
                </c:pt>
                <c:pt idx="5">
                  <c:v>2140899</c:v>
                </c:pt>
              </c:numCache>
            </c:numRef>
          </c:val>
        </c:ser>
        <c:dLbls>
          <c:showLegendKey val="0"/>
          <c:showVal val="0"/>
          <c:showCatName val="0"/>
          <c:showSerName val="0"/>
          <c:showPercent val="0"/>
          <c:showBubbleSize val="0"/>
        </c:dLbls>
        <c:gapWidth val="150"/>
        <c:axId val="114054656"/>
        <c:axId val="114056192"/>
      </c:barChart>
      <c:catAx>
        <c:axId val="114054656"/>
        <c:scaling>
          <c:orientation val="minMax"/>
        </c:scaling>
        <c:delete val="0"/>
        <c:axPos val="l"/>
        <c:majorTickMark val="out"/>
        <c:minorTickMark val="none"/>
        <c:tickLblPos val="nextTo"/>
        <c:crossAx val="114056192"/>
        <c:crosses val="autoZero"/>
        <c:auto val="1"/>
        <c:lblAlgn val="ctr"/>
        <c:lblOffset val="100"/>
        <c:noMultiLvlLbl val="0"/>
      </c:catAx>
      <c:valAx>
        <c:axId val="114056192"/>
        <c:scaling>
          <c:orientation val="minMax"/>
        </c:scaling>
        <c:delete val="1"/>
        <c:axPos val="b"/>
        <c:numFmt formatCode="General" sourceLinked="1"/>
        <c:majorTickMark val="out"/>
        <c:minorTickMark val="none"/>
        <c:tickLblPos val="nextTo"/>
        <c:crossAx val="1140546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[hr--data01.xlsx]pivots!PivotTable16</c:name>
    <c:fmtId val="2"/>
  </c:pivotSource>
  <c:chart>
    <c:title>
      <c:tx>
        <c:rich>
          <a:bodyPr/>
          <a:lstStyle/>
          <a:p>
            <a:pPr>
              <a:defRPr/>
            </a:pPr>
            <a:r>
              <a:rPr lang="en-US"/>
              <a:t>Emps by Performance</a:t>
            </a:r>
            <a:r>
              <a:rPr lang="en-US" baseline="0"/>
              <a:t>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pivots!$N$14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pivots!$M$15:$M$19</c:f>
              <c:strCache>
                <c:ptCount val="4"/>
                <c:pt idx="0">
                  <c:v>Exceeds</c:v>
                </c:pt>
                <c:pt idx="1">
                  <c:v>Fully Meets</c:v>
                </c:pt>
                <c:pt idx="2">
                  <c:v>Needs Improvement</c:v>
                </c:pt>
                <c:pt idx="3">
                  <c:v>PIP</c:v>
                </c:pt>
              </c:strCache>
            </c:strRef>
          </c:cat>
          <c:val>
            <c:numRef>
              <c:f>pivots!$N$15:$N$19</c:f>
              <c:numCache>
                <c:formatCode>General</c:formatCode>
                <c:ptCount val="4"/>
                <c:pt idx="0">
                  <c:v>37</c:v>
                </c:pt>
                <c:pt idx="1">
                  <c:v>243</c:v>
                </c:pt>
                <c:pt idx="2">
                  <c:v>18</c:v>
                </c:pt>
                <c:pt idx="3">
                  <c:v>13</c:v>
                </c:pt>
              </c:numCache>
            </c:numRef>
          </c:val>
        </c:ser>
        <c:dLbls>
          <c:showLegendKey val="0"/>
          <c:showVal val="0"/>
          <c:showCatName val="0"/>
          <c:showSerName val="0"/>
          <c:showPercent val="0"/>
          <c:showBubbleSize val="0"/>
        </c:dLbls>
        <c:gapWidth val="150"/>
        <c:shape val="cone"/>
        <c:axId val="114722688"/>
        <c:axId val="114724224"/>
        <c:axId val="0"/>
      </c:bar3DChart>
      <c:catAx>
        <c:axId val="114722688"/>
        <c:scaling>
          <c:orientation val="minMax"/>
        </c:scaling>
        <c:delete val="0"/>
        <c:axPos val="b"/>
        <c:majorTickMark val="out"/>
        <c:minorTickMark val="none"/>
        <c:tickLblPos val="nextTo"/>
        <c:crossAx val="114724224"/>
        <c:crosses val="autoZero"/>
        <c:auto val="1"/>
        <c:lblAlgn val="ctr"/>
        <c:lblOffset val="100"/>
        <c:noMultiLvlLbl val="0"/>
      </c:catAx>
      <c:valAx>
        <c:axId val="114724224"/>
        <c:scaling>
          <c:orientation val="minMax"/>
        </c:scaling>
        <c:delete val="1"/>
        <c:axPos val="l"/>
        <c:numFmt formatCode="General" sourceLinked="1"/>
        <c:majorTickMark val="out"/>
        <c:minorTickMark val="none"/>
        <c:tickLblPos val="nextTo"/>
        <c:crossAx val="11472268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doughnutChart>
        <c:varyColors val="1"/>
        <c:ser>
          <c:idx val="0"/>
          <c:order val="0"/>
          <c:dLbls>
            <c:showLegendKey val="0"/>
            <c:showVal val="1"/>
            <c:showCatName val="0"/>
            <c:showSerName val="0"/>
            <c:showPercent val="0"/>
            <c:showBubbleSize val="0"/>
            <c:showLeaderLines val="1"/>
          </c:dLbls>
          <c:cat>
            <c:strRef>
              <c:f>pivots!$L$30:$L$31</c:f>
              <c:strCache>
                <c:ptCount val="2"/>
                <c:pt idx="0">
                  <c:v>Retention percent :</c:v>
                </c:pt>
                <c:pt idx="1">
                  <c:v>T/O percent : </c:v>
                </c:pt>
              </c:strCache>
            </c:strRef>
          </c:cat>
          <c:val>
            <c:numRef>
              <c:f>pivots!$M$30:$M$31</c:f>
              <c:numCache>
                <c:formatCode>General</c:formatCode>
                <c:ptCount val="2"/>
                <c:pt idx="0">
                  <c:v>66.559485530546624</c:v>
                </c:pt>
                <c:pt idx="1">
                  <c:v>33.440514469453376</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[hr--data01.xlsx]pivots!PivotTable1</c:name>
    <c:fmtId val="2"/>
  </c:pivotSource>
  <c:chart>
    <c:title>
      <c:tx>
        <c:rich>
          <a:bodyPr/>
          <a:lstStyle/>
          <a:p>
            <a:pPr>
              <a:defRPr/>
            </a:pPr>
            <a:r>
              <a:rPr lang="en-US">
                <a:solidFill>
                  <a:schemeClr val="accent6">
                    <a:lumMod val="50000"/>
                  </a:schemeClr>
                </a:solidFill>
              </a:rPr>
              <a:t>Emps by Position</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pivots!$D$3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pivots!$C$4:$C$36</c:f>
              <c:strCache>
                <c:ptCount val="32"/>
                <c:pt idx="0">
                  <c:v>Accountant I</c:v>
                </c:pt>
                <c:pt idx="1">
                  <c:v>Administrative Assistant</c:v>
                </c:pt>
                <c:pt idx="2">
                  <c:v>Area Sales Manager</c:v>
                </c:pt>
                <c:pt idx="3">
                  <c:v>BI Developer</c:v>
                </c:pt>
                <c:pt idx="4">
                  <c:v>BI Director</c:v>
                </c:pt>
                <c:pt idx="5">
                  <c:v>CIO</c:v>
                </c:pt>
                <c:pt idx="6">
                  <c:v>Data Analyst</c:v>
                </c:pt>
                <c:pt idx="7">
                  <c:v>Data Analyst </c:v>
                </c:pt>
                <c:pt idx="8">
                  <c:v>Data Architect</c:v>
                </c:pt>
                <c:pt idx="9">
                  <c:v>Database Administrator</c:v>
                </c:pt>
                <c:pt idx="10">
                  <c:v>Director of Operations</c:v>
                </c:pt>
                <c:pt idx="11">
                  <c:v>Director of Sales</c:v>
                </c:pt>
                <c:pt idx="12">
                  <c:v>Enterprise Architect</c:v>
                </c:pt>
                <c:pt idx="13">
                  <c:v>IT Director</c:v>
                </c:pt>
                <c:pt idx="14">
                  <c:v>IT Manager - DB</c:v>
                </c:pt>
                <c:pt idx="15">
                  <c:v>IT Manager - Infra</c:v>
                </c:pt>
                <c:pt idx="16">
                  <c:v>IT Manager - Support</c:v>
                </c:pt>
                <c:pt idx="17">
                  <c:v>IT Support</c:v>
                </c:pt>
                <c:pt idx="18">
                  <c:v>Network Engineer</c:v>
                </c:pt>
                <c:pt idx="19">
                  <c:v>President &amp; CEO</c:v>
                </c:pt>
                <c:pt idx="20">
                  <c:v>Principal Data Architect</c:v>
                </c:pt>
                <c:pt idx="21">
                  <c:v>Production Manager</c:v>
                </c:pt>
                <c:pt idx="22">
                  <c:v>Production Technician I</c:v>
                </c:pt>
                <c:pt idx="23">
                  <c:v>Production Technician II</c:v>
                </c:pt>
                <c:pt idx="24">
                  <c:v>Sales Manager</c:v>
                </c:pt>
                <c:pt idx="25">
                  <c:v>Senior BI Developer</c:v>
                </c:pt>
                <c:pt idx="26">
                  <c:v>Shared Services Manager</c:v>
                </c:pt>
                <c:pt idx="27">
                  <c:v>Software Engineer</c:v>
                </c:pt>
                <c:pt idx="28">
                  <c:v>Software Engineering Manager</c:v>
                </c:pt>
                <c:pt idx="29">
                  <c:v>Sr. Accountant</c:v>
                </c:pt>
                <c:pt idx="30">
                  <c:v>Sr. DBA</c:v>
                </c:pt>
                <c:pt idx="31">
                  <c:v>Sr. Network Engineer</c:v>
                </c:pt>
              </c:strCache>
            </c:strRef>
          </c:cat>
          <c:val>
            <c:numRef>
              <c:f>pivots!$D$4:$D$36</c:f>
              <c:numCache>
                <c:formatCode>General</c:formatCode>
                <c:ptCount val="32"/>
                <c:pt idx="0">
                  <c:v>3</c:v>
                </c:pt>
                <c:pt idx="1">
                  <c:v>3</c:v>
                </c:pt>
                <c:pt idx="2">
                  <c:v>27</c:v>
                </c:pt>
                <c:pt idx="3">
                  <c:v>4</c:v>
                </c:pt>
                <c:pt idx="4">
                  <c:v>1</c:v>
                </c:pt>
                <c:pt idx="5">
                  <c:v>1</c:v>
                </c:pt>
                <c:pt idx="6">
                  <c:v>7</c:v>
                </c:pt>
                <c:pt idx="7">
                  <c:v>1</c:v>
                </c:pt>
                <c:pt idx="8">
                  <c:v>1</c:v>
                </c:pt>
                <c:pt idx="9">
                  <c:v>5</c:v>
                </c:pt>
                <c:pt idx="10">
                  <c:v>1</c:v>
                </c:pt>
                <c:pt idx="11">
                  <c:v>1</c:v>
                </c:pt>
                <c:pt idx="12">
                  <c:v>1</c:v>
                </c:pt>
                <c:pt idx="13">
                  <c:v>1</c:v>
                </c:pt>
                <c:pt idx="14">
                  <c:v>2</c:v>
                </c:pt>
                <c:pt idx="15">
                  <c:v>1</c:v>
                </c:pt>
                <c:pt idx="16">
                  <c:v>1</c:v>
                </c:pt>
                <c:pt idx="17">
                  <c:v>8</c:v>
                </c:pt>
                <c:pt idx="18">
                  <c:v>5</c:v>
                </c:pt>
                <c:pt idx="19">
                  <c:v>1</c:v>
                </c:pt>
                <c:pt idx="20">
                  <c:v>1</c:v>
                </c:pt>
                <c:pt idx="21">
                  <c:v>14</c:v>
                </c:pt>
                <c:pt idx="22">
                  <c:v>137</c:v>
                </c:pt>
                <c:pt idx="23">
                  <c:v>57</c:v>
                </c:pt>
                <c:pt idx="24">
                  <c:v>3</c:v>
                </c:pt>
                <c:pt idx="25">
                  <c:v>3</c:v>
                </c:pt>
                <c:pt idx="26">
                  <c:v>1</c:v>
                </c:pt>
                <c:pt idx="27">
                  <c:v>10</c:v>
                </c:pt>
                <c:pt idx="28">
                  <c:v>1</c:v>
                </c:pt>
                <c:pt idx="29">
                  <c:v>2</c:v>
                </c:pt>
                <c:pt idx="30">
                  <c:v>2</c:v>
                </c:pt>
                <c:pt idx="31">
                  <c:v>5</c:v>
                </c:pt>
              </c:numCache>
            </c:numRef>
          </c:val>
        </c:ser>
        <c:dLbls>
          <c:showLegendKey val="0"/>
          <c:showVal val="0"/>
          <c:showCatName val="0"/>
          <c:showSerName val="0"/>
          <c:showPercent val="0"/>
          <c:showBubbleSize val="0"/>
        </c:dLbls>
        <c:gapWidth val="150"/>
        <c:axId val="113979392"/>
        <c:axId val="113980928"/>
      </c:barChart>
      <c:catAx>
        <c:axId val="113979392"/>
        <c:scaling>
          <c:orientation val="minMax"/>
        </c:scaling>
        <c:delete val="0"/>
        <c:axPos val="l"/>
        <c:majorTickMark val="out"/>
        <c:minorTickMark val="none"/>
        <c:tickLblPos val="nextTo"/>
        <c:crossAx val="113980928"/>
        <c:crosses val="autoZero"/>
        <c:auto val="1"/>
        <c:lblAlgn val="ctr"/>
        <c:lblOffset val="100"/>
        <c:noMultiLvlLbl val="0"/>
      </c:catAx>
      <c:valAx>
        <c:axId val="113980928"/>
        <c:scaling>
          <c:orientation val="minMax"/>
        </c:scaling>
        <c:delete val="0"/>
        <c:axPos val="b"/>
        <c:numFmt formatCode="General" sourceLinked="1"/>
        <c:majorTickMark val="out"/>
        <c:minorTickMark val="none"/>
        <c:tickLblPos val="nextTo"/>
        <c:crossAx val="1139793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[hr--data01.xlsx]pivots!PivotTable2</c:name>
    <c:fmtId val="2"/>
  </c:pivotSource>
  <c:chart>
    <c:title>
      <c:tx>
        <c:rich>
          <a:bodyPr/>
          <a:lstStyle/>
          <a:p>
            <a:pPr>
              <a:defRPr/>
            </a:pPr>
            <a:r>
              <a:rPr lang="en-US">
                <a:solidFill>
                  <a:schemeClr val="accent6">
                    <a:lumMod val="50000"/>
                  </a:schemeClr>
                </a:solidFill>
              </a:rPr>
              <a:t>Emps by Department</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showLegendKey val="0"/>
          <c:showVal val="0"/>
          <c:showCatName val="0"/>
          <c:showSerName val="0"/>
          <c:showPercent val="1"/>
          <c:showBubbleSize val="0"/>
        </c:dLbl>
      </c:pivotFmt>
    </c:pivotFmts>
    <c:plotArea>
      <c:layout/>
      <c:doughnutChart>
        <c:varyColors val="1"/>
        <c:ser>
          <c:idx val="0"/>
          <c:order val="0"/>
          <c:tx>
            <c:strRef>
              <c:f>pivots!$H$3</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pivots!$G$4:$G$10</c:f>
              <c:strCache>
                <c:ptCount val="6"/>
                <c:pt idx="0">
                  <c:v>Admin Offices</c:v>
                </c:pt>
                <c:pt idx="1">
                  <c:v>Engineering</c:v>
                </c:pt>
                <c:pt idx="2">
                  <c:v>Executive Office</c:v>
                </c:pt>
                <c:pt idx="3">
                  <c:v>IT/IS</c:v>
                </c:pt>
                <c:pt idx="4">
                  <c:v>Production       </c:v>
                </c:pt>
                <c:pt idx="5">
                  <c:v>Sales</c:v>
                </c:pt>
              </c:strCache>
            </c:strRef>
          </c:cat>
          <c:val>
            <c:numRef>
              <c:f>pivots!$H$4:$H$10</c:f>
              <c:numCache>
                <c:formatCode>General</c:formatCode>
                <c:ptCount val="6"/>
                <c:pt idx="0">
                  <c:v>9</c:v>
                </c:pt>
                <c:pt idx="1">
                  <c:v>11</c:v>
                </c:pt>
                <c:pt idx="2">
                  <c:v>1</c:v>
                </c:pt>
                <c:pt idx="3">
                  <c:v>50</c:v>
                </c:pt>
                <c:pt idx="4">
                  <c:v>209</c:v>
                </c:pt>
                <c:pt idx="5">
                  <c:v>31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[hr--data01.xlsx]pivots!PivotTable3</c:name>
    <c:fmtId val="2"/>
  </c:pivotSource>
  <c:chart>
    <c:title>
      <c:tx>
        <c:rich>
          <a:bodyPr/>
          <a:lstStyle/>
          <a:p>
            <a:pPr>
              <a:defRPr/>
            </a:pPr>
            <a:r>
              <a:rPr lang="en-US"/>
              <a:t>Emps by Age Group</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solidFill>
                    <a:schemeClr val="tx2">
                      <a:lumMod val="50000"/>
                    </a:schemeClr>
                  </a:solidFill>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tx2">
                      <a:lumMod val="50000"/>
                    </a:schemeClr>
                  </a:solidFill>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pivots!$H$14</c:f>
              <c:strCache>
                <c:ptCount val="1"/>
                <c:pt idx="0">
                  <c:v>Total</c:v>
                </c:pt>
              </c:strCache>
            </c:strRef>
          </c:tx>
          <c:dLbls>
            <c:spPr/>
            <c:txPr>
              <a:bodyPr/>
              <a:lstStyle/>
              <a:p>
                <a:pPr>
                  <a:defRPr>
                    <a:solidFill>
                      <a:schemeClr val="tx2">
                        <a:lumMod val="50000"/>
                      </a:schemeClr>
                    </a:solidFill>
                  </a:defRPr>
                </a:pPr>
                <a:endParaRPr lang="en-US"/>
              </a:p>
            </c:txPr>
            <c:showLegendKey val="0"/>
            <c:showVal val="0"/>
            <c:showCatName val="0"/>
            <c:showSerName val="0"/>
            <c:showPercent val="1"/>
            <c:showBubbleSize val="0"/>
            <c:showLeaderLines val="1"/>
          </c:dLbls>
          <c:cat>
            <c:strRef>
              <c:f>pivots!$G$15:$G$17</c:f>
              <c:strCache>
                <c:ptCount val="2"/>
                <c:pt idx="0">
                  <c:v>Junior</c:v>
                </c:pt>
                <c:pt idx="1">
                  <c:v>Senior</c:v>
                </c:pt>
              </c:strCache>
            </c:strRef>
          </c:cat>
          <c:val>
            <c:numRef>
              <c:f>pivots!$H$15:$H$17</c:f>
              <c:numCache>
                <c:formatCode>General</c:formatCode>
                <c:ptCount val="2"/>
                <c:pt idx="0">
                  <c:v>112</c:v>
                </c:pt>
                <c:pt idx="1">
                  <c:v>199</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pivotSource>
    <c:name>[hr--data01.xlsx]pivots!PivotTable4</c:name>
    <c:fmtId val="2"/>
  </c:pivotSource>
  <c:chart>
    <c:title>
      <c:tx>
        <c:rich>
          <a:bodyPr/>
          <a:lstStyle/>
          <a:p>
            <a:pPr>
              <a:defRPr/>
            </a:pPr>
            <a:r>
              <a:rPr lang="en-US">
                <a:solidFill>
                  <a:schemeClr val="accent6">
                    <a:lumMod val="50000"/>
                  </a:schemeClr>
                </a:solidFill>
              </a:rPr>
              <a:t>Emps by Gender</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solidFill>
                    <a:schemeClr val="bg2"/>
                  </a:solidFill>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bg2"/>
                  </a:solidFill>
                </a:defRPr>
              </a:pPr>
              <a:endParaRPr lang="en-US"/>
            </a:p>
          </c:txPr>
          <c:showLegendKey val="0"/>
          <c:showVal val="0"/>
          <c:showCatName val="0"/>
          <c:showSerName val="0"/>
          <c:showPercent val="1"/>
          <c:showBubbleSize val="0"/>
        </c:dLbl>
      </c:pivotFmt>
    </c:pivotFmts>
    <c:plotArea>
      <c:layout/>
      <c:pieChart>
        <c:varyColors val="1"/>
        <c:ser>
          <c:idx val="0"/>
          <c:order val="0"/>
          <c:tx>
            <c:strRef>
              <c:f>pivots!$H$20</c:f>
              <c:strCache>
                <c:ptCount val="1"/>
                <c:pt idx="0">
                  <c:v>Total</c:v>
                </c:pt>
              </c:strCache>
            </c:strRef>
          </c:tx>
          <c:explosion val="25"/>
          <c:dLbls>
            <c:spPr/>
            <c:txPr>
              <a:bodyPr/>
              <a:lstStyle/>
              <a:p>
                <a:pPr>
                  <a:defRPr>
                    <a:solidFill>
                      <a:schemeClr val="bg2"/>
                    </a:solidFill>
                  </a:defRPr>
                </a:pPr>
                <a:endParaRPr lang="en-US"/>
              </a:p>
            </c:txPr>
            <c:showLegendKey val="0"/>
            <c:showVal val="0"/>
            <c:showCatName val="0"/>
            <c:showSerName val="0"/>
            <c:showPercent val="1"/>
            <c:showBubbleSize val="0"/>
            <c:showLeaderLines val="1"/>
          </c:dLbls>
          <c:cat>
            <c:strRef>
              <c:f>pivots!$G$21:$G$23</c:f>
              <c:strCache>
                <c:ptCount val="2"/>
                <c:pt idx="0">
                  <c:v>F</c:v>
                </c:pt>
                <c:pt idx="1">
                  <c:v>M </c:v>
                </c:pt>
              </c:strCache>
            </c:strRef>
          </c:cat>
          <c:val>
            <c:numRef>
              <c:f>pivots!$H$21:$H$23</c:f>
              <c:numCache>
                <c:formatCode>General</c:formatCode>
                <c:ptCount val="2"/>
                <c:pt idx="0">
                  <c:v>176</c:v>
                </c:pt>
                <c:pt idx="1">
                  <c:v>135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[hr--data01.xlsx]pivots!PivotTable5</c:name>
    <c:fmtId val="2"/>
  </c:pivotSource>
  <c:chart>
    <c:title>
      <c:tx>
        <c:rich>
          <a:bodyPr/>
          <a:lstStyle/>
          <a:p>
            <a:pPr>
              <a:defRPr/>
            </a:pPr>
            <a:r>
              <a:rPr lang="en-US">
                <a:solidFill>
                  <a:schemeClr val="accent6">
                    <a:lumMod val="50000"/>
                  </a:schemeClr>
                </a:solidFill>
              </a:rPr>
              <a:t>Emps Satisfaction</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radarChart>
        <c:radarStyle val="marker"/>
        <c:varyColors val="0"/>
        <c:ser>
          <c:idx val="0"/>
          <c:order val="0"/>
          <c:tx>
            <c:strRef>
              <c:f>pivots!$H$26</c:f>
              <c:strCache>
                <c:ptCount val="1"/>
                <c:pt idx="0">
                  <c:v>Total</c:v>
                </c:pt>
              </c:strCache>
            </c:strRef>
          </c:tx>
          <c:marker>
            <c:symbol val="none"/>
          </c:marker>
          <c:cat>
            <c:strRef>
              <c:f>pivots!$G$27:$G$32</c:f>
              <c:strCache>
                <c:ptCount val="5"/>
                <c:pt idx="0">
                  <c:v>1</c:v>
                </c:pt>
                <c:pt idx="1">
                  <c:v>2</c:v>
                </c:pt>
                <c:pt idx="2">
                  <c:v>3</c:v>
                </c:pt>
                <c:pt idx="3">
                  <c:v>4</c:v>
                </c:pt>
                <c:pt idx="4">
                  <c:v>5</c:v>
                </c:pt>
              </c:strCache>
            </c:strRef>
          </c:cat>
          <c:val>
            <c:numRef>
              <c:f>pivots!$H$27:$H$32</c:f>
              <c:numCache>
                <c:formatCode>General</c:formatCode>
                <c:ptCount val="5"/>
                <c:pt idx="0">
                  <c:v>2</c:v>
                </c:pt>
                <c:pt idx="1">
                  <c:v>9</c:v>
                </c:pt>
                <c:pt idx="2">
                  <c:v>108</c:v>
                </c:pt>
                <c:pt idx="3">
                  <c:v>94</c:v>
                </c:pt>
                <c:pt idx="4">
                  <c:v>98</c:v>
                </c:pt>
              </c:numCache>
            </c:numRef>
          </c:val>
        </c:ser>
        <c:dLbls>
          <c:showLegendKey val="0"/>
          <c:showVal val="0"/>
          <c:showCatName val="0"/>
          <c:showSerName val="0"/>
          <c:showPercent val="0"/>
          <c:showBubbleSize val="0"/>
        </c:dLbls>
        <c:axId val="114106752"/>
        <c:axId val="114270208"/>
      </c:radarChart>
      <c:catAx>
        <c:axId val="114106752"/>
        <c:scaling>
          <c:orientation val="minMax"/>
        </c:scaling>
        <c:delete val="0"/>
        <c:axPos val="b"/>
        <c:majorGridlines/>
        <c:majorTickMark val="out"/>
        <c:minorTickMark val="none"/>
        <c:tickLblPos val="nextTo"/>
        <c:crossAx val="114270208"/>
        <c:crosses val="autoZero"/>
        <c:auto val="1"/>
        <c:lblAlgn val="ctr"/>
        <c:lblOffset val="100"/>
        <c:noMultiLvlLbl val="0"/>
      </c:catAx>
      <c:valAx>
        <c:axId val="114270208"/>
        <c:scaling>
          <c:orientation val="minMax"/>
        </c:scaling>
        <c:delete val="0"/>
        <c:axPos val="l"/>
        <c:majorGridlines/>
        <c:numFmt formatCode="General" sourceLinked="1"/>
        <c:majorTickMark val="cross"/>
        <c:minorTickMark val="none"/>
        <c:tickLblPos val="nextTo"/>
        <c:crossAx val="1141067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[hr--data01.xlsx]pivots!PivotTable7</c:name>
    <c:fmtId val="2"/>
  </c:pivotSource>
  <c:chart>
    <c:title>
      <c:tx>
        <c:rich>
          <a:bodyPr/>
          <a:lstStyle/>
          <a:p>
            <a:pPr>
              <a:defRPr/>
            </a:pPr>
            <a:r>
              <a:rPr lang="en-US">
                <a:solidFill>
                  <a:schemeClr val="accent6">
                    <a:lumMod val="50000"/>
                  </a:schemeClr>
                </a:solidFill>
              </a:rPr>
              <a:t>Hirings</a:t>
            </a:r>
            <a:r>
              <a:rPr lang="en-US" baseline="0">
                <a:solidFill>
                  <a:schemeClr val="accent6">
                    <a:lumMod val="50000"/>
                  </a:schemeClr>
                </a:solidFill>
              </a:rPr>
              <a:t> by Year</a:t>
            </a:r>
            <a:endParaRPr lang="en-US">
              <a:solidFill>
                <a:schemeClr val="accent6">
                  <a:lumMod val="50000"/>
                </a:schemeClr>
              </a:solidFill>
            </a:endParaRP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8.3333333333333332E-3"/>
              <c:y val="-6.9444444444444448E-2"/>
            </c:manualLayout>
          </c:layout>
          <c:showLegendKey val="0"/>
          <c:showVal val="1"/>
          <c:showCatName val="0"/>
          <c:showSerName val="0"/>
          <c:showPercent val="0"/>
          <c:showBubbleSize val="0"/>
        </c:dLbl>
      </c:pivotFmt>
      <c:pivotFmt>
        <c:idx val="2"/>
        <c:dLbl>
          <c:idx val="0"/>
          <c:layout>
            <c:manualLayout>
              <c:x val="0"/>
              <c:y val="-6.9444444444444364E-2"/>
            </c:manualLayout>
          </c:layout>
          <c:showLegendKey val="0"/>
          <c:showVal val="1"/>
          <c:showCatName val="0"/>
          <c:showSerName val="0"/>
          <c:showPercent val="0"/>
          <c:showBubbleSize val="0"/>
        </c:dLbl>
      </c:pivotFmt>
      <c:pivotFmt>
        <c:idx val="3"/>
        <c:dLbl>
          <c:idx val="0"/>
          <c:layout>
            <c:manualLayout>
              <c:x val="-2.7777777777777779E-3"/>
              <c:y val="-9.722222222222214E-2"/>
            </c:manualLayout>
          </c:layout>
          <c:showLegendKey val="0"/>
          <c:showVal val="1"/>
          <c:showCatName val="0"/>
          <c:showSerName val="0"/>
          <c:showPercent val="0"/>
          <c:showBubbleSize val="0"/>
        </c:dLbl>
      </c:pivotFmt>
      <c:pivotFmt>
        <c:idx val="4"/>
        <c:dLbl>
          <c:idx val="0"/>
          <c:layout>
            <c:manualLayout>
              <c:x val="-1.1111111111111112E-2"/>
              <c:y val="-0.10648148148148157"/>
            </c:manualLayout>
          </c:layout>
          <c:showLegendKey val="0"/>
          <c:showVal val="1"/>
          <c:showCatName val="0"/>
          <c:showSerName val="0"/>
          <c:showPercent val="0"/>
          <c:showBubbleSize val="0"/>
        </c:dLbl>
      </c:pivotFmt>
      <c:pivotFmt>
        <c:idx val="5"/>
        <c:dLbl>
          <c:idx val="0"/>
          <c:layout>
            <c:manualLayout>
              <c:x val="-1.3888888888888888E-2"/>
              <c:y val="4.1666666666666664E-2"/>
            </c:manualLayout>
          </c:layout>
          <c:showLegendKey val="0"/>
          <c:showVal val="1"/>
          <c:showCatName val="0"/>
          <c:showSerName val="0"/>
          <c:showPercent val="0"/>
          <c:showBubbleSize val="0"/>
        </c:dLbl>
      </c:pivotFmt>
      <c:pivotFmt>
        <c:idx val="6"/>
        <c:dLbl>
          <c:idx val="0"/>
          <c:layout>
            <c:manualLayout>
              <c:x val="-1.6666666666666666E-2"/>
              <c:y val="-2.7777777777777863E-2"/>
            </c:manualLayout>
          </c:layout>
          <c:showLegendKey val="0"/>
          <c:showVal val="1"/>
          <c:showCatName val="0"/>
          <c:showSerName val="0"/>
          <c:showPercent val="0"/>
          <c:showBubbleSize val="0"/>
        </c:dLbl>
      </c:pivotFmt>
      <c:pivotFmt>
        <c:idx val="7"/>
        <c:dLbl>
          <c:idx val="0"/>
          <c:layout>
            <c:manualLayout>
              <c:x val="0"/>
              <c:y val="-2.3148148148148147E-2"/>
            </c:manualLayout>
          </c:layout>
          <c:showLegendKey val="0"/>
          <c:showVal val="1"/>
          <c:showCatName val="0"/>
          <c:showSerName val="0"/>
          <c:showPercent val="0"/>
          <c:showBubbleSize val="0"/>
        </c:dLbl>
      </c:pivotFmt>
      <c:pivotFmt>
        <c:idx val="8"/>
        <c:dLbl>
          <c:idx val="0"/>
          <c:spPr/>
          <c:txPr>
            <a:bodyPr/>
            <a:lstStyle/>
            <a:p>
              <a:pPr>
                <a:defRPr/>
              </a:pPr>
              <a:endParaRPr lang="en-US"/>
            </a:p>
          </c:txPr>
          <c:showLegendKey val="0"/>
          <c:showVal val="1"/>
          <c:showCatName val="0"/>
          <c:showSerName val="0"/>
          <c:showPercent val="0"/>
          <c:showBubbleSize val="0"/>
        </c:dLbl>
      </c:pivotFmt>
      <c:pivotFmt>
        <c:idx val="9"/>
        <c:dLbl>
          <c:idx val="0"/>
          <c:layout>
            <c:manualLayout>
              <c:x val="-8.3333333333333332E-3"/>
              <c:y val="-6.9444444444444448E-2"/>
            </c:manualLayout>
          </c:layout>
          <c:showLegendKey val="0"/>
          <c:showVal val="1"/>
          <c:showCatName val="0"/>
          <c:showSerName val="0"/>
          <c:showPercent val="0"/>
          <c:showBubbleSize val="0"/>
        </c:dLbl>
      </c:pivotFmt>
      <c:pivotFmt>
        <c:idx val="10"/>
        <c:dLbl>
          <c:idx val="0"/>
          <c:layout>
            <c:manualLayout>
              <c:x val="0"/>
              <c:y val="-6.9444444444444364E-2"/>
            </c:manualLayout>
          </c:layout>
          <c:showLegendKey val="0"/>
          <c:showVal val="1"/>
          <c:showCatName val="0"/>
          <c:showSerName val="0"/>
          <c:showPercent val="0"/>
          <c:showBubbleSize val="0"/>
        </c:dLbl>
      </c:pivotFmt>
      <c:pivotFmt>
        <c:idx val="11"/>
        <c:dLbl>
          <c:idx val="0"/>
          <c:layout>
            <c:manualLayout>
              <c:x val="-2.7777777777777779E-3"/>
              <c:y val="-9.722222222222214E-2"/>
            </c:manualLayout>
          </c:layout>
          <c:showLegendKey val="0"/>
          <c:showVal val="1"/>
          <c:showCatName val="0"/>
          <c:showSerName val="0"/>
          <c:showPercent val="0"/>
          <c:showBubbleSize val="0"/>
        </c:dLbl>
      </c:pivotFmt>
      <c:pivotFmt>
        <c:idx val="12"/>
        <c:dLbl>
          <c:idx val="0"/>
          <c:layout>
            <c:manualLayout>
              <c:x val="-1.1111111111111112E-2"/>
              <c:y val="-0.10648148148148157"/>
            </c:manualLayout>
          </c:layout>
          <c:showLegendKey val="0"/>
          <c:showVal val="1"/>
          <c:showCatName val="0"/>
          <c:showSerName val="0"/>
          <c:showPercent val="0"/>
          <c:showBubbleSize val="0"/>
        </c:dLbl>
      </c:pivotFmt>
      <c:pivotFmt>
        <c:idx val="13"/>
        <c:dLbl>
          <c:idx val="0"/>
          <c:layout>
            <c:manualLayout>
              <c:x val="-1.3888888888888888E-2"/>
              <c:y val="4.1666666666666664E-2"/>
            </c:manualLayout>
          </c:layout>
          <c:showLegendKey val="0"/>
          <c:showVal val="1"/>
          <c:showCatName val="0"/>
          <c:showSerName val="0"/>
          <c:showPercent val="0"/>
          <c:showBubbleSize val="0"/>
        </c:dLbl>
      </c:pivotFmt>
      <c:pivotFmt>
        <c:idx val="14"/>
        <c:dLbl>
          <c:idx val="0"/>
          <c:layout>
            <c:manualLayout>
              <c:x val="-1.6666666666666666E-2"/>
              <c:y val="-2.7777777777777863E-2"/>
            </c:manualLayout>
          </c:layout>
          <c:showLegendKey val="0"/>
          <c:showVal val="1"/>
          <c:showCatName val="0"/>
          <c:showSerName val="0"/>
          <c:showPercent val="0"/>
          <c:showBubbleSize val="0"/>
        </c:dLbl>
      </c:pivotFmt>
      <c:pivotFmt>
        <c:idx val="15"/>
        <c:dLbl>
          <c:idx val="0"/>
          <c:layout>
            <c:manualLayout>
              <c:x val="0"/>
              <c:y val="-2.3148148148148147E-2"/>
            </c:manualLayout>
          </c:layout>
          <c:showLegendKey val="0"/>
          <c:showVal val="1"/>
          <c:showCatName val="0"/>
          <c:showSerName val="0"/>
          <c:showPercent val="0"/>
          <c:showBubbleSize val="0"/>
        </c:dLbl>
      </c:pivotFmt>
      <c:pivotFmt>
        <c:idx val="16"/>
        <c:dLbl>
          <c:idx val="0"/>
          <c:layout/>
          <c:spPr/>
          <c:txPr>
            <a:bodyPr/>
            <a:lstStyle/>
            <a:p>
              <a:pPr>
                <a:defRPr/>
              </a:pPr>
              <a:endParaRPr lang="en-US"/>
            </a:p>
          </c:txPr>
          <c:showLegendKey val="0"/>
          <c:showVal val="1"/>
          <c:showCatName val="0"/>
          <c:showSerName val="0"/>
          <c:showPercent val="0"/>
          <c:showBubbleSize val="0"/>
        </c:dLbl>
      </c:pivotFmt>
      <c:pivotFmt>
        <c:idx val="17"/>
        <c:dLbl>
          <c:idx val="0"/>
          <c:layout>
            <c:manualLayout>
              <c:x val="-8.3333333333333332E-3"/>
              <c:y val="-6.9444444444444448E-2"/>
            </c:manualLayout>
          </c:layout>
          <c:showLegendKey val="0"/>
          <c:showVal val="1"/>
          <c:showCatName val="0"/>
          <c:showSerName val="0"/>
          <c:showPercent val="0"/>
          <c:showBubbleSize val="0"/>
        </c:dLbl>
      </c:pivotFmt>
      <c:pivotFmt>
        <c:idx val="18"/>
        <c:dLbl>
          <c:idx val="0"/>
          <c:layout>
            <c:manualLayout>
              <c:x val="0"/>
              <c:y val="-6.9444444444444364E-2"/>
            </c:manualLayout>
          </c:layout>
          <c:showLegendKey val="0"/>
          <c:showVal val="1"/>
          <c:showCatName val="0"/>
          <c:showSerName val="0"/>
          <c:showPercent val="0"/>
          <c:showBubbleSize val="0"/>
        </c:dLbl>
      </c:pivotFmt>
      <c:pivotFmt>
        <c:idx val="19"/>
        <c:dLbl>
          <c:idx val="0"/>
          <c:layout>
            <c:manualLayout>
              <c:x val="-2.7777777777777779E-3"/>
              <c:y val="-9.722222222222214E-2"/>
            </c:manualLayout>
          </c:layout>
          <c:showLegendKey val="0"/>
          <c:showVal val="1"/>
          <c:showCatName val="0"/>
          <c:showSerName val="0"/>
          <c:showPercent val="0"/>
          <c:showBubbleSize val="0"/>
        </c:dLbl>
      </c:pivotFmt>
      <c:pivotFmt>
        <c:idx val="20"/>
        <c:dLbl>
          <c:idx val="0"/>
          <c:layout>
            <c:manualLayout>
              <c:x val="-1.1111111111111112E-2"/>
              <c:y val="-0.10648148148148157"/>
            </c:manualLayout>
          </c:layout>
          <c:showLegendKey val="0"/>
          <c:showVal val="1"/>
          <c:showCatName val="0"/>
          <c:showSerName val="0"/>
          <c:showPercent val="0"/>
          <c:showBubbleSize val="0"/>
        </c:dLbl>
      </c:pivotFmt>
      <c:pivotFmt>
        <c:idx val="21"/>
        <c:dLbl>
          <c:idx val="0"/>
          <c:layout>
            <c:manualLayout>
              <c:x val="-1.3888888888888888E-2"/>
              <c:y val="4.1666666666666664E-2"/>
            </c:manualLayout>
          </c:layout>
          <c:showLegendKey val="0"/>
          <c:showVal val="1"/>
          <c:showCatName val="0"/>
          <c:showSerName val="0"/>
          <c:showPercent val="0"/>
          <c:showBubbleSize val="0"/>
        </c:dLbl>
      </c:pivotFmt>
      <c:pivotFmt>
        <c:idx val="22"/>
        <c:dLbl>
          <c:idx val="0"/>
          <c:layout>
            <c:manualLayout>
              <c:x val="-1.6666666666666666E-2"/>
              <c:y val="-2.7777777777777863E-2"/>
            </c:manualLayout>
          </c:layout>
          <c:showLegendKey val="0"/>
          <c:showVal val="1"/>
          <c:showCatName val="0"/>
          <c:showSerName val="0"/>
          <c:showPercent val="0"/>
          <c:showBubbleSize val="0"/>
        </c:dLbl>
      </c:pivotFmt>
      <c:pivotFmt>
        <c:idx val="23"/>
        <c:dLbl>
          <c:idx val="0"/>
          <c:layout>
            <c:manualLayout>
              <c:x val="0"/>
              <c:y val="-2.3148148148148147E-2"/>
            </c:manualLayout>
          </c:layout>
          <c:showLegendKey val="0"/>
          <c:showVal val="1"/>
          <c:showCatName val="0"/>
          <c:showSerName val="0"/>
          <c:showPercent val="0"/>
          <c:showBubbleSize val="0"/>
        </c:dLbl>
      </c:pivotFmt>
    </c:pivotFmts>
    <c:plotArea>
      <c:layout/>
      <c:lineChart>
        <c:grouping val="standard"/>
        <c:varyColors val="0"/>
        <c:ser>
          <c:idx val="0"/>
          <c:order val="0"/>
          <c:tx>
            <c:strRef>
              <c:f>pivots!$K$8</c:f>
              <c:strCache>
                <c:ptCount val="1"/>
                <c:pt idx="0">
                  <c:v>Total</c:v>
                </c:pt>
              </c:strCache>
            </c:strRef>
          </c:tx>
          <c:dLbls>
            <c:dLbl>
              <c:idx val="0"/>
              <c:layout>
                <c:manualLayout>
                  <c:x val="-8.3333333333333332E-3"/>
                  <c:y val="-6.9444444444444448E-2"/>
                </c:manualLayout>
              </c:layout>
              <c:showLegendKey val="0"/>
              <c:showVal val="1"/>
              <c:showCatName val="0"/>
              <c:showSerName val="0"/>
              <c:showPercent val="0"/>
              <c:showBubbleSize val="0"/>
            </c:dLbl>
            <c:dLbl>
              <c:idx val="1"/>
              <c:layout>
                <c:manualLayout>
                  <c:x val="0"/>
                  <c:y val="-6.9444444444444364E-2"/>
                </c:manualLayout>
              </c:layout>
              <c:showLegendKey val="0"/>
              <c:showVal val="1"/>
              <c:showCatName val="0"/>
              <c:showSerName val="0"/>
              <c:showPercent val="0"/>
              <c:showBubbleSize val="0"/>
            </c:dLbl>
            <c:dLbl>
              <c:idx val="2"/>
              <c:layout>
                <c:manualLayout>
                  <c:x val="-2.7777777777777779E-3"/>
                  <c:y val="-9.722222222222214E-2"/>
                </c:manualLayout>
              </c:layout>
              <c:showLegendKey val="0"/>
              <c:showVal val="1"/>
              <c:showCatName val="0"/>
              <c:showSerName val="0"/>
              <c:showPercent val="0"/>
              <c:showBubbleSize val="0"/>
            </c:dLbl>
            <c:dLbl>
              <c:idx val="3"/>
              <c:layout>
                <c:manualLayout>
                  <c:x val="-1.1111111111111112E-2"/>
                  <c:y val="-0.10648148148148157"/>
                </c:manualLayout>
              </c:layout>
              <c:showLegendKey val="0"/>
              <c:showVal val="1"/>
              <c:showCatName val="0"/>
              <c:showSerName val="0"/>
              <c:showPercent val="0"/>
              <c:showBubbleSize val="0"/>
            </c:dLbl>
            <c:dLbl>
              <c:idx val="6"/>
              <c:layout>
                <c:manualLayout>
                  <c:x val="-1.3888888888888888E-2"/>
                  <c:y val="4.1666666666666664E-2"/>
                </c:manualLayout>
              </c:layout>
              <c:showLegendKey val="0"/>
              <c:showVal val="1"/>
              <c:showCatName val="0"/>
              <c:showSerName val="0"/>
              <c:showPercent val="0"/>
              <c:showBubbleSize val="0"/>
            </c:dLbl>
            <c:dLbl>
              <c:idx val="10"/>
              <c:layout>
                <c:manualLayout>
                  <c:x val="-1.6666666666666666E-2"/>
                  <c:y val="-2.7777777777777863E-2"/>
                </c:manualLayout>
              </c:layout>
              <c:showLegendKey val="0"/>
              <c:showVal val="1"/>
              <c:showCatName val="0"/>
              <c:showSerName val="0"/>
              <c:showPercent val="0"/>
              <c:showBubbleSize val="0"/>
            </c:dLbl>
            <c:dLbl>
              <c:idx val="11"/>
              <c:layout>
                <c:manualLayout>
                  <c:x val="0"/>
                  <c:y val="-2.314814814814814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pivots!$J$9:$J$22</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pivots!$K$9:$K$22</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ser>
        <c:dLbls>
          <c:showLegendKey val="0"/>
          <c:showVal val="0"/>
          <c:showCatName val="0"/>
          <c:showSerName val="0"/>
          <c:showPercent val="0"/>
          <c:showBubbleSize val="0"/>
        </c:dLbls>
        <c:marker val="1"/>
        <c:smooth val="0"/>
        <c:axId val="114320512"/>
        <c:axId val="114322048"/>
      </c:lineChart>
      <c:catAx>
        <c:axId val="114320512"/>
        <c:scaling>
          <c:orientation val="minMax"/>
        </c:scaling>
        <c:delete val="0"/>
        <c:axPos val="b"/>
        <c:majorTickMark val="out"/>
        <c:minorTickMark val="none"/>
        <c:tickLblPos val="nextTo"/>
        <c:crossAx val="114322048"/>
        <c:crosses val="autoZero"/>
        <c:auto val="1"/>
        <c:lblAlgn val="ctr"/>
        <c:lblOffset val="100"/>
        <c:noMultiLvlLbl val="0"/>
      </c:catAx>
      <c:valAx>
        <c:axId val="114322048"/>
        <c:scaling>
          <c:orientation val="minMax"/>
        </c:scaling>
        <c:delete val="1"/>
        <c:axPos val="l"/>
        <c:numFmt formatCode="General" sourceLinked="1"/>
        <c:majorTickMark val="out"/>
        <c:minorTickMark val="none"/>
        <c:tickLblPos val="nextTo"/>
        <c:crossAx val="1143205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[hr--data01.xlsx]pivots!PivotTable10</c:name>
    <c:fmtId val="5"/>
  </c:pivotSource>
  <c:chart>
    <c:title>
      <c:tx>
        <c:rich>
          <a:bodyPr/>
          <a:lstStyle/>
          <a:p>
            <a:pPr>
              <a:defRPr/>
            </a:pPr>
            <a:r>
              <a:rPr lang="en-US"/>
              <a:t>Emps by Recruitment Source</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pivots!$K$39</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pivots!$J$40:$J$49</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pivots!$K$40:$K$49</c:f>
              <c:numCache>
                <c:formatCode>General</c:formatCode>
                <c:ptCount val="9"/>
                <c:pt idx="0">
                  <c:v>23</c:v>
                </c:pt>
                <c:pt idx="1">
                  <c:v>29</c:v>
                </c:pt>
                <c:pt idx="2">
                  <c:v>31</c:v>
                </c:pt>
                <c:pt idx="3">
                  <c:v>49</c:v>
                </c:pt>
                <c:pt idx="4">
                  <c:v>87</c:v>
                </c:pt>
                <c:pt idx="5">
                  <c:v>76</c:v>
                </c:pt>
                <c:pt idx="6">
                  <c:v>1</c:v>
                </c:pt>
                <c:pt idx="7">
                  <c:v>2</c:v>
                </c:pt>
                <c:pt idx="8">
                  <c:v>13</c:v>
                </c:pt>
              </c:numCache>
            </c:numRef>
          </c:val>
        </c:ser>
        <c:dLbls>
          <c:showLegendKey val="0"/>
          <c:showVal val="0"/>
          <c:showCatName val="0"/>
          <c:showSerName val="0"/>
          <c:showPercent val="0"/>
          <c:showBubbleSize val="0"/>
        </c:dLbls>
        <c:gapWidth val="150"/>
        <c:shape val="box"/>
        <c:axId val="114700672"/>
        <c:axId val="114702208"/>
        <c:axId val="0"/>
      </c:bar3DChart>
      <c:catAx>
        <c:axId val="114700672"/>
        <c:scaling>
          <c:orientation val="minMax"/>
        </c:scaling>
        <c:delete val="0"/>
        <c:axPos val="l"/>
        <c:majorTickMark val="out"/>
        <c:minorTickMark val="none"/>
        <c:tickLblPos val="nextTo"/>
        <c:crossAx val="114702208"/>
        <c:crosses val="autoZero"/>
        <c:auto val="1"/>
        <c:lblAlgn val="ctr"/>
        <c:lblOffset val="100"/>
        <c:noMultiLvlLbl val="0"/>
      </c:catAx>
      <c:valAx>
        <c:axId val="114702208"/>
        <c:scaling>
          <c:orientation val="minMax"/>
        </c:scaling>
        <c:delete val="1"/>
        <c:axPos val="b"/>
        <c:numFmt formatCode="General" sourceLinked="1"/>
        <c:majorTickMark val="out"/>
        <c:minorTickMark val="none"/>
        <c:tickLblPos val="nextTo"/>
        <c:crossAx val="11470067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hyperlink" Target="#'Emp Info'!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504825</xdr:colOff>
      <xdr:row>3</xdr:row>
      <xdr:rowOff>95250</xdr:rowOff>
    </xdr:from>
    <xdr:to>
      <xdr:col>13</xdr:col>
      <xdr:colOff>428625</xdr:colOff>
      <xdr:row>6</xdr:row>
      <xdr:rowOff>9525</xdr:rowOff>
    </xdr:to>
    <xdr:sp macro="" textlink="">
      <xdr:nvSpPr>
        <xdr:cNvPr id="2" name="Rectangle 1"/>
        <xdr:cNvSpPr/>
      </xdr:nvSpPr>
      <xdr:spPr>
        <a:xfrm>
          <a:off x="2333625" y="666750"/>
          <a:ext cx="6019800"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accent5">
                  <a:lumMod val="60000"/>
                  <a:lumOff val="40000"/>
                </a:schemeClr>
              </a:solidFill>
              <a:latin typeface="Aharoni" pitchFamily="2" charset="-79"/>
              <a:cs typeface="Aharoni" pitchFamily="2" charset="-79"/>
            </a:rPr>
            <a:t>Company Employees Analysis</a:t>
          </a:r>
        </a:p>
      </xdr:txBody>
    </xdr:sp>
    <xdr:clientData/>
  </xdr:twoCellAnchor>
  <xdr:twoCellAnchor>
    <xdr:from>
      <xdr:col>4</xdr:col>
      <xdr:colOff>209550</xdr:colOff>
      <xdr:row>7</xdr:row>
      <xdr:rowOff>0</xdr:rowOff>
    </xdr:from>
    <xdr:to>
      <xdr:col>7</xdr:col>
      <xdr:colOff>19050</xdr:colOff>
      <xdr:row>9</xdr:row>
      <xdr:rowOff>171450</xdr:rowOff>
    </xdr:to>
    <xdr:sp macro="" textlink="">
      <xdr:nvSpPr>
        <xdr:cNvPr id="3" name="Rounded Rectangle 2">
          <a:hlinkClick xmlns:r="http://schemas.openxmlformats.org/officeDocument/2006/relationships" r:id="rId1"/>
        </xdr:cNvPr>
        <xdr:cNvSpPr/>
      </xdr:nvSpPr>
      <xdr:spPr>
        <a:xfrm>
          <a:off x="2647950" y="1333500"/>
          <a:ext cx="16383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Emp Info</a:t>
          </a:r>
        </a:p>
      </xdr:txBody>
    </xdr:sp>
    <xdr:clientData/>
  </xdr:twoCellAnchor>
  <xdr:twoCellAnchor>
    <xdr:from>
      <xdr:col>7</xdr:col>
      <xdr:colOff>142875</xdr:colOff>
      <xdr:row>6</xdr:row>
      <xdr:rowOff>161925</xdr:rowOff>
    </xdr:from>
    <xdr:to>
      <xdr:col>9</xdr:col>
      <xdr:colOff>428625</xdr:colOff>
      <xdr:row>9</xdr:row>
      <xdr:rowOff>171450</xdr:rowOff>
    </xdr:to>
    <xdr:sp macro="" textlink="">
      <xdr:nvSpPr>
        <xdr:cNvPr id="4" name="Rounded Rectangle 3"/>
        <xdr:cNvSpPr/>
      </xdr:nvSpPr>
      <xdr:spPr>
        <a:xfrm>
          <a:off x="4410075" y="1304925"/>
          <a:ext cx="1504950"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Data</a:t>
          </a:r>
        </a:p>
      </xdr:txBody>
    </xdr:sp>
    <xdr:clientData/>
  </xdr:twoCellAnchor>
  <xdr:twoCellAnchor>
    <xdr:from>
      <xdr:col>9</xdr:col>
      <xdr:colOff>514350</xdr:colOff>
      <xdr:row>6</xdr:row>
      <xdr:rowOff>180975</xdr:rowOff>
    </xdr:from>
    <xdr:to>
      <xdr:col>12</xdr:col>
      <xdr:colOff>190500</xdr:colOff>
      <xdr:row>10</xdr:row>
      <xdr:rowOff>0</xdr:rowOff>
    </xdr:to>
    <xdr:sp macro="" textlink="">
      <xdr:nvSpPr>
        <xdr:cNvPr id="5" name="Rounded Rectangle 4"/>
        <xdr:cNvSpPr/>
      </xdr:nvSpPr>
      <xdr:spPr>
        <a:xfrm>
          <a:off x="6000750" y="1323975"/>
          <a:ext cx="1504950"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Pivots</a:t>
          </a:r>
        </a:p>
      </xdr:txBody>
    </xdr:sp>
    <xdr:clientData/>
  </xdr:twoCellAnchor>
  <xdr:twoCellAnchor>
    <xdr:from>
      <xdr:col>5</xdr:col>
      <xdr:colOff>514350</xdr:colOff>
      <xdr:row>10</xdr:row>
      <xdr:rowOff>85725</xdr:rowOff>
    </xdr:from>
    <xdr:to>
      <xdr:col>8</xdr:col>
      <xdr:colOff>190500</xdr:colOff>
      <xdr:row>13</xdr:row>
      <xdr:rowOff>95250</xdr:rowOff>
    </xdr:to>
    <xdr:sp macro="" textlink="">
      <xdr:nvSpPr>
        <xdr:cNvPr id="6" name="Rounded Rectangle 5"/>
        <xdr:cNvSpPr/>
      </xdr:nvSpPr>
      <xdr:spPr>
        <a:xfrm>
          <a:off x="3562350" y="1990725"/>
          <a:ext cx="1504950"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Dashboard</a:t>
          </a:r>
        </a:p>
      </xdr:txBody>
    </xdr:sp>
    <xdr:clientData/>
  </xdr:twoCellAnchor>
  <xdr:twoCellAnchor>
    <xdr:from>
      <xdr:col>8</xdr:col>
      <xdr:colOff>371475</xdr:colOff>
      <xdr:row>10</xdr:row>
      <xdr:rowOff>104775</xdr:rowOff>
    </xdr:from>
    <xdr:to>
      <xdr:col>11</xdr:col>
      <xdr:colOff>47625</xdr:colOff>
      <xdr:row>13</xdr:row>
      <xdr:rowOff>114300</xdr:rowOff>
    </xdr:to>
    <xdr:sp macro="" textlink="">
      <xdr:nvSpPr>
        <xdr:cNvPr id="7" name="Rounded Rectangle 6"/>
        <xdr:cNvSpPr/>
      </xdr:nvSpPr>
      <xdr:spPr>
        <a:xfrm>
          <a:off x="5248275" y="2009775"/>
          <a:ext cx="1504950"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xdr:row>
      <xdr:rowOff>180975</xdr:rowOff>
    </xdr:from>
    <xdr:to>
      <xdr:col>9</xdr:col>
      <xdr:colOff>295275</xdr:colOff>
      <xdr:row>3</xdr:row>
      <xdr:rowOff>142875</xdr:rowOff>
    </xdr:to>
    <xdr:sp macro="" textlink="">
      <xdr:nvSpPr>
        <xdr:cNvPr id="2" name="Rounded Rectangle 1">
          <a:hlinkClick xmlns:r="http://schemas.openxmlformats.org/officeDocument/2006/relationships" r:id="rId1"/>
        </xdr:cNvPr>
        <xdr:cNvSpPr/>
      </xdr:nvSpPr>
      <xdr:spPr>
        <a:xfrm>
          <a:off x="6181725" y="371475"/>
          <a:ext cx="1209675" cy="361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58</xdr:row>
      <xdr:rowOff>33335</xdr:rowOff>
    </xdr:from>
    <xdr:to>
      <xdr:col>9</xdr:col>
      <xdr:colOff>647700</xdr:colOff>
      <xdr:row>81</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752475</xdr:colOff>
      <xdr:row>58</xdr:row>
      <xdr:rowOff>23812</xdr:rowOff>
    </xdr:from>
    <xdr:to>
      <xdr:col>12</xdr:col>
      <xdr:colOff>28575</xdr:colOff>
      <xdr:row>72</xdr:row>
      <xdr:rowOff>100012</xdr:rowOff>
    </xdr:to>
    <xdr:grpSp>
      <xdr:nvGrpSpPr>
        <xdr:cNvPr id="9" name="Group 8"/>
        <xdr:cNvGrpSpPr/>
      </xdr:nvGrpSpPr>
      <xdr:grpSpPr>
        <a:xfrm>
          <a:off x="8382000" y="11072812"/>
          <a:ext cx="4572000" cy="2743200"/>
          <a:chOff x="9791700" y="11015662"/>
          <a:chExt cx="4572000" cy="2743200"/>
        </a:xfrm>
      </xdr:grpSpPr>
      <xdr:graphicFrame macro="">
        <xdr:nvGraphicFramePr>
          <xdr:cNvPr id="7" name="Chart 6"/>
          <xdr:cNvGraphicFramePr/>
        </xdr:nvGraphicFramePr>
        <xdr:xfrm>
          <a:off x="9791700" y="11015662"/>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TextBox 7"/>
          <xdr:cNvSpPr txBox="1"/>
        </xdr:nvSpPr>
        <xdr:spPr>
          <a:xfrm>
            <a:off x="11849100" y="11144250"/>
            <a:ext cx="2457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Retention</a:t>
            </a:r>
            <a:r>
              <a:rPr lang="en-US" sz="1100" b="1" baseline="0"/>
              <a:t> / Turnover</a:t>
            </a:r>
            <a:endParaRPr lang="en-US" sz="1100" b="1"/>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3</xdr:row>
      <xdr:rowOff>85725</xdr:rowOff>
    </xdr:from>
    <xdr:to>
      <xdr:col>10</xdr:col>
      <xdr:colOff>285750</xdr:colOff>
      <xdr:row>19</xdr:row>
      <xdr:rowOff>185738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3</xdr:row>
      <xdr:rowOff>104775</xdr:rowOff>
    </xdr:from>
    <xdr:to>
      <xdr:col>18</xdr:col>
      <xdr:colOff>304800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190499</xdr:colOff>
      <xdr:row>20</xdr:row>
      <xdr:rowOff>85724</xdr:rowOff>
    </xdr:from>
    <xdr:to>
      <xdr:col>10</xdr:col>
      <xdr:colOff>276224</xdr:colOff>
      <xdr:row>36</xdr:row>
      <xdr:rowOff>76199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371474</xdr:colOff>
      <xdr:row>20</xdr:row>
      <xdr:rowOff>85724</xdr:rowOff>
    </xdr:from>
    <xdr:to>
      <xdr:col>18</xdr:col>
      <xdr:colOff>228599</xdr:colOff>
      <xdr:row>36</xdr:row>
      <xdr:rowOff>76199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392905</xdr:colOff>
      <xdr:row>3</xdr:row>
      <xdr:rowOff>130969</xdr:rowOff>
    </xdr:from>
    <xdr:to>
      <xdr:col>27</xdr:col>
      <xdr:colOff>202407</xdr:colOff>
      <xdr:row>19</xdr:row>
      <xdr:rowOff>154780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357186</xdr:colOff>
      <xdr:row>20</xdr:row>
      <xdr:rowOff>107156</xdr:rowOff>
    </xdr:from>
    <xdr:to>
      <xdr:col>26</xdr:col>
      <xdr:colOff>416717</xdr:colOff>
      <xdr:row>36</xdr:row>
      <xdr:rowOff>71438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295275</xdr:colOff>
      <xdr:row>10</xdr:row>
      <xdr:rowOff>114299</xdr:rowOff>
    </xdr:from>
    <xdr:to>
      <xdr:col>30</xdr:col>
      <xdr:colOff>295275</xdr:colOff>
      <xdr:row>23</xdr:row>
      <xdr:rowOff>161924</xdr:rowOff>
    </xdr:to>
    <mc:AlternateContent xmlns:mc="http://schemas.openxmlformats.org/markup-compatibility/2006" xmlns:a14="http://schemas.microsoft.com/office/drawing/2010/main">
      <mc:Choice Requires="a14">
        <xdr:graphicFrame macro="">
          <xdr:nvGraphicFramePr>
            <xdr:cNvPr id="10" name="Position"/>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6754475" y="20192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323850</xdr:colOff>
      <xdr:row>24</xdr:row>
      <xdr:rowOff>123824</xdr:rowOff>
    </xdr:from>
    <xdr:to>
      <xdr:col>30</xdr:col>
      <xdr:colOff>76200</xdr:colOff>
      <xdr:row>35</xdr:row>
      <xdr:rowOff>247649</xdr:rowOff>
    </xdr:to>
    <mc:AlternateContent xmlns:mc="http://schemas.openxmlformats.org/markup-compatibility/2006" xmlns:a14="http://schemas.microsoft.com/office/drawing/2010/main">
      <mc:Choice Requires="a14">
        <xdr:graphicFrame macro="">
          <xdr:nvGraphicFramePr>
            <xdr:cNvPr id="11"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783050" y="4695824"/>
              <a:ext cx="1581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285750</xdr:colOff>
      <xdr:row>39</xdr:row>
      <xdr:rowOff>152400</xdr:rowOff>
    </xdr:from>
    <xdr:to>
      <xdr:col>33</xdr:col>
      <xdr:colOff>285750</xdr:colOff>
      <xdr:row>43</xdr:row>
      <xdr:rowOff>19050</xdr:rowOff>
    </xdr:to>
    <mc:AlternateContent xmlns:mc="http://schemas.openxmlformats.org/markup-compatibility/2006" xmlns:a14="http://schemas.microsoft.com/office/drawing/2010/main">
      <mc:Choice Requires="a14">
        <xdr:graphicFrame macro="">
          <xdr:nvGraphicFramePr>
            <xdr:cNvPr id="12" name="AgeGroup"/>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18573750" y="7753350"/>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190500</xdr:colOff>
      <xdr:row>9</xdr:row>
      <xdr:rowOff>104775</xdr:rowOff>
    </xdr:from>
    <xdr:to>
      <xdr:col>35</xdr:col>
      <xdr:colOff>1409700</xdr:colOff>
      <xdr:row>14</xdr:row>
      <xdr:rowOff>85725</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916900" y="1819275"/>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419100</xdr:colOff>
      <xdr:row>4</xdr:row>
      <xdr:rowOff>-1</xdr:rowOff>
    </xdr:from>
    <xdr:to>
      <xdr:col>33</xdr:col>
      <xdr:colOff>581025</xdr:colOff>
      <xdr:row>24</xdr:row>
      <xdr:rowOff>47624</xdr:rowOff>
    </xdr:to>
    <mc:AlternateContent xmlns:mc="http://schemas.openxmlformats.org/markup-compatibility/2006" xmlns:a14="http://schemas.microsoft.com/office/drawing/2010/main">
      <mc:Choice Requires="a14">
        <xdr:graphicFrame macro="">
          <xdr:nvGraphicFramePr>
            <xdr:cNvPr id="14" name="HiringYear"/>
            <xdr:cNvGraphicFramePr/>
          </xdr:nvGraphicFramePr>
          <xdr:xfrm>
            <a:off x="0" y="0"/>
            <a:ext cx="0" cy="0"/>
          </xdr:xfrm>
          <a:graphic>
            <a:graphicData uri="http://schemas.microsoft.com/office/drawing/2010/slicer">
              <sle:slicer xmlns:sle="http://schemas.microsoft.com/office/drawing/2010/slicer" name="HiringYear"/>
            </a:graphicData>
          </a:graphic>
        </xdr:graphicFrame>
      </mc:Choice>
      <mc:Fallback xmlns="">
        <xdr:sp macro="" textlink="">
          <xdr:nvSpPr>
            <xdr:cNvPr id="0" name=""/>
            <xdr:cNvSpPr>
              <a:spLocks noTextEdit="1"/>
            </xdr:cNvSpPr>
          </xdr:nvSpPr>
          <xdr:spPr>
            <a:xfrm>
              <a:off x="18707100" y="761999"/>
              <a:ext cx="1990725" cy="3857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333375</xdr:colOff>
      <xdr:row>3</xdr:row>
      <xdr:rowOff>152400</xdr:rowOff>
    </xdr:from>
    <xdr:to>
      <xdr:col>30</xdr:col>
      <xdr:colOff>228600</xdr:colOff>
      <xdr:row>10</xdr:row>
      <xdr:rowOff>57150</xdr:rowOff>
    </xdr:to>
    <mc:AlternateContent xmlns:mc="http://schemas.openxmlformats.org/markup-compatibility/2006" xmlns:a14="http://schemas.microsoft.com/office/drawing/2010/main">
      <mc:Choice Requires="a14">
        <xdr:graphicFrame macro="">
          <xdr:nvGraphicFramePr>
            <xdr:cNvPr id="15" name="EmploymentStatus"/>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16792575" y="723900"/>
              <a:ext cx="17240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361950</xdr:colOff>
      <xdr:row>15</xdr:row>
      <xdr:rowOff>85725</xdr:rowOff>
    </xdr:from>
    <xdr:to>
      <xdr:col>35</xdr:col>
      <xdr:colOff>1123950</xdr:colOff>
      <xdr:row>26</xdr:row>
      <xdr:rowOff>57150</xdr:rowOff>
    </xdr:to>
    <mc:AlternateContent xmlns:mc="http://schemas.openxmlformats.org/markup-compatibility/2006" xmlns:a14="http://schemas.microsoft.com/office/drawing/2010/main">
      <mc:Choice Requires="a14">
        <xdr:graphicFrame macro="">
          <xdr:nvGraphicFramePr>
            <xdr:cNvPr id="1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088350" y="2943225"/>
              <a:ext cx="1371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352425</xdr:colOff>
      <xdr:row>25</xdr:row>
      <xdr:rowOff>28574</xdr:rowOff>
    </xdr:from>
    <xdr:to>
      <xdr:col>33</xdr:col>
      <xdr:colOff>352425</xdr:colOff>
      <xdr:row>37</xdr:row>
      <xdr:rowOff>161924</xdr:rowOff>
    </xdr:to>
    <mc:AlternateContent xmlns:mc="http://schemas.openxmlformats.org/markup-compatibility/2006" xmlns:a14="http://schemas.microsoft.com/office/drawing/2010/main">
      <mc:Choice Requires="a14">
        <xdr:graphicFrame macro="">
          <xdr:nvGraphicFramePr>
            <xdr:cNvPr id="17" name="RecruitmentSource"/>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18640425" y="4791074"/>
              <a:ext cx="18288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304800</xdr:colOff>
      <xdr:row>38</xdr:row>
      <xdr:rowOff>161925</xdr:rowOff>
    </xdr:from>
    <xdr:to>
      <xdr:col>29</xdr:col>
      <xdr:colOff>457200</xdr:colOff>
      <xdr:row>43</xdr:row>
      <xdr:rowOff>219075</xdr:rowOff>
    </xdr:to>
    <mc:AlternateContent xmlns:mc="http://schemas.openxmlformats.org/markup-compatibility/2006" xmlns:a14="http://schemas.microsoft.com/office/drawing/2010/main">
      <mc:Choice Requires="a14">
        <xdr:graphicFrame macro="">
          <xdr:nvGraphicFramePr>
            <xdr:cNvPr id="18" name="PerformanceScore"/>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16764000" y="7419975"/>
              <a:ext cx="13716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18</xdr:col>
      <xdr:colOff>365125</xdr:colOff>
      <xdr:row>37</xdr:row>
      <xdr:rowOff>15875</xdr:rowOff>
    </xdr:from>
    <xdr:to>
      <xdr:col>26</xdr:col>
      <xdr:colOff>111125</xdr:colOff>
      <xdr:row>48</xdr:row>
      <xdr:rowOff>12700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523875</xdr:colOff>
      <xdr:row>35</xdr:row>
      <xdr:rowOff>142875</xdr:rowOff>
    </xdr:from>
    <xdr:to>
      <xdr:col>18</xdr:col>
      <xdr:colOff>269875</xdr:colOff>
      <xdr:row>46</xdr:row>
      <xdr:rowOff>60325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344.934466550927" createdVersion="4" refreshedVersion="4" minRefreshableVersion="3" recordCount="311">
  <cacheSource type="worksheet">
    <worksheetSource ref="A1:P312" sheet="data"/>
  </cacheSource>
  <cacheFields count="16">
    <cacheField name="EmployeeID" numFmtId="0">
      <sharedItems containsSemiMixedTypes="0" containsString="0" containsNumber="1" containsInteger="1" minValue="1" maxValue="311" count="3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sharedItems>
    </cacheField>
    <cacheField name="EmployeeName" numFmtId="0">
      <sharedItems/>
    </cacheField>
    <cacheField name="Salary" numFmtId="0">
      <sharedItems containsSemiMixedTypes="0" containsString="0" containsNumber="1" containsInteger="1" minValue="45046" maxValue="25000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ount="28">
        <s v="MA"/>
        <s v="TX"/>
        <s v="CT"/>
        <s v="VA"/>
        <s v="VT"/>
        <s v="AL"/>
        <s v="WA"/>
        <s v="CA"/>
        <s v="OH"/>
        <s v="IN"/>
        <s v="TN"/>
        <s v="NH"/>
        <s v="RI"/>
        <s v="PA"/>
        <s v="CO"/>
        <s v="NY"/>
        <s v="UT"/>
        <s v="GA"/>
        <s v="FL"/>
        <s v="NC"/>
        <s v="KY"/>
        <s v="ID"/>
        <s v="NV"/>
        <s v="MT"/>
        <s v="OR"/>
        <s v="ND"/>
        <s v="AZ"/>
        <s v="ME"/>
      </sharedItems>
    </cacheField>
    <cacheField name="AgeGroup" numFmtId="14">
      <sharedItems count="2">
        <s v="Senior"/>
        <s v="Junior"/>
      </sharedItems>
    </cacheField>
    <cacheField name="Gender" numFmtId="0">
      <sharedItems count="2">
        <s v="M "/>
        <s v="F"/>
      </sharedItems>
    </cacheField>
    <cacheField name="MaritalStatus" numFmtId="0">
      <sharedItems/>
    </cacheField>
    <cacheField name="HiringYear" numFmtId="2">
      <sharedItems count="13">
        <s v="2011"/>
        <s v="2015"/>
        <s v="2008"/>
        <s v="2012"/>
        <s v="2014"/>
        <s v="2013"/>
        <s v="2009"/>
        <s v="2016"/>
        <s v="2010"/>
        <s v="2018"/>
        <s v="2017"/>
        <s v="2007"/>
        <s v="2006"/>
      </sharedItems>
    </cacheField>
    <cacheField name="TerminationYear" numFmtId="0">
      <sharedItems/>
    </cacheField>
    <cacheField name="EmploymentStatus" numFmtId="0">
      <sharedItems count="3">
        <s v="Active"/>
        <s v="Voluntarily Terminated"/>
        <s v="Terminated for Cause"/>
      </sharedItems>
    </cacheField>
    <cacheField name="Department" numFmtId="0">
      <sharedItems count="6">
        <s v="Production       "/>
        <s v="IT/IS"/>
        <s v="Engineering"/>
        <s v="Admin Offices"/>
        <s v="Sales"/>
        <s v="Executive Office"/>
      </sharedItems>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cacheField>
    <cacheField name="EmployeeSatisfaction" numFmtId="0">
      <sharedItems containsSemiMixedTypes="0" containsString="0" containsNumber="1" containsInteger="1" minValue="1" maxValue="5" count="5">
        <n v="5"/>
        <n v="3"/>
        <n v="4"/>
        <n v="2"/>
        <n v="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375.560730092591" createdVersion="4" refreshedVersion="4" minRefreshableVersion="3" recordCount="311">
  <cacheSource type="worksheet">
    <worksheetSource ref="B1:P312" sheet="data"/>
  </cacheSource>
  <cacheFields count="15">
    <cacheField name="EmployeeName" numFmtId="0">
      <sharedItems/>
    </cacheField>
    <cacheField name="Salary" numFmtId="0">
      <sharedItems containsSemiMixedTypes="0" containsString="0" containsNumber="1" containsInteger="1" minValue="45046" maxValue="250000"/>
    </cacheField>
    <cacheField name="Position" numFmtId="0">
      <sharedItems/>
    </cacheField>
    <cacheField name="State" numFmtId="0">
      <sharedItems/>
    </cacheField>
    <cacheField name="AgeGroup" numFmtId="14">
      <sharedItems/>
    </cacheField>
    <cacheField name="Gender" numFmtId="0">
      <sharedItems/>
    </cacheField>
    <cacheField name="MaritalStatus" numFmtId="0">
      <sharedItems/>
    </cacheField>
    <cacheField name="HiringYear" numFmtId="2">
      <sharedItems/>
    </cacheField>
    <cacheField name="TerminationYear" numFmtId="0">
      <sharedItems/>
    </cacheField>
    <cacheField name="EmploymentStatus" numFmtId="0">
      <sharedItems/>
    </cacheField>
    <cacheField name="Department" numFmtId="0">
      <sharedItems/>
    </cacheField>
    <cacheField name="RecruitmentSource" numFmtId="0">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loyeeSatisfaction"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1">
  <r>
    <x v="0"/>
    <s v="John Smith"/>
    <n v="62506"/>
    <x v="0"/>
    <x v="0"/>
    <x v="0"/>
    <x v="0"/>
    <s v="Single"/>
    <x v="0"/>
    <s v="NULL"/>
    <x v="0"/>
    <x v="0"/>
    <x v="0"/>
    <x v="0"/>
    <x v="0"/>
    <x v="0"/>
  </r>
  <r>
    <x v="1"/>
    <s v="Sarah Johnson"/>
    <n v="104437"/>
    <x v="1"/>
    <x v="0"/>
    <x v="0"/>
    <x v="0"/>
    <s v="Married"/>
    <x v="1"/>
    <s v="2016"/>
    <x v="1"/>
    <x v="1"/>
    <x v="1"/>
    <x v="1"/>
    <x v="1"/>
    <x v="1"/>
  </r>
  <r>
    <x v="2"/>
    <s v="Michael Williams"/>
    <n v="64955"/>
    <x v="2"/>
    <x v="0"/>
    <x v="1"/>
    <x v="1"/>
    <s v="Married"/>
    <x v="0"/>
    <s v="2012"/>
    <x v="1"/>
    <x v="0"/>
    <x v="0"/>
    <x v="1"/>
    <x v="2"/>
    <x v="1"/>
  </r>
  <r>
    <x v="3"/>
    <s v="Emily Brown"/>
    <n v="64991"/>
    <x v="0"/>
    <x v="0"/>
    <x v="1"/>
    <x v="1"/>
    <s v="Married"/>
    <x v="2"/>
    <s v="NULL"/>
    <x v="0"/>
    <x v="0"/>
    <x v="1"/>
    <x v="1"/>
    <x v="3"/>
    <x v="0"/>
  </r>
  <r>
    <x v="4"/>
    <s v="David Jones"/>
    <n v="50825"/>
    <x v="0"/>
    <x v="0"/>
    <x v="1"/>
    <x v="1"/>
    <s v="Divorced"/>
    <x v="0"/>
    <s v="2016"/>
    <x v="1"/>
    <x v="0"/>
    <x v="2"/>
    <x v="1"/>
    <x v="4"/>
    <x v="2"/>
  </r>
  <r>
    <x v="5"/>
    <s v="Jessica Davis"/>
    <n v="57568"/>
    <x v="0"/>
    <x v="0"/>
    <x v="0"/>
    <x v="1"/>
    <s v="Single"/>
    <x v="3"/>
    <s v="NULL"/>
    <x v="0"/>
    <x v="0"/>
    <x v="0"/>
    <x v="0"/>
    <x v="4"/>
    <x v="0"/>
  </r>
  <r>
    <x v="6"/>
    <s v="Christopher Miller"/>
    <n v="95660"/>
    <x v="3"/>
    <x v="0"/>
    <x v="0"/>
    <x v="1"/>
    <s v="Single"/>
    <x v="4"/>
    <s v="NULL"/>
    <x v="0"/>
    <x v="2"/>
    <x v="0"/>
    <x v="1"/>
    <x v="5"/>
    <x v="1"/>
  </r>
  <r>
    <x v="7"/>
    <s v="Ashley Wilson"/>
    <n v="59365"/>
    <x v="0"/>
    <x v="0"/>
    <x v="0"/>
    <x v="0"/>
    <s v="Widowed"/>
    <x v="5"/>
    <s v="NULL"/>
    <x v="0"/>
    <x v="0"/>
    <x v="3"/>
    <x v="1"/>
    <x v="4"/>
    <x v="2"/>
  </r>
  <r>
    <x v="8"/>
    <s v="Matthew Anderson"/>
    <n v="47837"/>
    <x v="0"/>
    <x v="0"/>
    <x v="0"/>
    <x v="1"/>
    <s v="Single"/>
    <x v="6"/>
    <s v="NULL"/>
    <x v="0"/>
    <x v="0"/>
    <x v="4"/>
    <x v="1"/>
    <x v="6"/>
    <x v="1"/>
  </r>
  <r>
    <x v="9"/>
    <s v="Samantha Taylor"/>
    <n v="50178"/>
    <x v="4"/>
    <x v="0"/>
    <x v="1"/>
    <x v="0"/>
    <s v="Divorced"/>
    <x v="1"/>
    <s v="NULL"/>
    <x v="0"/>
    <x v="1"/>
    <x v="1"/>
    <x v="1"/>
    <x v="4"/>
    <x v="0"/>
  </r>
  <r>
    <x v="10"/>
    <s v="Daniel Martinez"/>
    <n v="54670"/>
    <x v="0"/>
    <x v="0"/>
    <x v="0"/>
    <x v="1"/>
    <s v="Married"/>
    <x v="0"/>
    <s v="2017"/>
    <x v="1"/>
    <x v="0"/>
    <x v="4"/>
    <x v="1"/>
    <x v="7"/>
    <x v="2"/>
  </r>
  <r>
    <x v="11"/>
    <s v="Lauren Thomas"/>
    <n v="47211"/>
    <x v="0"/>
    <x v="0"/>
    <x v="0"/>
    <x v="0"/>
    <s v="Married"/>
    <x v="3"/>
    <s v="2016"/>
    <x v="1"/>
    <x v="0"/>
    <x v="4"/>
    <x v="1"/>
    <x v="7"/>
    <x v="1"/>
  </r>
  <r>
    <x v="12"/>
    <s v="Andrew Jackson"/>
    <n v="92328"/>
    <x v="5"/>
    <x v="1"/>
    <x v="1"/>
    <x v="0"/>
    <s v="Divorced"/>
    <x v="4"/>
    <s v="NULL"/>
    <x v="0"/>
    <x v="1"/>
    <x v="4"/>
    <x v="0"/>
    <x v="8"/>
    <x v="2"/>
  </r>
  <r>
    <x v="13"/>
    <s v="Elizabeth Thompson"/>
    <n v="58709"/>
    <x v="0"/>
    <x v="0"/>
    <x v="0"/>
    <x v="0"/>
    <s v="Single"/>
    <x v="3"/>
    <s v="NULL"/>
    <x v="0"/>
    <x v="0"/>
    <x v="2"/>
    <x v="1"/>
    <x v="0"/>
    <x v="2"/>
  </r>
  <r>
    <x v="14"/>
    <s v="Ryan Lee"/>
    <n v="52505"/>
    <x v="0"/>
    <x v="0"/>
    <x v="0"/>
    <x v="0"/>
    <s v="Divorced"/>
    <x v="3"/>
    <s v="2017"/>
    <x v="1"/>
    <x v="0"/>
    <x v="5"/>
    <x v="1"/>
    <x v="4"/>
    <x v="0"/>
  </r>
  <r>
    <x v="15"/>
    <s v="Olivia Davis"/>
    <n v="57834"/>
    <x v="0"/>
    <x v="0"/>
    <x v="0"/>
    <x v="0"/>
    <s v="Single"/>
    <x v="0"/>
    <s v="2017"/>
    <x v="2"/>
    <x v="0"/>
    <x v="2"/>
    <x v="1"/>
    <x v="4"/>
    <x v="2"/>
  </r>
  <r>
    <x v="16"/>
    <s v="James Taylor"/>
    <n v="70131"/>
    <x v="2"/>
    <x v="0"/>
    <x v="0"/>
    <x v="1"/>
    <s v="Married"/>
    <x v="7"/>
    <s v="NULL"/>
    <x v="0"/>
    <x v="0"/>
    <x v="3"/>
    <x v="0"/>
    <x v="9"/>
    <x v="1"/>
  </r>
  <r>
    <x v="17"/>
    <s v="Amanda White"/>
    <n v="59026"/>
    <x v="0"/>
    <x v="0"/>
    <x v="0"/>
    <x v="1"/>
    <s v="Single"/>
    <x v="0"/>
    <s v="NULL"/>
    <x v="0"/>
    <x v="0"/>
    <x v="2"/>
    <x v="1"/>
    <x v="4"/>
    <x v="0"/>
  </r>
  <r>
    <x v="18"/>
    <s v="Joshua Anderson"/>
    <n v="110000"/>
    <x v="6"/>
    <x v="0"/>
    <x v="1"/>
    <x v="1"/>
    <s v="Single"/>
    <x v="4"/>
    <s v="2015"/>
    <x v="2"/>
    <x v="1"/>
    <x v="2"/>
    <x v="1"/>
    <x v="10"/>
    <x v="2"/>
  </r>
  <r>
    <x v="19"/>
    <s v="Stephanie Martinez"/>
    <n v="53250"/>
    <x v="0"/>
    <x v="0"/>
    <x v="0"/>
    <x v="0"/>
    <s v="Single"/>
    <x v="5"/>
    <s v="NULL"/>
    <x v="0"/>
    <x v="0"/>
    <x v="0"/>
    <x v="1"/>
    <x v="7"/>
    <x v="2"/>
  </r>
  <r>
    <x v="20"/>
    <s v="Robert Davis"/>
    <n v="51044"/>
    <x v="0"/>
    <x v="0"/>
    <x v="0"/>
    <x v="0"/>
    <s v="Single"/>
    <x v="3"/>
    <s v="NULL"/>
    <x v="0"/>
    <x v="0"/>
    <x v="2"/>
    <x v="1"/>
    <x v="4"/>
    <x v="1"/>
  </r>
  <r>
    <x v="21"/>
    <s v="Megan Thompson"/>
    <n v="64919"/>
    <x v="0"/>
    <x v="0"/>
    <x v="0"/>
    <x v="1"/>
    <s v="Divorced"/>
    <x v="5"/>
    <s v="NULL"/>
    <x v="0"/>
    <x v="0"/>
    <x v="1"/>
    <x v="1"/>
    <x v="7"/>
    <x v="1"/>
  </r>
  <r>
    <x v="22"/>
    <s v="William Johnson"/>
    <n v="62910"/>
    <x v="0"/>
    <x v="0"/>
    <x v="1"/>
    <x v="1"/>
    <s v="Married"/>
    <x v="4"/>
    <s v="NULL"/>
    <x v="0"/>
    <x v="0"/>
    <x v="1"/>
    <x v="0"/>
    <x v="4"/>
    <x v="1"/>
  </r>
  <r>
    <x v="23"/>
    <s v="Emily Wilson"/>
    <n v="66441"/>
    <x v="2"/>
    <x v="0"/>
    <x v="1"/>
    <x v="1"/>
    <s v="Single"/>
    <x v="0"/>
    <s v="NULL"/>
    <x v="0"/>
    <x v="0"/>
    <x v="6"/>
    <x v="2"/>
    <x v="11"/>
    <x v="1"/>
  </r>
  <r>
    <x v="24"/>
    <s v="Benjamin Clark"/>
    <n v="57815"/>
    <x v="2"/>
    <x v="0"/>
    <x v="0"/>
    <x v="1"/>
    <s v="Single"/>
    <x v="0"/>
    <s v="2014"/>
    <x v="1"/>
    <x v="0"/>
    <x v="2"/>
    <x v="1"/>
    <x v="12"/>
    <x v="0"/>
  </r>
  <r>
    <x v="25"/>
    <s v="Nicole Lewis"/>
    <n v="103613"/>
    <x v="7"/>
    <x v="2"/>
    <x v="0"/>
    <x v="0"/>
    <s v="Single"/>
    <x v="4"/>
    <s v="2016"/>
    <x v="2"/>
    <x v="1"/>
    <x v="0"/>
    <x v="1"/>
    <x v="13"/>
    <x v="0"/>
  </r>
  <r>
    <x v="26"/>
    <s v="Joseph Miller"/>
    <n v="106367"/>
    <x v="8"/>
    <x v="0"/>
    <x v="1"/>
    <x v="1"/>
    <s v="Married"/>
    <x v="1"/>
    <s v="NULL"/>
    <x v="0"/>
    <x v="3"/>
    <x v="4"/>
    <x v="1"/>
    <x v="4"/>
    <x v="2"/>
  </r>
  <r>
    <x v="27"/>
    <s v="Kimberly Anderson"/>
    <n v="74312"/>
    <x v="9"/>
    <x v="0"/>
    <x v="0"/>
    <x v="0"/>
    <s v="Single"/>
    <x v="5"/>
    <s v="2014"/>
    <x v="1"/>
    <x v="0"/>
    <x v="1"/>
    <x v="1"/>
    <x v="14"/>
    <x v="1"/>
  </r>
  <r>
    <x v="28"/>
    <s v="David Wilson"/>
    <n v="53492"/>
    <x v="0"/>
    <x v="0"/>
    <x v="1"/>
    <x v="1"/>
    <s v="Married"/>
    <x v="3"/>
    <s v="2013"/>
    <x v="1"/>
    <x v="0"/>
    <x v="2"/>
    <x v="1"/>
    <x v="15"/>
    <x v="2"/>
  </r>
  <r>
    <x v="29"/>
    <s v="Michelle Moore"/>
    <n v="63000"/>
    <x v="10"/>
    <x v="0"/>
    <x v="1"/>
    <x v="1"/>
    <s v="Married"/>
    <x v="2"/>
    <s v="NULL"/>
    <x v="0"/>
    <x v="3"/>
    <x v="4"/>
    <x v="1"/>
    <x v="10"/>
    <x v="3"/>
  </r>
  <r>
    <x v="30"/>
    <s v="Daniel Harris"/>
    <n v="65288"/>
    <x v="2"/>
    <x v="0"/>
    <x v="0"/>
    <x v="0"/>
    <s v="Single"/>
    <x v="4"/>
    <s v="NULL"/>
    <x v="0"/>
    <x v="0"/>
    <x v="2"/>
    <x v="1"/>
    <x v="16"/>
    <x v="1"/>
  </r>
  <r>
    <x v="31"/>
    <s v="Tiffany Robinson"/>
    <n v="64375"/>
    <x v="0"/>
    <x v="0"/>
    <x v="0"/>
    <x v="1"/>
    <s v="Separated"/>
    <x v="5"/>
    <s v="NULL"/>
    <x v="0"/>
    <x v="0"/>
    <x v="4"/>
    <x v="1"/>
    <x v="13"/>
    <x v="0"/>
  </r>
  <r>
    <x v="32"/>
    <s v="Christopher Wilson"/>
    <n v="74326"/>
    <x v="11"/>
    <x v="3"/>
    <x v="0"/>
    <x v="1"/>
    <s v="Married"/>
    <x v="0"/>
    <s v="2014"/>
    <x v="1"/>
    <x v="4"/>
    <x v="2"/>
    <x v="1"/>
    <x v="17"/>
    <x v="0"/>
  </r>
  <r>
    <x v="33"/>
    <s v="Rachel Martinez"/>
    <n v="63763"/>
    <x v="2"/>
    <x v="0"/>
    <x v="0"/>
    <x v="1"/>
    <s v="Single"/>
    <x v="3"/>
    <s v="NULL"/>
    <x v="0"/>
    <x v="0"/>
    <x v="3"/>
    <x v="1"/>
    <x v="18"/>
    <x v="2"/>
  </r>
  <r>
    <x v="34"/>
    <s v="Nicholas Walker"/>
    <n v="62162"/>
    <x v="2"/>
    <x v="0"/>
    <x v="0"/>
    <x v="0"/>
    <s v="Married"/>
    <x v="0"/>
    <s v="NULL"/>
    <x v="0"/>
    <x v="0"/>
    <x v="1"/>
    <x v="1"/>
    <x v="19"/>
    <x v="0"/>
  </r>
  <r>
    <x v="35"/>
    <s v="Danielle Turner"/>
    <n v="77692"/>
    <x v="12"/>
    <x v="0"/>
    <x v="0"/>
    <x v="0"/>
    <s v="Single"/>
    <x v="0"/>
    <s v="NULL"/>
    <x v="0"/>
    <x v="2"/>
    <x v="2"/>
    <x v="1"/>
    <x v="20"/>
    <x v="1"/>
  </r>
  <r>
    <x v="36"/>
    <s v="Matthew Evans"/>
    <n v="72640"/>
    <x v="9"/>
    <x v="0"/>
    <x v="0"/>
    <x v="0"/>
    <s v="Single"/>
    <x v="7"/>
    <s v="NULL"/>
    <x v="0"/>
    <x v="0"/>
    <x v="1"/>
    <x v="0"/>
    <x v="4"/>
    <x v="1"/>
  </r>
  <r>
    <x v="37"/>
    <s v="Christina Allen"/>
    <n v="93396"/>
    <x v="3"/>
    <x v="0"/>
    <x v="1"/>
    <x v="1"/>
    <s v="Single"/>
    <x v="5"/>
    <s v="NULL"/>
    <x v="0"/>
    <x v="2"/>
    <x v="1"/>
    <x v="1"/>
    <x v="1"/>
    <x v="2"/>
  </r>
  <r>
    <x v="38"/>
    <s v="Andrew Davis"/>
    <n v="52846"/>
    <x v="0"/>
    <x v="0"/>
    <x v="0"/>
    <x v="0"/>
    <s v="Single"/>
    <x v="4"/>
    <s v="NULL"/>
    <x v="0"/>
    <x v="0"/>
    <x v="0"/>
    <x v="1"/>
    <x v="21"/>
    <x v="1"/>
  </r>
  <r>
    <x v="39"/>
    <s v="Heather King"/>
    <n v="100031"/>
    <x v="1"/>
    <x v="0"/>
    <x v="1"/>
    <x v="1"/>
    <s v="Single"/>
    <x v="7"/>
    <s v="NULL"/>
    <x v="0"/>
    <x v="1"/>
    <x v="0"/>
    <x v="1"/>
    <x v="4"/>
    <x v="0"/>
  </r>
  <r>
    <x v="40"/>
    <s v="Jonathan Thomas"/>
    <n v="71860"/>
    <x v="11"/>
    <x v="4"/>
    <x v="0"/>
    <x v="1"/>
    <s v="Single"/>
    <x v="4"/>
    <s v="NULL"/>
    <x v="0"/>
    <x v="4"/>
    <x v="1"/>
    <x v="1"/>
    <x v="4"/>
    <x v="0"/>
  </r>
  <r>
    <x v="41"/>
    <s v="Amy Green"/>
    <n v="61656"/>
    <x v="0"/>
    <x v="0"/>
    <x v="0"/>
    <x v="1"/>
    <s v="Single"/>
    <x v="4"/>
    <s v="NULL"/>
    <x v="0"/>
    <x v="0"/>
    <x v="2"/>
    <x v="1"/>
    <x v="4"/>
    <x v="2"/>
  </r>
  <r>
    <x v="42"/>
    <s v="Anthony Garcia"/>
    <n v="110929"/>
    <x v="13"/>
    <x v="0"/>
    <x v="0"/>
    <x v="0"/>
    <s v="Married"/>
    <x v="7"/>
    <s v="NULL"/>
    <x v="0"/>
    <x v="1"/>
    <x v="1"/>
    <x v="1"/>
    <x v="10"/>
    <x v="0"/>
  </r>
  <r>
    <x v="43"/>
    <s v="Brittany Baker"/>
    <n v="54237"/>
    <x v="0"/>
    <x v="0"/>
    <x v="0"/>
    <x v="1"/>
    <s v="Single"/>
    <x v="4"/>
    <s v="NULL"/>
    <x v="0"/>
    <x v="0"/>
    <x v="1"/>
    <x v="1"/>
    <x v="22"/>
    <x v="2"/>
  </r>
  <r>
    <x v="44"/>
    <s v="Jason Mitchell"/>
    <n v="60380"/>
    <x v="0"/>
    <x v="0"/>
    <x v="0"/>
    <x v="0"/>
    <s v="Single"/>
    <x v="5"/>
    <s v="NULL"/>
    <x v="0"/>
    <x v="0"/>
    <x v="0"/>
    <x v="1"/>
    <x v="23"/>
    <x v="0"/>
  </r>
  <r>
    <x v="45"/>
    <s v="Rebecca Hernandez"/>
    <n v="66808"/>
    <x v="11"/>
    <x v="1"/>
    <x v="0"/>
    <x v="0"/>
    <s v="Single"/>
    <x v="3"/>
    <s v="NULL"/>
    <x v="0"/>
    <x v="4"/>
    <x v="3"/>
    <x v="1"/>
    <x v="24"/>
    <x v="0"/>
  </r>
  <r>
    <x v="46"/>
    <s v="Justin Lewis"/>
    <n v="64786"/>
    <x v="0"/>
    <x v="0"/>
    <x v="0"/>
    <x v="1"/>
    <s v="Single"/>
    <x v="0"/>
    <s v="2015"/>
    <x v="1"/>
    <x v="0"/>
    <x v="1"/>
    <x v="1"/>
    <x v="25"/>
    <x v="2"/>
  </r>
  <r>
    <x v="47"/>
    <s v="Vanessa Hall"/>
    <n v="64816"/>
    <x v="0"/>
    <x v="0"/>
    <x v="1"/>
    <x v="1"/>
    <s v="Single"/>
    <x v="0"/>
    <s v="NULL"/>
    <x v="0"/>
    <x v="0"/>
    <x v="1"/>
    <x v="1"/>
    <x v="26"/>
    <x v="0"/>
  </r>
  <r>
    <x v="48"/>
    <s v="Brian Thompson"/>
    <n v="68678"/>
    <x v="4"/>
    <x v="0"/>
    <x v="1"/>
    <x v="0"/>
    <s v="Single"/>
    <x v="3"/>
    <s v="NULL"/>
    <x v="0"/>
    <x v="1"/>
    <x v="1"/>
    <x v="1"/>
    <x v="27"/>
    <x v="1"/>
  </r>
  <r>
    <x v="49"/>
    <s v="Chelsea Hill"/>
    <n v="64066"/>
    <x v="2"/>
    <x v="0"/>
    <x v="0"/>
    <x v="1"/>
    <s v="Married"/>
    <x v="0"/>
    <s v="2013"/>
    <x v="1"/>
    <x v="0"/>
    <x v="2"/>
    <x v="1"/>
    <x v="7"/>
    <x v="0"/>
  </r>
  <r>
    <x v="50"/>
    <s v="Brandon Young"/>
    <n v="59369"/>
    <x v="2"/>
    <x v="0"/>
    <x v="0"/>
    <x v="0"/>
    <s v="Married"/>
    <x v="8"/>
    <s v="2011"/>
    <x v="1"/>
    <x v="0"/>
    <x v="1"/>
    <x v="1"/>
    <x v="7"/>
    <x v="2"/>
  </r>
  <r>
    <x v="51"/>
    <s v="Amber Foster"/>
    <n v="50373"/>
    <x v="0"/>
    <x v="0"/>
    <x v="0"/>
    <x v="0"/>
    <s v="Married"/>
    <x v="7"/>
    <s v="NULL"/>
    <x v="0"/>
    <x v="0"/>
    <x v="3"/>
    <x v="0"/>
    <x v="28"/>
    <x v="2"/>
  </r>
  <r>
    <x v="52"/>
    <s v="Timothy Harris"/>
    <n v="63108"/>
    <x v="0"/>
    <x v="0"/>
    <x v="0"/>
    <x v="0"/>
    <s v="Single"/>
    <x v="5"/>
    <s v="NULL"/>
    <x v="0"/>
    <x v="0"/>
    <x v="3"/>
    <x v="1"/>
    <x v="9"/>
    <x v="0"/>
  </r>
  <r>
    <x v="53"/>
    <s v="Katie Wright"/>
    <n v="59144"/>
    <x v="0"/>
    <x v="0"/>
    <x v="0"/>
    <x v="0"/>
    <s v="Single"/>
    <x v="0"/>
    <s v="2016"/>
    <x v="2"/>
    <x v="0"/>
    <x v="0"/>
    <x v="2"/>
    <x v="11"/>
    <x v="1"/>
  </r>
  <r>
    <x v="54"/>
    <s v="Kevin Scott"/>
    <n v="68051"/>
    <x v="9"/>
    <x v="0"/>
    <x v="0"/>
    <x v="0"/>
    <s v="Divorced"/>
    <x v="8"/>
    <s v="NULL"/>
    <x v="0"/>
    <x v="0"/>
    <x v="6"/>
    <x v="2"/>
    <x v="29"/>
    <x v="3"/>
  </r>
  <r>
    <x v="55"/>
    <s v="Laura Carter"/>
    <n v="170500"/>
    <x v="14"/>
    <x v="0"/>
    <x v="0"/>
    <x v="0"/>
    <s v="Single"/>
    <x v="6"/>
    <s v="NULL"/>
    <x v="0"/>
    <x v="0"/>
    <x v="1"/>
    <x v="0"/>
    <x v="30"/>
    <x v="0"/>
  </r>
  <r>
    <x v="56"/>
    <s v="Thomas Rodriguez"/>
    <n v="63381"/>
    <x v="0"/>
    <x v="0"/>
    <x v="0"/>
    <x v="1"/>
    <s v="Married"/>
    <x v="1"/>
    <s v="NULL"/>
    <x v="0"/>
    <x v="0"/>
    <x v="1"/>
    <x v="1"/>
    <x v="31"/>
    <x v="0"/>
  </r>
  <r>
    <x v="57"/>
    <s v="Anna Reed"/>
    <n v="83552"/>
    <x v="5"/>
    <x v="0"/>
    <x v="1"/>
    <x v="0"/>
    <s v="Married"/>
    <x v="1"/>
    <s v="NULL"/>
    <x v="0"/>
    <x v="1"/>
    <x v="1"/>
    <x v="1"/>
    <x v="5"/>
    <x v="1"/>
  </r>
  <r>
    <x v="58"/>
    <s v="Zachary Sanchez"/>
    <n v="56149"/>
    <x v="0"/>
    <x v="0"/>
    <x v="1"/>
    <x v="1"/>
    <s v="Single"/>
    <x v="7"/>
    <s v="NULL"/>
    <x v="0"/>
    <x v="0"/>
    <x v="0"/>
    <x v="1"/>
    <x v="32"/>
    <x v="0"/>
  </r>
  <r>
    <x v="59"/>
    <s v="Jennifer Hughes"/>
    <n v="92329"/>
    <x v="15"/>
    <x v="2"/>
    <x v="0"/>
    <x v="0"/>
    <s v="Single"/>
    <x v="4"/>
    <s v="NULL"/>
    <x v="0"/>
    <x v="1"/>
    <x v="3"/>
    <x v="1"/>
    <x v="4"/>
    <x v="1"/>
  </r>
  <r>
    <x v="60"/>
    <s v="Alexander Murphy"/>
    <n v="65729"/>
    <x v="16"/>
    <x v="4"/>
    <x v="1"/>
    <x v="1"/>
    <s v="Single"/>
    <x v="4"/>
    <s v="NULL"/>
    <x v="0"/>
    <x v="4"/>
    <x v="1"/>
    <x v="1"/>
    <x v="33"/>
    <x v="2"/>
  </r>
  <r>
    <x v="61"/>
    <s v="Erica Simmons"/>
    <n v="85028"/>
    <x v="15"/>
    <x v="2"/>
    <x v="0"/>
    <x v="1"/>
    <s v="Married"/>
    <x v="4"/>
    <s v="NULL"/>
    <x v="0"/>
    <x v="1"/>
    <x v="0"/>
    <x v="1"/>
    <x v="34"/>
    <x v="0"/>
  </r>
  <r>
    <x v="62"/>
    <s v="Jacob Murphy"/>
    <n v="57583"/>
    <x v="0"/>
    <x v="0"/>
    <x v="0"/>
    <x v="1"/>
    <s v="Married"/>
    <x v="3"/>
    <s v="NULL"/>
    <x v="0"/>
    <x v="0"/>
    <x v="1"/>
    <x v="1"/>
    <x v="4"/>
    <x v="1"/>
  </r>
  <r>
    <x v="63"/>
    <s v="Melissa Edwards"/>
    <n v="56294"/>
    <x v="2"/>
    <x v="0"/>
    <x v="0"/>
    <x v="0"/>
    <s v="Single"/>
    <x v="0"/>
    <s v="NULL"/>
    <x v="0"/>
    <x v="0"/>
    <x v="0"/>
    <x v="1"/>
    <x v="35"/>
    <x v="2"/>
  </r>
  <r>
    <x v="64"/>
    <s v="Samuel Wright"/>
    <n v="56991"/>
    <x v="0"/>
    <x v="0"/>
    <x v="1"/>
    <x v="0"/>
    <s v="Married"/>
    <x v="9"/>
    <s v="NULL"/>
    <x v="0"/>
    <x v="0"/>
    <x v="1"/>
    <x v="1"/>
    <x v="25"/>
    <x v="2"/>
  </r>
  <r>
    <x v="65"/>
    <s v="Maria Phillips"/>
    <n v="55722"/>
    <x v="0"/>
    <x v="0"/>
    <x v="0"/>
    <x v="0"/>
    <s v="Married"/>
    <x v="0"/>
    <s v="2016"/>
    <x v="1"/>
    <x v="0"/>
    <x v="1"/>
    <x v="1"/>
    <x v="4"/>
    <x v="2"/>
  </r>
  <r>
    <x v="66"/>
    <s v="Tyler Davis"/>
    <n v="101199"/>
    <x v="3"/>
    <x v="0"/>
    <x v="0"/>
    <x v="1"/>
    <s v="Single"/>
    <x v="3"/>
    <s v="NULL"/>
    <x v="0"/>
    <x v="2"/>
    <x v="6"/>
    <x v="1"/>
    <x v="36"/>
    <x v="0"/>
  </r>
  <r>
    <x v="67"/>
    <s v="Lindsey Russell"/>
    <n v="61568"/>
    <x v="11"/>
    <x v="5"/>
    <x v="0"/>
    <x v="0"/>
    <s v="Single"/>
    <x v="4"/>
    <s v="NULL"/>
    <x v="0"/>
    <x v="4"/>
    <x v="1"/>
    <x v="3"/>
    <x v="37"/>
    <x v="1"/>
  </r>
  <r>
    <x v="68"/>
    <s v="Nicholas Green"/>
    <n v="58275"/>
    <x v="2"/>
    <x v="0"/>
    <x v="0"/>
    <x v="1"/>
    <s v="Separated"/>
    <x v="0"/>
    <s v="2015"/>
    <x v="1"/>
    <x v="0"/>
    <x v="2"/>
    <x v="1"/>
    <x v="33"/>
    <x v="0"/>
  </r>
  <r>
    <x v="69"/>
    <s v="Kayla Coleman"/>
    <n v="53189"/>
    <x v="0"/>
    <x v="0"/>
    <x v="0"/>
    <x v="0"/>
    <s v="Married"/>
    <x v="4"/>
    <s v="NULL"/>
    <x v="0"/>
    <x v="0"/>
    <x v="1"/>
    <x v="3"/>
    <x v="38"/>
    <x v="3"/>
  </r>
  <r>
    <x v="70"/>
    <s v="Eric Mitchell"/>
    <n v="96820"/>
    <x v="17"/>
    <x v="0"/>
    <x v="0"/>
    <x v="0"/>
    <s v="Single"/>
    <x v="10"/>
    <s v="NULL"/>
    <x v="0"/>
    <x v="1"/>
    <x v="1"/>
    <x v="1"/>
    <x v="39"/>
    <x v="0"/>
  </r>
  <r>
    <x v="71"/>
    <s v="Shannon Bailey"/>
    <n v="51259"/>
    <x v="0"/>
    <x v="0"/>
    <x v="0"/>
    <x v="0"/>
    <s v="Single"/>
    <x v="4"/>
    <s v="NULL"/>
    <x v="0"/>
    <x v="0"/>
    <x v="1"/>
    <x v="1"/>
    <x v="25"/>
    <x v="2"/>
  </r>
  <r>
    <x v="72"/>
    <s v="Patrick Lopez"/>
    <n v="59231"/>
    <x v="11"/>
    <x v="6"/>
    <x v="1"/>
    <x v="1"/>
    <s v="Single"/>
    <x v="3"/>
    <s v="NULL"/>
    <x v="0"/>
    <x v="4"/>
    <x v="7"/>
    <x v="3"/>
    <x v="40"/>
    <x v="4"/>
  </r>
  <r>
    <x v="73"/>
    <s v="Catherine Morris"/>
    <n v="61584"/>
    <x v="0"/>
    <x v="0"/>
    <x v="0"/>
    <x v="1"/>
    <s v="Married"/>
    <x v="5"/>
    <s v="NULL"/>
    <x v="0"/>
    <x v="0"/>
    <x v="1"/>
    <x v="2"/>
    <x v="41"/>
    <x v="2"/>
  </r>
  <r>
    <x v="74"/>
    <s v="Benjamin Turner"/>
    <n v="46335"/>
    <x v="0"/>
    <x v="0"/>
    <x v="1"/>
    <x v="1"/>
    <s v="Single"/>
    <x v="3"/>
    <s v="NULL"/>
    <x v="0"/>
    <x v="0"/>
    <x v="6"/>
    <x v="1"/>
    <x v="42"/>
    <x v="0"/>
  </r>
  <r>
    <x v="75"/>
    <s v="Holly Jenkins"/>
    <n v="70621"/>
    <x v="4"/>
    <x v="0"/>
    <x v="1"/>
    <x v="1"/>
    <s v="Married"/>
    <x v="1"/>
    <s v="NULL"/>
    <x v="0"/>
    <x v="1"/>
    <x v="3"/>
    <x v="1"/>
    <x v="43"/>
    <x v="2"/>
  </r>
  <r>
    <x v="76"/>
    <s v="Daniel Bell"/>
    <n v="138888"/>
    <x v="18"/>
    <x v="0"/>
    <x v="0"/>
    <x v="0"/>
    <s v="Single"/>
    <x v="4"/>
    <s v="NULL"/>
    <x v="0"/>
    <x v="1"/>
    <x v="1"/>
    <x v="0"/>
    <x v="25"/>
    <x v="0"/>
  </r>
  <r>
    <x v="77"/>
    <s v="Stephanie Price"/>
    <n v="74241"/>
    <x v="11"/>
    <x v="7"/>
    <x v="1"/>
    <x v="1"/>
    <s v="Single"/>
    <x v="0"/>
    <s v="NULL"/>
    <x v="0"/>
    <x v="4"/>
    <x v="1"/>
    <x v="0"/>
    <x v="44"/>
    <x v="0"/>
  </r>
  <r>
    <x v="78"/>
    <s v="Matthew Walker"/>
    <n v="75188"/>
    <x v="9"/>
    <x v="0"/>
    <x v="0"/>
    <x v="1"/>
    <s v="Single"/>
    <x v="4"/>
    <s v="NULL"/>
    <x v="0"/>
    <x v="0"/>
    <x v="2"/>
    <x v="1"/>
    <x v="45"/>
    <x v="2"/>
  </r>
  <r>
    <x v="79"/>
    <s v="Brittany Cox"/>
    <n v="62514"/>
    <x v="0"/>
    <x v="0"/>
    <x v="0"/>
    <x v="1"/>
    <s v="Married"/>
    <x v="8"/>
    <s v="NULL"/>
    <x v="0"/>
    <x v="0"/>
    <x v="2"/>
    <x v="1"/>
    <x v="46"/>
    <x v="1"/>
  </r>
  <r>
    <x v="80"/>
    <s v="Anthony Hall"/>
    <n v="60070"/>
    <x v="0"/>
    <x v="0"/>
    <x v="1"/>
    <x v="1"/>
    <s v="Married"/>
    <x v="0"/>
    <s v="2017"/>
    <x v="1"/>
    <x v="0"/>
    <x v="2"/>
    <x v="1"/>
    <x v="4"/>
    <x v="1"/>
  </r>
  <r>
    <x v="81"/>
    <s v="Victoria Turner"/>
    <n v="48888"/>
    <x v="0"/>
    <x v="0"/>
    <x v="0"/>
    <x v="0"/>
    <s v="Single"/>
    <x v="4"/>
    <s v="NULL"/>
    <x v="0"/>
    <x v="0"/>
    <x v="0"/>
    <x v="1"/>
    <x v="27"/>
    <x v="0"/>
  </r>
  <r>
    <x v="82"/>
    <s v="Christopher Wilson"/>
    <n v="54285"/>
    <x v="0"/>
    <x v="0"/>
    <x v="0"/>
    <x v="0"/>
    <s v="Married"/>
    <x v="4"/>
    <s v="NULL"/>
    <x v="0"/>
    <x v="0"/>
    <x v="3"/>
    <x v="1"/>
    <x v="7"/>
    <x v="1"/>
  </r>
  <r>
    <x v="83"/>
    <s v="Courtney Adams"/>
    <n v="56847"/>
    <x v="2"/>
    <x v="0"/>
    <x v="1"/>
    <x v="1"/>
    <s v="Separated"/>
    <x v="4"/>
    <s v="NULL"/>
    <x v="0"/>
    <x v="0"/>
    <x v="1"/>
    <x v="3"/>
    <x v="24"/>
    <x v="4"/>
  </r>
  <r>
    <x v="84"/>
    <s v="Justin Allen"/>
    <n v="60340"/>
    <x v="0"/>
    <x v="0"/>
    <x v="0"/>
    <x v="0"/>
    <s v="Single"/>
    <x v="3"/>
    <s v="2018"/>
    <x v="2"/>
    <x v="0"/>
    <x v="2"/>
    <x v="2"/>
    <x v="4"/>
    <x v="2"/>
  </r>
  <r>
    <x v="85"/>
    <s v="Allison Ward"/>
    <n v="59124"/>
    <x v="0"/>
    <x v="0"/>
    <x v="1"/>
    <x v="1"/>
    <s v="Single"/>
    <x v="4"/>
    <s v="2018"/>
    <x v="2"/>
    <x v="0"/>
    <x v="2"/>
    <x v="2"/>
    <x v="40"/>
    <x v="1"/>
  </r>
  <r>
    <x v="86"/>
    <s v="Andrew Scott"/>
    <n v="99280"/>
    <x v="3"/>
    <x v="0"/>
    <x v="1"/>
    <x v="1"/>
    <s v="Married"/>
    <x v="0"/>
    <s v="2013"/>
    <x v="2"/>
    <x v="2"/>
    <x v="1"/>
    <x v="2"/>
    <x v="47"/>
    <x v="0"/>
  </r>
  <r>
    <x v="87"/>
    <s v="Rachel Russell"/>
    <n v="71776"/>
    <x v="2"/>
    <x v="0"/>
    <x v="0"/>
    <x v="1"/>
    <s v="Married"/>
    <x v="4"/>
    <s v="NULL"/>
    <x v="0"/>
    <x v="0"/>
    <x v="0"/>
    <x v="1"/>
    <x v="9"/>
    <x v="0"/>
  </r>
  <r>
    <x v="88"/>
    <s v="Jonathan Turner"/>
    <n v="65902"/>
    <x v="2"/>
    <x v="0"/>
    <x v="1"/>
    <x v="1"/>
    <s v="Single"/>
    <x v="4"/>
    <s v="NULL"/>
    <x v="0"/>
    <x v="0"/>
    <x v="0"/>
    <x v="1"/>
    <x v="48"/>
    <x v="2"/>
  </r>
  <r>
    <x v="89"/>
    <s v="Erin Martinez"/>
    <n v="57748"/>
    <x v="0"/>
    <x v="0"/>
    <x v="0"/>
    <x v="1"/>
    <s v="Married"/>
    <x v="0"/>
    <s v="2016"/>
    <x v="1"/>
    <x v="0"/>
    <x v="2"/>
    <x v="1"/>
    <x v="49"/>
    <x v="1"/>
  </r>
  <r>
    <x v="90"/>
    <s v="Robert Roberts"/>
    <n v="64057"/>
    <x v="0"/>
    <x v="0"/>
    <x v="1"/>
    <x v="0"/>
    <s v="Married"/>
    <x v="1"/>
    <s v="NULL"/>
    <x v="0"/>
    <x v="0"/>
    <x v="1"/>
    <x v="3"/>
    <x v="50"/>
    <x v="0"/>
  </r>
  <r>
    <x v="91"/>
    <s v="Megan Phillips"/>
    <n v="53366"/>
    <x v="19"/>
    <x v="0"/>
    <x v="1"/>
    <x v="0"/>
    <s v="Single"/>
    <x v="1"/>
    <s v="NULL"/>
    <x v="0"/>
    <x v="1"/>
    <x v="0"/>
    <x v="3"/>
    <x v="51"/>
    <x v="1"/>
  </r>
  <r>
    <x v="92"/>
    <s v="Joshua Rodriguez"/>
    <n v="58530"/>
    <x v="0"/>
    <x v="0"/>
    <x v="0"/>
    <x v="1"/>
    <s v="Married"/>
    <x v="3"/>
    <s v="NULL"/>
    <x v="0"/>
    <x v="0"/>
    <x v="2"/>
    <x v="1"/>
    <x v="4"/>
    <x v="0"/>
  </r>
  <r>
    <x v="93"/>
    <s v="Kimberly James"/>
    <n v="72609"/>
    <x v="2"/>
    <x v="0"/>
    <x v="0"/>
    <x v="0"/>
    <s v="Single"/>
    <x v="0"/>
    <s v="2013"/>
    <x v="1"/>
    <x v="0"/>
    <x v="2"/>
    <x v="1"/>
    <x v="52"/>
    <x v="0"/>
  </r>
  <r>
    <x v="94"/>
    <s v="William Harris"/>
    <n v="55965"/>
    <x v="2"/>
    <x v="0"/>
    <x v="0"/>
    <x v="1"/>
    <s v="Married"/>
    <x v="0"/>
    <s v="2013"/>
    <x v="1"/>
    <x v="0"/>
    <x v="2"/>
    <x v="1"/>
    <x v="53"/>
    <x v="1"/>
  </r>
  <r>
    <x v="95"/>
    <s v="Morgan Bennett"/>
    <n v="70187"/>
    <x v="11"/>
    <x v="0"/>
    <x v="0"/>
    <x v="0"/>
    <s v="Married"/>
    <x v="4"/>
    <s v="2018"/>
    <x v="2"/>
    <x v="4"/>
    <x v="3"/>
    <x v="3"/>
    <x v="11"/>
    <x v="0"/>
  </r>
  <r>
    <x v="96"/>
    <s v="David Hernandez"/>
    <n v="178000"/>
    <x v="20"/>
    <x v="0"/>
    <x v="0"/>
    <x v="0"/>
    <s v="Single"/>
    <x v="0"/>
    <s v="NULL"/>
    <x v="0"/>
    <x v="1"/>
    <x v="1"/>
    <x v="0"/>
    <x v="4"/>
    <x v="0"/>
  </r>
  <r>
    <x v="97"/>
    <s v="Amber Patterson"/>
    <n v="99351"/>
    <x v="8"/>
    <x v="0"/>
    <x v="0"/>
    <x v="1"/>
    <s v="Married"/>
    <x v="6"/>
    <s v="NULL"/>
    <x v="0"/>
    <x v="3"/>
    <x v="8"/>
    <x v="1"/>
    <x v="4"/>
    <x v="1"/>
  </r>
  <r>
    <x v="98"/>
    <s v="Michael Young"/>
    <n v="67251"/>
    <x v="11"/>
    <x v="2"/>
    <x v="0"/>
    <x v="0"/>
    <s v="Single"/>
    <x v="0"/>
    <s v="NULL"/>
    <x v="0"/>
    <x v="4"/>
    <x v="6"/>
    <x v="1"/>
    <x v="25"/>
    <x v="1"/>
  </r>
  <r>
    <x v="99"/>
    <s v="Megan Mitchell"/>
    <n v="65707"/>
    <x v="4"/>
    <x v="2"/>
    <x v="0"/>
    <x v="1"/>
    <s v="Single"/>
    <x v="8"/>
    <s v="NULL"/>
    <x v="0"/>
    <x v="1"/>
    <x v="0"/>
    <x v="1"/>
    <x v="27"/>
    <x v="2"/>
  </r>
  <r>
    <x v="100"/>
    <s v="Brian Clark"/>
    <n v="52249"/>
    <x v="0"/>
    <x v="0"/>
    <x v="1"/>
    <x v="0"/>
    <s v="Single"/>
    <x v="1"/>
    <s v="NULL"/>
    <x v="0"/>
    <x v="0"/>
    <x v="3"/>
    <x v="1"/>
    <x v="10"/>
    <x v="1"/>
  </r>
  <r>
    <x v="101"/>
    <s v="Emily Adams"/>
    <n v="53171"/>
    <x v="0"/>
    <x v="0"/>
    <x v="0"/>
    <x v="1"/>
    <s v="Single"/>
    <x v="0"/>
    <s v="NULL"/>
    <x v="0"/>
    <x v="0"/>
    <x v="0"/>
    <x v="1"/>
    <x v="7"/>
    <x v="2"/>
  </r>
  <r>
    <x v="102"/>
    <s v="Christopher Martinez"/>
    <n v="51337"/>
    <x v="0"/>
    <x v="0"/>
    <x v="1"/>
    <x v="1"/>
    <s v="Married"/>
    <x v="1"/>
    <s v="NULL"/>
    <x v="0"/>
    <x v="0"/>
    <x v="0"/>
    <x v="1"/>
    <x v="54"/>
    <x v="1"/>
  </r>
  <r>
    <x v="103"/>
    <s v="Jessica Foster"/>
    <n v="51505"/>
    <x v="0"/>
    <x v="0"/>
    <x v="0"/>
    <x v="1"/>
    <s v="Divorced"/>
    <x v="0"/>
    <s v="2016"/>
    <x v="1"/>
    <x v="0"/>
    <x v="4"/>
    <x v="1"/>
    <x v="55"/>
    <x v="2"/>
  </r>
  <r>
    <x v="104"/>
    <s v="Ryan Turner"/>
    <n v="59370"/>
    <x v="11"/>
    <x v="8"/>
    <x v="0"/>
    <x v="1"/>
    <s v="Widowed"/>
    <x v="4"/>
    <s v="2015"/>
    <x v="2"/>
    <x v="4"/>
    <x v="6"/>
    <x v="1"/>
    <x v="56"/>
    <x v="2"/>
  </r>
  <r>
    <x v="105"/>
    <s v="Danielle Collins"/>
    <n v="54933"/>
    <x v="0"/>
    <x v="0"/>
    <x v="0"/>
    <x v="0"/>
    <s v="Married"/>
    <x v="3"/>
    <s v="2015"/>
    <x v="1"/>
    <x v="0"/>
    <x v="4"/>
    <x v="2"/>
    <x v="56"/>
    <x v="2"/>
  </r>
  <r>
    <x v="106"/>
    <s v="Benjamin Campbell"/>
    <n v="57815"/>
    <x v="0"/>
    <x v="0"/>
    <x v="0"/>
    <x v="1"/>
    <s v="Single"/>
    <x v="4"/>
    <s v="NULL"/>
    <x v="0"/>
    <x v="0"/>
    <x v="1"/>
    <x v="0"/>
    <x v="57"/>
    <x v="2"/>
  </r>
  <r>
    <x v="107"/>
    <s v="Samantha Griffin"/>
    <n v="61555"/>
    <x v="11"/>
    <x v="9"/>
    <x v="1"/>
    <x v="1"/>
    <s v="Single"/>
    <x v="1"/>
    <s v="NULL"/>
    <x v="0"/>
    <x v="4"/>
    <x v="1"/>
    <x v="1"/>
    <x v="10"/>
    <x v="0"/>
  </r>
  <r>
    <x v="108"/>
    <s v="Joseph Nelson"/>
    <n v="114800"/>
    <x v="6"/>
    <x v="0"/>
    <x v="0"/>
    <x v="1"/>
    <s v="Single"/>
    <x v="1"/>
    <s v="2015"/>
    <x v="2"/>
    <x v="1"/>
    <x v="1"/>
    <x v="1"/>
    <x v="0"/>
    <x v="2"/>
  </r>
  <r>
    <x v="109"/>
    <s v="Ashley Simmons"/>
    <n v="74679"/>
    <x v="4"/>
    <x v="0"/>
    <x v="1"/>
    <x v="0"/>
    <s v="Married"/>
    <x v="1"/>
    <s v="NULL"/>
    <x v="0"/>
    <x v="1"/>
    <x v="0"/>
    <x v="1"/>
    <x v="25"/>
    <x v="0"/>
  </r>
  <r>
    <x v="110"/>
    <s v="Nicholas Richardson"/>
    <n v="53018"/>
    <x v="0"/>
    <x v="0"/>
    <x v="1"/>
    <x v="1"/>
    <s v="Single"/>
    <x v="5"/>
    <s v="NULL"/>
    <x v="0"/>
    <x v="0"/>
    <x v="1"/>
    <x v="1"/>
    <x v="25"/>
    <x v="0"/>
  </r>
  <r>
    <x v="111"/>
    <s v="Jennifer Parker"/>
    <n v="59892"/>
    <x v="0"/>
    <x v="0"/>
    <x v="0"/>
    <x v="0"/>
    <s v="Divorced"/>
    <x v="0"/>
    <s v="NULL"/>
    <x v="0"/>
    <x v="0"/>
    <x v="4"/>
    <x v="0"/>
    <x v="10"/>
    <x v="2"/>
  </r>
  <r>
    <x v="112"/>
    <s v="John Thompson"/>
    <n v="68898"/>
    <x v="2"/>
    <x v="0"/>
    <x v="0"/>
    <x v="0"/>
    <s v="Married"/>
    <x v="8"/>
    <s v="2011"/>
    <x v="1"/>
    <x v="0"/>
    <x v="4"/>
    <x v="3"/>
    <x v="24"/>
    <x v="1"/>
  </r>
  <r>
    <x v="113"/>
    <s v="Laura Wright"/>
    <n v="61242"/>
    <x v="4"/>
    <x v="0"/>
    <x v="0"/>
    <x v="1"/>
    <s v="Separated"/>
    <x v="1"/>
    <s v="NULL"/>
    <x v="0"/>
    <x v="1"/>
    <x v="3"/>
    <x v="1"/>
    <x v="58"/>
    <x v="2"/>
  </r>
  <r>
    <x v="114"/>
    <s v="Zachary Reed"/>
    <n v="66825"/>
    <x v="2"/>
    <x v="0"/>
    <x v="1"/>
    <x v="1"/>
    <s v="Married"/>
    <x v="4"/>
    <s v="NULL"/>
    <x v="0"/>
    <x v="0"/>
    <x v="0"/>
    <x v="1"/>
    <x v="0"/>
    <x v="1"/>
  </r>
  <r>
    <x v="115"/>
    <s v="Amanda Morris"/>
    <n v="48285"/>
    <x v="0"/>
    <x v="0"/>
    <x v="0"/>
    <x v="0"/>
    <s v="Married"/>
    <x v="3"/>
    <s v="NULL"/>
    <x v="0"/>
    <x v="0"/>
    <x v="0"/>
    <x v="1"/>
    <x v="4"/>
    <x v="1"/>
  </r>
  <r>
    <x v="116"/>
    <s v="William Carter"/>
    <n v="66149"/>
    <x v="2"/>
    <x v="0"/>
    <x v="0"/>
    <x v="1"/>
    <s v="Separated"/>
    <x v="5"/>
    <s v="NULL"/>
    <x v="0"/>
    <x v="0"/>
    <x v="2"/>
    <x v="1"/>
    <x v="9"/>
    <x v="0"/>
  </r>
  <r>
    <x v="117"/>
    <s v="Emily Lewis"/>
    <n v="49256"/>
    <x v="0"/>
    <x v="0"/>
    <x v="0"/>
    <x v="1"/>
    <s v="Married"/>
    <x v="5"/>
    <s v="NULL"/>
    <x v="0"/>
    <x v="0"/>
    <x v="0"/>
    <x v="1"/>
    <x v="28"/>
    <x v="0"/>
  </r>
  <r>
    <x v="118"/>
    <s v="James Evans"/>
    <n v="62957"/>
    <x v="9"/>
    <x v="0"/>
    <x v="0"/>
    <x v="0"/>
    <s v="Divorced"/>
    <x v="1"/>
    <s v="NULL"/>
    <x v="0"/>
    <x v="0"/>
    <x v="3"/>
    <x v="1"/>
    <x v="59"/>
    <x v="1"/>
  </r>
  <r>
    <x v="119"/>
    <s v="Brittany Davis"/>
    <n v="63813"/>
    <x v="0"/>
    <x v="0"/>
    <x v="0"/>
    <x v="1"/>
    <s v="Divorced"/>
    <x v="0"/>
    <s v="2014"/>
    <x v="1"/>
    <x v="0"/>
    <x v="6"/>
    <x v="1"/>
    <x v="4"/>
    <x v="0"/>
  </r>
  <r>
    <x v="120"/>
    <s v="Daniel Hernandez"/>
    <n v="99020"/>
    <x v="17"/>
    <x v="0"/>
    <x v="1"/>
    <x v="0"/>
    <s v="Married"/>
    <x v="10"/>
    <s v="NULL"/>
    <x v="0"/>
    <x v="1"/>
    <x v="1"/>
    <x v="1"/>
    <x v="7"/>
    <x v="0"/>
  </r>
  <r>
    <x v="121"/>
    <s v="Amanda Hayes"/>
    <n v="71707"/>
    <x v="11"/>
    <x v="10"/>
    <x v="0"/>
    <x v="0"/>
    <s v="Single"/>
    <x v="3"/>
    <s v="2014"/>
    <x v="1"/>
    <x v="4"/>
    <x v="0"/>
    <x v="1"/>
    <x v="10"/>
    <x v="0"/>
  </r>
  <r>
    <x v="122"/>
    <s v="Matthew Reed"/>
    <n v="54828"/>
    <x v="0"/>
    <x v="0"/>
    <x v="0"/>
    <x v="1"/>
    <s v="Married"/>
    <x v="0"/>
    <s v="NULL"/>
    <x v="0"/>
    <x v="0"/>
    <x v="2"/>
    <x v="1"/>
    <x v="7"/>
    <x v="2"/>
  </r>
  <r>
    <x v="123"/>
    <s v="Erica Bell"/>
    <n v="64246"/>
    <x v="2"/>
    <x v="0"/>
    <x v="1"/>
    <x v="0"/>
    <s v="Single"/>
    <x v="5"/>
    <s v="NULL"/>
    <x v="0"/>
    <x v="0"/>
    <x v="0"/>
    <x v="1"/>
    <x v="4"/>
    <x v="1"/>
  </r>
  <r>
    <x v="124"/>
    <s v="Christopher Scott"/>
    <n v="52177"/>
    <x v="0"/>
    <x v="0"/>
    <x v="0"/>
    <x v="1"/>
    <s v="Single"/>
    <x v="3"/>
    <s v="2015"/>
    <x v="1"/>
    <x v="0"/>
    <x v="6"/>
    <x v="1"/>
    <x v="60"/>
    <x v="2"/>
  </r>
  <r>
    <x v="125"/>
    <s v="Sarah Hill"/>
    <n v="62065"/>
    <x v="0"/>
    <x v="0"/>
    <x v="0"/>
    <x v="1"/>
    <s v="Married"/>
    <x v="4"/>
    <s v="NULL"/>
    <x v="0"/>
    <x v="0"/>
    <x v="6"/>
    <x v="0"/>
    <x v="52"/>
    <x v="2"/>
  </r>
  <r>
    <x v="126"/>
    <s v="David Parker"/>
    <n v="46998"/>
    <x v="0"/>
    <x v="0"/>
    <x v="1"/>
    <x v="0"/>
    <s v="Single"/>
    <x v="3"/>
    <s v="NULL"/>
    <x v="0"/>
    <x v="0"/>
    <x v="2"/>
    <x v="1"/>
    <x v="61"/>
    <x v="2"/>
  </r>
  <r>
    <x v="127"/>
    <s v="Christina Russell"/>
    <n v="68099"/>
    <x v="2"/>
    <x v="0"/>
    <x v="0"/>
    <x v="1"/>
    <s v="Single"/>
    <x v="0"/>
    <s v="2013"/>
    <x v="1"/>
    <x v="0"/>
    <x v="6"/>
    <x v="1"/>
    <x v="4"/>
    <x v="1"/>
  </r>
  <r>
    <x v="128"/>
    <s v="Michael Phillips"/>
    <n v="70545"/>
    <x v="11"/>
    <x v="11"/>
    <x v="1"/>
    <x v="0"/>
    <s v="Married"/>
    <x v="4"/>
    <s v="NULL"/>
    <x v="0"/>
    <x v="4"/>
    <x v="1"/>
    <x v="1"/>
    <x v="62"/>
    <x v="0"/>
  </r>
  <r>
    <x v="129"/>
    <s v="Lauren King"/>
    <n v="63478"/>
    <x v="2"/>
    <x v="0"/>
    <x v="1"/>
    <x v="1"/>
    <s v="Married"/>
    <x v="0"/>
    <s v="2012"/>
    <x v="1"/>
    <x v="0"/>
    <x v="1"/>
    <x v="1"/>
    <x v="63"/>
    <x v="0"/>
  </r>
  <r>
    <x v="130"/>
    <s v="Joshua Lewis"/>
    <n v="97999"/>
    <x v="6"/>
    <x v="0"/>
    <x v="1"/>
    <x v="1"/>
    <s v="Single"/>
    <x v="1"/>
    <s v="NULL"/>
    <x v="0"/>
    <x v="1"/>
    <x v="1"/>
    <x v="1"/>
    <x v="64"/>
    <x v="0"/>
  </r>
  <r>
    <x v="131"/>
    <s v="Stephanie Wilson"/>
    <n v="180000"/>
    <x v="21"/>
    <x v="12"/>
    <x v="0"/>
    <x v="1"/>
    <s v="Married"/>
    <x v="4"/>
    <s v="NULL"/>
    <x v="0"/>
    <x v="4"/>
    <x v="0"/>
    <x v="1"/>
    <x v="10"/>
    <x v="2"/>
  </r>
  <r>
    <x v="132"/>
    <s v="Jason Garcia"/>
    <n v="49920"/>
    <x v="22"/>
    <x v="0"/>
    <x v="1"/>
    <x v="1"/>
    <s v="Married"/>
    <x v="1"/>
    <s v="2015"/>
    <x v="2"/>
    <x v="3"/>
    <x v="1"/>
    <x v="1"/>
    <x v="65"/>
    <x v="1"/>
  </r>
  <r>
    <x v="133"/>
    <s v="Rebecca Green"/>
    <n v="55425"/>
    <x v="0"/>
    <x v="0"/>
    <x v="1"/>
    <x v="1"/>
    <s v="Single"/>
    <x v="3"/>
    <s v="NULL"/>
    <x v="0"/>
    <x v="0"/>
    <x v="0"/>
    <x v="1"/>
    <x v="12"/>
    <x v="2"/>
  </r>
  <r>
    <x v="134"/>
    <s v="Andrew Taylor"/>
    <n v="69340"/>
    <x v="2"/>
    <x v="0"/>
    <x v="1"/>
    <x v="1"/>
    <s v="Single"/>
    <x v="7"/>
    <s v="NULL"/>
    <x v="0"/>
    <x v="0"/>
    <x v="0"/>
    <x v="1"/>
    <x v="24"/>
    <x v="0"/>
  </r>
  <r>
    <x v="135"/>
    <s v="Jessica Wright"/>
    <n v="64995"/>
    <x v="2"/>
    <x v="0"/>
    <x v="1"/>
    <x v="1"/>
    <s v="Separated"/>
    <x v="1"/>
    <s v="NULL"/>
    <x v="0"/>
    <x v="0"/>
    <x v="1"/>
    <x v="1"/>
    <x v="10"/>
    <x v="1"/>
  </r>
  <r>
    <x v="136"/>
    <s v="Robert Lopez"/>
    <n v="68182"/>
    <x v="2"/>
    <x v="0"/>
    <x v="0"/>
    <x v="1"/>
    <s v="Divorced"/>
    <x v="0"/>
    <s v="2013"/>
    <x v="1"/>
    <x v="0"/>
    <x v="2"/>
    <x v="1"/>
    <x v="66"/>
    <x v="1"/>
  </r>
  <r>
    <x v="137"/>
    <s v="Melissa Bennett"/>
    <n v="83082"/>
    <x v="9"/>
    <x v="0"/>
    <x v="0"/>
    <x v="0"/>
    <s v="Married"/>
    <x v="0"/>
    <s v="2012"/>
    <x v="1"/>
    <x v="0"/>
    <x v="1"/>
    <x v="2"/>
    <x v="67"/>
    <x v="3"/>
  </r>
  <r>
    <x v="138"/>
    <s v="William Adams"/>
    <n v="51908"/>
    <x v="0"/>
    <x v="0"/>
    <x v="1"/>
    <x v="1"/>
    <s v="Single"/>
    <x v="5"/>
    <s v="NULL"/>
    <x v="0"/>
    <x v="0"/>
    <x v="1"/>
    <x v="1"/>
    <x v="68"/>
    <x v="1"/>
  </r>
  <r>
    <x v="139"/>
    <s v="Samantha Morris"/>
    <n v="61242"/>
    <x v="0"/>
    <x v="0"/>
    <x v="0"/>
    <x v="1"/>
    <s v="Single"/>
    <x v="3"/>
    <s v="NULL"/>
    <x v="0"/>
    <x v="0"/>
    <x v="0"/>
    <x v="1"/>
    <x v="28"/>
    <x v="1"/>
  </r>
  <r>
    <x v="140"/>
    <s v="Benjamin Young"/>
    <n v="45069"/>
    <x v="0"/>
    <x v="0"/>
    <x v="0"/>
    <x v="1"/>
    <s v="Divorced"/>
    <x v="5"/>
    <s v="NULL"/>
    <x v="0"/>
    <x v="0"/>
    <x v="3"/>
    <x v="1"/>
    <x v="25"/>
    <x v="0"/>
  </r>
  <r>
    <x v="141"/>
    <s v="Elizabeth Campbell"/>
    <n v="60724"/>
    <x v="2"/>
    <x v="0"/>
    <x v="1"/>
    <x v="1"/>
    <s v="Divorced"/>
    <x v="0"/>
    <s v="NULL"/>
    <x v="0"/>
    <x v="0"/>
    <x v="0"/>
    <x v="0"/>
    <x v="0"/>
    <x v="2"/>
  </r>
  <r>
    <x v="142"/>
    <s v="Jacob Richardson"/>
    <n v="60436"/>
    <x v="0"/>
    <x v="0"/>
    <x v="0"/>
    <x v="1"/>
    <s v="Separated"/>
    <x v="4"/>
    <s v="NULL"/>
    <x v="0"/>
    <x v="0"/>
    <x v="0"/>
    <x v="1"/>
    <x v="4"/>
    <x v="0"/>
  </r>
  <r>
    <x v="143"/>
    <s v="Ashley Jenkins"/>
    <n v="46837"/>
    <x v="0"/>
    <x v="0"/>
    <x v="0"/>
    <x v="0"/>
    <s v="Married"/>
    <x v="0"/>
    <s v="2018"/>
    <x v="1"/>
    <x v="0"/>
    <x v="6"/>
    <x v="0"/>
    <x v="27"/>
    <x v="2"/>
  </r>
  <r>
    <x v="144"/>
    <s v="Alexander Martin"/>
    <n v="105700"/>
    <x v="6"/>
    <x v="0"/>
    <x v="1"/>
    <x v="1"/>
    <s v="Married"/>
    <x v="1"/>
    <s v="NULL"/>
    <x v="0"/>
    <x v="1"/>
    <x v="1"/>
    <x v="1"/>
    <x v="69"/>
    <x v="1"/>
  </r>
  <r>
    <x v="145"/>
    <s v="Nicole Patterson"/>
    <n v="63322"/>
    <x v="2"/>
    <x v="0"/>
    <x v="0"/>
    <x v="1"/>
    <s v="Single"/>
    <x v="4"/>
    <s v="NULL"/>
    <x v="0"/>
    <x v="0"/>
    <x v="0"/>
    <x v="0"/>
    <x v="25"/>
    <x v="1"/>
  </r>
  <r>
    <x v="146"/>
    <s v="Kevin Turner"/>
    <n v="61154"/>
    <x v="0"/>
    <x v="0"/>
    <x v="1"/>
    <x v="1"/>
    <s v="Married"/>
    <x v="0"/>
    <s v="2016"/>
    <x v="1"/>
    <x v="0"/>
    <x v="6"/>
    <x v="1"/>
    <x v="48"/>
    <x v="2"/>
  </r>
  <r>
    <x v="147"/>
    <s v="Lindsey Collins"/>
    <n v="68999"/>
    <x v="16"/>
    <x v="13"/>
    <x v="1"/>
    <x v="1"/>
    <s v="Single"/>
    <x v="0"/>
    <s v="2014"/>
    <x v="1"/>
    <x v="4"/>
    <x v="2"/>
    <x v="1"/>
    <x v="10"/>
    <x v="0"/>
  </r>
  <r>
    <x v="148"/>
    <s v="Michael Thompson"/>
    <n v="50482"/>
    <x v="0"/>
    <x v="0"/>
    <x v="0"/>
    <x v="0"/>
    <s v="Single"/>
    <x v="5"/>
    <s v="NULL"/>
    <x v="0"/>
    <x v="0"/>
    <x v="1"/>
    <x v="1"/>
    <x v="70"/>
    <x v="2"/>
  </r>
  <r>
    <x v="149"/>
    <s v="Amanda Simmons"/>
    <n v="65310"/>
    <x v="11"/>
    <x v="14"/>
    <x v="0"/>
    <x v="0"/>
    <s v="Single"/>
    <x v="5"/>
    <s v="NULL"/>
    <x v="0"/>
    <x v="4"/>
    <x v="1"/>
    <x v="1"/>
    <x v="25"/>
    <x v="0"/>
  </r>
  <r>
    <x v="150"/>
    <s v="Christopher Smith"/>
    <n v="250000"/>
    <x v="23"/>
    <x v="0"/>
    <x v="0"/>
    <x v="1"/>
    <s v="Married"/>
    <x v="3"/>
    <s v="NULL"/>
    <x v="0"/>
    <x v="5"/>
    <x v="1"/>
    <x v="1"/>
    <x v="71"/>
    <x v="1"/>
  </r>
  <r>
    <x v="151"/>
    <s v="Calvin Brooks"/>
    <n v="54005"/>
    <x v="0"/>
    <x v="0"/>
    <x v="0"/>
    <x v="1"/>
    <s v="Married"/>
    <x v="0"/>
    <s v="2015"/>
    <x v="1"/>
    <x v="0"/>
    <x v="2"/>
    <x v="1"/>
    <x v="62"/>
    <x v="0"/>
  </r>
  <r>
    <x v="152"/>
    <s v="Emily Watson"/>
    <n v="45433"/>
    <x v="0"/>
    <x v="0"/>
    <x v="0"/>
    <x v="1"/>
    <s v="Married"/>
    <x v="0"/>
    <s v="2014"/>
    <x v="1"/>
    <x v="0"/>
    <x v="2"/>
    <x v="1"/>
    <x v="72"/>
    <x v="2"/>
  </r>
  <r>
    <x v="153"/>
    <s v="Owen Stewart"/>
    <n v="46654"/>
    <x v="0"/>
    <x v="0"/>
    <x v="0"/>
    <x v="0"/>
    <s v="Single"/>
    <x v="4"/>
    <s v="NULL"/>
    <x v="0"/>
    <x v="0"/>
    <x v="0"/>
    <x v="1"/>
    <x v="34"/>
    <x v="1"/>
  </r>
  <r>
    <x v="154"/>
    <s v="Lily Anderson"/>
    <n v="63973"/>
    <x v="0"/>
    <x v="0"/>
    <x v="0"/>
    <x v="0"/>
    <s v="Married"/>
    <x v="0"/>
    <s v="NULL"/>
    <x v="0"/>
    <x v="0"/>
    <x v="1"/>
    <x v="1"/>
    <x v="73"/>
    <x v="1"/>
  </r>
  <r>
    <x v="155"/>
    <s v="Gabriel Murphy"/>
    <n v="71339"/>
    <x v="11"/>
    <x v="15"/>
    <x v="0"/>
    <x v="0"/>
    <s v="Single"/>
    <x v="0"/>
    <s v="NULL"/>
    <x v="0"/>
    <x v="4"/>
    <x v="4"/>
    <x v="1"/>
    <x v="74"/>
    <x v="0"/>
  </r>
  <r>
    <x v="156"/>
    <s v="Sophia Mitchell"/>
    <n v="93206"/>
    <x v="15"/>
    <x v="0"/>
    <x v="1"/>
    <x v="0"/>
    <s v="Married"/>
    <x v="4"/>
    <s v="NULL"/>
    <x v="0"/>
    <x v="1"/>
    <x v="3"/>
    <x v="1"/>
    <x v="6"/>
    <x v="0"/>
  </r>
  <r>
    <x v="157"/>
    <s v="Elijah Campbell"/>
    <n v="82758"/>
    <x v="9"/>
    <x v="0"/>
    <x v="0"/>
    <x v="0"/>
    <s v="Married"/>
    <x v="0"/>
    <s v="2015"/>
    <x v="2"/>
    <x v="0"/>
    <x v="3"/>
    <x v="1"/>
    <x v="75"/>
    <x v="2"/>
  </r>
  <r>
    <x v="158"/>
    <s v="Ava Bennett"/>
    <n v="66074"/>
    <x v="2"/>
    <x v="0"/>
    <x v="0"/>
    <x v="1"/>
    <s v="Divorced"/>
    <x v="5"/>
    <s v="2014"/>
    <x v="1"/>
    <x v="0"/>
    <x v="1"/>
    <x v="1"/>
    <x v="45"/>
    <x v="1"/>
  </r>
  <r>
    <x v="159"/>
    <s v="Julian Sanchez"/>
    <n v="46120"/>
    <x v="0"/>
    <x v="0"/>
    <x v="1"/>
    <x v="0"/>
    <s v="Married"/>
    <x v="3"/>
    <s v="NULL"/>
    <x v="0"/>
    <x v="0"/>
    <x v="0"/>
    <x v="1"/>
    <x v="4"/>
    <x v="0"/>
  </r>
  <r>
    <x v="160"/>
    <s v="Grace Roberts"/>
    <n v="64520"/>
    <x v="10"/>
    <x v="0"/>
    <x v="1"/>
    <x v="0"/>
    <s v="Divorced"/>
    <x v="4"/>
    <s v="NULL"/>
    <x v="0"/>
    <x v="3"/>
    <x v="7"/>
    <x v="1"/>
    <x v="4"/>
    <x v="2"/>
  </r>
  <r>
    <x v="161"/>
    <s v="Isaac Foster"/>
    <n v="61962"/>
    <x v="2"/>
    <x v="0"/>
    <x v="1"/>
    <x v="0"/>
    <s v="Married"/>
    <x v="3"/>
    <s v="2013"/>
    <x v="1"/>
    <x v="0"/>
    <x v="2"/>
    <x v="1"/>
    <x v="76"/>
    <x v="1"/>
  </r>
  <r>
    <x v="162"/>
    <s v="Olivia Henderson"/>
    <n v="81584"/>
    <x v="24"/>
    <x v="0"/>
    <x v="1"/>
    <x v="1"/>
    <s v="Single"/>
    <x v="7"/>
    <s v="NULL"/>
    <x v="0"/>
    <x v="1"/>
    <x v="1"/>
    <x v="1"/>
    <x v="28"/>
    <x v="0"/>
  </r>
  <r>
    <x v="163"/>
    <s v="Mason Clarke"/>
    <n v="63676"/>
    <x v="0"/>
    <x v="0"/>
    <x v="0"/>
    <x v="1"/>
    <s v="Single"/>
    <x v="0"/>
    <s v="2018"/>
    <x v="1"/>
    <x v="0"/>
    <x v="6"/>
    <x v="1"/>
    <x v="77"/>
    <x v="1"/>
  </r>
  <r>
    <x v="164"/>
    <s v="Chloe Lewis"/>
    <n v="93046"/>
    <x v="25"/>
    <x v="0"/>
    <x v="1"/>
    <x v="0"/>
    <s v="Married"/>
    <x v="7"/>
    <s v="NULL"/>
    <x v="0"/>
    <x v="3"/>
    <x v="6"/>
    <x v="1"/>
    <x v="28"/>
    <x v="2"/>
  </r>
  <r>
    <x v="165"/>
    <s v="Samuel Rivera"/>
    <n v="64738"/>
    <x v="0"/>
    <x v="0"/>
    <x v="0"/>
    <x v="0"/>
    <s v="Married"/>
    <x v="3"/>
    <s v="NULL"/>
    <x v="0"/>
    <x v="0"/>
    <x v="2"/>
    <x v="1"/>
    <x v="28"/>
    <x v="1"/>
  </r>
  <r>
    <x v="166"/>
    <s v="Harper Price"/>
    <n v="70468"/>
    <x v="11"/>
    <x v="16"/>
    <x v="1"/>
    <x v="0"/>
    <s v="Separated"/>
    <x v="3"/>
    <s v="NULL"/>
    <x v="0"/>
    <x v="4"/>
    <x v="7"/>
    <x v="1"/>
    <x v="78"/>
    <x v="1"/>
  </r>
  <r>
    <x v="167"/>
    <s v="Ethan Adams"/>
    <n v="77915"/>
    <x v="9"/>
    <x v="0"/>
    <x v="0"/>
    <x v="1"/>
    <s v="Married"/>
    <x v="5"/>
    <s v="NULL"/>
    <x v="0"/>
    <x v="0"/>
    <x v="7"/>
    <x v="0"/>
    <x v="28"/>
    <x v="1"/>
  </r>
  <r>
    <x v="168"/>
    <s v="Amelia Bryant"/>
    <n v="52624"/>
    <x v="0"/>
    <x v="0"/>
    <x v="0"/>
    <x v="1"/>
    <s v="Married"/>
    <x v="0"/>
    <s v="2018"/>
    <x v="1"/>
    <x v="0"/>
    <x v="1"/>
    <x v="1"/>
    <x v="79"/>
    <x v="2"/>
  </r>
  <r>
    <x v="169"/>
    <s v="Benjamin Carter"/>
    <n v="63450"/>
    <x v="2"/>
    <x v="0"/>
    <x v="0"/>
    <x v="0"/>
    <s v="Married"/>
    <x v="5"/>
    <s v="NULL"/>
    <x v="0"/>
    <x v="0"/>
    <x v="0"/>
    <x v="1"/>
    <x v="48"/>
    <x v="1"/>
  </r>
  <r>
    <x v="170"/>
    <s v="Scarlett Hughes"/>
    <n v="51777"/>
    <x v="4"/>
    <x v="2"/>
    <x v="1"/>
    <x v="1"/>
    <s v="Single"/>
    <x v="0"/>
    <s v="NULL"/>
    <x v="0"/>
    <x v="1"/>
    <x v="4"/>
    <x v="0"/>
    <x v="60"/>
    <x v="2"/>
  </r>
  <r>
    <x v="171"/>
    <s v="Liam Turner"/>
    <n v="67237"/>
    <x v="2"/>
    <x v="0"/>
    <x v="0"/>
    <x v="1"/>
    <s v="Widowed"/>
    <x v="5"/>
    <s v="2016"/>
    <x v="1"/>
    <x v="0"/>
    <x v="0"/>
    <x v="1"/>
    <x v="80"/>
    <x v="2"/>
  </r>
  <r>
    <x v="172"/>
    <s v="Abigail Reed"/>
    <n v="73330"/>
    <x v="2"/>
    <x v="0"/>
    <x v="0"/>
    <x v="1"/>
    <s v="Single"/>
    <x v="5"/>
    <s v="NULL"/>
    <x v="0"/>
    <x v="0"/>
    <x v="1"/>
    <x v="0"/>
    <x v="7"/>
    <x v="2"/>
  </r>
  <r>
    <x v="173"/>
    <s v="Caleb Morgan"/>
    <n v="52057"/>
    <x v="0"/>
    <x v="0"/>
    <x v="0"/>
    <x v="1"/>
    <s v="Married"/>
    <x v="1"/>
    <s v="NULL"/>
    <x v="0"/>
    <x v="0"/>
    <x v="7"/>
    <x v="1"/>
    <x v="4"/>
    <x v="1"/>
  </r>
  <r>
    <x v="174"/>
    <s v="Sofia Wright"/>
    <n v="47434"/>
    <x v="0"/>
    <x v="0"/>
    <x v="0"/>
    <x v="1"/>
    <s v="Single"/>
    <x v="0"/>
    <s v="2015"/>
    <x v="1"/>
    <x v="0"/>
    <x v="4"/>
    <x v="0"/>
    <x v="4"/>
    <x v="2"/>
  </r>
  <r>
    <x v="175"/>
    <s v="Henry Gonzalez"/>
    <n v="52788"/>
    <x v="0"/>
    <x v="0"/>
    <x v="0"/>
    <x v="0"/>
    <s v="Widowed"/>
    <x v="3"/>
    <s v="2017"/>
    <x v="1"/>
    <x v="0"/>
    <x v="1"/>
    <x v="1"/>
    <x v="81"/>
    <x v="2"/>
  </r>
  <r>
    <x v="176"/>
    <s v="Victoria Parker"/>
    <n v="45395"/>
    <x v="0"/>
    <x v="0"/>
    <x v="1"/>
    <x v="1"/>
    <s v="Single"/>
    <x v="4"/>
    <s v="NULL"/>
    <x v="0"/>
    <x v="0"/>
    <x v="0"/>
    <x v="1"/>
    <x v="0"/>
    <x v="2"/>
  </r>
  <r>
    <x v="177"/>
    <s v="Alexander Jenkins"/>
    <n v="62385"/>
    <x v="2"/>
    <x v="0"/>
    <x v="0"/>
    <x v="1"/>
    <s v="Married"/>
    <x v="7"/>
    <s v="NULL"/>
    <x v="0"/>
    <x v="0"/>
    <x v="0"/>
    <x v="1"/>
    <x v="4"/>
    <x v="1"/>
  </r>
  <r>
    <x v="178"/>
    <s v="Lucy Bell"/>
    <n v="68407"/>
    <x v="2"/>
    <x v="0"/>
    <x v="1"/>
    <x v="1"/>
    <s v="Married"/>
    <x v="0"/>
    <s v="2012"/>
    <x v="1"/>
    <x v="0"/>
    <x v="0"/>
    <x v="1"/>
    <x v="4"/>
    <x v="2"/>
  </r>
  <r>
    <x v="179"/>
    <s v="Daniel Ramirez"/>
    <n v="61349"/>
    <x v="0"/>
    <x v="0"/>
    <x v="0"/>
    <x v="1"/>
    <s v="Married"/>
    <x v="5"/>
    <s v="NULL"/>
    <x v="0"/>
    <x v="0"/>
    <x v="0"/>
    <x v="1"/>
    <x v="28"/>
    <x v="1"/>
  </r>
  <r>
    <x v="180"/>
    <s v="Stella Nelson"/>
    <n v="105688"/>
    <x v="3"/>
    <x v="0"/>
    <x v="1"/>
    <x v="1"/>
    <s v="Single"/>
    <x v="5"/>
    <s v="NULL"/>
    <x v="0"/>
    <x v="2"/>
    <x v="2"/>
    <x v="1"/>
    <x v="10"/>
    <x v="0"/>
  </r>
  <r>
    <x v="181"/>
    <s v="Jackson Cox"/>
    <n v="54132"/>
    <x v="0"/>
    <x v="0"/>
    <x v="0"/>
    <x v="1"/>
    <s v="Married"/>
    <x v="0"/>
    <s v="NULL"/>
    <x v="0"/>
    <x v="0"/>
    <x v="1"/>
    <x v="1"/>
    <x v="4"/>
    <x v="2"/>
  </r>
  <r>
    <x v="182"/>
    <s v="Isabella Simmons"/>
    <n v="55315"/>
    <x v="2"/>
    <x v="0"/>
    <x v="1"/>
    <x v="1"/>
    <s v="Single"/>
    <x v="1"/>
    <s v="NULL"/>
    <x v="0"/>
    <x v="0"/>
    <x v="0"/>
    <x v="1"/>
    <x v="4"/>
    <x v="0"/>
  </r>
  <r>
    <x v="183"/>
    <s v="Noah Ward"/>
    <n v="62810"/>
    <x v="0"/>
    <x v="0"/>
    <x v="1"/>
    <x v="1"/>
    <s v="Married"/>
    <x v="5"/>
    <s v="NULL"/>
    <x v="0"/>
    <x v="0"/>
    <x v="6"/>
    <x v="1"/>
    <x v="82"/>
    <x v="1"/>
  </r>
  <r>
    <x v="184"/>
    <s v="Riley Rodriguez"/>
    <n v="63291"/>
    <x v="11"/>
    <x v="1"/>
    <x v="1"/>
    <x v="0"/>
    <s v="Married"/>
    <x v="7"/>
    <s v="NULL"/>
    <x v="0"/>
    <x v="4"/>
    <x v="7"/>
    <x v="1"/>
    <x v="42"/>
    <x v="2"/>
  </r>
  <r>
    <x v="185"/>
    <s v="Aiden Gray"/>
    <n v="62659"/>
    <x v="0"/>
    <x v="0"/>
    <x v="0"/>
    <x v="1"/>
    <s v="Single"/>
    <x v="3"/>
    <s v="2016"/>
    <x v="1"/>
    <x v="0"/>
    <x v="4"/>
    <x v="1"/>
    <x v="83"/>
    <x v="2"/>
  </r>
  <r>
    <x v="186"/>
    <s v="Aurora Hayes"/>
    <n v="55688"/>
    <x v="0"/>
    <x v="0"/>
    <x v="0"/>
    <x v="1"/>
    <s v="Single"/>
    <x v="1"/>
    <s v="NULL"/>
    <x v="0"/>
    <x v="0"/>
    <x v="6"/>
    <x v="1"/>
    <x v="4"/>
    <x v="2"/>
  </r>
  <r>
    <x v="187"/>
    <s v="Carter Richardson"/>
    <n v="83667"/>
    <x v="9"/>
    <x v="0"/>
    <x v="0"/>
    <x v="0"/>
    <s v="Single"/>
    <x v="3"/>
    <s v="NULL"/>
    <x v="0"/>
    <x v="0"/>
    <x v="1"/>
    <x v="1"/>
    <x v="84"/>
    <x v="1"/>
  </r>
  <r>
    <x v="188"/>
    <s v="Penelope Evans"/>
    <n v="55800"/>
    <x v="2"/>
    <x v="0"/>
    <x v="1"/>
    <x v="0"/>
    <s v="Single"/>
    <x v="0"/>
    <s v="2014"/>
    <x v="1"/>
    <x v="0"/>
    <x v="0"/>
    <x v="3"/>
    <x v="24"/>
    <x v="3"/>
  </r>
  <r>
    <x v="189"/>
    <s v="Logan Taylor"/>
    <n v="58207"/>
    <x v="2"/>
    <x v="0"/>
    <x v="1"/>
    <x v="0"/>
    <s v="Married"/>
    <x v="0"/>
    <s v="NULL"/>
    <x v="0"/>
    <x v="0"/>
    <x v="0"/>
    <x v="1"/>
    <x v="30"/>
    <x v="1"/>
  </r>
  <r>
    <x v="190"/>
    <s v="Harper Morris"/>
    <n v="157000"/>
    <x v="26"/>
    <x v="0"/>
    <x v="1"/>
    <x v="0"/>
    <s v="Married"/>
    <x v="3"/>
    <s v="NULL"/>
    <x v="0"/>
    <x v="1"/>
    <x v="4"/>
    <x v="2"/>
    <x v="85"/>
    <x v="1"/>
  </r>
  <r>
    <x v="191"/>
    <s v="Matthew Green"/>
    <n v="72460"/>
    <x v="2"/>
    <x v="0"/>
    <x v="0"/>
    <x v="1"/>
    <s v="Single"/>
    <x v="5"/>
    <s v="NULL"/>
    <x v="0"/>
    <x v="0"/>
    <x v="1"/>
    <x v="0"/>
    <x v="27"/>
    <x v="1"/>
  </r>
  <r>
    <x v="192"/>
    <s v="Zoey Baker"/>
    <n v="72106"/>
    <x v="2"/>
    <x v="0"/>
    <x v="0"/>
    <x v="0"/>
    <s v="Single"/>
    <x v="3"/>
    <s v="NULL"/>
    <x v="0"/>
    <x v="0"/>
    <x v="4"/>
    <x v="1"/>
    <x v="28"/>
    <x v="2"/>
  </r>
  <r>
    <x v="193"/>
    <s v="David Phillips"/>
    <n v="52599"/>
    <x v="19"/>
    <x v="0"/>
    <x v="0"/>
    <x v="1"/>
    <s v="Married"/>
    <x v="1"/>
    <s v="NULL"/>
    <x v="0"/>
    <x v="1"/>
    <x v="6"/>
    <x v="1"/>
    <x v="86"/>
    <x v="1"/>
  </r>
  <r>
    <x v="194"/>
    <s v="Mila Butler"/>
    <n v="63430"/>
    <x v="0"/>
    <x v="0"/>
    <x v="1"/>
    <x v="1"/>
    <s v="Divorced"/>
    <x v="5"/>
    <s v="NULL"/>
    <x v="0"/>
    <x v="0"/>
    <x v="0"/>
    <x v="1"/>
    <x v="9"/>
    <x v="2"/>
  </r>
  <r>
    <x v="195"/>
    <s v="Joseph King"/>
    <n v="74417"/>
    <x v="2"/>
    <x v="0"/>
    <x v="0"/>
    <x v="0"/>
    <s v="Separated"/>
    <x v="5"/>
    <s v="NULL"/>
    <x v="0"/>
    <x v="0"/>
    <x v="0"/>
    <x v="1"/>
    <x v="87"/>
    <x v="0"/>
  </r>
  <r>
    <x v="196"/>
    <s v="Avery Coleman"/>
    <n v="57575"/>
    <x v="0"/>
    <x v="0"/>
    <x v="0"/>
    <x v="0"/>
    <s v="Single"/>
    <x v="5"/>
    <s v="NULL"/>
    <x v="0"/>
    <x v="0"/>
    <x v="0"/>
    <x v="1"/>
    <x v="28"/>
    <x v="2"/>
  </r>
  <r>
    <x v="197"/>
    <s v="Sebastian Smith"/>
    <n v="87921"/>
    <x v="24"/>
    <x v="0"/>
    <x v="0"/>
    <x v="0"/>
    <s v="Single"/>
    <x v="10"/>
    <s v="NULL"/>
    <x v="0"/>
    <x v="1"/>
    <x v="1"/>
    <x v="1"/>
    <x v="4"/>
    <x v="1"/>
  </r>
  <r>
    <x v="198"/>
    <s v="Eleanor White"/>
    <n v="50470"/>
    <x v="0"/>
    <x v="0"/>
    <x v="1"/>
    <x v="0"/>
    <s v="Single"/>
    <x v="0"/>
    <s v="2014"/>
    <x v="1"/>
    <x v="0"/>
    <x v="4"/>
    <x v="1"/>
    <x v="25"/>
    <x v="1"/>
  </r>
  <r>
    <x v="199"/>
    <s v="Leo Turner"/>
    <n v="46664"/>
    <x v="0"/>
    <x v="0"/>
    <x v="0"/>
    <x v="0"/>
    <s v="Married"/>
    <x v="5"/>
    <s v="2016"/>
    <x v="1"/>
    <x v="0"/>
    <x v="3"/>
    <x v="1"/>
    <x v="79"/>
    <x v="1"/>
  </r>
  <r>
    <x v="200"/>
    <s v="Addison Adams"/>
    <n v="48495"/>
    <x v="0"/>
    <x v="0"/>
    <x v="0"/>
    <x v="0"/>
    <s v="Married"/>
    <x v="4"/>
    <s v="NULL"/>
    <x v="0"/>
    <x v="0"/>
    <x v="0"/>
    <x v="1"/>
    <x v="4"/>
    <x v="0"/>
  </r>
  <r>
    <x v="201"/>
    <s v="Andrew Martin"/>
    <n v="52984"/>
    <x v="0"/>
    <x v="0"/>
    <x v="0"/>
    <x v="1"/>
    <s v="Separated"/>
    <x v="5"/>
    <s v="NULL"/>
    <x v="0"/>
    <x v="0"/>
    <x v="4"/>
    <x v="0"/>
    <x v="48"/>
    <x v="1"/>
  </r>
  <r>
    <x v="202"/>
    <s v="Brooklyn Peterson"/>
    <n v="63695"/>
    <x v="11"/>
    <x v="17"/>
    <x v="1"/>
    <x v="1"/>
    <s v="Single"/>
    <x v="5"/>
    <s v="NULL"/>
    <x v="0"/>
    <x v="4"/>
    <x v="1"/>
    <x v="1"/>
    <x v="4"/>
    <x v="0"/>
  </r>
  <r>
    <x v="203"/>
    <s v="Nathan Clark"/>
    <n v="62061"/>
    <x v="0"/>
    <x v="0"/>
    <x v="1"/>
    <x v="1"/>
    <s v="Single"/>
    <x v="5"/>
    <s v="NULL"/>
    <x v="0"/>
    <x v="0"/>
    <x v="0"/>
    <x v="1"/>
    <x v="62"/>
    <x v="0"/>
  </r>
  <r>
    <x v="204"/>
    <s v="Leah Morris"/>
    <n v="66738"/>
    <x v="2"/>
    <x v="0"/>
    <x v="1"/>
    <x v="1"/>
    <s v="Single"/>
    <x v="4"/>
    <s v="NULL"/>
    <x v="0"/>
    <x v="0"/>
    <x v="1"/>
    <x v="1"/>
    <x v="78"/>
    <x v="0"/>
  </r>
  <r>
    <x v="205"/>
    <s v="Jack Hill"/>
    <n v="52674"/>
    <x v="0"/>
    <x v="0"/>
    <x v="0"/>
    <x v="1"/>
    <s v="Single"/>
    <x v="4"/>
    <s v="2018"/>
    <x v="2"/>
    <x v="0"/>
    <x v="0"/>
    <x v="3"/>
    <x v="88"/>
    <x v="3"/>
  </r>
  <r>
    <x v="206"/>
    <s v="Grace Ross"/>
    <n v="71966"/>
    <x v="2"/>
    <x v="0"/>
    <x v="0"/>
    <x v="1"/>
    <s v="Married"/>
    <x v="3"/>
    <s v="2013"/>
    <x v="1"/>
    <x v="0"/>
    <x v="0"/>
    <x v="1"/>
    <x v="4"/>
    <x v="1"/>
  </r>
  <r>
    <x v="207"/>
    <s v="Ryan Mitchell"/>
    <n v="63051"/>
    <x v="11"/>
    <x v="18"/>
    <x v="1"/>
    <x v="1"/>
    <s v="Single"/>
    <x v="5"/>
    <s v="NULL"/>
    <x v="0"/>
    <x v="4"/>
    <x v="1"/>
    <x v="1"/>
    <x v="8"/>
    <x v="1"/>
  </r>
  <r>
    <x v="208"/>
    <s v="Madison Collins"/>
    <n v="47414"/>
    <x v="0"/>
    <x v="0"/>
    <x v="0"/>
    <x v="0"/>
    <s v="Married"/>
    <x v="5"/>
    <s v="NULL"/>
    <x v="0"/>
    <x v="0"/>
    <x v="0"/>
    <x v="0"/>
    <x v="4"/>
    <x v="1"/>
  </r>
  <r>
    <x v="209"/>
    <s v="Gabriel Thompson"/>
    <n v="53060"/>
    <x v="0"/>
    <x v="0"/>
    <x v="0"/>
    <x v="0"/>
    <s v="Single"/>
    <x v="4"/>
    <s v="NULL"/>
    <x v="0"/>
    <x v="0"/>
    <x v="0"/>
    <x v="2"/>
    <x v="89"/>
    <x v="1"/>
  </r>
  <r>
    <x v="210"/>
    <s v="Emily Cooper"/>
    <n v="68829"/>
    <x v="11"/>
    <x v="19"/>
    <x v="0"/>
    <x v="0"/>
    <s v="Single"/>
    <x v="1"/>
    <s v="NULL"/>
    <x v="0"/>
    <x v="4"/>
    <x v="7"/>
    <x v="1"/>
    <x v="4"/>
    <x v="0"/>
  </r>
  <r>
    <x v="211"/>
    <s v="Dylan Martinez"/>
    <n v="63515"/>
    <x v="0"/>
    <x v="0"/>
    <x v="0"/>
    <x v="1"/>
    <s v="Married"/>
    <x v="0"/>
    <s v="2014"/>
    <x v="1"/>
    <x v="0"/>
    <x v="2"/>
    <x v="1"/>
    <x v="90"/>
    <x v="2"/>
  </r>
  <r>
    <x v="212"/>
    <s v="Hazel Watson"/>
    <n v="108987"/>
    <x v="3"/>
    <x v="0"/>
    <x v="0"/>
    <x v="0"/>
    <s v="Single"/>
    <x v="0"/>
    <s v="2015"/>
    <x v="1"/>
    <x v="2"/>
    <x v="4"/>
    <x v="0"/>
    <x v="4"/>
    <x v="0"/>
  </r>
  <r>
    <x v="213"/>
    <s v="Zachary Stewart"/>
    <n v="93093"/>
    <x v="5"/>
    <x v="0"/>
    <x v="1"/>
    <x v="0"/>
    <s v="Married"/>
    <x v="4"/>
    <s v="2016"/>
    <x v="1"/>
    <x v="1"/>
    <x v="3"/>
    <x v="1"/>
    <x v="27"/>
    <x v="2"/>
  </r>
  <r>
    <x v="214"/>
    <s v="Audrey Anderson"/>
    <n v="53564"/>
    <x v="0"/>
    <x v="0"/>
    <x v="1"/>
    <x v="0"/>
    <s v="Single"/>
    <x v="0"/>
    <s v="2017"/>
    <x v="1"/>
    <x v="0"/>
    <x v="2"/>
    <x v="2"/>
    <x v="91"/>
    <x v="0"/>
  </r>
  <r>
    <x v="215"/>
    <s v="William Murphy"/>
    <n v="60270"/>
    <x v="2"/>
    <x v="0"/>
    <x v="1"/>
    <x v="1"/>
    <s v="Married"/>
    <x v="0"/>
    <s v="2015"/>
    <x v="1"/>
    <x v="0"/>
    <x v="6"/>
    <x v="2"/>
    <x v="92"/>
    <x v="0"/>
  </r>
  <r>
    <x v="216"/>
    <s v="Scarlett Mitchell"/>
    <n v="45998"/>
    <x v="0"/>
    <x v="0"/>
    <x v="1"/>
    <x v="1"/>
    <s v="Single"/>
    <x v="0"/>
    <s v="2015"/>
    <x v="1"/>
    <x v="0"/>
    <x v="0"/>
    <x v="1"/>
    <x v="93"/>
    <x v="2"/>
  </r>
  <r>
    <x v="217"/>
    <s v="Samuel Campbell"/>
    <n v="57954"/>
    <x v="2"/>
    <x v="0"/>
    <x v="1"/>
    <x v="1"/>
    <s v="Married"/>
    <x v="0"/>
    <s v="2013"/>
    <x v="1"/>
    <x v="0"/>
    <x v="1"/>
    <x v="0"/>
    <x v="7"/>
    <x v="0"/>
  </r>
  <r>
    <x v="218"/>
    <s v="Lila Bennett"/>
    <n v="74669"/>
    <x v="9"/>
    <x v="0"/>
    <x v="0"/>
    <x v="1"/>
    <s v="Married"/>
    <x v="8"/>
    <s v="2016"/>
    <x v="1"/>
    <x v="0"/>
    <x v="1"/>
    <x v="1"/>
    <x v="94"/>
    <x v="0"/>
  </r>
  <r>
    <x v="219"/>
    <s v="Oliver Sanchez"/>
    <n v="74226"/>
    <x v="2"/>
    <x v="0"/>
    <x v="0"/>
    <x v="1"/>
    <s v="Married"/>
    <x v="3"/>
    <s v="NULL"/>
    <x v="0"/>
    <x v="0"/>
    <x v="0"/>
    <x v="1"/>
    <x v="25"/>
    <x v="1"/>
  </r>
  <r>
    <x v="220"/>
    <s v="Victoria Roberts"/>
    <n v="93554"/>
    <x v="5"/>
    <x v="0"/>
    <x v="1"/>
    <x v="1"/>
    <s v="Married"/>
    <x v="4"/>
    <s v="NULL"/>
    <x v="0"/>
    <x v="1"/>
    <x v="3"/>
    <x v="0"/>
    <x v="0"/>
    <x v="0"/>
  </r>
  <r>
    <x v="221"/>
    <s v="Daniel Foster"/>
    <n v="64724"/>
    <x v="0"/>
    <x v="0"/>
    <x v="1"/>
    <x v="0"/>
    <s v="Married"/>
    <x v="0"/>
    <s v="2012"/>
    <x v="1"/>
    <x v="0"/>
    <x v="2"/>
    <x v="1"/>
    <x v="4"/>
    <x v="1"/>
  </r>
  <r>
    <x v="222"/>
    <s v="Stella Henderson"/>
    <n v="47001"/>
    <x v="0"/>
    <x v="0"/>
    <x v="0"/>
    <x v="0"/>
    <s v="Single"/>
    <x v="11"/>
    <s v="NULL"/>
    <x v="0"/>
    <x v="0"/>
    <x v="2"/>
    <x v="1"/>
    <x v="53"/>
    <x v="1"/>
  </r>
  <r>
    <x v="223"/>
    <s v="James Clarke"/>
    <n v="61844"/>
    <x v="11"/>
    <x v="20"/>
    <x v="1"/>
    <x v="1"/>
    <s v="Married"/>
    <x v="3"/>
    <s v="NULL"/>
    <x v="0"/>
    <x v="4"/>
    <x v="7"/>
    <x v="1"/>
    <x v="7"/>
    <x v="0"/>
  </r>
  <r>
    <x v="224"/>
    <s v="Ava Lewis"/>
    <n v="46799"/>
    <x v="0"/>
    <x v="0"/>
    <x v="1"/>
    <x v="1"/>
    <s v="Divorced"/>
    <x v="0"/>
    <s v="2018"/>
    <x v="1"/>
    <x v="0"/>
    <x v="2"/>
    <x v="1"/>
    <x v="95"/>
    <x v="2"/>
  </r>
  <r>
    <x v="225"/>
    <s v="Ethan Rivera"/>
    <n v="59472"/>
    <x v="0"/>
    <x v="0"/>
    <x v="0"/>
    <x v="0"/>
    <s v="Single"/>
    <x v="4"/>
    <s v="NULL"/>
    <x v="0"/>
    <x v="0"/>
    <x v="3"/>
    <x v="1"/>
    <x v="12"/>
    <x v="1"/>
  </r>
  <r>
    <x v="226"/>
    <s v="Sophia Price"/>
    <n v="46430"/>
    <x v="0"/>
    <x v="0"/>
    <x v="0"/>
    <x v="1"/>
    <s v="Divorced"/>
    <x v="3"/>
    <s v="2013"/>
    <x v="1"/>
    <x v="0"/>
    <x v="1"/>
    <x v="1"/>
    <x v="10"/>
    <x v="0"/>
  </r>
  <r>
    <x v="227"/>
    <s v="Elijah Adams"/>
    <n v="83363"/>
    <x v="3"/>
    <x v="0"/>
    <x v="1"/>
    <x v="0"/>
    <s v="Married"/>
    <x v="0"/>
    <s v="2015"/>
    <x v="1"/>
    <x v="2"/>
    <x v="4"/>
    <x v="1"/>
    <x v="96"/>
    <x v="2"/>
  </r>
  <r>
    <x v="228"/>
    <s v="Lily Bryant"/>
    <n v="95920"/>
    <x v="17"/>
    <x v="0"/>
    <x v="0"/>
    <x v="1"/>
    <s v="Married"/>
    <x v="7"/>
    <s v="NULL"/>
    <x v="0"/>
    <x v="1"/>
    <x v="1"/>
    <x v="1"/>
    <x v="9"/>
    <x v="2"/>
  </r>
  <r>
    <x v="229"/>
    <s v="Gabriel Carter"/>
    <n v="61729"/>
    <x v="0"/>
    <x v="0"/>
    <x v="1"/>
    <x v="0"/>
    <s v="Divorced"/>
    <x v="0"/>
    <s v="2018"/>
    <x v="1"/>
    <x v="0"/>
    <x v="1"/>
    <x v="1"/>
    <x v="23"/>
    <x v="0"/>
  </r>
  <r>
    <x v="230"/>
    <s v="Chloe Hughes"/>
    <n v="61809"/>
    <x v="11"/>
    <x v="21"/>
    <x v="0"/>
    <x v="0"/>
    <s v="Married"/>
    <x v="4"/>
    <s v="NULL"/>
    <x v="0"/>
    <x v="4"/>
    <x v="6"/>
    <x v="1"/>
    <x v="97"/>
    <x v="1"/>
  </r>
  <r>
    <x v="231"/>
    <s v="Owen Turner"/>
    <n v="45115"/>
    <x v="0"/>
    <x v="0"/>
    <x v="0"/>
    <x v="0"/>
    <s v="Divorced"/>
    <x v="0"/>
    <s v="2016"/>
    <x v="1"/>
    <x v="0"/>
    <x v="0"/>
    <x v="1"/>
    <x v="4"/>
    <x v="2"/>
  </r>
  <r>
    <x v="232"/>
    <s v="Grace Reed"/>
    <n v="46738"/>
    <x v="0"/>
    <x v="0"/>
    <x v="0"/>
    <x v="1"/>
    <s v="Married"/>
    <x v="0"/>
    <s v="NULL"/>
    <x v="0"/>
    <x v="0"/>
    <x v="2"/>
    <x v="0"/>
    <x v="98"/>
    <x v="0"/>
  </r>
  <r>
    <x v="233"/>
    <s v="Isaac Morgan"/>
    <n v="64971"/>
    <x v="2"/>
    <x v="0"/>
    <x v="0"/>
    <x v="1"/>
    <s v="Divorced"/>
    <x v="0"/>
    <s v="2011"/>
    <x v="1"/>
    <x v="0"/>
    <x v="2"/>
    <x v="1"/>
    <x v="10"/>
    <x v="2"/>
  </r>
  <r>
    <x v="234"/>
    <s v="Olivia Wright"/>
    <n v="55578"/>
    <x v="2"/>
    <x v="0"/>
    <x v="0"/>
    <x v="0"/>
    <s v="Married"/>
    <x v="0"/>
    <s v="2012"/>
    <x v="1"/>
    <x v="0"/>
    <x v="1"/>
    <x v="1"/>
    <x v="7"/>
    <x v="0"/>
  </r>
  <r>
    <x v="235"/>
    <s v="Benjamin Gonzalez"/>
    <n v="50428"/>
    <x v="0"/>
    <x v="0"/>
    <x v="0"/>
    <x v="0"/>
    <s v="Married"/>
    <x v="0"/>
    <s v="2016"/>
    <x v="1"/>
    <x v="0"/>
    <x v="1"/>
    <x v="1"/>
    <x v="4"/>
    <x v="1"/>
  </r>
  <r>
    <x v="236"/>
    <s v="Harper Parker"/>
    <n v="61422"/>
    <x v="0"/>
    <x v="0"/>
    <x v="1"/>
    <x v="1"/>
    <s v="Married"/>
    <x v="0"/>
    <s v="2016"/>
    <x v="2"/>
    <x v="0"/>
    <x v="1"/>
    <x v="2"/>
    <x v="62"/>
    <x v="1"/>
  </r>
  <r>
    <x v="237"/>
    <s v="Mason Jenkins"/>
    <n v="63353"/>
    <x v="0"/>
    <x v="0"/>
    <x v="1"/>
    <x v="0"/>
    <s v="Widowed"/>
    <x v="5"/>
    <s v="NULL"/>
    <x v="0"/>
    <x v="0"/>
    <x v="3"/>
    <x v="0"/>
    <x v="62"/>
    <x v="0"/>
  </r>
  <r>
    <x v="238"/>
    <s v="Amelia Bell"/>
    <n v="89883"/>
    <x v="5"/>
    <x v="0"/>
    <x v="0"/>
    <x v="1"/>
    <s v="Married"/>
    <x v="1"/>
    <s v="NULL"/>
    <x v="0"/>
    <x v="1"/>
    <x v="3"/>
    <x v="1"/>
    <x v="99"/>
    <x v="0"/>
  </r>
  <r>
    <x v="239"/>
    <s v="Samuel Ramirez"/>
    <n v="120000"/>
    <x v="27"/>
    <x v="0"/>
    <x v="0"/>
    <x v="1"/>
    <s v="Single"/>
    <x v="1"/>
    <s v="2018"/>
    <x v="1"/>
    <x v="1"/>
    <x v="0"/>
    <x v="1"/>
    <x v="41"/>
    <x v="1"/>
  </r>
  <r>
    <x v="240"/>
    <s v="Ava Nelson"/>
    <n v="150290"/>
    <x v="28"/>
    <x v="0"/>
    <x v="0"/>
    <x v="1"/>
    <s v="Single"/>
    <x v="10"/>
    <s v="NULL"/>
    <x v="0"/>
    <x v="1"/>
    <x v="1"/>
    <x v="1"/>
    <x v="100"/>
    <x v="1"/>
  </r>
  <r>
    <x v="241"/>
    <s v="Julian Cox"/>
    <n v="60627"/>
    <x v="0"/>
    <x v="0"/>
    <x v="0"/>
    <x v="1"/>
    <s v="Separated"/>
    <x v="4"/>
    <s v="NULL"/>
    <x v="0"/>
    <x v="0"/>
    <x v="7"/>
    <x v="1"/>
    <x v="4"/>
    <x v="2"/>
  </r>
  <r>
    <x v="242"/>
    <s v="Emily Simmons"/>
    <n v="53180"/>
    <x v="0"/>
    <x v="0"/>
    <x v="1"/>
    <x v="0"/>
    <s v="Single"/>
    <x v="0"/>
    <s v="2018"/>
    <x v="1"/>
    <x v="0"/>
    <x v="2"/>
    <x v="1"/>
    <x v="4"/>
    <x v="0"/>
  </r>
  <r>
    <x v="243"/>
    <s v="Liam Ward"/>
    <n v="140920"/>
    <x v="29"/>
    <x v="0"/>
    <x v="0"/>
    <x v="0"/>
    <s v="Single"/>
    <x v="5"/>
    <s v="NULL"/>
    <x v="0"/>
    <x v="1"/>
    <x v="1"/>
    <x v="1"/>
    <x v="62"/>
    <x v="0"/>
  </r>
  <r>
    <x v="244"/>
    <s v="Abigail Rodriguez"/>
    <n v="148999"/>
    <x v="29"/>
    <x v="0"/>
    <x v="0"/>
    <x v="0"/>
    <s v="Divorced"/>
    <x v="3"/>
    <s v="2015"/>
    <x v="1"/>
    <x v="1"/>
    <x v="4"/>
    <x v="1"/>
    <x v="25"/>
    <x v="2"/>
  </r>
  <r>
    <x v="245"/>
    <s v="Caleb Gray"/>
    <n v="86214"/>
    <x v="3"/>
    <x v="0"/>
    <x v="1"/>
    <x v="1"/>
    <s v="Married"/>
    <x v="3"/>
    <s v="NULL"/>
    <x v="0"/>
    <x v="2"/>
    <x v="1"/>
    <x v="1"/>
    <x v="7"/>
    <x v="1"/>
  </r>
  <r>
    <x v="246"/>
    <s v="Sofia Hayes"/>
    <n v="47750"/>
    <x v="0"/>
    <x v="0"/>
    <x v="0"/>
    <x v="1"/>
    <s v="Single"/>
    <x v="7"/>
    <s v="NULL"/>
    <x v="0"/>
    <x v="0"/>
    <x v="4"/>
    <x v="2"/>
    <x v="101"/>
    <x v="2"/>
  </r>
  <r>
    <x v="247"/>
    <s v="Henry Richardson"/>
    <n v="46428"/>
    <x v="0"/>
    <x v="0"/>
    <x v="0"/>
    <x v="0"/>
    <s v="Single"/>
    <x v="6"/>
    <s v="2018"/>
    <x v="1"/>
    <x v="0"/>
    <x v="2"/>
    <x v="1"/>
    <x v="0"/>
    <x v="0"/>
  </r>
  <r>
    <x v="248"/>
    <s v="Victoria Evans"/>
    <n v="57975"/>
    <x v="2"/>
    <x v="0"/>
    <x v="1"/>
    <x v="0"/>
    <s v="Married"/>
    <x v="8"/>
    <s v="NULL"/>
    <x v="0"/>
    <x v="0"/>
    <x v="6"/>
    <x v="1"/>
    <x v="28"/>
    <x v="1"/>
  </r>
  <r>
    <x v="249"/>
    <s v="Alexander Green"/>
    <n v="88527"/>
    <x v="30"/>
    <x v="0"/>
    <x v="1"/>
    <x v="0"/>
    <s v="Divorced"/>
    <x v="1"/>
    <s v="2015"/>
    <x v="1"/>
    <x v="1"/>
    <x v="0"/>
    <x v="1"/>
    <x v="7"/>
    <x v="1"/>
  </r>
  <r>
    <x v="250"/>
    <s v="Lucy Baker"/>
    <n v="56147"/>
    <x v="0"/>
    <x v="0"/>
    <x v="1"/>
    <x v="1"/>
    <s v="Married"/>
    <x v="4"/>
    <s v="NULL"/>
    <x v="0"/>
    <x v="0"/>
    <x v="0"/>
    <x v="1"/>
    <x v="102"/>
    <x v="1"/>
  </r>
  <r>
    <x v="251"/>
    <s v="Kwame Adu"/>
    <n v="50923"/>
    <x v="0"/>
    <x v="0"/>
    <x v="0"/>
    <x v="1"/>
    <s v="Single"/>
    <x v="5"/>
    <s v="NULL"/>
    <x v="0"/>
    <x v="0"/>
    <x v="2"/>
    <x v="1"/>
    <x v="4"/>
    <x v="0"/>
  </r>
  <r>
    <x v="252"/>
    <s v="Abena Mensah"/>
    <n v="50750"/>
    <x v="19"/>
    <x v="0"/>
    <x v="0"/>
    <x v="1"/>
    <s v="Married"/>
    <x v="4"/>
    <s v="NULL"/>
    <x v="0"/>
    <x v="1"/>
    <x v="0"/>
    <x v="1"/>
    <x v="103"/>
    <x v="1"/>
  </r>
  <r>
    <x v="253"/>
    <s v="Kofi Osei"/>
    <n v="52087"/>
    <x v="0"/>
    <x v="0"/>
    <x v="1"/>
    <x v="1"/>
    <s v="Married"/>
    <x v="5"/>
    <s v="NULL"/>
    <x v="0"/>
    <x v="0"/>
    <x v="0"/>
    <x v="1"/>
    <x v="104"/>
    <x v="2"/>
  </r>
  <r>
    <x v="254"/>
    <s v="Akua Boateng"/>
    <n v="87826"/>
    <x v="5"/>
    <x v="0"/>
    <x v="0"/>
    <x v="0"/>
    <s v="Married"/>
    <x v="1"/>
    <s v="NULL"/>
    <x v="0"/>
    <x v="1"/>
    <x v="3"/>
    <x v="1"/>
    <x v="105"/>
    <x v="1"/>
  </r>
  <r>
    <x v="255"/>
    <s v="Nana Acheampong"/>
    <n v="51920"/>
    <x v="22"/>
    <x v="0"/>
    <x v="1"/>
    <x v="1"/>
    <s v="Single"/>
    <x v="1"/>
    <s v="NULL"/>
    <x v="0"/>
    <x v="3"/>
    <x v="7"/>
    <x v="1"/>
    <x v="4"/>
    <x v="1"/>
  </r>
  <r>
    <x v="256"/>
    <s v="Esi Amponsah"/>
    <n v="63878"/>
    <x v="2"/>
    <x v="0"/>
    <x v="1"/>
    <x v="1"/>
    <s v="Single"/>
    <x v="6"/>
    <s v="2015"/>
    <x v="1"/>
    <x v="0"/>
    <x v="6"/>
    <x v="1"/>
    <x v="106"/>
    <x v="2"/>
  </r>
  <r>
    <x v="257"/>
    <s v="Kwadwo Owusu"/>
    <n v="60656"/>
    <x v="2"/>
    <x v="0"/>
    <x v="0"/>
    <x v="0"/>
    <s v="Single"/>
    <x v="4"/>
    <s v="NULL"/>
    <x v="0"/>
    <x v="0"/>
    <x v="1"/>
    <x v="0"/>
    <x v="25"/>
    <x v="1"/>
  </r>
  <r>
    <x v="258"/>
    <s v="Ama Gyasi"/>
    <n v="72992"/>
    <x v="16"/>
    <x v="0"/>
    <x v="1"/>
    <x v="0"/>
    <s v="Divorced"/>
    <x v="4"/>
    <s v="NULL"/>
    <x v="0"/>
    <x v="4"/>
    <x v="4"/>
    <x v="2"/>
    <x v="92"/>
    <x v="2"/>
  </r>
  <r>
    <x v="259"/>
    <s v="Kojo Ansah"/>
    <n v="55000"/>
    <x v="22"/>
    <x v="0"/>
    <x v="1"/>
    <x v="1"/>
    <s v="Married"/>
    <x v="0"/>
    <s v="2013"/>
    <x v="1"/>
    <x v="3"/>
    <x v="4"/>
    <x v="1"/>
    <x v="23"/>
    <x v="2"/>
  </r>
  <r>
    <x v="260"/>
    <s v="Yaa Appiah"/>
    <n v="58939"/>
    <x v="0"/>
    <x v="0"/>
    <x v="0"/>
    <x v="1"/>
    <s v="Single"/>
    <x v="5"/>
    <s v="NULL"/>
    <x v="0"/>
    <x v="0"/>
    <x v="3"/>
    <x v="1"/>
    <x v="54"/>
    <x v="1"/>
  </r>
  <r>
    <x v="261"/>
    <s v="Kwesi Mensah"/>
    <n v="66593"/>
    <x v="4"/>
    <x v="0"/>
    <x v="0"/>
    <x v="1"/>
    <s v="Married"/>
    <x v="0"/>
    <s v="NULL"/>
    <x v="0"/>
    <x v="1"/>
    <x v="0"/>
    <x v="1"/>
    <x v="25"/>
    <x v="1"/>
  </r>
  <r>
    <x v="262"/>
    <s v="Afia Darko"/>
    <n v="87565"/>
    <x v="15"/>
    <x v="0"/>
    <x v="0"/>
    <x v="0"/>
    <s v="Married"/>
    <x v="7"/>
    <s v="NULL"/>
    <x v="0"/>
    <x v="1"/>
    <x v="0"/>
    <x v="1"/>
    <x v="107"/>
    <x v="2"/>
  </r>
  <r>
    <x v="263"/>
    <s v="Kwabena Boateng"/>
    <n v="64021"/>
    <x v="0"/>
    <x v="0"/>
    <x v="0"/>
    <x v="1"/>
    <s v="Married"/>
    <x v="3"/>
    <s v="NULL"/>
    <x v="0"/>
    <x v="0"/>
    <x v="1"/>
    <x v="3"/>
    <x v="92"/>
    <x v="3"/>
  </r>
  <r>
    <x v="264"/>
    <s v="Adwoa Agyemang"/>
    <n v="65714"/>
    <x v="9"/>
    <x v="0"/>
    <x v="0"/>
    <x v="1"/>
    <s v="Married"/>
    <x v="3"/>
    <s v="NULL"/>
    <x v="0"/>
    <x v="0"/>
    <x v="0"/>
    <x v="1"/>
    <x v="71"/>
    <x v="0"/>
  </r>
  <r>
    <x v="265"/>
    <s v="Nii Tetteh"/>
    <n v="62425"/>
    <x v="0"/>
    <x v="0"/>
    <x v="0"/>
    <x v="1"/>
    <s v="Divorced"/>
    <x v="5"/>
    <s v="2015"/>
    <x v="1"/>
    <x v="0"/>
    <x v="0"/>
    <x v="0"/>
    <x v="28"/>
    <x v="2"/>
  </r>
  <r>
    <x v="266"/>
    <s v="Maa Anokye"/>
    <n v="47961"/>
    <x v="0"/>
    <x v="0"/>
    <x v="0"/>
    <x v="1"/>
    <s v="Divorced"/>
    <x v="0"/>
    <s v="NULL"/>
    <x v="0"/>
    <x v="0"/>
    <x v="2"/>
    <x v="1"/>
    <x v="28"/>
    <x v="2"/>
  </r>
  <r>
    <x v="267"/>
    <s v="Kweku Asante"/>
    <n v="58273"/>
    <x v="11"/>
    <x v="22"/>
    <x v="0"/>
    <x v="0"/>
    <s v="Married"/>
    <x v="4"/>
    <s v="NULL"/>
    <x v="0"/>
    <x v="4"/>
    <x v="7"/>
    <x v="3"/>
    <x v="108"/>
    <x v="3"/>
  </r>
  <r>
    <x v="268"/>
    <s v="Aba Obeng"/>
    <n v="63003"/>
    <x v="10"/>
    <x v="0"/>
    <x v="1"/>
    <x v="0"/>
    <s v="Single"/>
    <x v="4"/>
    <s v="NULL"/>
    <x v="0"/>
    <x v="3"/>
    <x v="1"/>
    <x v="1"/>
    <x v="57"/>
    <x v="0"/>
  </r>
  <r>
    <x v="269"/>
    <s v="Kwaku Ofori"/>
    <n v="61355"/>
    <x v="0"/>
    <x v="0"/>
    <x v="1"/>
    <x v="0"/>
    <s v="Married"/>
    <x v="4"/>
    <s v="NULL"/>
    <x v="0"/>
    <x v="0"/>
    <x v="0"/>
    <x v="1"/>
    <x v="27"/>
    <x v="1"/>
  </r>
  <r>
    <x v="270"/>
    <s v="Akosua Adu"/>
    <n v="60120"/>
    <x v="11"/>
    <x v="23"/>
    <x v="1"/>
    <x v="1"/>
    <s v="Married"/>
    <x v="8"/>
    <s v="NULL"/>
    <x v="0"/>
    <x v="4"/>
    <x v="1"/>
    <x v="1"/>
    <x v="28"/>
    <x v="2"/>
  </r>
  <r>
    <x v="271"/>
    <s v="Kobby Osei"/>
    <n v="63682"/>
    <x v="9"/>
    <x v="0"/>
    <x v="0"/>
    <x v="1"/>
    <s v="Married"/>
    <x v="6"/>
    <s v="NULL"/>
    <x v="0"/>
    <x v="0"/>
    <x v="1"/>
    <x v="1"/>
    <x v="54"/>
    <x v="2"/>
  </r>
  <r>
    <x v="272"/>
    <s v="Adwoa Asare"/>
    <n v="63025"/>
    <x v="0"/>
    <x v="0"/>
    <x v="0"/>
    <x v="0"/>
    <s v="Married"/>
    <x v="1"/>
    <s v="NULL"/>
    <x v="0"/>
    <x v="0"/>
    <x v="2"/>
    <x v="1"/>
    <x v="98"/>
    <x v="0"/>
  </r>
  <r>
    <x v="273"/>
    <s v="Kojo Amoah"/>
    <n v="59238"/>
    <x v="0"/>
    <x v="0"/>
    <x v="0"/>
    <x v="1"/>
    <s v="Single"/>
    <x v="3"/>
    <s v="NULL"/>
    <x v="0"/>
    <x v="0"/>
    <x v="1"/>
    <x v="1"/>
    <x v="42"/>
    <x v="0"/>
  </r>
  <r>
    <x v="274"/>
    <s v="Efia Yeboah"/>
    <n v="92989"/>
    <x v="3"/>
    <x v="0"/>
    <x v="0"/>
    <x v="0"/>
    <s v="Single"/>
    <x v="4"/>
    <s v="NULL"/>
    <x v="0"/>
    <x v="2"/>
    <x v="0"/>
    <x v="0"/>
    <x v="10"/>
    <x v="0"/>
  </r>
  <r>
    <x v="275"/>
    <s v="Kwame Addo"/>
    <n v="90100"/>
    <x v="17"/>
    <x v="0"/>
    <x v="1"/>
    <x v="0"/>
    <s v="Married"/>
    <x v="10"/>
    <s v="NULL"/>
    <x v="0"/>
    <x v="1"/>
    <x v="1"/>
    <x v="1"/>
    <x v="42"/>
    <x v="1"/>
  </r>
  <r>
    <x v="276"/>
    <s v="Akua Owusu"/>
    <n v="60754"/>
    <x v="0"/>
    <x v="0"/>
    <x v="0"/>
    <x v="1"/>
    <s v="Married"/>
    <x v="6"/>
    <s v="2013"/>
    <x v="1"/>
    <x v="0"/>
    <x v="4"/>
    <x v="1"/>
    <x v="10"/>
    <x v="0"/>
  </r>
  <r>
    <x v="277"/>
    <s v="Kwesi Acheampong"/>
    <n v="72202"/>
    <x v="2"/>
    <x v="0"/>
    <x v="0"/>
    <x v="1"/>
    <s v="Married"/>
    <x v="0"/>
    <s v="2017"/>
    <x v="1"/>
    <x v="0"/>
    <x v="2"/>
    <x v="1"/>
    <x v="82"/>
    <x v="1"/>
  </r>
  <r>
    <x v="278"/>
    <s v="Ama Mensah"/>
    <n v="58370"/>
    <x v="11"/>
    <x v="24"/>
    <x v="0"/>
    <x v="1"/>
    <s v="Single"/>
    <x v="4"/>
    <s v="NULL"/>
    <x v="0"/>
    <x v="4"/>
    <x v="1"/>
    <x v="1"/>
    <x v="99"/>
    <x v="1"/>
  </r>
  <r>
    <x v="279"/>
    <s v="Nana Boateng"/>
    <n v="48413"/>
    <x v="0"/>
    <x v="0"/>
    <x v="0"/>
    <x v="1"/>
    <s v="Single"/>
    <x v="0"/>
    <s v="2016"/>
    <x v="1"/>
    <x v="0"/>
    <x v="1"/>
    <x v="1"/>
    <x v="97"/>
    <x v="2"/>
  </r>
  <r>
    <x v="280"/>
    <s v="Esi Amankwah"/>
    <n v="67176"/>
    <x v="2"/>
    <x v="0"/>
    <x v="0"/>
    <x v="0"/>
    <s v="Widowed"/>
    <x v="11"/>
    <s v="2010"/>
    <x v="1"/>
    <x v="0"/>
    <x v="8"/>
    <x v="1"/>
    <x v="28"/>
    <x v="2"/>
  </r>
  <r>
    <x v="281"/>
    <s v="Kofi Appiah"/>
    <n v="56339"/>
    <x v="0"/>
    <x v="0"/>
    <x v="0"/>
    <x v="1"/>
    <s v="Divorced"/>
    <x v="5"/>
    <s v="NULL"/>
    <x v="0"/>
    <x v="0"/>
    <x v="1"/>
    <x v="1"/>
    <x v="109"/>
    <x v="0"/>
  </r>
  <r>
    <x v="282"/>
    <s v="Abena Adjei"/>
    <n v="64397"/>
    <x v="11"/>
    <x v="25"/>
    <x v="0"/>
    <x v="0"/>
    <s v="Separated"/>
    <x v="12"/>
    <s v="NULL"/>
    <x v="0"/>
    <x v="4"/>
    <x v="1"/>
    <x v="0"/>
    <x v="28"/>
    <x v="1"/>
  </r>
  <r>
    <x v="283"/>
    <s v="Kojo Ampofo"/>
    <n v="63025"/>
    <x v="0"/>
    <x v="0"/>
    <x v="0"/>
    <x v="1"/>
    <s v="Single"/>
    <x v="4"/>
    <s v="NULL"/>
    <x v="0"/>
    <x v="0"/>
    <x v="0"/>
    <x v="2"/>
    <x v="110"/>
    <x v="0"/>
  </r>
  <r>
    <x v="284"/>
    <s v="Yaa Ansah"/>
    <n v="75281"/>
    <x v="19"/>
    <x v="0"/>
    <x v="1"/>
    <x v="0"/>
    <s v="Married"/>
    <x v="1"/>
    <s v="2016"/>
    <x v="1"/>
    <x v="1"/>
    <x v="6"/>
    <x v="1"/>
    <x v="4"/>
    <x v="1"/>
  </r>
  <r>
    <x v="285"/>
    <s v="Kwadwo Darko"/>
    <n v="100416"/>
    <x v="3"/>
    <x v="0"/>
    <x v="0"/>
    <x v="0"/>
    <s v="Single"/>
    <x v="5"/>
    <s v="2018"/>
    <x v="1"/>
    <x v="2"/>
    <x v="4"/>
    <x v="1"/>
    <x v="0"/>
    <x v="1"/>
  </r>
  <r>
    <x v="286"/>
    <s v="Akua Addo"/>
    <n v="74813"/>
    <x v="2"/>
    <x v="0"/>
    <x v="1"/>
    <x v="1"/>
    <s v="Single"/>
    <x v="0"/>
    <s v="2014"/>
    <x v="1"/>
    <x v="0"/>
    <x v="0"/>
    <x v="1"/>
    <x v="9"/>
    <x v="1"/>
  </r>
  <r>
    <x v="287"/>
    <s v="Kweku Agyemang"/>
    <n v="76029"/>
    <x v="19"/>
    <x v="0"/>
    <x v="0"/>
    <x v="0"/>
    <s v="Married"/>
    <x v="1"/>
    <s v="NULL"/>
    <x v="0"/>
    <x v="1"/>
    <x v="3"/>
    <x v="1"/>
    <x v="4"/>
    <x v="2"/>
  </r>
  <r>
    <x v="288"/>
    <s v="Afia Mensah"/>
    <n v="57859"/>
    <x v="11"/>
    <x v="26"/>
    <x v="1"/>
    <x v="1"/>
    <s v="Married"/>
    <x v="0"/>
    <s v="NULL"/>
    <x v="0"/>
    <x v="4"/>
    <x v="1"/>
    <x v="1"/>
    <x v="111"/>
    <x v="1"/>
  </r>
  <r>
    <x v="289"/>
    <s v="Kwabena Osei"/>
    <n v="58523"/>
    <x v="0"/>
    <x v="0"/>
    <x v="1"/>
    <x v="0"/>
    <s v="Divorced"/>
    <x v="3"/>
    <s v="2016"/>
    <x v="1"/>
    <x v="0"/>
    <x v="0"/>
    <x v="0"/>
    <x v="10"/>
    <x v="0"/>
  </r>
  <r>
    <x v="290"/>
    <s v="Ama Gyamfi"/>
    <n v="88976"/>
    <x v="9"/>
    <x v="0"/>
    <x v="0"/>
    <x v="0"/>
    <s v="Divorced"/>
    <x v="0"/>
    <s v="NULL"/>
    <x v="0"/>
    <x v="0"/>
    <x v="3"/>
    <x v="1"/>
    <x v="82"/>
    <x v="1"/>
  </r>
  <r>
    <x v="291"/>
    <s v="Nii Amponsah"/>
    <n v="55875"/>
    <x v="11"/>
    <x v="27"/>
    <x v="1"/>
    <x v="0"/>
    <s v="Single"/>
    <x v="3"/>
    <s v="NULL"/>
    <x v="0"/>
    <x v="4"/>
    <x v="7"/>
    <x v="1"/>
    <x v="10"/>
    <x v="2"/>
  </r>
  <r>
    <x v="292"/>
    <s v="Adwoa Boateng"/>
    <n v="113999"/>
    <x v="6"/>
    <x v="0"/>
    <x v="1"/>
    <x v="0"/>
    <s v="Married"/>
    <x v="1"/>
    <s v="2017"/>
    <x v="2"/>
    <x v="1"/>
    <x v="3"/>
    <x v="1"/>
    <x v="112"/>
    <x v="1"/>
  </r>
  <r>
    <x v="293"/>
    <s v="Kobby Asamoah"/>
    <n v="49773"/>
    <x v="0"/>
    <x v="0"/>
    <x v="1"/>
    <x v="1"/>
    <s v="Married"/>
    <x v="0"/>
    <s v="2016"/>
    <x v="2"/>
    <x v="0"/>
    <x v="2"/>
    <x v="0"/>
    <x v="25"/>
    <x v="0"/>
  </r>
  <r>
    <x v="294"/>
    <s v="Akosua Badu"/>
    <n v="62068"/>
    <x v="0"/>
    <x v="0"/>
    <x v="1"/>
    <x v="1"/>
    <s v="Single"/>
    <x v="1"/>
    <s v="NULL"/>
    <x v="0"/>
    <x v="0"/>
    <x v="0"/>
    <x v="1"/>
    <x v="113"/>
    <x v="1"/>
  </r>
  <r>
    <x v="295"/>
    <s v="Kwaku Nkrumah"/>
    <n v="66541"/>
    <x v="2"/>
    <x v="0"/>
    <x v="0"/>
    <x v="0"/>
    <s v="Single"/>
    <x v="4"/>
    <s v="NULL"/>
    <x v="0"/>
    <x v="0"/>
    <x v="3"/>
    <x v="1"/>
    <x v="114"/>
    <x v="0"/>
  </r>
  <r>
    <x v="296"/>
    <s v="Aba Agyei"/>
    <n v="80512"/>
    <x v="9"/>
    <x v="0"/>
    <x v="0"/>
    <x v="1"/>
    <s v="Married"/>
    <x v="0"/>
    <s v="2012"/>
    <x v="1"/>
    <x v="0"/>
    <x v="4"/>
    <x v="1"/>
    <x v="10"/>
    <x v="1"/>
  </r>
  <r>
    <x v="297"/>
    <s v="Kwame Bonsu"/>
    <n v="50274"/>
    <x v="0"/>
    <x v="0"/>
    <x v="0"/>
    <x v="1"/>
    <s v="Single"/>
    <x v="3"/>
    <s v="2015"/>
    <x v="1"/>
    <x v="0"/>
    <x v="6"/>
    <x v="2"/>
    <x v="115"/>
    <x v="1"/>
  </r>
  <r>
    <x v="298"/>
    <s v="Kojo Anane"/>
    <n v="84903"/>
    <x v="24"/>
    <x v="0"/>
    <x v="0"/>
    <x v="0"/>
    <s v="Single"/>
    <x v="10"/>
    <s v="NULL"/>
    <x v="0"/>
    <x v="1"/>
    <x v="1"/>
    <x v="1"/>
    <x v="116"/>
    <x v="2"/>
  </r>
  <r>
    <x v="299"/>
    <s v="Efia Owusu"/>
    <n v="107226"/>
    <x v="15"/>
    <x v="0"/>
    <x v="0"/>
    <x v="1"/>
    <s v="Widowed"/>
    <x v="1"/>
    <s v="NULL"/>
    <x v="0"/>
    <x v="1"/>
    <x v="3"/>
    <x v="1"/>
    <x v="7"/>
    <x v="2"/>
  </r>
  <r>
    <x v="300"/>
    <s v="Kwesi Arthur"/>
    <n v="58371"/>
    <x v="0"/>
    <x v="0"/>
    <x v="1"/>
    <x v="0"/>
    <s v="Single"/>
    <x v="0"/>
    <s v="2014"/>
    <x v="1"/>
    <x v="0"/>
    <x v="0"/>
    <x v="1"/>
    <x v="4"/>
    <x v="0"/>
  </r>
  <r>
    <x v="301"/>
    <s v="Akua Anokye"/>
    <n v="55140"/>
    <x v="0"/>
    <x v="0"/>
    <x v="0"/>
    <x v="0"/>
    <s v="Married"/>
    <x v="0"/>
    <s v="2015"/>
    <x v="1"/>
    <x v="0"/>
    <x v="7"/>
    <x v="1"/>
    <x v="4"/>
    <x v="1"/>
  </r>
  <r>
    <x v="302"/>
    <s v="Kwabena Asamoah"/>
    <n v="58062"/>
    <x v="0"/>
    <x v="0"/>
    <x v="0"/>
    <x v="1"/>
    <s v="Divorced"/>
    <x v="0"/>
    <s v="2012"/>
    <x v="1"/>
    <x v="0"/>
    <x v="2"/>
    <x v="1"/>
    <x v="62"/>
    <x v="0"/>
  </r>
  <r>
    <x v="303"/>
    <s v="Ama Asante"/>
    <n v="59728"/>
    <x v="0"/>
    <x v="0"/>
    <x v="0"/>
    <x v="1"/>
    <s v="Single"/>
    <x v="3"/>
    <s v="2015"/>
    <x v="1"/>
    <x v="0"/>
    <x v="4"/>
    <x v="1"/>
    <x v="25"/>
    <x v="2"/>
  </r>
  <r>
    <x v="304"/>
    <s v="Kofi Mensah"/>
    <n v="70507"/>
    <x v="2"/>
    <x v="0"/>
    <x v="0"/>
    <x v="0"/>
    <s v="Single"/>
    <x v="5"/>
    <s v="2016"/>
    <x v="1"/>
    <x v="0"/>
    <x v="0"/>
    <x v="0"/>
    <x v="4"/>
    <x v="1"/>
  </r>
  <r>
    <x v="305"/>
    <s v="Abena Yeboah"/>
    <n v="60446"/>
    <x v="2"/>
    <x v="0"/>
    <x v="1"/>
    <x v="1"/>
    <s v="Single"/>
    <x v="4"/>
    <s v="NULL"/>
    <x v="0"/>
    <x v="0"/>
    <x v="0"/>
    <x v="1"/>
    <x v="42"/>
    <x v="2"/>
  </r>
  <r>
    <x v="306"/>
    <s v="Nana Asare"/>
    <n v="65893"/>
    <x v="2"/>
    <x v="0"/>
    <x v="1"/>
    <x v="0"/>
    <s v="Single"/>
    <x v="4"/>
    <s v="NULL"/>
    <x v="0"/>
    <x v="0"/>
    <x v="0"/>
    <x v="1"/>
    <x v="117"/>
    <x v="2"/>
  </r>
  <r>
    <x v="307"/>
    <s v="Yaa Yeboah"/>
    <n v="48513"/>
    <x v="0"/>
    <x v="0"/>
    <x v="0"/>
    <x v="1"/>
    <s v="Single"/>
    <x v="2"/>
    <s v="2015"/>
    <x v="1"/>
    <x v="0"/>
    <x v="2"/>
    <x v="3"/>
    <x v="118"/>
    <x v="3"/>
  </r>
  <r>
    <x v="308"/>
    <s v="Kojo Ofori"/>
    <n v="220450"/>
    <x v="31"/>
    <x v="0"/>
    <x v="0"/>
    <x v="1"/>
    <s v="Single"/>
    <x v="8"/>
    <s v="NULL"/>
    <x v="0"/>
    <x v="1"/>
    <x v="3"/>
    <x v="0"/>
    <x v="0"/>
    <x v="0"/>
  </r>
  <r>
    <x v="309"/>
    <s v="Esi Amoako"/>
    <n v="89292"/>
    <x v="5"/>
    <x v="0"/>
    <x v="0"/>
    <x v="1"/>
    <s v="Single"/>
    <x v="1"/>
    <s v="NULL"/>
    <x v="0"/>
    <x v="1"/>
    <x v="3"/>
    <x v="1"/>
    <x v="4"/>
    <x v="1"/>
  </r>
  <r>
    <x v="310"/>
    <s v="Kweku Annan"/>
    <n v="45046"/>
    <x v="0"/>
    <x v="0"/>
    <x v="0"/>
    <x v="1"/>
    <s v="Widowed"/>
    <x v="4"/>
    <s v="NULL"/>
    <x v="0"/>
    <x v="0"/>
    <x v="0"/>
    <x v="1"/>
    <x v="10"/>
    <x v="0"/>
  </r>
</pivotCacheRecords>
</file>

<file path=xl/pivotCache/pivotCacheRecords2.xml><?xml version="1.0" encoding="utf-8"?>
<pivotCacheRecords xmlns="http://schemas.openxmlformats.org/spreadsheetml/2006/main" xmlns:r="http://schemas.openxmlformats.org/officeDocument/2006/relationships" count="311">
  <r>
    <s v="John Smith"/>
    <n v="62506"/>
    <s v="Production Technician I"/>
    <s v="MA"/>
    <s v="Senior"/>
    <s v="M "/>
    <s v="Single"/>
    <s v="2011"/>
    <s v="NULL"/>
    <s v="Active"/>
    <s v="Production       "/>
    <s v="LinkedIn"/>
    <x v="0"/>
    <n v="4.5999999999999996"/>
    <n v="5"/>
  </r>
  <r>
    <s v="Sarah Johnson"/>
    <n v="104437"/>
    <s v="Sr. DBA"/>
    <s v="MA"/>
    <s v="Senior"/>
    <s v="M "/>
    <s v="Married"/>
    <s v="2015"/>
    <s v="2016"/>
    <s v="Voluntarily Terminated"/>
    <s v="IT/IS"/>
    <s v="Indeed"/>
    <x v="1"/>
    <n v="4.96"/>
    <n v="3"/>
  </r>
  <r>
    <s v="Michael Williams"/>
    <n v="64955"/>
    <s v="Production Technician II"/>
    <s v="MA"/>
    <s v="Junior"/>
    <s v="F"/>
    <s v="Married"/>
    <s v="2011"/>
    <s v="2012"/>
    <s v="Voluntarily Terminated"/>
    <s v="Production       "/>
    <s v="LinkedIn"/>
    <x v="1"/>
    <n v="3.02"/>
    <n v="3"/>
  </r>
  <r>
    <s v="Emily Brown"/>
    <n v="64991"/>
    <s v="Production Technician I"/>
    <s v="MA"/>
    <s v="Junior"/>
    <s v="F"/>
    <s v="Married"/>
    <s v="2008"/>
    <s v="NULL"/>
    <s v="Active"/>
    <s v="Production       "/>
    <s v="Indeed"/>
    <x v="1"/>
    <n v="4.84"/>
    <n v="5"/>
  </r>
  <r>
    <s v="David Jones"/>
    <n v="50825"/>
    <s v="Production Technician I"/>
    <s v="MA"/>
    <s v="Junior"/>
    <s v="F"/>
    <s v="Divorced"/>
    <s v="2011"/>
    <s v="2016"/>
    <s v="Voluntarily Terminated"/>
    <s v="Production       "/>
    <s v="Google Search"/>
    <x v="1"/>
    <n v="5"/>
    <n v="4"/>
  </r>
  <r>
    <s v="Jessica Davis"/>
    <n v="57568"/>
    <s v="Production Technician I"/>
    <s v="MA"/>
    <s v="Senior"/>
    <s v="F"/>
    <s v="Single"/>
    <s v="2012"/>
    <s v="NULL"/>
    <s v="Active"/>
    <s v="Production       "/>
    <s v="LinkedIn"/>
    <x v="0"/>
    <n v="5"/>
    <n v="5"/>
  </r>
  <r>
    <s v="Christopher Miller"/>
    <n v="95660"/>
    <s v="Software Engineer"/>
    <s v="MA"/>
    <s v="Senior"/>
    <s v="F"/>
    <s v="Single"/>
    <s v="2014"/>
    <s v="NULL"/>
    <s v="Active"/>
    <s v="Engineering"/>
    <s v="LinkedIn"/>
    <x v="1"/>
    <n v="3.04"/>
    <n v="3"/>
  </r>
  <r>
    <s v="Ashley Wilson"/>
    <n v="59365"/>
    <s v="Production Technician I"/>
    <s v="MA"/>
    <s v="Senior"/>
    <s v="M "/>
    <s v="Widowed"/>
    <s v="2013"/>
    <s v="NULL"/>
    <s v="Active"/>
    <s v="Production       "/>
    <s v="Employee Referral"/>
    <x v="1"/>
    <n v="5"/>
    <n v="4"/>
  </r>
  <r>
    <s v="Matthew Anderson"/>
    <n v="47837"/>
    <s v="Production Technician I"/>
    <s v="MA"/>
    <s v="Senior"/>
    <s v="F"/>
    <s v="Single"/>
    <s v="2009"/>
    <s v="NULL"/>
    <s v="Active"/>
    <s v="Production       "/>
    <s v="Diversity Job Fair"/>
    <x v="1"/>
    <n v="4.46"/>
    <n v="3"/>
  </r>
  <r>
    <s v="Samantha Taylor"/>
    <n v="50178"/>
    <s v="IT Support"/>
    <s v="MA"/>
    <s v="Junior"/>
    <s v="M "/>
    <s v="Divorced"/>
    <s v="2015"/>
    <s v="NULL"/>
    <s v="Active"/>
    <s v="IT/IS"/>
    <s v="Indeed"/>
    <x v="1"/>
    <n v="5"/>
    <n v="5"/>
  </r>
  <r>
    <s v="Daniel Martinez"/>
    <n v="54670"/>
    <s v="Production Technician I"/>
    <s v="MA"/>
    <s v="Senior"/>
    <s v="F"/>
    <s v="Married"/>
    <s v="2011"/>
    <s v="2017"/>
    <s v="Voluntarily Terminated"/>
    <s v="Production       "/>
    <s v="Diversity Job Fair"/>
    <x v="1"/>
    <n v="4.2"/>
    <n v="4"/>
  </r>
  <r>
    <s v="Lauren Thomas"/>
    <n v="47211"/>
    <s v="Production Technician I"/>
    <s v="MA"/>
    <s v="Senior"/>
    <s v="M "/>
    <s v="Married"/>
    <s v="2012"/>
    <s v="2016"/>
    <s v="Voluntarily Terminated"/>
    <s v="Production       "/>
    <s v="Diversity Job Fair"/>
    <x v="1"/>
    <n v="4.2"/>
    <n v="3"/>
  </r>
  <r>
    <s v="Andrew Jackson"/>
    <n v="92328"/>
    <s v="Data Analyst"/>
    <s v="TX"/>
    <s v="Junior"/>
    <s v="M "/>
    <s v="Divorced"/>
    <s v="2014"/>
    <s v="NULL"/>
    <s v="Active"/>
    <s v="IT/IS"/>
    <s v="Diversity Job Fair"/>
    <x v="0"/>
    <n v="4.28"/>
    <n v="4"/>
  </r>
  <r>
    <s v="Elizabeth Thompson"/>
    <n v="58709"/>
    <s v="Production Technician I"/>
    <s v="MA"/>
    <s v="Senior"/>
    <s v="M "/>
    <s v="Single"/>
    <s v="2012"/>
    <s v="NULL"/>
    <s v="Active"/>
    <s v="Production       "/>
    <s v="Google Search"/>
    <x v="1"/>
    <n v="4.5999999999999996"/>
    <n v="4"/>
  </r>
  <r>
    <s v="Ryan Lee"/>
    <n v="52505"/>
    <s v="Production Technician I"/>
    <s v="MA"/>
    <s v="Senior"/>
    <s v="M "/>
    <s v="Divorced"/>
    <s v="2012"/>
    <s v="2017"/>
    <s v="Voluntarily Terminated"/>
    <s v="Production       "/>
    <s v="On-line Web application"/>
    <x v="1"/>
    <n v="5"/>
    <n v="5"/>
  </r>
  <r>
    <s v="Olivia Davis"/>
    <n v="57834"/>
    <s v="Production Technician I"/>
    <s v="MA"/>
    <s v="Senior"/>
    <s v="M "/>
    <s v="Single"/>
    <s v="2011"/>
    <s v="2017"/>
    <s v="Terminated for Cause"/>
    <s v="Production       "/>
    <s v="Google Search"/>
    <x v="1"/>
    <n v="5"/>
    <n v="4"/>
  </r>
  <r>
    <s v="James Taylor"/>
    <n v="70131"/>
    <s v="Production Technician II"/>
    <s v="MA"/>
    <s v="Senior"/>
    <s v="F"/>
    <s v="Married"/>
    <s v="2016"/>
    <s v="NULL"/>
    <s v="Active"/>
    <s v="Production       "/>
    <s v="Employee Referral"/>
    <x v="0"/>
    <n v="4.4000000000000004"/>
    <n v="3"/>
  </r>
  <r>
    <s v="Amanda White"/>
    <n v="59026"/>
    <s v="Production Technician I"/>
    <s v="MA"/>
    <s v="Senior"/>
    <s v="F"/>
    <s v="Single"/>
    <s v="2011"/>
    <s v="NULL"/>
    <s v="Active"/>
    <s v="Production       "/>
    <s v="Google Search"/>
    <x v="1"/>
    <n v="5"/>
    <n v="5"/>
  </r>
  <r>
    <s v="Joshua Anderson"/>
    <n v="110000"/>
    <s v="Database Administrator"/>
    <s v="MA"/>
    <s v="Junior"/>
    <s v="F"/>
    <s v="Single"/>
    <s v="2014"/>
    <s v="2015"/>
    <s v="Terminated for Cause"/>
    <s v="IT/IS"/>
    <s v="Google Search"/>
    <x v="1"/>
    <n v="4.5"/>
    <n v="4"/>
  </r>
  <r>
    <s v="Stephanie Martinez"/>
    <n v="53250"/>
    <s v="Production Technician I"/>
    <s v="MA"/>
    <s v="Senior"/>
    <s v="M "/>
    <s v="Single"/>
    <s v="2013"/>
    <s v="NULL"/>
    <s v="Active"/>
    <s v="Production       "/>
    <s v="LinkedIn"/>
    <x v="1"/>
    <n v="4.2"/>
    <n v="4"/>
  </r>
  <r>
    <s v="Robert Davis"/>
    <n v="51044"/>
    <s v="Production Technician I"/>
    <s v="MA"/>
    <s v="Senior"/>
    <s v="M "/>
    <s v="Single"/>
    <s v="2012"/>
    <s v="NULL"/>
    <s v="Active"/>
    <s v="Production       "/>
    <s v="Google Search"/>
    <x v="1"/>
    <n v="5"/>
    <n v="3"/>
  </r>
  <r>
    <s v="Megan Thompson"/>
    <n v="64919"/>
    <s v="Production Technician I"/>
    <s v="MA"/>
    <s v="Senior"/>
    <s v="F"/>
    <s v="Divorced"/>
    <s v="2013"/>
    <s v="NULL"/>
    <s v="Active"/>
    <s v="Production       "/>
    <s v="Indeed"/>
    <x v="1"/>
    <n v="4.2"/>
    <n v="3"/>
  </r>
  <r>
    <s v="William Johnson"/>
    <n v="62910"/>
    <s v="Production Technician I"/>
    <s v="MA"/>
    <s v="Junior"/>
    <s v="F"/>
    <s v="Married"/>
    <s v="2014"/>
    <s v="NULL"/>
    <s v="Active"/>
    <s v="Production       "/>
    <s v="Indeed"/>
    <x v="0"/>
    <n v="5"/>
    <n v="3"/>
  </r>
  <r>
    <s v="Emily Wilson"/>
    <n v="66441"/>
    <s v="Production Technician II"/>
    <s v="MA"/>
    <s v="Junior"/>
    <s v="F"/>
    <s v="Single"/>
    <s v="2011"/>
    <s v="NULL"/>
    <s v="Active"/>
    <s v="Production       "/>
    <s v="CareerBuilder"/>
    <x v="2"/>
    <n v="2"/>
    <n v="3"/>
  </r>
  <r>
    <s v="Benjamin Clark"/>
    <n v="57815"/>
    <s v="Production Technician II"/>
    <s v="MA"/>
    <s v="Senior"/>
    <s v="F"/>
    <s v="Single"/>
    <s v="2011"/>
    <s v="2014"/>
    <s v="Voluntarily Terminated"/>
    <s v="Production       "/>
    <s v="Google Search"/>
    <x v="1"/>
    <n v="4.8"/>
    <n v="5"/>
  </r>
  <r>
    <s v="Nicole Lewis"/>
    <n v="103613"/>
    <s v="Enterprise Architect"/>
    <s v="CT"/>
    <s v="Senior"/>
    <s v="M "/>
    <s v="Single"/>
    <s v="2014"/>
    <s v="2016"/>
    <s v="Terminated for Cause"/>
    <s v="IT/IS"/>
    <s v="LinkedIn"/>
    <x v="1"/>
    <n v="3.5"/>
    <n v="5"/>
  </r>
  <r>
    <s v="Joseph Miller"/>
    <n v="106367"/>
    <s v="Sr. Accountant"/>
    <s v="MA"/>
    <s v="Junior"/>
    <s v="F"/>
    <s v="Married"/>
    <s v="2015"/>
    <s v="NULL"/>
    <s v="Active"/>
    <s v="Admin Offices"/>
    <s v="Diversity Job Fair"/>
    <x v="1"/>
    <n v="5"/>
    <n v="4"/>
  </r>
  <r>
    <s v="Kimberly Anderson"/>
    <n v="74312"/>
    <s v="Production Manager"/>
    <s v="MA"/>
    <s v="Senior"/>
    <s v="M "/>
    <s v="Single"/>
    <s v="2013"/>
    <s v="2014"/>
    <s v="Voluntarily Terminated"/>
    <s v="Production       "/>
    <s v="Indeed"/>
    <x v="1"/>
    <n v="3.39"/>
    <n v="3"/>
  </r>
  <r>
    <s v="David Wilson"/>
    <n v="53492"/>
    <s v="Production Technician I"/>
    <s v="MA"/>
    <s v="Junior"/>
    <s v="F"/>
    <s v="Married"/>
    <s v="2012"/>
    <s v="2013"/>
    <s v="Voluntarily Terminated"/>
    <s v="Production       "/>
    <s v="Google Search"/>
    <x v="1"/>
    <n v="3.35"/>
    <n v="4"/>
  </r>
  <r>
    <s v="Michelle Moore"/>
    <n v="63000"/>
    <s v="Accountant I"/>
    <s v="MA"/>
    <s v="Junior"/>
    <s v="F"/>
    <s v="Married"/>
    <s v="2008"/>
    <s v="NULL"/>
    <s v="Active"/>
    <s v="Admin Offices"/>
    <s v="Diversity Job Fair"/>
    <x v="1"/>
    <n v="4.5"/>
    <n v="2"/>
  </r>
  <r>
    <s v="Daniel Harris"/>
    <n v="65288"/>
    <s v="Production Technician II"/>
    <s v="MA"/>
    <s v="Senior"/>
    <s v="M "/>
    <s v="Single"/>
    <s v="2014"/>
    <s v="NULL"/>
    <s v="Active"/>
    <s v="Production       "/>
    <s v="Google Search"/>
    <x v="1"/>
    <n v="3.19"/>
    <n v="3"/>
  </r>
  <r>
    <s v="Tiffany Robinson"/>
    <n v="64375"/>
    <s v="Production Technician I"/>
    <s v="MA"/>
    <s v="Senior"/>
    <s v="F"/>
    <s v="Separated"/>
    <s v="2013"/>
    <s v="NULL"/>
    <s v="Active"/>
    <s v="Production       "/>
    <s v="Diversity Job Fair"/>
    <x v="1"/>
    <n v="3.5"/>
    <n v="5"/>
  </r>
  <r>
    <s v="Christopher Wilson"/>
    <n v="74326"/>
    <s v="Area Sales Manager"/>
    <s v="VA"/>
    <s v="Senior"/>
    <s v="F"/>
    <s v="Married"/>
    <s v="2011"/>
    <s v="2014"/>
    <s v="Voluntarily Terminated"/>
    <s v="Sales"/>
    <s v="Google Search"/>
    <x v="1"/>
    <n v="3.14"/>
    <n v="5"/>
  </r>
  <r>
    <s v="Rachel Martinez"/>
    <n v="63763"/>
    <s v="Production Technician II"/>
    <s v="MA"/>
    <s v="Senior"/>
    <s v="F"/>
    <s v="Single"/>
    <s v="2012"/>
    <s v="NULL"/>
    <s v="Active"/>
    <s v="Production       "/>
    <s v="Employee Referral"/>
    <x v="1"/>
    <n v="4.51"/>
    <n v="4"/>
  </r>
  <r>
    <s v="Nicholas Walker"/>
    <n v="62162"/>
    <s v="Production Technician II"/>
    <s v="MA"/>
    <s v="Senior"/>
    <s v="M "/>
    <s v="Married"/>
    <s v="2011"/>
    <s v="NULL"/>
    <s v="Active"/>
    <s v="Production       "/>
    <s v="Indeed"/>
    <x v="1"/>
    <n v="3.25"/>
    <n v="5"/>
  </r>
  <r>
    <s v="Danielle Turner"/>
    <n v="77692"/>
    <s v="Software Engineering Manager"/>
    <s v="MA"/>
    <s v="Senior"/>
    <s v="M "/>
    <s v="Single"/>
    <s v="2011"/>
    <s v="NULL"/>
    <s v="Active"/>
    <s v="Engineering"/>
    <s v="Google Search"/>
    <x v="1"/>
    <n v="3.84"/>
    <n v="3"/>
  </r>
  <r>
    <s v="Matthew Evans"/>
    <n v="72640"/>
    <s v="Production Manager"/>
    <s v="MA"/>
    <s v="Senior"/>
    <s v="M "/>
    <s v="Single"/>
    <s v="2016"/>
    <s v="NULL"/>
    <s v="Active"/>
    <s v="Production       "/>
    <s v="Indeed"/>
    <x v="0"/>
    <n v="5"/>
    <n v="3"/>
  </r>
  <r>
    <s v="Christina Allen"/>
    <n v="93396"/>
    <s v="Software Engineer"/>
    <s v="MA"/>
    <s v="Junior"/>
    <s v="F"/>
    <s v="Single"/>
    <s v="2013"/>
    <s v="NULL"/>
    <s v="Active"/>
    <s v="Engineering"/>
    <s v="Indeed"/>
    <x v="1"/>
    <n v="4.96"/>
    <n v="4"/>
  </r>
  <r>
    <s v="Andrew Davis"/>
    <n v="52846"/>
    <s v="Production Technician I"/>
    <s v="MA"/>
    <s v="Senior"/>
    <s v="M "/>
    <s v="Single"/>
    <s v="2014"/>
    <s v="NULL"/>
    <s v="Active"/>
    <s v="Production       "/>
    <s v="LinkedIn"/>
    <x v="1"/>
    <n v="4.43"/>
    <n v="3"/>
  </r>
  <r>
    <s v="Heather King"/>
    <n v="100031"/>
    <s v="Sr. DBA"/>
    <s v="MA"/>
    <s v="Junior"/>
    <s v="F"/>
    <s v="Single"/>
    <s v="2016"/>
    <s v="NULL"/>
    <s v="Active"/>
    <s v="IT/IS"/>
    <s v="LinkedIn"/>
    <x v="1"/>
    <n v="5"/>
    <n v="5"/>
  </r>
  <r>
    <s v="Jonathan Thomas"/>
    <n v="71860"/>
    <s v="Area Sales Manager"/>
    <s v="VT"/>
    <s v="Senior"/>
    <s v="F"/>
    <s v="Single"/>
    <s v="2014"/>
    <s v="NULL"/>
    <s v="Active"/>
    <s v="Sales"/>
    <s v="Indeed"/>
    <x v="1"/>
    <n v="5"/>
    <n v="5"/>
  </r>
  <r>
    <s v="Amy Green"/>
    <n v="61656"/>
    <s v="Production Technician I"/>
    <s v="MA"/>
    <s v="Senior"/>
    <s v="F"/>
    <s v="Single"/>
    <s v="2014"/>
    <s v="NULL"/>
    <s v="Active"/>
    <s v="Production       "/>
    <s v="Google Search"/>
    <x v="1"/>
    <n v="5"/>
    <n v="4"/>
  </r>
  <r>
    <s v="Anthony Garcia"/>
    <n v="110929"/>
    <s v="BI Director"/>
    <s v="MA"/>
    <s v="Senior"/>
    <s v="M "/>
    <s v="Married"/>
    <s v="2016"/>
    <s v="NULL"/>
    <s v="Active"/>
    <s v="IT/IS"/>
    <s v="Indeed"/>
    <x v="1"/>
    <n v="4.5"/>
    <n v="5"/>
  </r>
  <r>
    <s v="Brittany Baker"/>
    <n v="54237"/>
    <s v="Production Technician I"/>
    <s v="MA"/>
    <s v="Senior"/>
    <s v="F"/>
    <s v="Single"/>
    <s v="2014"/>
    <s v="NULL"/>
    <s v="Active"/>
    <s v="Production       "/>
    <s v="Indeed"/>
    <x v="1"/>
    <n v="3.3"/>
    <n v="4"/>
  </r>
  <r>
    <s v="Jason Mitchell"/>
    <n v="60380"/>
    <s v="Production Technician I"/>
    <s v="MA"/>
    <s v="Senior"/>
    <s v="M "/>
    <s v="Single"/>
    <s v="2013"/>
    <s v="NULL"/>
    <s v="Active"/>
    <s v="Production       "/>
    <s v="LinkedIn"/>
    <x v="1"/>
    <n v="3.8"/>
    <n v="5"/>
  </r>
  <r>
    <s v="Rebecca Hernandez"/>
    <n v="66808"/>
    <s v="Area Sales Manager"/>
    <s v="TX"/>
    <s v="Senior"/>
    <s v="M "/>
    <s v="Single"/>
    <s v="2012"/>
    <s v="NULL"/>
    <s v="Active"/>
    <s v="Sales"/>
    <s v="Employee Referral"/>
    <x v="1"/>
    <n v="3"/>
    <n v="5"/>
  </r>
  <r>
    <s v="Justin Lewis"/>
    <n v="64786"/>
    <s v="Production Technician I"/>
    <s v="MA"/>
    <s v="Senior"/>
    <s v="F"/>
    <s v="Single"/>
    <s v="2011"/>
    <s v="2015"/>
    <s v="Voluntarily Terminated"/>
    <s v="Production       "/>
    <s v="Indeed"/>
    <x v="1"/>
    <n v="4.3"/>
    <n v="4"/>
  </r>
  <r>
    <s v="Vanessa Hall"/>
    <n v="64816"/>
    <s v="Production Technician I"/>
    <s v="MA"/>
    <s v="Junior"/>
    <s v="F"/>
    <s v="Single"/>
    <s v="2011"/>
    <s v="NULL"/>
    <s v="Active"/>
    <s v="Production       "/>
    <s v="Indeed"/>
    <x v="1"/>
    <n v="3.58"/>
    <n v="5"/>
  </r>
  <r>
    <s v="Brian Thompson"/>
    <n v="68678"/>
    <s v="IT Support"/>
    <s v="MA"/>
    <s v="Junior"/>
    <s v="M "/>
    <s v="Single"/>
    <s v="2012"/>
    <s v="NULL"/>
    <s v="Active"/>
    <s v="IT/IS"/>
    <s v="Indeed"/>
    <x v="1"/>
    <n v="4.7"/>
    <n v="3"/>
  </r>
  <r>
    <s v="Chelsea Hill"/>
    <n v="64066"/>
    <s v="Production Technician II"/>
    <s v="MA"/>
    <s v="Senior"/>
    <s v="F"/>
    <s v="Married"/>
    <s v="2011"/>
    <s v="2013"/>
    <s v="Voluntarily Terminated"/>
    <s v="Production       "/>
    <s v="Google Search"/>
    <x v="1"/>
    <n v="4.2"/>
    <n v="5"/>
  </r>
  <r>
    <s v="Brandon Young"/>
    <n v="59369"/>
    <s v="Production Technician II"/>
    <s v="MA"/>
    <s v="Senior"/>
    <s v="M "/>
    <s v="Married"/>
    <s v="2010"/>
    <s v="2011"/>
    <s v="Voluntarily Terminated"/>
    <s v="Production       "/>
    <s v="Indeed"/>
    <x v="1"/>
    <n v="4.2"/>
    <n v="4"/>
  </r>
  <r>
    <s v="Amber Foster"/>
    <n v="50373"/>
    <s v="Production Technician I"/>
    <s v="MA"/>
    <s v="Senior"/>
    <s v="M "/>
    <s v="Married"/>
    <s v="2016"/>
    <s v="NULL"/>
    <s v="Active"/>
    <s v="Production       "/>
    <s v="Employee Referral"/>
    <x v="0"/>
    <n v="4.0999999999999996"/>
    <n v="4"/>
  </r>
  <r>
    <s v="Timothy Harris"/>
    <n v="63108"/>
    <s v="Production Technician I"/>
    <s v="MA"/>
    <s v="Senior"/>
    <s v="M "/>
    <s v="Single"/>
    <s v="2013"/>
    <s v="NULL"/>
    <s v="Active"/>
    <s v="Production       "/>
    <s v="Employee Referral"/>
    <x v="1"/>
    <n v="4.4000000000000004"/>
    <n v="5"/>
  </r>
  <r>
    <s v="Katie Wright"/>
    <n v="59144"/>
    <s v="Production Technician I"/>
    <s v="MA"/>
    <s v="Senior"/>
    <s v="M "/>
    <s v="Single"/>
    <s v="2011"/>
    <s v="2016"/>
    <s v="Terminated for Cause"/>
    <s v="Production       "/>
    <s v="LinkedIn"/>
    <x v="2"/>
    <n v="2"/>
    <n v="3"/>
  </r>
  <r>
    <s v="Kevin Scott"/>
    <n v="68051"/>
    <s v="Production Manager"/>
    <s v="MA"/>
    <s v="Senior"/>
    <s v="M "/>
    <s v="Divorced"/>
    <s v="2010"/>
    <s v="NULL"/>
    <s v="Active"/>
    <s v="Production       "/>
    <s v="CareerBuilder"/>
    <x v="2"/>
    <n v="4.13"/>
    <n v="2"/>
  </r>
  <r>
    <s v="Laura Carter"/>
    <n v="170500"/>
    <s v="Director of Operations"/>
    <s v="MA"/>
    <s v="Senior"/>
    <s v="M "/>
    <s v="Single"/>
    <s v="2009"/>
    <s v="NULL"/>
    <s v="Active"/>
    <s v="Production       "/>
    <s v="Indeed"/>
    <x v="0"/>
    <n v="3.7"/>
    <n v="5"/>
  </r>
  <r>
    <s v="Thomas Rodriguez"/>
    <n v="63381"/>
    <s v="Production Technician I"/>
    <s v="MA"/>
    <s v="Senior"/>
    <s v="F"/>
    <s v="Married"/>
    <s v="2015"/>
    <s v="NULL"/>
    <s v="Active"/>
    <s v="Production       "/>
    <s v="Indeed"/>
    <x v="1"/>
    <n v="4.7300000000000004"/>
    <n v="5"/>
  </r>
  <r>
    <s v="Anna Reed"/>
    <n v="83552"/>
    <s v="Data Analyst"/>
    <s v="MA"/>
    <s v="Junior"/>
    <s v="M "/>
    <s v="Married"/>
    <s v="2015"/>
    <s v="NULL"/>
    <s v="Active"/>
    <s v="IT/IS"/>
    <s v="Indeed"/>
    <x v="1"/>
    <n v="3.04"/>
    <n v="3"/>
  </r>
  <r>
    <s v="Zachary Sanchez"/>
    <n v="56149"/>
    <s v="Production Technician I"/>
    <s v="MA"/>
    <s v="Junior"/>
    <s v="F"/>
    <s v="Single"/>
    <s v="2016"/>
    <s v="NULL"/>
    <s v="Active"/>
    <s v="Production       "/>
    <s v="LinkedIn"/>
    <x v="1"/>
    <n v="4.12"/>
    <n v="5"/>
  </r>
  <r>
    <s v="Jennifer Hughes"/>
    <n v="92329"/>
    <s v="Sr. Network Engineer"/>
    <s v="CT"/>
    <s v="Senior"/>
    <s v="M "/>
    <s v="Single"/>
    <s v="2014"/>
    <s v="NULL"/>
    <s v="Active"/>
    <s v="IT/IS"/>
    <s v="Employee Referral"/>
    <x v="1"/>
    <n v="5"/>
    <n v="3"/>
  </r>
  <r>
    <s v="Alexander Murphy"/>
    <n v="65729"/>
    <s v="Sales Manager"/>
    <s v="VT"/>
    <s v="Junior"/>
    <s v="F"/>
    <s v="Single"/>
    <s v="2014"/>
    <s v="NULL"/>
    <s v="Active"/>
    <s v="Sales"/>
    <s v="Indeed"/>
    <x v="1"/>
    <n v="4.62"/>
    <n v="4"/>
  </r>
  <r>
    <s v="Erica Simmons"/>
    <n v="85028"/>
    <s v="Sr. Network Engineer"/>
    <s v="CT"/>
    <s v="Senior"/>
    <s v="F"/>
    <s v="Married"/>
    <s v="2014"/>
    <s v="NULL"/>
    <s v="Active"/>
    <s v="IT/IS"/>
    <s v="LinkedIn"/>
    <x v="1"/>
    <n v="3.1"/>
    <n v="5"/>
  </r>
  <r>
    <s v="Jacob Murphy"/>
    <n v="57583"/>
    <s v="Production Technician I"/>
    <s v="MA"/>
    <s v="Senior"/>
    <s v="F"/>
    <s v="Married"/>
    <s v="2012"/>
    <s v="NULL"/>
    <s v="Active"/>
    <s v="Production       "/>
    <s v="Indeed"/>
    <x v="1"/>
    <n v="5"/>
    <n v="3"/>
  </r>
  <r>
    <s v="Melissa Edwards"/>
    <n v="56294"/>
    <s v="Production Technician II"/>
    <s v="MA"/>
    <s v="Senior"/>
    <s v="M "/>
    <s v="Single"/>
    <s v="2011"/>
    <s v="NULL"/>
    <s v="Active"/>
    <s v="Production       "/>
    <s v="LinkedIn"/>
    <x v="1"/>
    <n v="3.96"/>
    <n v="4"/>
  </r>
  <r>
    <s v="Samuel Wright"/>
    <n v="56991"/>
    <s v="Production Technician I"/>
    <s v="MA"/>
    <s v="Junior"/>
    <s v="M "/>
    <s v="Married"/>
    <s v="2018"/>
    <s v="NULL"/>
    <s v="Active"/>
    <s v="Production       "/>
    <s v="Indeed"/>
    <x v="1"/>
    <n v="4.3"/>
    <n v="4"/>
  </r>
  <r>
    <s v="Maria Phillips"/>
    <n v="55722"/>
    <s v="Production Technician I"/>
    <s v="MA"/>
    <s v="Senior"/>
    <s v="M "/>
    <s v="Married"/>
    <s v="2011"/>
    <s v="2016"/>
    <s v="Voluntarily Terminated"/>
    <s v="Production       "/>
    <s v="Indeed"/>
    <x v="1"/>
    <n v="5"/>
    <n v="4"/>
  </r>
  <r>
    <s v="Tyler Davis"/>
    <n v="101199"/>
    <s v="Software Engineer"/>
    <s v="MA"/>
    <s v="Senior"/>
    <s v="F"/>
    <s v="Single"/>
    <s v="2012"/>
    <s v="NULL"/>
    <s v="Active"/>
    <s v="Engineering"/>
    <s v="CareerBuilder"/>
    <x v="1"/>
    <n v="3.79"/>
    <n v="5"/>
  </r>
  <r>
    <s v="Lindsey Russell"/>
    <n v="61568"/>
    <s v="Area Sales Manager"/>
    <s v="AL"/>
    <s v="Senior"/>
    <s v="M "/>
    <s v="Single"/>
    <s v="2014"/>
    <s v="NULL"/>
    <s v="Active"/>
    <s v="Sales"/>
    <s v="Indeed"/>
    <x v="3"/>
    <n v="1.93"/>
    <n v="3"/>
  </r>
  <r>
    <s v="Nicholas Green"/>
    <n v="58275"/>
    <s v="Production Technician II"/>
    <s v="MA"/>
    <s v="Senior"/>
    <s v="F"/>
    <s v="Separated"/>
    <s v="2011"/>
    <s v="2015"/>
    <s v="Voluntarily Terminated"/>
    <s v="Production       "/>
    <s v="Google Search"/>
    <x v="1"/>
    <n v="4.62"/>
    <n v="5"/>
  </r>
  <r>
    <s v="Kayla Coleman"/>
    <n v="53189"/>
    <s v="Production Technician I"/>
    <s v="MA"/>
    <s v="Senior"/>
    <s v="M "/>
    <s v="Married"/>
    <s v="2014"/>
    <s v="NULL"/>
    <s v="Active"/>
    <s v="Production       "/>
    <s v="Indeed"/>
    <x v="3"/>
    <n v="1.1200000000000001"/>
    <n v="2"/>
  </r>
  <r>
    <s v="Eric Mitchell"/>
    <n v="96820"/>
    <s v="BI Developer"/>
    <s v="MA"/>
    <s v="Senior"/>
    <s v="M "/>
    <s v="Single"/>
    <s v="2017"/>
    <s v="NULL"/>
    <s v="Active"/>
    <s v="IT/IS"/>
    <s v="Indeed"/>
    <x v="1"/>
    <n v="3.01"/>
    <n v="5"/>
  </r>
  <r>
    <s v="Shannon Bailey"/>
    <n v="51259"/>
    <s v="Production Technician I"/>
    <s v="MA"/>
    <s v="Senior"/>
    <s v="M "/>
    <s v="Single"/>
    <s v="2014"/>
    <s v="NULL"/>
    <s v="Active"/>
    <s v="Production       "/>
    <s v="Indeed"/>
    <x v="1"/>
    <n v="4.3"/>
    <n v="4"/>
  </r>
  <r>
    <s v="Patrick Lopez"/>
    <n v="59231"/>
    <s v="Area Sales Manager"/>
    <s v="WA"/>
    <s v="Junior"/>
    <s v="F"/>
    <s v="Single"/>
    <s v="2012"/>
    <s v="NULL"/>
    <s v="Active"/>
    <s v="Sales"/>
    <s v="Website"/>
    <x v="3"/>
    <n v="2.2999999999999998"/>
    <n v="1"/>
  </r>
  <r>
    <s v="Catherine Morris"/>
    <n v="61584"/>
    <s v="Production Technician I"/>
    <s v="MA"/>
    <s v="Senior"/>
    <s v="F"/>
    <s v="Married"/>
    <s v="2013"/>
    <s v="NULL"/>
    <s v="Active"/>
    <s v="Production       "/>
    <s v="Indeed"/>
    <x v="2"/>
    <n v="3.88"/>
    <n v="4"/>
  </r>
  <r>
    <s v="Benjamin Turner"/>
    <n v="46335"/>
    <s v="Production Technician I"/>
    <s v="MA"/>
    <s v="Junior"/>
    <s v="F"/>
    <s v="Single"/>
    <s v="2012"/>
    <s v="NULL"/>
    <s v="Active"/>
    <s v="Production       "/>
    <s v="CareerBuilder"/>
    <x v="1"/>
    <n v="3.4"/>
    <n v="5"/>
  </r>
  <r>
    <s v="Holly Jenkins"/>
    <n v="70621"/>
    <s v="IT Support"/>
    <s v="MA"/>
    <s v="Junior"/>
    <s v="F"/>
    <s v="Married"/>
    <s v="2015"/>
    <s v="NULL"/>
    <s v="Active"/>
    <s v="IT/IS"/>
    <s v="Employee Referral"/>
    <x v="1"/>
    <n v="4.1100000000000003"/>
    <n v="4"/>
  </r>
  <r>
    <s v="Daniel Bell"/>
    <n v="138888"/>
    <s v="IT Manager - Support"/>
    <s v="MA"/>
    <s v="Senior"/>
    <s v="M "/>
    <s v="Single"/>
    <s v="2014"/>
    <s v="NULL"/>
    <s v="Active"/>
    <s v="IT/IS"/>
    <s v="Indeed"/>
    <x v="0"/>
    <n v="4.3"/>
    <n v="5"/>
  </r>
  <r>
    <s v="Stephanie Price"/>
    <n v="74241"/>
    <s v="Area Sales Manager"/>
    <s v="CA"/>
    <s v="Junior"/>
    <s v="F"/>
    <s v="Single"/>
    <s v="2011"/>
    <s v="NULL"/>
    <s v="Active"/>
    <s v="Sales"/>
    <s v="Indeed"/>
    <x v="0"/>
    <n v="4.7699999999999996"/>
    <n v="5"/>
  </r>
  <r>
    <s v="Matthew Walker"/>
    <n v="75188"/>
    <s v="Production Manager"/>
    <s v="MA"/>
    <s v="Senior"/>
    <s v="F"/>
    <s v="Single"/>
    <s v="2014"/>
    <s v="NULL"/>
    <s v="Active"/>
    <s v="Production       "/>
    <s v="Google Search"/>
    <x v="1"/>
    <n v="4.5199999999999996"/>
    <n v="4"/>
  </r>
  <r>
    <s v="Brittany Cox"/>
    <n v="62514"/>
    <s v="Production Technician I"/>
    <s v="MA"/>
    <s v="Senior"/>
    <s v="F"/>
    <s v="Married"/>
    <s v="2010"/>
    <s v="NULL"/>
    <s v="Active"/>
    <s v="Production       "/>
    <s v="Google Search"/>
    <x v="1"/>
    <n v="2.9"/>
    <n v="3"/>
  </r>
  <r>
    <s v="Anthony Hall"/>
    <n v="60070"/>
    <s v="Production Technician I"/>
    <s v="MA"/>
    <s v="Junior"/>
    <s v="F"/>
    <s v="Married"/>
    <s v="2011"/>
    <s v="2017"/>
    <s v="Voluntarily Terminated"/>
    <s v="Production       "/>
    <s v="Google Search"/>
    <x v="1"/>
    <n v="5"/>
    <n v="3"/>
  </r>
  <r>
    <s v="Victoria Turner"/>
    <n v="48888"/>
    <s v="Production Technician I"/>
    <s v="MA"/>
    <s v="Senior"/>
    <s v="M "/>
    <s v="Single"/>
    <s v="2014"/>
    <s v="NULL"/>
    <s v="Active"/>
    <s v="Production       "/>
    <s v="LinkedIn"/>
    <x v="1"/>
    <n v="4.7"/>
    <n v="5"/>
  </r>
  <r>
    <s v="Christopher Wilson"/>
    <n v="54285"/>
    <s v="Production Technician I"/>
    <s v="MA"/>
    <s v="Senior"/>
    <s v="M "/>
    <s v="Married"/>
    <s v="2014"/>
    <s v="NULL"/>
    <s v="Active"/>
    <s v="Production       "/>
    <s v="Employee Referral"/>
    <x v="1"/>
    <n v="4.2"/>
    <n v="3"/>
  </r>
  <r>
    <s v="Courtney Adams"/>
    <n v="56847"/>
    <s v="Production Technician II"/>
    <s v="MA"/>
    <s v="Junior"/>
    <s v="F"/>
    <s v="Separated"/>
    <s v="2014"/>
    <s v="NULL"/>
    <s v="Active"/>
    <s v="Production       "/>
    <s v="Indeed"/>
    <x v="3"/>
    <n v="3"/>
    <n v="1"/>
  </r>
  <r>
    <s v="Justin Allen"/>
    <n v="60340"/>
    <s v="Production Technician I"/>
    <s v="MA"/>
    <s v="Senior"/>
    <s v="M "/>
    <s v="Single"/>
    <s v="2012"/>
    <s v="2018"/>
    <s v="Terminated for Cause"/>
    <s v="Production       "/>
    <s v="Google Search"/>
    <x v="2"/>
    <n v="5"/>
    <n v="4"/>
  </r>
  <r>
    <s v="Allison Ward"/>
    <n v="59124"/>
    <s v="Production Technician I"/>
    <s v="MA"/>
    <s v="Junior"/>
    <s v="F"/>
    <s v="Single"/>
    <s v="2014"/>
    <s v="2018"/>
    <s v="Terminated for Cause"/>
    <s v="Production       "/>
    <s v="Google Search"/>
    <x v="2"/>
    <n v="2.2999999999999998"/>
    <n v="3"/>
  </r>
  <r>
    <s v="Andrew Scott"/>
    <n v="99280"/>
    <s v="Software Engineer"/>
    <s v="MA"/>
    <s v="Junior"/>
    <s v="F"/>
    <s v="Married"/>
    <s v="2011"/>
    <s v="2013"/>
    <s v="Terminated for Cause"/>
    <s v="Engineering"/>
    <s v="Indeed"/>
    <x v="2"/>
    <n v="2.1"/>
    <n v="5"/>
  </r>
  <r>
    <s v="Rachel Russell"/>
    <n v="71776"/>
    <s v="Production Technician II"/>
    <s v="MA"/>
    <s v="Senior"/>
    <s v="F"/>
    <s v="Married"/>
    <s v="2014"/>
    <s v="NULL"/>
    <s v="Active"/>
    <s v="Production       "/>
    <s v="LinkedIn"/>
    <x v="1"/>
    <n v="4.4000000000000004"/>
    <n v="5"/>
  </r>
  <r>
    <s v="Jonathan Turner"/>
    <n v="65902"/>
    <s v="Production Technician II"/>
    <s v="MA"/>
    <s v="Junior"/>
    <s v="F"/>
    <s v="Single"/>
    <s v="2014"/>
    <s v="NULL"/>
    <s v="Active"/>
    <s v="Production       "/>
    <s v="LinkedIn"/>
    <x v="1"/>
    <n v="4"/>
    <n v="4"/>
  </r>
  <r>
    <s v="Erin Martinez"/>
    <n v="57748"/>
    <s v="Production Technician I"/>
    <s v="MA"/>
    <s v="Senior"/>
    <s v="F"/>
    <s v="Married"/>
    <s v="2011"/>
    <s v="2016"/>
    <s v="Voluntarily Terminated"/>
    <s v="Production       "/>
    <s v="Google Search"/>
    <x v="1"/>
    <n v="3.13"/>
    <n v="3"/>
  </r>
  <r>
    <s v="Robert Roberts"/>
    <n v="64057"/>
    <s v="Production Technician I"/>
    <s v="MA"/>
    <s v="Junior"/>
    <s v="M "/>
    <s v="Married"/>
    <s v="2015"/>
    <s v="NULL"/>
    <s v="Active"/>
    <s v="Production       "/>
    <s v="Indeed"/>
    <x v="3"/>
    <n v="1.56"/>
    <n v="5"/>
  </r>
  <r>
    <s v="Megan Phillips"/>
    <n v="53366"/>
    <s v="Network Engineer"/>
    <s v="MA"/>
    <s v="Junior"/>
    <s v="M "/>
    <s v="Single"/>
    <s v="2015"/>
    <s v="NULL"/>
    <s v="Active"/>
    <s v="IT/IS"/>
    <s v="LinkedIn"/>
    <x v="3"/>
    <n v="1.2"/>
    <n v="3"/>
  </r>
  <r>
    <s v="Joshua Rodriguez"/>
    <n v="58530"/>
    <s v="Production Technician I"/>
    <s v="MA"/>
    <s v="Senior"/>
    <s v="F"/>
    <s v="Married"/>
    <s v="2012"/>
    <s v="NULL"/>
    <s v="Active"/>
    <s v="Production       "/>
    <s v="Google Search"/>
    <x v="1"/>
    <n v="5"/>
    <n v="5"/>
  </r>
  <r>
    <s v="Kimberly James"/>
    <n v="72609"/>
    <s v="Production Technician II"/>
    <s v="MA"/>
    <s v="Senior"/>
    <s v="M "/>
    <s v="Single"/>
    <s v="2011"/>
    <s v="2013"/>
    <s v="Voluntarily Terminated"/>
    <s v="Production       "/>
    <s v="Google Search"/>
    <x v="1"/>
    <n v="4.76"/>
    <n v="5"/>
  </r>
  <r>
    <s v="William Harris"/>
    <n v="55965"/>
    <s v="Production Technician II"/>
    <s v="MA"/>
    <s v="Senior"/>
    <s v="F"/>
    <s v="Married"/>
    <s v="2011"/>
    <s v="2013"/>
    <s v="Voluntarily Terminated"/>
    <s v="Production       "/>
    <s v="Google Search"/>
    <x v="1"/>
    <n v="3.66"/>
    <n v="3"/>
  </r>
  <r>
    <s v="Morgan Bennett"/>
    <n v="70187"/>
    <s v="Area Sales Manager"/>
    <s v="MA"/>
    <s v="Senior"/>
    <s v="M "/>
    <s v="Married"/>
    <s v="2014"/>
    <s v="2018"/>
    <s v="Terminated for Cause"/>
    <s v="Sales"/>
    <s v="Employee Referral"/>
    <x v="3"/>
    <n v="2"/>
    <n v="5"/>
  </r>
  <r>
    <s v="David Hernandez"/>
    <n v="178000"/>
    <s v="IT Director"/>
    <s v="MA"/>
    <s v="Senior"/>
    <s v="M "/>
    <s v="Single"/>
    <s v="2011"/>
    <s v="NULL"/>
    <s v="Active"/>
    <s v="IT/IS"/>
    <s v="Indeed"/>
    <x v="0"/>
    <n v="5"/>
    <n v="5"/>
  </r>
  <r>
    <s v="Amber Patterson"/>
    <n v="99351"/>
    <s v="Sr. Accountant"/>
    <s v="MA"/>
    <s v="Senior"/>
    <s v="F"/>
    <s v="Married"/>
    <s v="2009"/>
    <s v="NULL"/>
    <s v="Active"/>
    <s v="Admin Offices"/>
    <s v="Other"/>
    <x v="1"/>
    <n v="5"/>
    <n v="3"/>
  </r>
  <r>
    <s v="Michael Young"/>
    <n v="67251"/>
    <s v="Area Sales Manager"/>
    <s v="CT"/>
    <s v="Senior"/>
    <s v="M "/>
    <s v="Single"/>
    <s v="2011"/>
    <s v="NULL"/>
    <s v="Active"/>
    <s v="Sales"/>
    <s v="CareerBuilder"/>
    <x v="1"/>
    <n v="4.3"/>
    <n v="3"/>
  </r>
  <r>
    <s v="Megan Mitchell"/>
    <n v="65707"/>
    <s v="IT Support"/>
    <s v="CT"/>
    <s v="Senior"/>
    <s v="F"/>
    <s v="Single"/>
    <s v="2010"/>
    <s v="NULL"/>
    <s v="Active"/>
    <s v="IT/IS"/>
    <s v="LinkedIn"/>
    <x v="1"/>
    <n v="4.7"/>
    <n v="4"/>
  </r>
  <r>
    <s v="Brian Clark"/>
    <n v="52249"/>
    <s v="Production Technician I"/>
    <s v="MA"/>
    <s v="Junior"/>
    <s v="M "/>
    <s v="Single"/>
    <s v="2015"/>
    <s v="NULL"/>
    <s v="Active"/>
    <s v="Production       "/>
    <s v="Employee Referral"/>
    <x v="1"/>
    <n v="4.5"/>
    <n v="3"/>
  </r>
  <r>
    <s v="Emily Adams"/>
    <n v="53171"/>
    <s v="Production Technician I"/>
    <s v="MA"/>
    <s v="Senior"/>
    <s v="F"/>
    <s v="Single"/>
    <s v="2011"/>
    <s v="NULL"/>
    <s v="Active"/>
    <s v="Production       "/>
    <s v="LinkedIn"/>
    <x v="1"/>
    <n v="4.2"/>
    <n v="4"/>
  </r>
  <r>
    <s v="Christopher Martinez"/>
    <n v="51337"/>
    <s v="Production Technician I"/>
    <s v="MA"/>
    <s v="Junior"/>
    <s v="F"/>
    <s v="Married"/>
    <s v="2015"/>
    <s v="NULL"/>
    <s v="Active"/>
    <s v="Production       "/>
    <s v="LinkedIn"/>
    <x v="1"/>
    <n v="3.73"/>
    <n v="3"/>
  </r>
  <r>
    <s v="Jessica Foster"/>
    <n v="51505"/>
    <s v="Production Technician I"/>
    <s v="MA"/>
    <s v="Senior"/>
    <s v="F"/>
    <s v="Divorced"/>
    <s v="2011"/>
    <s v="2016"/>
    <s v="Voluntarily Terminated"/>
    <s v="Production       "/>
    <s v="Diversity Job Fair"/>
    <x v="1"/>
    <n v="4.24"/>
    <n v="4"/>
  </r>
  <r>
    <s v="Ryan Turner"/>
    <n v="59370"/>
    <s v="Area Sales Manager"/>
    <s v="OH"/>
    <s v="Senior"/>
    <s v="F"/>
    <s v="Widowed"/>
    <s v="2014"/>
    <s v="2015"/>
    <s v="Terminated for Cause"/>
    <s v="Sales"/>
    <s v="CareerBuilder"/>
    <x v="1"/>
    <n v="3.97"/>
    <n v="4"/>
  </r>
  <r>
    <s v="Danielle Collins"/>
    <n v="54933"/>
    <s v="Production Technician I"/>
    <s v="MA"/>
    <s v="Senior"/>
    <s v="M "/>
    <s v="Married"/>
    <s v="2012"/>
    <s v="2015"/>
    <s v="Voluntarily Terminated"/>
    <s v="Production       "/>
    <s v="Diversity Job Fair"/>
    <x v="2"/>
    <n v="3.97"/>
    <n v="4"/>
  </r>
  <r>
    <s v="Benjamin Campbell"/>
    <n v="57815"/>
    <s v="Production Technician I"/>
    <s v="MA"/>
    <s v="Senior"/>
    <s v="F"/>
    <s v="Single"/>
    <s v="2014"/>
    <s v="NULL"/>
    <s v="Active"/>
    <s v="Production       "/>
    <s v="Indeed"/>
    <x v="0"/>
    <n v="3.9"/>
    <n v="4"/>
  </r>
  <r>
    <s v="Samantha Griffin"/>
    <n v="61555"/>
    <s v="Area Sales Manager"/>
    <s v="IN"/>
    <s v="Junior"/>
    <s v="F"/>
    <s v="Single"/>
    <s v="2015"/>
    <s v="NULL"/>
    <s v="Active"/>
    <s v="Sales"/>
    <s v="Indeed"/>
    <x v="1"/>
    <n v="4.5"/>
    <n v="5"/>
  </r>
  <r>
    <s v="Joseph Nelson"/>
    <n v="114800"/>
    <s v="Database Administrator"/>
    <s v="MA"/>
    <s v="Senior"/>
    <s v="F"/>
    <s v="Single"/>
    <s v="2015"/>
    <s v="2015"/>
    <s v="Terminated for Cause"/>
    <s v="IT/IS"/>
    <s v="Indeed"/>
    <x v="1"/>
    <n v="4.5999999999999996"/>
    <n v="4"/>
  </r>
  <r>
    <s v="Ashley Simmons"/>
    <n v="74679"/>
    <s v="IT Support"/>
    <s v="MA"/>
    <s v="Junior"/>
    <s v="M "/>
    <s v="Married"/>
    <s v="2015"/>
    <s v="NULL"/>
    <s v="Active"/>
    <s v="IT/IS"/>
    <s v="LinkedIn"/>
    <x v="1"/>
    <n v="4.3"/>
    <n v="5"/>
  </r>
  <r>
    <s v="Nicholas Richardson"/>
    <n v="53018"/>
    <s v="Production Technician I"/>
    <s v="MA"/>
    <s v="Junior"/>
    <s v="F"/>
    <s v="Single"/>
    <s v="2013"/>
    <s v="NULL"/>
    <s v="Active"/>
    <s v="Production       "/>
    <s v="Indeed"/>
    <x v="1"/>
    <n v="4.3"/>
    <n v="5"/>
  </r>
  <r>
    <s v="Jennifer Parker"/>
    <n v="59892"/>
    <s v="Production Technician I"/>
    <s v="MA"/>
    <s v="Senior"/>
    <s v="M "/>
    <s v="Divorced"/>
    <s v="2011"/>
    <s v="NULL"/>
    <s v="Active"/>
    <s v="Production       "/>
    <s v="Diversity Job Fair"/>
    <x v="0"/>
    <n v="4.5"/>
    <n v="4"/>
  </r>
  <r>
    <s v="John Thompson"/>
    <n v="68898"/>
    <s v="Production Technician II"/>
    <s v="MA"/>
    <s v="Senior"/>
    <s v="M "/>
    <s v="Married"/>
    <s v="2010"/>
    <s v="2011"/>
    <s v="Voluntarily Terminated"/>
    <s v="Production       "/>
    <s v="Diversity Job Fair"/>
    <x v="3"/>
    <n v="3"/>
    <n v="3"/>
  </r>
  <r>
    <s v="Laura Wright"/>
    <n v="61242"/>
    <s v="IT Support"/>
    <s v="MA"/>
    <s v="Senior"/>
    <s v="F"/>
    <s v="Separated"/>
    <s v="2015"/>
    <s v="NULL"/>
    <s v="Active"/>
    <s v="IT/IS"/>
    <s v="Employee Referral"/>
    <x v="1"/>
    <n v="4.6100000000000003"/>
    <n v="4"/>
  </r>
  <r>
    <s v="Zachary Reed"/>
    <n v="66825"/>
    <s v="Production Technician II"/>
    <s v="MA"/>
    <s v="Junior"/>
    <s v="F"/>
    <s v="Married"/>
    <s v="2014"/>
    <s v="NULL"/>
    <s v="Active"/>
    <s v="Production       "/>
    <s v="LinkedIn"/>
    <x v="1"/>
    <n v="4.5999999999999996"/>
    <n v="3"/>
  </r>
  <r>
    <s v="Amanda Morris"/>
    <n v="48285"/>
    <s v="Production Technician I"/>
    <s v="MA"/>
    <s v="Senior"/>
    <s v="M "/>
    <s v="Married"/>
    <s v="2012"/>
    <s v="NULL"/>
    <s v="Active"/>
    <s v="Production       "/>
    <s v="LinkedIn"/>
    <x v="1"/>
    <n v="5"/>
    <n v="3"/>
  </r>
  <r>
    <s v="William Carter"/>
    <n v="66149"/>
    <s v="Production Technician II"/>
    <s v="MA"/>
    <s v="Senior"/>
    <s v="F"/>
    <s v="Separated"/>
    <s v="2013"/>
    <s v="NULL"/>
    <s v="Active"/>
    <s v="Production       "/>
    <s v="Google Search"/>
    <x v="1"/>
    <n v="4.4000000000000004"/>
    <n v="5"/>
  </r>
  <r>
    <s v="Emily Lewis"/>
    <n v="49256"/>
    <s v="Production Technician I"/>
    <s v="MA"/>
    <s v="Senior"/>
    <s v="F"/>
    <s v="Married"/>
    <s v="2013"/>
    <s v="NULL"/>
    <s v="Active"/>
    <s v="Production       "/>
    <s v="LinkedIn"/>
    <x v="1"/>
    <n v="4.0999999999999996"/>
    <n v="5"/>
  </r>
  <r>
    <s v="James Evans"/>
    <n v="62957"/>
    <s v="Production Manager"/>
    <s v="MA"/>
    <s v="Senior"/>
    <s v="M "/>
    <s v="Divorced"/>
    <s v="2015"/>
    <s v="NULL"/>
    <s v="Active"/>
    <s v="Production       "/>
    <s v="Employee Referral"/>
    <x v="1"/>
    <n v="4.63"/>
    <n v="3"/>
  </r>
  <r>
    <s v="Brittany Davis"/>
    <n v="63813"/>
    <s v="Production Technician I"/>
    <s v="MA"/>
    <s v="Senior"/>
    <s v="F"/>
    <s v="Divorced"/>
    <s v="2011"/>
    <s v="2014"/>
    <s v="Voluntarily Terminated"/>
    <s v="Production       "/>
    <s v="CareerBuilder"/>
    <x v="1"/>
    <n v="5"/>
    <n v="5"/>
  </r>
  <r>
    <s v="Daniel Hernandez"/>
    <n v="99020"/>
    <s v="BI Developer"/>
    <s v="MA"/>
    <s v="Junior"/>
    <s v="M "/>
    <s v="Married"/>
    <s v="2017"/>
    <s v="NULL"/>
    <s v="Active"/>
    <s v="IT/IS"/>
    <s v="Indeed"/>
    <x v="1"/>
    <n v="4.2"/>
    <n v="5"/>
  </r>
  <r>
    <s v="Amanda Hayes"/>
    <n v="71707"/>
    <s v="Area Sales Manager"/>
    <s v="TN"/>
    <s v="Senior"/>
    <s v="M "/>
    <s v="Single"/>
    <s v="2012"/>
    <s v="2014"/>
    <s v="Voluntarily Terminated"/>
    <s v="Sales"/>
    <s v="LinkedIn"/>
    <x v="1"/>
    <n v="4.5"/>
    <n v="5"/>
  </r>
  <r>
    <s v="Matthew Reed"/>
    <n v="54828"/>
    <s v="Production Technician I"/>
    <s v="MA"/>
    <s v="Senior"/>
    <s v="F"/>
    <s v="Married"/>
    <s v="2011"/>
    <s v="NULL"/>
    <s v="Active"/>
    <s v="Production       "/>
    <s v="Google Search"/>
    <x v="1"/>
    <n v="4.2"/>
    <n v="4"/>
  </r>
  <r>
    <s v="Erica Bell"/>
    <n v="64246"/>
    <s v="Production Technician II"/>
    <s v="MA"/>
    <s v="Junior"/>
    <s v="M "/>
    <s v="Single"/>
    <s v="2013"/>
    <s v="NULL"/>
    <s v="Active"/>
    <s v="Production       "/>
    <s v="LinkedIn"/>
    <x v="1"/>
    <n v="5"/>
    <n v="3"/>
  </r>
  <r>
    <s v="Christopher Scott"/>
    <n v="52177"/>
    <s v="Production Technician I"/>
    <s v="MA"/>
    <s v="Senior"/>
    <s v="F"/>
    <s v="Single"/>
    <s v="2012"/>
    <s v="2015"/>
    <s v="Voluntarily Terminated"/>
    <s v="Production       "/>
    <s v="CareerBuilder"/>
    <x v="1"/>
    <n v="4.6399999999999997"/>
    <n v="4"/>
  </r>
  <r>
    <s v="Sarah Hill"/>
    <n v="62065"/>
    <s v="Production Technician I"/>
    <s v="MA"/>
    <s v="Senior"/>
    <s v="F"/>
    <s v="Married"/>
    <s v="2014"/>
    <s v="NULL"/>
    <s v="Active"/>
    <s v="Production       "/>
    <s v="CareerBuilder"/>
    <x v="0"/>
    <n v="4.76"/>
    <n v="4"/>
  </r>
  <r>
    <s v="David Parker"/>
    <n v="46998"/>
    <s v="Production Technician I"/>
    <s v="MA"/>
    <s v="Junior"/>
    <s v="M "/>
    <s v="Single"/>
    <s v="2012"/>
    <s v="NULL"/>
    <s v="Active"/>
    <s v="Production       "/>
    <s v="Google Search"/>
    <x v="1"/>
    <n v="4.17"/>
    <n v="4"/>
  </r>
  <r>
    <s v="Christina Russell"/>
    <n v="68099"/>
    <s v="Production Technician II"/>
    <s v="MA"/>
    <s v="Senior"/>
    <s v="F"/>
    <s v="Single"/>
    <s v="2011"/>
    <s v="2013"/>
    <s v="Voluntarily Terminated"/>
    <s v="Production       "/>
    <s v="CareerBuilder"/>
    <x v="1"/>
    <n v="5"/>
    <n v="3"/>
  </r>
  <r>
    <s v="Michael Phillips"/>
    <n v="70545"/>
    <s v="Area Sales Manager"/>
    <s v="NH"/>
    <s v="Junior"/>
    <s v="M "/>
    <s v="Married"/>
    <s v="2014"/>
    <s v="NULL"/>
    <s v="Active"/>
    <s v="Sales"/>
    <s v="Indeed"/>
    <x v="1"/>
    <n v="3.6"/>
    <n v="5"/>
  </r>
  <r>
    <s v="Lauren King"/>
    <n v="63478"/>
    <s v="Production Technician II"/>
    <s v="MA"/>
    <s v="Junior"/>
    <s v="F"/>
    <s v="Married"/>
    <s v="2011"/>
    <s v="2012"/>
    <s v="Voluntarily Terminated"/>
    <s v="Production       "/>
    <s v="Indeed"/>
    <x v="1"/>
    <n v="3.03"/>
    <n v="5"/>
  </r>
  <r>
    <s v="Joshua Lewis"/>
    <n v="97999"/>
    <s v="Database Administrator"/>
    <s v="MA"/>
    <s v="Junior"/>
    <s v="F"/>
    <s v="Single"/>
    <s v="2015"/>
    <s v="NULL"/>
    <s v="Active"/>
    <s v="IT/IS"/>
    <s v="Indeed"/>
    <x v="1"/>
    <n v="4.4800000000000004"/>
    <n v="5"/>
  </r>
  <r>
    <s v="Stephanie Wilson"/>
    <n v="180000"/>
    <s v="Director of Sales"/>
    <s v="RI"/>
    <s v="Senior"/>
    <s v="F"/>
    <s v="Married"/>
    <s v="2014"/>
    <s v="NULL"/>
    <s v="Active"/>
    <s v="Sales"/>
    <s v="LinkedIn"/>
    <x v="1"/>
    <n v="4.5"/>
    <n v="4"/>
  </r>
  <r>
    <s v="Jason Garcia"/>
    <n v="49920"/>
    <s v="Administrative Assistant"/>
    <s v="MA"/>
    <s v="Junior"/>
    <s v="F"/>
    <s v="Married"/>
    <s v="2015"/>
    <s v="2015"/>
    <s v="Terminated for Cause"/>
    <s v="Admin Offices"/>
    <s v="Indeed"/>
    <x v="1"/>
    <n v="3.24"/>
    <n v="3"/>
  </r>
  <r>
    <s v="Rebecca Green"/>
    <n v="55425"/>
    <s v="Production Technician I"/>
    <s v="MA"/>
    <s v="Junior"/>
    <s v="F"/>
    <s v="Single"/>
    <s v="2012"/>
    <s v="NULL"/>
    <s v="Active"/>
    <s v="Production       "/>
    <s v="LinkedIn"/>
    <x v="1"/>
    <n v="4.8"/>
    <n v="4"/>
  </r>
  <r>
    <s v="Andrew Taylor"/>
    <n v="69340"/>
    <s v="Production Technician II"/>
    <s v="MA"/>
    <s v="Junior"/>
    <s v="F"/>
    <s v="Single"/>
    <s v="2016"/>
    <s v="NULL"/>
    <s v="Active"/>
    <s v="Production       "/>
    <s v="LinkedIn"/>
    <x v="1"/>
    <n v="3"/>
    <n v="5"/>
  </r>
  <r>
    <s v="Jessica Wright"/>
    <n v="64995"/>
    <s v="Production Technician II"/>
    <s v="MA"/>
    <s v="Junior"/>
    <s v="F"/>
    <s v="Separated"/>
    <s v="2015"/>
    <s v="NULL"/>
    <s v="Active"/>
    <s v="Production       "/>
    <s v="Indeed"/>
    <x v="1"/>
    <n v="4.5"/>
    <n v="3"/>
  </r>
  <r>
    <s v="Robert Lopez"/>
    <n v="68182"/>
    <s v="Production Technician II"/>
    <s v="MA"/>
    <s v="Senior"/>
    <s v="F"/>
    <s v="Divorced"/>
    <s v="2011"/>
    <s v="2013"/>
    <s v="Voluntarily Terminated"/>
    <s v="Production       "/>
    <s v="Google Search"/>
    <x v="1"/>
    <n v="3.72"/>
    <n v="3"/>
  </r>
  <r>
    <s v="Melissa Bennett"/>
    <n v="83082"/>
    <s v="Production Manager"/>
    <s v="MA"/>
    <s v="Senior"/>
    <s v="M "/>
    <s v="Married"/>
    <s v="2011"/>
    <s v="2012"/>
    <s v="Voluntarily Terminated"/>
    <s v="Production       "/>
    <s v="Indeed"/>
    <x v="2"/>
    <n v="2.34"/>
    <n v="2"/>
  </r>
  <r>
    <s v="William Adams"/>
    <n v="51908"/>
    <s v="Production Technician I"/>
    <s v="MA"/>
    <s v="Junior"/>
    <s v="F"/>
    <s v="Single"/>
    <s v="2013"/>
    <s v="NULL"/>
    <s v="Active"/>
    <s v="Production       "/>
    <s v="Indeed"/>
    <x v="1"/>
    <n v="3.99"/>
    <n v="3"/>
  </r>
  <r>
    <s v="Samantha Morris"/>
    <n v="61242"/>
    <s v="Production Technician I"/>
    <s v="MA"/>
    <s v="Senior"/>
    <s v="F"/>
    <s v="Single"/>
    <s v="2012"/>
    <s v="NULL"/>
    <s v="Active"/>
    <s v="Production       "/>
    <s v="LinkedIn"/>
    <x v="1"/>
    <n v="4.0999999999999996"/>
    <n v="3"/>
  </r>
  <r>
    <s v="Benjamin Young"/>
    <n v="45069"/>
    <s v="Production Technician I"/>
    <s v="MA"/>
    <s v="Senior"/>
    <s v="F"/>
    <s v="Divorced"/>
    <s v="2013"/>
    <s v="NULL"/>
    <s v="Active"/>
    <s v="Production       "/>
    <s v="Employee Referral"/>
    <x v="1"/>
    <n v="4.3"/>
    <n v="5"/>
  </r>
  <r>
    <s v="Elizabeth Campbell"/>
    <n v="60724"/>
    <s v="Production Technician II"/>
    <s v="MA"/>
    <s v="Junior"/>
    <s v="F"/>
    <s v="Divorced"/>
    <s v="2011"/>
    <s v="NULL"/>
    <s v="Active"/>
    <s v="Production       "/>
    <s v="LinkedIn"/>
    <x v="0"/>
    <n v="4.5999999999999996"/>
    <n v="4"/>
  </r>
  <r>
    <s v="Jacob Richardson"/>
    <n v="60436"/>
    <s v="Production Technician I"/>
    <s v="MA"/>
    <s v="Senior"/>
    <s v="F"/>
    <s v="Separated"/>
    <s v="2014"/>
    <s v="NULL"/>
    <s v="Active"/>
    <s v="Production       "/>
    <s v="LinkedIn"/>
    <x v="1"/>
    <n v="5"/>
    <n v="5"/>
  </r>
  <r>
    <s v="Ashley Jenkins"/>
    <n v="46837"/>
    <s v="Production Technician I"/>
    <s v="MA"/>
    <s v="Senior"/>
    <s v="M "/>
    <s v="Married"/>
    <s v="2011"/>
    <s v="2018"/>
    <s v="Voluntarily Terminated"/>
    <s v="Production       "/>
    <s v="CareerBuilder"/>
    <x v="0"/>
    <n v="4.7"/>
    <n v="4"/>
  </r>
  <r>
    <s v="Alexander Martin"/>
    <n v="105700"/>
    <s v="Database Administrator"/>
    <s v="MA"/>
    <s v="Junior"/>
    <s v="F"/>
    <s v="Married"/>
    <s v="2015"/>
    <s v="NULL"/>
    <s v="Active"/>
    <s v="IT/IS"/>
    <s v="Indeed"/>
    <x v="1"/>
    <n v="3.75"/>
    <n v="3"/>
  </r>
  <r>
    <s v="Nicole Patterson"/>
    <n v="63322"/>
    <s v="Production Technician II"/>
    <s v="MA"/>
    <s v="Senior"/>
    <s v="F"/>
    <s v="Single"/>
    <s v="2014"/>
    <s v="NULL"/>
    <s v="Active"/>
    <s v="Production       "/>
    <s v="LinkedIn"/>
    <x v="0"/>
    <n v="4.3"/>
    <n v="3"/>
  </r>
  <r>
    <s v="Kevin Turner"/>
    <n v="61154"/>
    <s v="Production Technician I"/>
    <s v="MA"/>
    <s v="Junior"/>
    <s v="F"/>
    <s v="Married"/>
    <s v="2011"/>
    <s v="2016"/>
    <s v="Voluntarily Terminated"/>
    <s v="Production       "/>
    <s v="CareerBuilder"/>
    <x v="1"/>
    <n v="4"/>
    <n v="4"/>
  </r>
  <r>
    <s v="Lindsey Collins"/>
    <n v="68999"/>
    <s v="Sales Manager"/>
    <s v="PA"/>
    <s v="Junior"/>
    <s v="F"/>
    <s v="Single"/>
    <s v="2011"/>
    <s v="2014"/>
    <s v="Voluntarily Terminated"/>
    <s v="Sales"/>
    <s v="Google Search"/>
    <x v="1"/>
    <n v="4.5"/>
    <n v="5"/>
  </r>
  <r>
    <s v="Michael Thompson"/>
    <n v="50482"/>
    <s v="Production Technician I"/>
    <s v="MA"/>
    <s v="Senior"/>
    <s v="M "/>
    <s v="Single"/>
    <s v="2013"/>
    <s v="NULL"/>
    <s v="Active"/>
    <s v="Production       "/>
    <s v="Indeed"/>
    <x v="1"/>
    <n v="3.07"/>
    <n v="4"/>
  </r>
  <r>
    <s v="Amanda Simmons"/>
    <n v="65310"/>
    <s v="Area Sales Manager"/>
    <s v="CO"/>
    <s v="Senior"/>
    <s v="M "/>
    <s v="Single"/>
    <s v="2013"/>
    <s v="NULL"/>
    <s v="Active"/>
    <s v="Sales"/>
    <s v="Indeed"/>
    <x v="1"/>
    <n v="4.3"/>
    <n v="5"/>
  </r>
  <r>
    <s v="Christopher Smith"/>
    <n v="250000"/>
    <s v="President &amp; CEO"/>
    <s v="MA"/>
    <s v="Senior"/>
    <s v="F"/>
    <s v="Married"/>
    <s v="2012"/>
    <s v="NULL"/>
    <s v="Active"/>
    <s v="Executive Office"/>
    <s v="Indeed"/>
    <x v="1"/>
    <n v="4.83"/>
    <n v="3"/>
  </r>
  <r>
    <s v="Calvin Brooks"/>
    <n v="54005"/>
    <s v="Production Technician I"/>
    <s v="MA"/>
    <s v="Senior"/>
    <s v="F"/>
    <s v="Married"/>
    <s v="2011"/>
    <s v="2015"/>
    <s v="Voluntarily Terminated"/>
    <s v="Production       "/>
    <s v="Google Search"/>
    <x v="1"/>
    <n v="3.6"/>
    <n v="5"/>
  </r>
  <r>
    <s v="Emily Watson"/>
    <n v="45433"/>
    <s v="Production Technician I"/>
    <s v="MA"/>
    <s v="Senior"/>
    <s v="F"/>
    <s v="Married"/>
    <s v="2011"/>
    <s v="2014"/>
    <s v="Voluntarily Terminated"/>
    <s v="Production       "/>
    <s v="Google Search"/>
    <x v="1"/>
    <n v="3.49"/>
    <n v="4"/>
  </r>
  <r>
    <s v="Owen Stewart"/>
    <n v="46654"/>
    <s v="Production Technician I"/>
    <s v="MA"/>
    <s v="Senior"/>
    <s v="M "/>
    <s v="Single"/>
    <s v="2014"/>
    <s v="NULL"/>
    <s v="Active"/>
    <s v="Production       "/>
    <s v="LinkedIn"/>
    <x v="1"/>
    <n v="3.1"/>
    <n v="3"/>
  </r>
  <r>
    <s v="Lily Anderson"/>
    <n v="63973"/>
    <s v="Production Technician I"/>
    <s v="MA"/>
    <s v="Senior"/>
    <s v="M "/>
    <s v="Married"/>
    <s v="2011"/>
    <s v="NULL"/>
    <s v="Active"/>
    <s v="Production       "/>
    <s v="Indeed"/>
    <x v="1"/>
    <n v="3.38"/>
    <n v="3"/>
  </r>
  <r>
    <s v="Gabriel Murphy"/>
    <n v="71339"/>
    <s v="Area Sales Manager"/>
    <s v="NY"/>
    <s v="Senior"/>
    <s v="M "/>
    <s v="Single"/>
    <s v="2011"/>
    <s v="NULL"/>
    <s v="Active"/>
    <s v="Sales"/>
    <s v="Diversity Job Fair"/>
    <x v="1"/>
    <n v="3.65"/>
    <n v="5"/>
  </r>
  <r>
    <s v="Sophia Mitchell"/>
    <n v="93206"/>
    <s v="Sr. Network Engineer"/>
    <s v="MA"/>
    <s v="Junior"/>
    <s v="M "/>
    <s v="Married"/>
    <s v="2014"/>
    <s v="NULL"/>
    <s v="Active"/>
    <s v="IT/IS"/>
    <s v="Employee Referral"/>
    <x v="1"/>
    <n v="4.46"/>
    <n v="5"/>
  </r>
  <r>
    <s v="Elijah Campbell"/>
    <n v="82758"/>
    <s v="Production Manager"/>
    <s v="MA"/>
    <s v="Senior"/>
    <s v="M "/>
    <s v="Married"/>
    <s v="2011"/>
    <s v="2015"/>
    <s v="Terminated for Cause"/>
    <s v="Production       "/>
    <s v="Employee Referral"/>
    <x v="1"/>
    <n v="4.78"/>
    <n v="4"/>
  </r>
  <r>
    <s v="Ava Bennett"/>
    <n v="66074"/>
    <s v="Production Technician II"/>
    <s v="MA"/>
    <s v="Senior"/>
    <s v="F"/>
    <s v="Divorced"/>
    <s v="2013"/>
    <s v="2014"/>
    <s v="Voluntarily Terminated"/>
    <s v="Production       "/>
    <s v="Indeed"/>
    <x v="1"/>
    <n v="4.5199999999999996"/>
    <n v="3"/>
  </r>
  <r>
    <s v="Julian Sanchez"/>
    <n v="46120"/>
    <s v="Production Technician I"/>
    <s v="MA"/>
    <s v="Junior"/>
    <s v="M "/>
    <s v="Married"/>
    <s v="2012"/>
    <s v="NULL"/>
    <s v="Active"/>
    <s v="Production       "/>
    <s v="LinkedIn"/>
    <x v="1"/>
    <n v="5"/>
    <n v="5"/>
  </r>
  <r>
    <s v="Grace Roberts"/>
    <n v="64520"/>
    <s v="Accountant I"/>
    <s v="MA"/>
    <s v="Junior"/>
    <s v="M "/>
    <s v="Divorced"/>
    <s v="2014"/>
    <s v="NULL"/>
    <s v="Active"/>
    <s v="Admin Offices"/>
    <s v="Website"/>
    <x v="1"/>
    <n v="5"/>
    <n v="4"/>
  </r>
  <r>
    <s v="Isaac Foster"/>
    <n v="61962"/>
    <s v="Production Technician II"/>
    <s v="MA"/>
    <s v="Junior"/>
    <s v="M "/>
    <s v="Married"/>
    <s v="2012"/>
    <s v="2013"/>
    <s v="Voluntarily Terminated"/>
    <s v="Production       "/>
    <s v="Google Search"/>
    <x v="1"/>
    <n v="4.9000000000000004"/>
    <n v="3"/>
  </r>
  <r>
    <s v="Olivia Henderson"/>
    <n v="81584"/>
    <s v="Senior BI Developer"/>
    <s v="MA"/>
    <s v="Junior"/>
    <s v="F"/>
    <s v="Single"/>
    <s v="2016"/>
    <s v="NULL"/>
    <s v="Active"/>
    <s v="IT/IS"/>
    <s v="Indeed"/>
    <x v="1"/>
    <n v="4.0999999999999996"/>
    <n v="5"/>
  </r>
  <r>
    <s v="Mason Clarke"/>
    <n v="63676"/>
    <s v="Production Technician I"/>
    <s v="MA"/>
    <s v="Senior"/>
    <s v="F"/>
    <s v="Single"/>
    <s v="2011"/>
    <s v="2018"/>
    <s v="Voluntarily Terminated"/>
    <s v="Production       "/>
    <s v="CareerBuilder"/>
    <x v="1"/>
    <n v="4.88"/>
    <n v="3"/>
  </r>
  <r>
    <s v="Chloe Lewis"/>
    <n v="93046"/>
    <s v="Shared Services Manager"/>
    <s v="MA"/>
    <s v="Junior"/>
    <s v="M "/>
    <s v="Married"/>
    <s v="2016"/>
    <s v="NULL"/>
    <s v="Active"/>
    <s v="Admin Offices"/>
    <s v="CareerBuilder"/>
    <x v="1"/>
    <n v="4.0999999999999996"/>
    <n v="4"/>
  </r>
  <r>
    <s v="Samuel Rivera"/>
    <n v="64738"/>
    <s v="Production Technician I"/>
    <s v="MA"/>
    <s v="Senior"/>
    <s v="M "/>
    <s v="Married"/>
    <s v="2012"/>
    <s v="NULL"/>
    <s v="Active"/>
    <s v="Production       "/>
    <s v="Google Search"/>
    <x v="1"/>
    <n v="4.0999999999999996"/>
    <n v="3"/>
  </r>
  <r>
    <s v="Harper Price"/>
    <n v="70468"/>
    <s v="Area Sales Manager"/>
    <s v="UT"/>
    <s v="Junior"/>
    <s v="M "/>
    <s v="Separated"/>
    <s v="2012"/>
    <s v="NULL"/>
    <s v="Active"/>
    <s v="Sales"/>
    <s v="Website"/>
    <x v="1"/>
    <n v="4.53"/>
    <n v="3"/>
  </r>
  <r>
    <s v="Ethan Adams"/>
    <n v="77915"/>
    <s v="Production Manager"/>
    <s v="MA"/>
    <s v="Senior"/>
    <s v="F"/>
    <s v="Married"/>
    <s v="2013"/>
    <s v="NULL"/>
    <s v="Active"/>
    <s v="Production       "/>
    <s v="Website"/>
    <x v="0"/>
    <n v="4.0999999999999996"/>
    <n v="3"/>
  </r>
  <r>
    <s v="Amelia Bryant"/>
    <n v="52624"/>
    <s v="Production Technician I"/>
    <s v="MA"/>
    <s v="Senior"/>
    <s v="F"/>
    <s v="Married"/>
    <s v="2011"/>
    <s v="2018"/>
    <s v="Voluntarily Terminated"/>
    <s v="Production       "/>
    <s v="Indeed"/>
    <x v="1"/>
    <n v="3.18"/>
    <n v="4"/>
  </r>
  <r>
    <s v="Benjamin Carter"/>
    <n v="63450"/>
    <s v="Production Technician II"/>
    <s v="MA"/>
    <s v="Senior"/>
    <s v="M "/>
    <s v="Married"/>
    <s v="2013"/>
    <s v="NULL"/>
    <s v="Active"/>
    <s v="Production       "/>
    <s v="LinkedIn"/>
    <x v="1"/>
    <n v="4"/>
    <n v="3"/>
  </r>
  <r>
    <s v="Scarlett Hughes"/>
    <n v="51777"/>
    <s v="IT Support"/>
    <s v="CT"/>
    <s v="Junior"/>
    <s v="F"/>
    <s v="Single"/>
    <s v="2011"/>
    <s v="NULL"/>
    <s v="Active"/>
    <s v="IT/IS"/>
    <s v="Diversity Job Fair"/>
    <x v="0"/>
    <n v="4.6399999999999997"/>
    <n v="4"/>
  </r>
  <r>
    <s v="Liam Turner"/>
    <n v="67237"/>
    <s v="Production Technician II"/>
    <s v="MA"/>
    <s v="Senior"/>
    <s v="F"/>
    <s v="Widowed"/>
    <s v="2013"/>
    <s v="2016"/>
    <s v="Voluntarily Terminated"/>
    <s v="Production       "/>
    <s v="LinkedIn"/>
    <x v="1"/>
    <n v="4.6500000000000004"/>
    <n v="4"/>
  </r>
  <r>
    <s v="Abigail Reed"/>
    <n v="73330"/>
    <s v="Production Technician II"/>
    <s v="MA"/>
    <s v="Senior"/>
    <s v="F"/>
    <s v="Single"/>
    <s v="2013"/>
    <s v="NULL"/>
    <s v="Active"/>
    <s v="Production       "/>
    <s v="Indeed"/>
    <x v="0"/>
    <n v="4.2"/>
    <n v="4"/>
  </r>
  <r>
    <s v="Caleb Morgan"/>
    <n v="52057"/>
    <s v="Production Technician I"/>
    <s v="MA"/>
    <s v="Senior"/>
    <s v="F"/>
    <s v="Married"/>
    <s v="2015"/>
    <s v="NULL"/>
    <s v="Active"/>
    <s v="Production       "/>
    <s v="Website"/>
    <x v="1"/>
    <n v="5"/>
    <n v="3"/>
  </r>
  <r>
    <s v="Sofia Wright"/>
    <n v="47434"/>
    <s v="Production Technician I"/>
    <s v="MA"/>
    <s v="Senior"/>
    <s v="F"/>
    <s v="Single"/>
    <s v="2011"/>
    <s v="2015"/>
    <s v="Voluntarily Terminated"/>
    <s v="Production       "/>
    <s v="Diversity Job Fair"/>
    <x v="0"/>
    <n v="5"/>
    <n v="4"/>
  </r>
  <r>
    <s v="Henry Gonzalez"/>
    <n v="52788"/>
    <s v="Production Technician I"/>
    <s v="MA"/>
    <s v="Senior"/>
    <s v="M "/>
    <s v="Widowed"/>
    <s v="2012"/>
    <s v="2017"/>
    <s v="Voluntarily Terminated"/>
    <s v="Production       "/>
    <s v="Indeed"/>
    <x v="1"/>
    <n v="3.08"/>
    <n v="4"/>
  </r>
  <r>
    <s v="Victoria Parker"/>
    <n v="45395"/>
    <s v="Production Technician I"/>
    <s v="MA"/>
    <s v="Junior"/>
    <s v="F"/>
    <s v="Single"/>
    <s v="2014"/>
    <s v="NULL"/>
    <s v="Active"/>
    <s v="Production       "/>
    <s v="LinkedIn"/>
    <x v="1"/>
    <n v="4.5999999999999996"/>
    <n v="4"/>
  </r>
  <r>
    <s v="Alexander Jenkins"/>
    <n v="62385"/>
    <s v="Production Technician II"/>
    <s v="MA"/>
    <s v="Senior"/>
    <s v="F"/>
    <s v="Married"/>
    <s v="2016"/>
    <s v="NULL"/>
    <s v="Active"/>
    <s v="Production       "/>
    <s v="LinkedIn"/>
    <x v="1"/>
    <n v="5"/>
    <n v="3"/>
  </r>
  <r>
    <s v="Lucy Bell"/>
    <n v="68407"/>
    <s v="Production Technician II"/>
    <s v="MA"/>
    <s v="Junior"/>
    <s v="F"/>
    <s v="Married"/>
    <s v="2011"/>
    <s v="2012"/>
    <s v="Voluntarily Terminated"/>
    <s v="Production       "/>
    <s v="LinkedIn"/>
    <x v="1"/>
    <n v="5"/>
    <n v="4"/>
  </r>
  <r>
    <s v="Daniel Ramirez"/>
    <n v="61349"/>
    <s v="Production Technician I"/>
    <s v="MA"/>
    <s v="Senior"/>
    <s v="F"/>
    <s v="Married"/>
    <s v="2013"/>
    <s v="NULL"/>
    <s v="Active"/>
    <s v="Production       "/>
    <s v="LinkedIn"/>
    <x v="1"/>
    <n v="4.0999999999999996"/>
    <n v="3"/>
  </r>
  <r>
    <s v="Stella Nelson"/>
    <n v="105688"/>
    <s v="Software Engineer"/>
    <s v="MA"/>
    <s v="Junior"/>
    <s v="F"/>
    <s v="Single"/>
    <s v="2013"/>
    <s v="NULL"/>
    <s v="Active"/>
    <s v="Engineering"/>
    <s v="Google Search"/>
    <x v="1"/>
    <n v="4.5"/>
    <n v="5"/>
  </r>
  <r>
    <s v="Jackson Cox"/>
    <n v="54132"/>
    <s v="Production Technician I"/>
    <s v="MA"/>
    <s v="Senior"/>
    <s v="F"/>
    <s v="Married"/>
    <s v="2011"/>
    <s v="NULL"/>
    <s v="Active"/>
    <s v="Production       "/>
    <s v="Indeed"/>
    <x v="1"/>
    <n v="5"/>
    <n v="4"/>
  </r>
  <r>
    <s v="Isabella Simmons"/>
    <n v="55315"/>
    <s v="Production Technician II"/>
    <s v="MA"/>
    <s v="Junior"/>
    <s v="F"/>
    <s v="Single"/>
    <s v="2015"/>
    <s v="NULL"/>
    <s v="Active"/>
    <s v="Production       "/>
    <s v="LinkedIn"/>
    <x v="1"/>
    <n v="5"/>
    <n v="5"/>
  </r>
  <r>
    <s v="Noah Ward"/>
    <n v="62810"/>
    <s v="Production Technician I"/>
    <s v="MA"/>
    <s v="Junior"/>
    <s v="F"/>
    <s v="Married"/>
    <s v="2013"/>
    <s v="NULL"/>
    <s v="Active"/>
    <s v="Production       "/>
    <s v="CareerBuilder"/>
    <x v="1"/>
    <n v="3.93"/>
    <n v="3"/>
  </r>
  <r>
    <s v="Riley Rodriguez"/>
    <n v="63291"/>
    <s v="Area Sales Manager"/>
    <s v="TX"/>
    <s v="Junior"/>
    <s v="M "/>
    <s v="Married"/>
    <s v="2016"/>
    <s v="NULL"/>
    <s v="Active"/>
    <s v="Sales"/>
    <s v="Website"/>
    <x v="1"/>
    <n v="3.4"/>
    <n v="4"/>
  </r>
  <r>
    <s v="Aiden Gray"/>
    <n v="62659"/>
    <s v="Production Technician I"/>
    <s v="MA"/>
    <s v="Senior"/>
    <s v="F"/>
    <s v="Single"/>
    <s v="2012"/>
    <s v="2016"/>
    <s v="Voluntarily Terminated"/>
    <s v="Production       "/>
    <s v="Diversity Job Fair"/>
    <x v="1"/>
    <n v="4.18"/>
    <n v="4"/>
  </r>
  <r>
    <s v="Aurora Hayes"/>
    <n v="55688"/>
    <s v="Production Technician I"/>
    <s v="MA"/>
    <s v="Senior"/>
    <s v="F"/>
    <s v="Single"/>
    <s v="2015"/>
    <s v="NULL"/>
    <s v="Active"/>
    <s v="Production       "/>
    <s v="CareerBuilder"/>
    <x v="1"/>
    <n v="5"/>
    <n v="4"/>
  </r>
  <r>
    <s v="Carter Richardson"/>
    <n v="83667"/>
    <s v="Production Manager"/>
    <s v="MA"/>
    <s v="Senior"/>
    <s v="M "/>
    <s v="Single"/>
    <s v="2012"/>
    <s v="NULL"/>
    <s v="Active"/>
    <s v="Production       "/>
    <s v="Indeed"/>
    <x v="1"/>
    <n v="4.37"/>
    <n v="3"/>
  </r>
  <r>
    <s v="Penelope Evans"/>
    <n v="55800"/>
    <s v="Production Technician II"/>
    <s v="MA"/>
    <s v="Junior"/>
    <s v="M "/>
    <s v="Single"/>
    <s v="2011"/>
    <s v="2014"/>
    <s v="Voluntarily Terminated"/>
    <s v="Production       "/>
    <s v="LinkedIn"/>
    <x v="3"/>
    <n v="3"/>
    <n v="2"/>
  </r>
  <r>
    <s v="Logan Taylor"/>
    <n v="58207"/>
    <s v="Production Technician II"/>
    <s v="MA"/>
    <s v="Junior"/>
    <s v="M "/>
    <s v="Married"/>
    <s v="2011"/>
    <s v="NULL"/>
    <s v="Active"/>
    <s v="Production       "/>
    <s v="LinkedIn"/>
    <x v="1"/>
    <n v="3.7"/>
    <n v="3"/>
  </r>
  <r>
    <s v="Harper Morris"/>
    <n v="157000"/>
    <s v="IT Manager - Infra"/>
    <s v="MA"/>
    <s v="Junior"/>
    <s v="M "/>
    <s v="Married"/>
    <s v="2012"/>
    <s v="NULL"/>
    <s v="Active"/>
    <s v="IT/IS"/>
    <s v="Diversity Job Fair"/>
    <x v="2"/>
    <n v="2.39"/>
    <n v="3"/>
  </r>
  <r>
    <s v="Matthew Green"/>
    <n v="72460"/>
    <s v="Production Technician II"/>
    <s v="MA"/>
    <s v="Senior"/>
    <s v="F"/>
    <s v="Single"/>
    <s v="2013"/>
    <s v="NULL"/>
    <s v="Active"/>
    <s v="Production       "/>
    <s v="Indeed"/>
    <x v="0"/>
    <n v="4.7"/>
    <n v="3"/>
  </r>
  <r>
    <s v="Zoey Baker"/>
    <n v="72106"/>
    <s v="Production Technician II"/>
    <s v="MA"/>
    <s v="Senior"/>
    <s v="M "/>
    <s v="Single"/>
    <s v="2012"/>
    <s v="NULL"/>
    <s v="Active"/>
    <s v="Production       "/>
    <s v="Diversity Job Fair"/>
    <x v="1"/>
    <n v="4.0999999999999996"/>
    <n v="4"/>
  </r>
  <r>
    <s v="David Phillips"/>
    <n v="52599"/>
    <s v="Network Engineer"/>
    <s v="MA"/>
    <s v="Senior"/>
    <s v="F"/>
    <s v="Married"/>
    <s v="2015"/>
    <s v="NULL"/>
    <s v="Active"/>
    <s v="IT/IS"/>
    <s v="CareerBuilder"/>
    <x v="1"/>
    <n v="3.81"/>
    <n v="3"/>
  </r>
  <r>
    <s v="Mila Butler"/>
    <n v="63430"/>
    <s v="Production Technician I"/>
    <s v="MA"/>
    <s v="Junior"/>
    <s v="F"/>
    <s v="Divorced"/>
    <s v="2013"/>
    <s v="NULL"/>
    <s v="Active"/>
    <s v="Production       "/>
    <s v="LinkedIn"/>
    <x v="1"/>
    <n v="4.4000000000000004"/>
    <n v="4"/>
  </r>
  <r>
    <s v="Joseph King"/>
    <n v="74417"/>
    <s v="Production Technician II"/>
    <s v="MA"/>
    <s v="Senior"/>
    <s v="M "/>
    <s v="Separated"/>
    <s v="2013"/>
    <s v="NULL"/>
    <s v="Active"/>
    <s v="Production       "/>
    <s v="LinkedIn"/>
    <x v="1"/>
    <n v="4.29"/>
    <n v="5"/>
  </r>
  <r>
    <s v="Avery Coleman"/>
    <n v="57575"/>
    <s v="Production Technician I"/>
    <s v="MA"/>
    <s v="Senior"/>
    <s v="M "/>
    <s v="Single"/>
    <s v="2013"/>
    <s v="NULL"/>
    <s v="Active"/>
    <s v="Production       "/>
    <s v="LinkedIn"/>
    <x v="1"/>
    <n v="4.0999999999999996"/>
    <n v="4"/>
  </r>
  <r>
    <s v="Sebastian Smith"/>
    <n v="87921"/>
    <s v="Senior BI Developer"/>
    <s v="MA"/>
    <s v="Senior"/>
    <s v="M "/>
    <s v="Single"/>
    <s v="2017"/>
    <s v="NULL"/>
    <s v="Active"/>
    <s v="IT/IS"/>
    <s v="Indeed"/>
    <x v="1"/>
    <n v="5"/>
    <n v="3"/>
  </r>
  <r>
    <s v="Eleanor White"/>
    <n v="50470"/>
    <s v="Production Technician I"/>
    <s v="MA"/>
    <s v="Junior"/>
    <s v="M "/>
    <s v="Single"/>
    <s v="2011"/>
    <s v="2014"/>
    <s v="Voluntarily Terminated"/>
    <s v="Production       "/>
    <s v="Diversity Job Fair"/>
    <x v="1"/>
    <n v="4.3"/>
    <n v="3"/>
  </r>
  <r>
    <s v="Leo Turner"/>
    <n v="46664"/>
    <s v="Production Technician I"/>
    <s v="MA"/>
    <s v="Senior"/>
    <s v="M "/>
    <s v="Married"/>
    <s v="2013"/>
    <s v="2016"/>
    <s v="Voluntarily Terminated"/>
    <s v="Production       "/>
    <s v="Employee Referral"/>
    <x v="1"/>
    <n v="3.18"/>
    <n v="3"/>
  </r>
  <r>
    <s v="Addison Adams"/>
    <n v="48495"/>
    <s v="Production Technician I"/>
    <s v="MA"/>
    <s v="Senior"/>
    <s v="M "/>
    <s v="Married"/>
    <s v="2014"/>
    <s v="NULL"/>
    <s v="Active"/>
    <s v="Production       "/>
    <s v="LinkedIn"/>
    <x v="1"/>
    <n v="5"/>
    <n v="5"/>
  </r>
  <r>
    <s v="Andrew Martin"/>
    <n v="52984"/>
    <s v="Production Technician I"/>
    <s v="MA"/>
    <s v="Senior"/>
    <s v="F"/>
    <s v="Separated"/>
    <s v="2013"/>
    <s v="NULL"/>
    <s v="Active"/>
    <s v="Production       "/>
    <s v="Diversity Job Fair"/>
    <x v="0"/>
    <n v="4"/>
    <n v="3"/>
  </r>
  <r>
    <s v="Brooklyn Peterson"/>
    <n v="63695"/>
    <s v="Area Sales Manager"/>
    <s v="GA"/>
    <s v="Junior"/>
    <s v="F"/>
    <s v="Single"/>
    <s v="2013"/>
    <s v="NULL"/>
    <s v="Active"/>
    <s v="Sales"/>
    <s v="Indeed"/>
    <x v="1"/>
    <n v="5"/>
    <n v="5"/>
  </r>
  <r>
    <s v="Nathan Clark"/>
    <n v="62061"/>
    <s v="Production Technician I"/>
    <s v="MA"/>
    <s v="Junior"/>
    <s v="F"/>
    <s v="Single"/>
    <s v="2013"/>
    <s v="NULL"/>
    <s v="Active"/>
    <s v="Production       "/>
    <s v="LinkedIn"/>
    <x v="1"/>
    <n v="3.6"/>
    <n v="5"/>
  </r>
  <r>
    <s v="Leah Morris"/>
    <n v="66738"/>
    <s v="Production Technician II"/>
    <s v="MA"/>
    <s v="Junior"/>
    <s v="F"/>
    <s v="Single"/>
    <s v="2014"/>
    <s v="NULL"/>
    <s v="Active"/>
    <s v="Production       "/>
    <s v="Indeed"/>
    <x v="1"/>
    <n v="4.53"/>
    <n v="5"/>
  </r>
  <r>
    <s v="Jack Hill"/>
    <n v="52674"/>
    <s v="Production Technician I"/>
    <s v="MA"/>
    <s v="Senior"/>
    <s v="F"/>
    <s v="Single"/>
    <s v="2014"/>
    <s v="2018"/>
    <s v="Terminated for Cause"/>
    <s v="Production       "/>
    <s v="LinkedIn"/>
    <x v="3"/>
    <n v="2.33"/>
    <n v="2"/>
  </r>
  <r>
    <s v="Grace Ross"/>
    <n v="71966"/>
    <s v="Production Technician II"/>
    <s v="MA"/>
    <s v="Senior"/>
    <s v="F"/>
    <s v="Married"/>
    <s v="2012"/>
    <s v="2013"/>
    <s v="Voluntarily Terminated"/>
    <s v="Production       "/>
    <s v="LinkedIn"/>
    <x v="1"/>
    <n v="5"/>
    <n v="3"/>
  </r>
  <r>
    <s v="Ryan Mitchell"/>
    <n v="63051"/>
    <s v="Area Sales Manager"/>
    <s v="FL"/>
    <s v="Junior"/>
    <s v="F"/>
    <s v="Single"/>
    <s v="2013"/>
    <s v="NULL"/>
    <s v="Active"/>
    <s v="Sales"/>
    <s v="Indeed"/>
    <x v="1"/>
    <n v="4.28"/>
    <n v="3"/>
  </r>
  <r>
    <s v="Madison Collins"/>
    <n v="47414"/>
    <s v="Production Technician I"/>
    <s v="MA"/>
    <s v="Senior"/>
    <s v="M "/>
    <s v="Married"/>
    <s v="2013"/>
    <s v="NULL"/>
    <s v="Active"/>
    <s v="Production       "/>
    <s v="LinkedIn"/>
    <x v="0"/>
    <n v="5"/>
    <n v="3"/>
  </r>
  <r>
    <s v="Gabriel Thompson"/>
    <n v="53060"/>
    <s v="Production Technician I"/>
    <s v="MA"/>
    <s v="Senior"/>
    <s v="M "/>
    <s v="Single"/>
    <s v="2014"/>
    <s v="NULL"/>
    <s v="Active"/>
    <s v="Production       "/>
    <s v="LinkedIn"/>
    <x v="2"/>
    <n v="4.25"/>
    <n v="3"/>
  </r>
  <r>
    <s v="Emily Cooper"/>
    <n v="68829"/>
    <s v="Area Sales Manager"/>
    <s v="NC"/>
    <s v="Senior"/>
    <s v="M "/>
    <s v="Single"/>
    <s v="2015"/>
    <s v="NULL"/>
    <s v="Active"/>
    <s v="Sales"/>
    <s v="Website"/>
    <x v="1"/>
    <n v="5"/>
    <n v="5"/>
  </r>
  <r>
    <s v="Dylan Martinez"/>
    <n v="63515"/>
    <s v="Production Technician I"/>
    <s v="MA"/>
    <s v="Senior"/>
    <s v="F"/>
    <s v="Married"/>
    <s v="2011"/>
    <s v="2014"/>
    <s v="Voluntarily Terminated"/>
    <s v="Production       "/>
    <s v="Google Search"/>
    <x v="1"/>
    <n v="3.89"/>
    <n v="4"/>
  </r>
  <r>
    <s v="Hazel Watson"/>
    <n v="108987"/>
    <s v="Software Engineer"/>
    <s v="MA"/>
    <s v="Senior"/>
    <s v="M "/>
    <s v="Single"/>
    <s v="2011"/>
    <s v="2015"/>
    <s v="Voluntarily Terminated"/>
    <s v="Engineering"/>
    <s v="Diversity Job Fair"/>
    <x v="0"/>
    <n v="5"/>
    <n v="5"/>
  </r>
  <r>
    <s v="Zachary Stewart"/>
    <n v="93093"/>
    <s v="Data Analyst"/>
    <s v="MA"/>
    <s v="Junior"/>
    <s v="M "/>
    <s v="Married"/>
    <s v="2014"/>
    <s v="2016"/>
    <s v="Voluntarily Terminated"/>
    <s v="IT/IS"/>
    <s v="Employee Referral"/>
    <x v="1"/>
    <n v="4.7"/>
    <n v="4"/>
  </r>
  <r>
    <s v="Audrey Anderson"/>
    <n v="53564"/>
    <s v="Production Technician I"/>
    <s v="MA"/>
    <s v="Junior"/>
    <s v="M "/>
    <s v="Single"/>
    <s v="2011"/>
    <s v="2017"/>
    <s v="Voluntarily Terminated"/>
    <s v="Production       "/>
    <s v="Google Search"/>
    <x v="2"/>
    <n v="3.54"/>
    <n v="5"/>
  </r>
  <r>
    <s v="William Murphy"/>
    <n v="60270"/>
    <s v="Production Technician II"/>
    <s v="MA"/>
    <s v="Junior"/>
    <s v="F"/>
    <s v="Married"/>
    <s v="2011"/>
    <s v="2015"/>
    <s v="Voluntarily Terminated"/>
    <s v="Production       "/>
    <s v="CareerBuilder"/>
    <x v="2"/>
    <n v="2.4"/>
    <n v="5"/>
  </r>
  <r>
    <s v="Scarlett Mitchell"/>
    <n v="45998"/>
    <s v="Production Technician I"/>
    <s v="MA"/>
    <s v="Junior"/>
    <s v="F"/>
    <s v="Single"/>
    <s v="2011"/>
    <s v="2015"/>
    <s v="Voluntarily Terminated"/>
    <s v="Production       "/>
    <s v="LinkedIn"/>
    <x v="1"/>
    <n v="3.45"/>
    <n v="4"/>
  </r>
  <r>
    <s v="Samuel Campbell"/>
    <n v="57954"/>
    <s v="Production Technician II"/>
    <s v="MA"/>
    <s v="Junior"/>
    <s v="F"/>
    <s v="Married"/>
    <s v="2011"/>
    <s v="2013"/>
    <s v="Voluntarily Terminated"/>
    <s v="Production       "/>
    <s v="Indeed"/>
    <x v="0"/>
    <n v="4.2"/>
    <n v="5"/>
  </r>
  <r>
    <s v="Lila Bennett"/>
    <n v="74669"/>
    <s v="Production Manager"/>
    <s v="MA"/>
    <s v="Senior"/>
    <s v="F"/>
    <s v="Married"/>
    <s v="2010"/>
    <s v="2016"/>
    <s v="Voluntarily Terminated"/>
    <s v="Production       "/>
    <s v="Indeed"/>
    <x v="1"/>
    <n v="4.16"/>
    <n v="5"/>
  </r>
  <r>
    <s v="Oliver Sanchez"/>
    <n v="74226"/>
    <s v="Production Technician II"/>
    <s v="MA"/>
    <s v="Senior"/>
    <s v="F"/>
    <s v="Married"/>
    <s v="2012"/>
    <s v="NULL"/>
    <s v="Active"/>
    <s v="Production       "/>
    <s v="LinkedIn"/>
    <x v="1"/>
    <n v="4.3"/>
    <n v="3"/>
  </r>
  <r>
    <s v="Victoria Roberts"/>
    <n v="93554"/>
    <s v="Data Analyst"/>
    <s v="MA"/>
    <s v="Junior"/>
    <s v="F"/>
    <s v="Married"/>
    <s v="2014"/>
    <s v="NULL"/>
    <s v="Active"/>
    <s v="IT/IS"/>
    <s v="Employee Referral"/>
    <x v="0"/>
    <n v="4.5999999999999996"/>
    <n v="5"/>
  </r>
  <r>
    <s v="Daniel Foster"/>
    <n v="64724"/>
    <s v="Production Technician I"/>
    <s v="MA"/>
    <s v="Junior"/>
    <s v="M "/>
    <s v="Married"/>
    <s v="2011"/>
    <s v="2012"/>
    <s v="Voluntarily Terminated"/>
    <s v="Production       "/>
    <s v="Google Search"/>
    <x v="1"/>
    <n v="5"/>
    <n v="3"/>
  </r>
  <r>
    <s v="Stella Henderson"/>
    <n v="47001"/>
    <s v="Production Technician I"/>
    <s v="MA"/>
    <s v="Senior"/>
    <s v="M "/>
    <s v="Single"/>
    <s v="2007"/>
    <s v="NULL"/>
    <s v="Active"/>
    <s v="Production       "/>
    <s v="Google Search"/>
    <x v="1"/>
    <n v="3.66"/>
    <n v="3"/>
  </r>
  <r>
    <s v="James Clarke"/>
    <n v="61844"/>
    <s v="Area Sales Manager"/>
    <s v="KY"/>
    <s v="Junior"/>
    <s v="F"/>
    <s v="Married"/>
    <s v="2012"/>
    <s v="NULL"/>
    <s v="Active"/>
    <s v="Sales"/>
    <s v="Website"/>
    <x v="1"/>
    <n v="4.2"/>
    <n v="5"/>
  </r>
  <r>
    <s v="Ava Lewis"/>
    <n v="46799"/>
    <s v="Production Technician I"/>
    <s v="MA"/>
    <s v="Junior"/>
    <s v="F"/>
    <s v="Divorced"/>
    <s v="2011"/>
    <s v="2018"/>
    <s v="Voluntarily Terminated"/>
    <s v="Production       "/>
    <s v="Google Search"/>
    <x v="1"/>
    <n v="3.17"/>
    <n v="4"/>
  </r>
  <r>
    <s v="Ethan Rivera"/>
    <n v="59472"/>
    <s v="Production Technician I"/>
    <s v="MA"/>
    <s v="Senior"/>
    <s v="M "/>
    <s v="Single"/>
    <s v="2014"/>
    <s v="NULL"/>
    <s v="Active"/>
    <s v="Production       "/>
    <s v="Employee Referral"/>
    <x v="1"/>
    <n v="4.8"/>
    <n v="3"/>
  </r>
  <r>
    <s v="Sophia Price"/>
    <n v="46430"/>
    <s v="Production Technician I"/>
    <s v="MA"/>
    <s v="Senior"/>
    <s v="F"/>
    <s v="Divorced"/>
    <s v="2012"/>
    <s v="2013"/>
    <s v="Voluntarily Terminated"/>
    <s v="Production       "/>
    <s v="Indeed"/>
    <x v="1"/>
    <n v="4.5"/>
    <n v="5"/>
  </r>
  <r>
    <s v="Elijah Adams"/>
    <n v="83363"/>
    <s v="Software Engineer"/>
    <s v="MA"/>
    <s v="Junior"/>
    <s v="M "/>
    <s v="Married"/>
    <s v="2011"/>
    <s v="2015"/>
    <s v="Voluntarily Terminated"/>
    <s v="Engineering"/>
    <s v="Diversity Job Fair"/>
    <x v="1"/>
    <n v="4.1500000000000004"/>
    <n v="4"/>
  </r>
  <r>
    <s v="Lily Bryant"/>
    <n v="95920"/>
    <s v="BI Developer"/>
    <s v="MA"/>
    <s v="Senior"/>
    <s v="F"/>
    <s v="Married"/>
    <s v="2016"/>
    <s v="NULL"/>
    <s v="Active"/>
    <s v="IT/IS"/>
    <s v="Indeed"/>
    <x v="1"/>
    <n v="4.4000000000000004"/>
    <n v="4"/>
  </r>
  <r>
    <s v="Gabriel Carter"/>
    <n v="61729"/>
    <s v="Production Technician I"/>
    <s v="MA"/>
    <s v="Junior"/>
    <s v="M "/>
    <s v="Divorced"/>
    <s v="2011"/>
    <s v="2018"/>
    <s v="Voluntarily Terminated"/>
    <s v="Production       "/>
    <s v="Indeed"/>
    <x v="1"/>
    <n v="3.8"/>
    <n v="5"/>
  </r>
  <r>
    <s v="Chloe Hughes"/>
    <n v="61809"/>
    <s v="Area Sales Manager"/>
    <s v="ID"/>
    <s v="Senior"/>
    <s v="M "/>
    <s v="Married"/>
    <s v="2014"/>
    <s v="NULL"/>
    <s v="Active"/>
    <s v="Sales"/>
    <s v="CareerBuilder"/>
    <x v="1"/>
    <n v="3.98"/>
    <n v="3"/>
  </r>
  <r>
    <s v="Owen Turner"/>
    <n v="45115"/>
    <s v="Production Technician I"/>
    <s v="MA"/>
    <s v="Senior"/>
    <s v="M "/>
    <s v="Divorced"/>
    <s v="2011"/>
    <s v="2016"/>
    <s v="Voluntarily Terminated"/>
    <s v="Production       "/>
    <s v="LinkedIn"/>
    <x v="1"/>
    <n v="5"/>
    <n v="4"/>
  </r>
  <r>
    <s v="Grace Reed"/>
    <n v="46738"/>
    <s v="Production Technician I"/>
    <s v="MA"/>
    <s v="Senior"/>
    <s v="F"/>
    <s v="Married"/>
    <s v="2011"/>
    <s v="NULL"/>
    <s v="Active"/>
    <s v="Production       "/>
    <s v="Google Search"/>
    <x v="0"/>
    <n v="4.3600000000000003"/>
    <n v="5"/>
  </r>
  <r>
    <s v="Isaac Morgan"/>
    <n v="64971"/>
    <s v="Production Technician II"/>
    <s v="MA"/>
    <s v="Senior"/>
    <s v="F"/>
    <s v="Divorced"/>
    <s v="2011"/>
    <s v="2011"/>
    <s v="Voluntarily Terminated"/>
    <s v="Production       "/>
    <s v="Google Search"/>
    <x v="1"/>
    <n v="4.5"/>
    <n v="4"/>
  </r>
  <r>
    <s v="Olivia Wright"/>
    <n v="55578"/>
    <s v="Production Technician II"/>
    <s v="MA"/>
    <s v="Senior"/>
    <s v="M "/>
    <s v="Married"/>
    <s v="2011"/>
    <s v="2012"/>
    <s v="Voluntarily Terminated"/>
    <s v="Production       "/>
    <s v="Indeed"/>
    <x v="1"/>
    <n v="4.2"/>
    <n v="5"/>
  </r>
  <r>
    <s v="Benjamin Gonzalez"/>
    <n v="50428"/>
    <s v="Production Technician I"/>
    <s v="MA"/>
    <s v="Senior"/>
    <s v="M "/>
    <s v="Married"/>
    <s v="2011"/>
    <s v="2016"/>
    <s v="Voluntarily Terminated"/>
    <s v="Production       "/>
    <s v="Indeed"/>
    <x v="1"/>
    <n v="5"/>
    <n v="3"/>
  </r>
  <r>
    <s v="Harper Parker"/>
    <n v="61422"/>
    <s v="Production Technician I"/>
    <s v="MA"/>
    <s v="Junior"/>
    <s v="F"/>
    <s v="Married"/>
    <s v="2011"/>
    <s v="2016"/>
    <s v="Terminated for Cause"/>
    <s v="Production       "/>
    <s v="Indeed"/>
    <x v="2"/>
    <n v="3.6"/>
    <n v="3"/>
  </r>
  <r>
    <s v="Mason Jenkins"/>
    <n v="63353"/>
    <s v="Production Technician I"/>
    <s v="MA"/>
    <s v="Junior"/>
    <s v="M "/>
    <s v="Widowed"/>
    <s v="2013"/>
    <s v="NULL"/>
    <s v="Active"/>
    <s v="Production       "/>
    <s v="Employee Referral"/>
    <x v="0"/>
    <n v="3.6"/>
    <n v="5"/>
  </r>
  <r>
    <s v="Amelia Bell"/>
    <n v="89883"/>
    <s v="Data Analyst"/>
    <s v="MA"/>
    <s v="Senior"/>
    <s v="F"/>
    <s v="Married"/>
    <s v="2015"/>
    <s v="NULL"/>
    <s v="Active"/>
    <s v="IT/IS"/>
    <s v="Employee Referral"/>
    <x v="1"/>
    <n v="3.69"/>
    <n v="5"/>
  </r>
  <r>
    <s v="Samuel Ramirez"/>
    <n v="120000"/>
    <s v="Principal Data Architect"/>
    <s v="MA"/>
    <s v="Senior"/>
    <s v="F"/>
    <s v="Single"/>
    <s v="2015"/>
    <s v="2018"/>
    <s v="Voluntarily Terminated"/>
    <s v="IT/IS"/>
    <s v="LinkedIn"/>
    <x v="1"/>
    <n v="3.88"/>
    <n v="3"/>
  </r>
  <r>
    <s v="Ava Nelson"/>
    <n v="150290"/>
    <s v="Data Architect"/>
    <s v="MA"/>
    <s v="Senior"/>
    <s v="F"/>
    <s v="Single"/>
    <s v="2017"/>
    <s v="NULL"/>
    <s v="Active"/>
    <s v="IT/IS"/>
    <s v="Indeed"/>
    <x v="1"/>
    <n v="4.9400000000000004"/>
    <n v="3"/>
  </r>
  <r>
    <s v="Julian Cox"/>
    <n v="60627"/>
    <s v="Production Technician I"/>
    <s v="MA"/>
    <s v="Senior"/>
    <s v="F"/>
    <s v="Separated"/>
    <s v="2014"/>
    <s v="NULL"/>
    <s v="Active"/>
    <s v="Production       "/>
    <s v="Website"/>
    <x v="1"/>
    <n v="5"/>
    <n v="4"/>
  </r>
  <r>
    <s v="Emily Simmons"/>
    <n v="53180"/>
    <s v="Production Technician I"/>
    <s v="MA"/>
    <s v="Junior"/>
    <s v="M "/>
    <s v="Single"/>
    <s v="2011"/>
    <s v="2018"/>
    <s v="Voluntarily Terminated"/>
    <s v="Production       "/>
    <s v="Google Search"/>
    <x v="1"/>
    <n v="5"/>
    <n v="5"/>
  </r>
  <r>
    <s v="Liam Ward"/>
    <n v="140920"/>
    <s v="IT Manager - DB"/>
    <s v="MA"/>
    <s v="Senior"/>
    <s v="M "/>
    <s v="Single"/>
    <s v="2013"/>
    <s v="NULL"/>
    <s v="Active"/>
    <s v="IT/IS"/>
    <s v="Indeed"/>
    <x v="1"/>
    <n v="3.6"/>
    <n v="5"/>
  </r>
  <r>
    <s v="Abigail Rodriguez"/>
    <n v="148999"/>
    <s v="IT Manager - DB"/>
    <s v="MA"/>
    <s v="Senior"/>
    <s v="M "/>
    <s v="Divorced"/>
    <s v="2012"/>
    <s v="2015"/>
    <s v="Voluntarily Terminated"/>
    <s v="IT/IS"/>
    <s v="Diversity Job Fair"/>
    <x v="1"/>
    <n v="4.3"/>
    <n v="4"/>
  </r>
  <r>
    <s v="Caleb Gray"/>
    <n v="86214"/>
    <s v="Software Engineer"/>
    <s v="MA"/>
    <s v="Junior"/>
    <s v="F"/>
    <s v="Married"/>
    <s v="2012"/>
    <s v="NULL"/>
    <s v="Active"/>
    <s v="Engineering"/>
    <s v="Indeed"/>
    <x v="1"/>
    <n v="4.2"/>
    <n v="3"/>
  </r>
  <r>
    <s v="Sofia Hayes"/>
    <n v="47750"/>
    <s v="Production Technician I"/>
    <s v="MA"/>
    <s v="Senior"/>
    <s v="F"/>
    <s v="Single"/>
    <s v="2016"/>
    <s v="NULL"/>
    <s v="Active"/>
    <s v="Production       "/>
    <s v="Diversity Job Fair"/>
    <x v="2"/>
    <n v="2.6"/>
    <n v="4"/>
  </r>
  <r>
    <s v="Henry Richardson"/>
    <n v="46428"/>
    <s v="Production Technician I"/>
    <s v="MA"/>
    <s v="Senior"/>
    <s v="M "/>
    <s v="Single"/>
    <s v="2009"/>
    <s v="2018"/>
    <s v="Voluntarily Terminated"/>
    <s v="Production       "/>
    <s v="Google Search"/>
    <x v="1"/>
    <n v="4.5999999999999996"/>
    <n v="5"/>
  </r>
  <r>
    <s v="Victoria Evans"/>
    <n v="57975"/>
    <s v="Production Technician II"/>
    <s v="MA"/>
    <s v="Junior"/>
    <s v="M "/>
    <s v="Married"/>
    <s v="2010"/>
    <s v="NULL"/>
    <s v="Active"/>
    <s v="Production       "/>
    <s v="CareerBuilder"/>
    <x v="1"/>
    <n v="4.0999999999999996"/>
    <n v="3"/>
  </r>
  <r>
    <s v="Alexander Green"/>
    <n v="88527"/>
    <s v="Data Analyst "/>
    <s v="MA"/>
    <s v="Junior"/>
    <s v="M "/>
    <s v="Divorced"/>
    <s v="2015"/>
    <s v="2015"/>
    <s v="Voluntarily Terminated"/>
    <s v="IT/IS"/>
    <s v="LinkedIn"/>
    <x v="1"/>
    <n v="4.2"/>
    <n v="3"/>
  </r>
  <r>
    <s v="Lucy Baker"/>
    <n v="56147"/>
    <s v="Production Technician I"/>
    <s v="MA"/>
    <s v="Junior"/>
    <s v="F"/>
    <s v="Married"/>
    <s v="2014"/>
    <s v="NULL"/>
    <s v="Active"/>
    <s v="Production       "/>
    <s v="LinkedIn"/>
    <x v="1"/>
    <n v="3.51"/>
    <n v="3"/>
  </r>
  <r>
    <s v="Kwame Adu"/>
    <n v="50923"/>
    <s v="Production Technician I"/>
    <s v="MA"/>
    <s v="Senior"/>
    <s v="F"/>
    <s v="Single"/>
    <s v="2013"/>
    <s v="NULL"/>
    <s v="Active"/>
    <s v="Production       "/>
    <s v="Google Search"/>
    <x v="1"/>
    <n v="5"/>
    <n v="5"/>
  </r>
  <r>
    <s v="Abena Mensah"/>
    <n v="50750"/>
    <s v="Network Engineer"/>
    <s v="MA"/>
    <s v="Senior"/>
    <s v="F"/>
    <s v="Married"/>
    <s v="2014"/>
    <s v="NULL"/>
    <s v="Active"/>
    <s v="IT/IS"/>
    <s v="LinkedIn"/>
    <x v="1"/>
    <n v="3.31"/>
    <n v="3"/>
  </r>
  <r>
    <s v="Kofi Osei"/>
    <n v="52087"/>
    <s v="Production Technician I"/>
    <s v="MA"/>
    <s v="Junior"/>
    <s v="F"/>
    <s v="Married"/>
    <s v="2013"/>
    <s v="NULL"/>
    <s v="Active"/>
    <s v="Production       "/>
    <s v="LinkedIn"/>
    <x v="1"/>
    <n v="4.8099999999999996"/>
    <n v="4"/>
  </r>
  <r>
    <s v="Akua Boateng"/>
    <n v="87826"/>
    <s v="Data Analyst"/>
    <s v="MA"/>
    <s v="Senior"/>
    <s v="M "/>
    <s v="Married"/>
    <s v="2015"/>
    <s v="NULL"/>
    <s v="Active"/>
    <s v="IT/IS"/>
    <s v="Employee Referral"/>
    <x v="1"/>
    <n v="3.32"/>
    <n v="3"/>
  </r>
  <r>
    <s v="Nana Acheampong"/>
    <n v="51920"/>
    <s v="Administrative Assistant"/>
    <s v="MA"/>
    <s v="Junior"/>
    <s v="F"/>
    <s v="Single"/>
    <s v="2015"/>
    <s v="NULL"/>
    <s v="Active"/>
    <s v="Admin Offices"/>
    <s v="Website"/>
    <x v="1"/>
    <n v="5"/>
    <n v="3"/>
  </r>
  <r>
    <s v="Esi Amponsah"/>
    <n v="63878"/>
    <s v="Production Technician II"/>
    <s v="MA"/>
    <s v="Junior"/>
    <s v="F"/>
    <s v="Single"/>
    <s v="2009"/>
    <s v="2015"/>
    <s v="Voluntarily Terminated"/>
    <s v="Production       "/>
    <s v="CareerBuilder"/>
    <x v="1"/>
    <n v="4.68"/>
    <n v="4"/>
  </r>
  <r>
    <s v="Kwadwo Owusu"/>
    <n v="60656"/>
    <s v="Production Technician II"/>
    <s v="MA"/>
    <s v="Senior"/>
    <s v="M "/>
    <s v="Single"/>
    <s v="2014"/>
    <s v="NULL"/>
    <s v="Active"/>
    <s v="Production       "/>
    <s v="Indeed"/>
    <x v="0"/>
    <n v="4.3"/>
    <n v="3"/>
  </r>
  <r>
    <s v="Ama Gyasi"/>
    <n v="72992"/>
    <s v="Sales Manager"/>
    <s v="MA"/>
    <s v="Junior"/>
    <s v="M "/>
    <s v="Divorced"/>
    <s v="2014"/>
    <s v="NULL"/>
    <s v="Active"/>
    <s v="Sales"/>
    <s v="Diversity Job Fair"/>
    <x v="2"/>
    <n v="2.4"/>
    <n v="4"/>
  </r>
  <r>
    <s v="Kojo Ansah"/>
    <n v="55000"/>
    <s v="Administrative Assistant"/>
    <s v="MA"/>
    <s v="Junior"/>
    <s v="F"/>
    <s v="Married"/>
    <s v="2011"/>
    <s v="2013"/>
    <s v="Voluntarily Terminated"/>
    <s v="Admin Offices"/>
    <s v="Diversity Job Fair"/>
    <x v="1"/>
    <n v="3.8"/>
    <n v="4"/>
  </r>
  <r>
    <s v="Yaa Appiah"/>
    <n v="58939"/>
    <s v="Production Technician I"/>
    <s v="MA"/>
    <s v="Senior"/>
    <s v="F"/>
    <s v="Single"/>
    <s v="2013"/>
    <s v="NULL"/>
    <s v="Active"/>
    <s v="Production       "/>
    <s v="Employee Referral"/>
    <x v="1"/>
    <n v="3.73"/>
    <n v="3"/>
  </r>
  <r>
    <s v="Kwesi Mensah"/>
    <n v="66593"/>
    <s v="IT Support"/>
    <s v="MA"/>
    <s v="Senior"/>
    <s v="F"/>
    <s v="Married"/>
    <s v="2011"/>
    <s v="NULL"/>
    <s v="Active"/>
    <s v="IT/IS"/>
    <s v="LinkedIn"/>
    <x v="1"/>
    <n v="4.3"/>
    <n v="3"/>
  </r>
  <r>
    <s v="Afia Darko"/>
    <n v="87565"/>
    <s v="Sr. Network Engineer"/>
    <s v="MA"/>
    <s v="Senior"/>
    <s v="M "/>
    <s v="Married"/>
    <s v="2016"/>
    <s v="NULL"/>
    <s v="Active"/>
    <s v="IT/IS"/>
    <s v="LinkedIn"/>
    <x v="1"/>
    <n v="3.27"/>
    <n v="4"/>
  </r>
  <r>
    <s v="Kwabena Boateng"/>
    <n v="64021"/>
    <s v="Production Technician I"/>
    <s v="MA"/>
    <s v="Senior"/>
    <s v="F"/>
    <s v="Married"/>
    <s v="2012"/>
    <s v="NULL"/>
    <s v="Active"/>
    <s v="Production       "/>
    <s v="Indeed"/>
    <x v="3"/>
    <n v="2.4"/>
    <n v="2"/>
  </r>
  <r>
    <s v="Adwoa Agyemang"/>
    <n v="65714"/>
    <s v="Production Manager"/>
    <s v="MA"/>
    <s v="Senior"/>
    <s v="F"/>
    <s v="Married"/>
    <s v="2012"/>
    <s v="NULL"/>
    <s v="Active"/>
    <s v="Production       "/>
    <s v="LinkedIn"/>
    <x v="1"/>
    <n v="4.83"/>
    <n v="5"/>
  </r>
  <r>
    <s v="Nii Tetteh"/>
    <n v="62425"/>
    <s v="Production Technician I"/>
    <s v="MA"/>
    <s v="Senior"/>
    <s v="F"/>
    <s v="Divorced"/>
    <s v="2013"/>
    <s v="2015"/>
    <s v="Voluntarily Terminated"/>
    <s v="Production       "/>
    <s v="LinkedIn"/>
    <x v="0"/>
    <n v="4.0999999999999996"/>
    <n v="4"/>
  </r>
  <r>
    <s v="Maa Anokye"/>
    <n v="47961"/>
    <s v="Production Technician I"/>
    <s v="MA"/>
    <s v="Senior"/>
    <s v="F"/>
    <s v="Divorced"/>
    <s v="2011"/>
    <s v="NULL"/>
    <s v="Active"/>
    <s v="Production       "/>
    <s v="Google Search"/>
    <x v="1"/>
    <n v="4.0999999999999996"/>
    <n v="4"/>
  </r>
  <r>
    <s v="Kweku Asante"/>
    <n v="58273"/>
    <s v="Area Sales Manager"/>
    <s v="NV"/>
    <s v="Senior"/>
    <s v="M "/>
    <s v="Married"/>
    <s v="2014"/>
    <s v="NULL"/>
    <s v="Active"/>
    <s v="Sales"/>
    <s v="Website"/>
    <x v="3"/>
    <n v="1.81"/>
    <n v="2"/>
  </r>
  <r>
    <s v="Aba Obeng"/>
    <n v="63003"/>
    <s v="Accountant I"/>
    <s v="MA"/>
    <s v="Junior"/>
    <s v="M "/>
    <s v="Single"/>
    <s v="2014"/>
    <s v="NULL"/>
    <s v="Active"/>
    <s v="Admin Offices"/>
    <s v="Indeed"/>
    <x v="1"/>
    <n v="3.9"/>
    <n v="5"/>
  </r>
  <r>
    <s v="Kwaku Ofori"/>
    <n v="61355"/>
    <s v="Production Technician I"/>
    <s v="MA"/>
    <s v="Junior"/>
    <s v="M "/>
    <s v="Married"/>
    <s v="2014"/>
    <s v="NULL"/>
    <s v="Active"/>
    <s v="Production       "/>
    <s v="LinkedIn"/>
    <x v="1"/>
    <n v="4.7"/>
    <n v="3"/>
  </r>
  <r>
    <s v="Akosua Adu"/>
    <n v="60120"/>
    <s v="Area Sales Manager"/>
    <s v="MT"/>
    <s v="Junior"/>
    <s v="F"/>
    <s v="Married"/>
    <s v="2010"/>
    <s v="NULL"/>
    <s v="Active"/>
    <s v="Sales"/>
    <s v="Indeed"/>
    <x v="1"/>
    <n v="4.0999999999999996"/>
    <n v="4"/>
  </r>
  <r>
    <s v="Kobby Osei"/>
    <n v="63682"/>
    <s v="Production Manager"/>
    <s v="MA"/>
    <s v="Senior"/>
    <s v="F"/>
    <s v="Married"/>
    <s v="2009"/>
    <s v="NULL"/>
    <s v="Active"/>
    <s v="Production       "/>
    <s v="Indeed"/>
    <x v="1"/>
    <n v="3.73"/>
    <n v="4"/>
  </r>
  <r>
    <s v="Adwoa Asare"/>
    <n v="63025"/>
    <s v="Production Technician I"/>
    <s v="MA"/>
    <s v="Senior"/>
    <s v="M "/>
    <s v="Married"/>
    <s v="2015"/>
    <s v="NULL"/>
    <s v="Active"/>
    <s v="Production       "/>
    <s v="Google Search"/>
    <x v="1"/>
    <n v="4.3600000000000003"/>
    <n v="5"/>
  </r>
  <r>
    <s v="Kojo Amoah"/>
    <n v="59238"/>
    <s v="Production Technician I"/>
    <s v="MA"/>
    <s v="Senior"/>
    <s v="F"/>
    <s v="Single"/>
    <s v="2012"/>
    <s v="NULL"/>
    <s v="Active"/>
    <s v="Production       "/>
    <s v="Indeed"/>
    <x v="1"/>
    <n v="3.4"/>
    <n v="5"/>
  </r>
  <r>
    <s v="Efia Yeboah"/>
    <n v="92989"/>
    <s v="Software Engineer"/>
    <s v="MA"/>
    <s v="Senior"/>
    <s v="M "/>
    <s v="Single"/>
    <s v="2014"/>
    <s v="NULL"/>
    <s v="Active"/>
    <s v="Engineering"/>
    <s v="LinkedIn"/>
    <x v="0"/>
    <n v="4.5"/>
    <n v="5"/>
  </r>
  <r>
    <s v="Kwame Addo"/>
    <n v="90100"/>
    <s v="BI Developer"/>
    <s v="MA"/>
    <s v="Junior"/>
    <s v="M "/>
    <s v="Married"/>
    <s v="2017"/>
    <s v="NULL"/>
    <s v="Active"/>
    <s v="IT/IS"/>
    <s v="Indeed"/>
    <x v="1"/>
    <n v="3.4"/>
    <n v="3"/>
  </r>
  <r>
    <s v="Akua Owusu"/>
    <n v="60754"/>
    <s v="Production Technician I"/>
    <s v="MA"/>
    <s v="Senior"/>
    <s v="F"/>
    <s v="Married"/>
    <s v="2009"/>
    <s v="2013"/>
    <s v="Voluntarily Terminated"/>
    <s v="Production       "/>
    <s v="Diversity Job Fair"/>
    <x v="1"/>
    <n v="4.5"/>
    <n v="5"/>
  </r>
  <r>
    <s v="Kwesi Acheampong"/>
    <n v="72202"/>
    <s v="Production Technician II"/>
    <s v="MA"/>
    <s v="Senior"/>
    <s v="F"/>
    <s v="Married"/>
    <s v="2011"/>
    <s v="2017"/>
    <s v="Voluntarily Terminated"/>
    <s v="Production       "/>
    <s v="Google Search"/>
    <x v="1"/>
    <n v="3.93"/>
    <n v="3"/>
  </r>
  <r>
    <s v="Ama Mensah"/>
    <n v="58370"/>
    <s v="Area Sales Manager"/>
    <s v="OR"/>
    <s v="Senior"/>
    <s v="F"/>
    <s v="Single"/>
    <s v="2014"/>
    <s v="NULL"/>
    <s v="Active"/>
    <s v="Sales"/>
    <s v="Indeed"/>
    <x v="1"/>
    <n v="3.69"/>
    <n v="3"/>
  </r>
  <r>
    <s v="Nana Boateng"/>
    <n v="48413"/>
    <s v="Production Technician I"/>
    <s v="MA"/>
    <s v="Senior"/>
    <s v="F"/>
    <s v="Single"/>
    <s v="2011"/>
    <s v="2016"/>
    <s v="Voluntarily Terminated"/>
    <s v="Production       "/>
    <s v="Indeed"/>
    <x v="1"/>
    <n v="3.98"/>
    <n v="4"/>
  </r>
  <r>
    <s v="Esi Amankwah"/>
    <n v="67176"/>
    <s v="Production Technician II"/>
    <s v="MA"/>
    <s v="Senior"/>
    <s v="M "/>
    <s v="Widowed"/>
    <s v="2007"/>
    <s v="2010"/>
    <s v="Voluntarily Terminated"/>
    <s v="Production       "/>
    <s v="Other"/>
    <x v="1"/>
    <n v="4.0999999999999996"/>
    <n v="4"/>
  </r>
  <r>
    <s v="Kofi Appiah"/>
    <n v="56339"/>
    <s v="Production Technician I"/>
    <s v="MA"/>
    <s v="Senior"/>
    <s v="F"/>
    <s v="Divorced"/>
    <s v="2013"/>
    <s v="NULL"/>
    <s v="Active"/>
    <s v="Production       "/>
    <s v="Indeed"/>
    <x v="1"/>
    <n v="4.21"/>
    <n v="5"/>
  </r>
  <r>
    <s v="Abena Adjei"/>
    <n v="64397"/>
    <s v="Area Sales Manager"/>
    <s v="ND"/>
    <s v="Senior"/>
    <s v="M "/>
    <s v="Separated"/>
    <s v="2006"/>
    <s v="NULL"/>
    <s v="Active"/>
    <s v="Sales"/>
    <s v="Indeed"/>
    <x v="0"/>
    <n v="4.0999999999999996"/>
    <n v="3"/>
  </r>
  <r>
    <s v="Kojo Ampofo"/>
    <n v="63025"/>
    <s v="Production Technician I"/>
    <s v="MA"/>
    <s v="Senior"/>
    <s v="F"/>
    <s v="Single"/>
    <s v="2014"/>
    <s v="NULL"/>
    <s v="Active"/>
    <s v="Production       "/>
    <s v="LinkedIn"/>
    <x v="2"/>
    <n v="2.44"/>
    <n v="5"/>
  </r>
  <r>
    <s v="Yaa Ansah"/>
    <n v="75281"/>
    <s v="Network Engineer"/>
    <s v="MA"/>
    <s v="Junior"/>
    <s v="M "/>
    <s v="Married"/>
    <s v="2015"/>
    <s v="2016"/>
    <s v="Voluntarily Terminated"/>
    <s v="IT/IS"/>
    <s v="CareerBuilder"/>
    <x v="1"/>
    <n v="5"/>
    <n v="3"/>
  </r>
  <r>
    <s v="Kwadwo Darko"/>
    <n v="100416"/>
    <s v="Software Engineer"/>
    <s v="MA"/>
    <s v="Senior"/>
    <s v="M "/>
    <s v="Single"/>
    <s v="2013"/>
    <s v="2018"/>
    <s v="Voluntarily Terminated"/>
    <s v="Engineering"/>
    <s v="Diversity Job Fair"/>
    <x v="1"/>
    <n v="4.5999999999999996"/>
    <n v="3"/>
  </r>
  <r>
    <s v="Akua Addo"/>
    <n v="74813"/>
    <s v="Production Technician II"/>
    <s v="MA"/>
    <s v="Junior"/>
    <s v="F"/>
    <s v="Single"/>
    <s v="2011"/>
    <s v="2014"/>
    <s v="Voluntarily Terminated"/>
    <s v="Production       "/>
    <s v="LinkedIn"/>
    <x v="1"/>
    <n v="4.4000000000000004"/>
    <n v="3"/>
  </r>
  <r>
    <s v="Kweku Agyemang"/>
    <n v="76029"/>
    <s v="Network Engineer"/>
    <s v="MA"/>
    <s v="Senior"/>
    <s v="M "/>
    <s v="Married"/>
    <s v="2015"/>
    <s v="NULL"/>
    <s v="Active"/>
    <s v="IT/IS"/>
    <s v="Employee Referral"/>
    <x v="1"/>
    <n v="5"/>
    <n v="4"/>
  </r>
  <r>
    <s v="Afia Mensah"/>
    <n v="57859"/>
    <s v="Area Sales Manager"/>
    <s v="AZ"/>
    <s v="Junior"/>
    <s v="F"/>
    <s v="Married"/>
    <s v="2011"/>
    <s v="NULL"/>
    <s v="Active"/>
    <s v="Sales"/>
    <s v="Indeed"/>
    <x v="1"/>
    <n v="2.81"/>
    <n v="3"/>
  </r>
  <r>
    <s v="Kwabena Osei"/>
    <n v="58523"/>
    <s v="Production Technician I"/>
    <s v="MA"/>
    <s v="Junior"/>
    <s v="M "/>
    <s v="Divorced"/>
    <s v="2012"/>
    <s v="2016"/>
    <s v="Voluntarily Terminated"/>
    <s v="Production       "/>
    <s v="LinkedIn"/>
    <x v="0"/>
    <n v="4.5"/>
    <n v="5"/>
  </r>
  <r>
    <s v="Ama Gyamfi"/>
    <n v="88976"/>
    <s v="Production Manager"/>
    <s v="MA"/>
    <s v="Senior"/>
    <s v="M "/>
    <s v="Divorced"/>
    <s v="2011"/>
    <s v="NULL"/>
    <s v="Active"/>
    <s v="Production       "/>
    <s v="Employee Referral"/>
    <x v="1"/>
    <n v="3.93"/>
    <n v="3"/>
  </r>
  <r>
    <s v="Nii Amponsah"/>
    <n v="55875"/>
    <s v="Area Sales Manager"/>
    <s v="ME"/>
    <s v="Junior"/>
    <s v="M "/>
    <s v="Single"/>
    <s v="2012"/>
    <s v="NULL"/>
    <s v="Active"/>
    <s v="Sales"/>
    <s v="Website"/>
    <x v="1"/>
    <n v="4.5"/>
    <n v="4"/>
  </r>
  <r>
    <s v="Adwoa Boateng"/>
    <n v="113999"/>
    <s v="Database Administrator"/>
    <s v="MA"/>
    <s v="Junior"/>
    <s v="M "/>
    <s v="Married"/>
    <s v="2015"/>
    <s v="2017"/>
    <s v="Terminated for Cause"/>
    <s v="IT/IS"/>
    <s v="Employee Referral"/>
    <x v="1"/>
    <n v="4.33"/>
    <n v="3"/>
  </r>
  <r>
    <s v="Kobby Asamoah"/>
    <n v="49773"/>
    <s v="Production Technician I"/>
    <s v="MA"/>
    <s v="Junior"/>
    <s v="F"/>
    <s v="Married"/>
    <s v="2011"/>
    <s v="2016"/>
    <s v="Terminated for Cause"/>
    <s v="Production       "/>
    <s v="Google Search"/>
    <x v="0"/>
    <n v="4.3"/>
    <n v="5"/>
  </r>
  <r>
    <s v="Akosua Badu"/>
    <n v="62068"/>
    <s v="Production Technician I"/>
    <s v="MA"/>
    <s v="Junior"/>
    <s v="F"/>
    <s v="Single"/>
    <s v="2015"/>
    <s v="NULL"/>
    <s v="Active"/>
    <s v="Production       "/>
    <s v="LinkedIn"/>
    <x v="1"/>
    <n v="3.21"/>
    <n v="3"/>
  </r>
  <r>
    <s v="Kwaku Nkrumah"/>
    <n v="66541"/>
    <s v="Production Technician II"/>
    <s v="MA"/>
    <s v="Senior"/>
    <s v="M "/>
    <s v="Single"/>
    <s v="2014"/>
    <s v="NULL"/>
    <s v="Active"/>
    <s v="Production       "/>
    <s v="Employee Referral"/>
    <x v="1"/>
    <n v="3.11"/>
    <n v="5"/>
  </r>
  <r>
    <s v="Aba Agyei"/>
    <n v="80512"/>
    <s v="Production Manager"/>
    <s v="MA"/>
    <s v="Senior"/>
    <s v="F"/>
    <s v="Married"/>
    <s v="2011"/>
    <s v="2012"/>
    <s v="Voluntarily Terminated"/>
    <s v="Production       "/>
    <s v="Diversity Job Fair"/>
    <x v="1"/>
    <n v="4.5"/>
    <n v="3"/>
  </r>
  <r>
    <s v="Kwame Bonsu"/>
    <n v="50274"/>
    <s v="Production Technician I"/>
    <s v="MA"/>
    <s v="Senior"/>
    <s v="F"/>
    <s v="Single"/>
    <s v="2012"/>
    <s v="2015"/>
    <s v="Voluntarily Terminated"/>
    <s v="Production       "/>
    <s v="CareerBuilder"/>
    <x v="2"/>
    <n v="2.5"/>
    <n v="3"/>
  </r>
  <r>
    <s v="Kojo Anane"/>
    <n v="84903"/>
    <s v="Senior BI Developer"/>
    <s v="MA"/>
    <s v="Senior"/>
    <s v="M "/>
    <s v="Single"/>
    <s v="2017"/>
    <s v="NULL"/>
    <s v="Active"/>
    <s v="IT/IS"/>
    <s v="Indeed"/>
    <x v="1"/>
    <n v="3.42"/>
    <n v="4"/>
  </r>
  <r>
    <s v="Efia Owusu"/>
    <n v="107226"/>
    <s v="Sr. Network Engineer"/>
    <s v="MA"/>
    <s v="Senior"/>
    <s v="F"/>
    <s v="Widowed"/>
    <s v="2015"/>
    <s v="NULL"/>
    <s v="Active"/>
    <s v="IT/IS"/>
    <s v="Employee Referral"/>
    <x v="1"/>
    <n v="4.2"/>
    <n v="4"/>
  </r>
  <r>
    <s v="Kwesi Arthur"/>
    <n v="58371"/>
    <s v="Production Technician I"/>
    <s v="MA"/>
    <s v="Junior"/>
    <s v="M "/>
    <s v="Single"/>
    <s v="2011"/>
    <s v="2014"/>
    <s v="Voluntarily Terminated"/>
    <s v="Production       "/>
    <s v="LinkedIn"/>
    <x v="1"/>
    <n v="5"/>
    <n v="5"/>
  </r>
  <r>
    <s v="Akua Anokye"/>
    <n v="55140"/>
    <s v="Production Technician I"/>
    <s v="MA"/>
    <s v="Senior"/>
    <s v="M "/>
    <s v="Married"/>
    <s v="2011"/>
    <s v="2015"/>
    <s v="Voluntarily Terminated"/>
    <s v="Production       "/>
    <s v="Website"/>
    <x v="1"/>
    <n v="5"/>
    <n v="3"/>
  </r>
  <r>
    <s v="Kwabena Asamoah"/>
    <n v="58062"/>
    <s v="Production Technician I"/>
    <s v="MA"/>
    <s v="Senior"/>
    <s v="F"/>
    <s v="Divorced"/>
    <s v="2011"/>
    <s v="2012"/>
    <s v="Voluntarily Terminated"/>
    <s v="Production       "/>
    <s v="Google Search"/>
    <x v="1"/>
    <n v="3.6"/>
    <n v="5"/>
  </r>
  <r>
    <s v="Ama Asante"/>
    <n v="59728"/>
    <s v="Production Technician I"/>
    <s v="MA"/>
    <s v="Senior"/>
    <s v="F"/>
    <s v="Single"/>
    <s v="2012"/>
    <s v="2015"/>
    <s v="Voluntarily Terminated"/>
    <s v="Production       "/>
    <s v="Diversity Job Fair"/>
    <x v="1"/>
    <n v="4.3"/>
    <n v="4"/>
  </r>
  <r>
    <s v="Kofi Mensah"/>
    <n v="70507"/>
    <s v="Production Technician II"/>
    <s v="MA"/>
    <s v="Senior"/>
    <s v="M "/>
    <s v="Single"/>
    <s v="2013"/>
    <s v="2016"/>
    <s v="Voluntarily Terminated"/>
    <s v="Production       "/>
    <s v="LinkedIn"/>
    <x v="0"/>
    <n v="5"/>
    <n v="3"/>
  </r>
  <r>
    <s v="Abena Yeboah"/>
    <n v="60446"/>
    <s v="Production Technician II"/>
    <s v="MA"/>
    <s v="Junior"/>
    <s v="F"/>
    <s v="Single"/>
    <s v="2014"/>
    <s v="NULL"/>
    <s v="Active"/>
    <s v="Production       "/>
    <s v="LinkedIn"/>
    <x v="1"/>
    <n v="3.4"/>
    <n v="4"/>
  </r>
  <r>
    <s v="Nana Asare"/>
    <n v="65893"/>
    <s v="Production Technician II"/>
    <s v="MA"/>
    <s v="Junior"/>
    <s v="M "/>
    <s v="Single"/>
    <s v="2014"/>
    <s v="NULL"/>
    <s v="Active"/>
    <s v="Production       "/>
    <s v="LinkedIn"/>
    <x v="1"/>
    <n v="4.07"/>
    <n v="4"/>
  </r>
  <r>
    <s v="Yaa Yeboah"/>
    <n v="48513"/>
    <s v="Production Technician I"/>
    <s v="MA"/>
    <s v="Senior"/>
    <s v="F"/>
    <s v="Single"/>
    <s v="2008"/>
    <s v="2015"/>
    <s v="Voluntarily Terminated"/>
    <s v="Production       "/>
    <s v="Google Search"/>
    <x v="3"/>
    <n v="3.2"/>
    <n v="2"/>
  </r>
  <r>
    <s v="Kojo Ofori"/>
    <n v="220450"/>
    <s v="CIO"/>
    <s v="MA"/>
    <s v="Senior"/>
    <s v="F"/>
    <s v="Single"/>
    <s v="2010"/>
    <s v="NULL"/>
    <s v="Active"/>
    <s v="IT/IS"/>
    <s v="Employee Referral"/>
    <x v="0"/>
    <n v="4.5999999999999996"/>
    <n v="5"/>
  </r>
  <r>
    <s v="Esi Amoako"/>
    <n v="89292"/>
    <s v="Data Analyst"/>
    <s v="MA"/>
    <s v="Senior"/>
    <s v="F"/>
    <s v="Single"/>
    <s v="2015"/>
    <s v="NULL"/>
    <s v="Active"/>
    <s v="IT/IS"/>
    <s v="Employee Referral"/>
    <x v="1"/>
    <n v="5"/>
    <n v="3"/>
  </r>
  <r>
    <s v="Kweku Annan"/>
    <n v="45046"/>
    <s v="Production Technician I"/>
    <s v="MA"/>
    <s v="Senior"/>
    <s v="F"/>
    <s v="Widowed"/>
    <s v="2014"/>
    <s v="NULL"/>
    <s v="Active"/>
    <s v="Production       "/>
    <s v="LinkedIn"/>
    <x v="1"/>
    <n v="4.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6:H32" firstHeaderRow="1" firstDataRow="1" firstDataCol="1"/>
  <pivotFields count="16">
    <pivotField dataField="1"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avgSubtotal="1">
      <items count="5">
        <item x="0"/>
        <item x="1"/>
        <item x="2"/>
        <item x="3"/>
        <item t="avg"/>
      </items>
    </pivotField>
    <pivotField showAll="0"/>
    <pivotField axis="axisRow" showAll="0">
      <items count="6">
        <item x="4"/>
        <item x="3"/>
        <item x="1"/>
        <item x="2"/>
        <item x="0"/>
        <item t="default"/>
      </items>
    </pivotField>
  </pivotFields>
  <rowFields count="1">
    <field x="15"/>
  </rowFields>
  <rowItems count="6">
    <i>
      <x/>
    </i>
    <i>
      <x v="1"/>
    </i>
    <i>
      <x v="2"/>
    </i>
    <i>
      <x v="3"/>
    </i>
    <i>
      <x v="4"/>
    </i>
    <i t="grand">
      <x/>
    </i>
  </rowItems>
  <colItems count="1">
    <i/>
  </colItems>
  <dataFields count="1">
    <dataField name="Count of EmployeeID" fld="0" subtotal="count" baseField="0" baseItem="386239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C3:D36" firstHeaderRow="1" firstDataRow="1" firstDataCol="1"/>
  <pivotFields count="16">
    <pivotField dataField="1" showAll="0" countASubtotal="1">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countA"/>
      </items>
    </pivotField>
    <pivotField showAll="0"/>
    <pivotField showAll="0"/>
    <pivotField axis="axisRow" showAll="0" countASubtotal="1">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countA"/>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EmployeeID" fld="0" subtotal="count" baseField="0" baseItem="3862392"/>
  </dataFields>
  <chartFormats count="5">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8:K22" firstHeaderRow="1" firstDataRow="1" firstDataCol="1"/>
  <pivotFields count="16">
    <pivotField dataField="1" showAll="0" countASubtotal="1">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countA"/>
      </items>
    </pivotField>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axis="axisRow" showAll="0" avgSubtotal="1">
      <items count="14">
        <item x="12"/>
        <item x="11"/>
        <item x="2"/>
        <item x="6"/>
        <item x="8"/>
        <item x="0"/>
        <item x="3"/>
        <item x="5"/>
        <item x="4"/>
        <item x="1"/>
        <item x="7"/>
        <item x="10"/>
        <item x="9"/>
        <item t="avg"/>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8"/>
  </rowFields>
  <rowItems count="14">
    <i>
      <x/>
    </i>
    <i>
      <x v="1"/>
    </i>
    <i>
      <x v="2"/>
    </i>
    <i>
      <x v="3"/>
    </i>
    <i>
      <x v="4"/>
    </i>
    <i>
      <x v="5"/>
    </i>
    <i>
      <x v="6"/>
    </i>
    <i>
      <x v="7"/>
    </i>
    <i>
      <x v="8"/>
    </i>
    <i>
      <x v="9"/>
    </i>
    <i>
      <x v="10"/>
    </i>
    <i>
      <x v="11"/>
    </i>
    <i>
      <x v="12"/>
    </i>
    <i t="grand">
      <x/>
    </i>
  </rowItems>
  <colItems count="1">
    <i/>
  </colItems>
  <dataFields count="1">
    <dataField name="Count of EmployeeID" fld="0" subtotal="count" baseField="8"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6"/>
          </reference>
        </references>
      </pivotArea>
    </chartFormat>
    <chartFormat chart="0" format="6">
      <pivotArea type="data" outline="0" fieldPosition="0">
        <references count="2">
          <reference field="4294967294" count="1" selected="0">
            <x v="0"/>
          </reference>
          <reference field="8" count="1" selected="0">
            <x v="10"/>
          </reference>
        </references>
      </pivotArea>
    </chartFormat>
    <chartFormat chart="0" format="7">
      <pivotArea type="data" outline="0" fieldPosition="0">
        <references count="2">
          <reference field="4294967294" count="1" selected="0">
            <x v="0"/>
          </reference>
          <reference field="8" count="1" selected="0">
            <x v="11"/>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8" count="1" selected="0">
            <x v="0"/>
          </reference>
        </references>
      </pivotArea>
    </chartFormat>
    <chartFormat chart="1" format="10">
      <pivotArea type="data" outline="0" fieldPosition="0">
        <references count="2">
          <reference field="4294967294" count="1" selected="0">
            <x v="0"/>
          </reference>
          <reference field="8" count="1" selected="0">
            <x v="1"/>
          </reference>
        </references>
      </pivotArea>
    </chartFormat>
    <chartFormat chart="1" format="11">
      <pivotArea type="data" outline="0" fieldPosition="0">
        <references count="2">
          <reference field="4294967294" count="1" selected="0">
            <x v="0"/>
          </reference>
          <reference field="8" count="1" selected="0">
            <x v="2"/>
          </reference>
        </references>
      </pivotArea>
    </chartFormat>
    <chartFormat chart="1" format="12">
      <pivotArea type="data" outline="0" fieldPosition="0">
        <references count="2">
          <reference field="4294967294" count="1" selected="0">
            <x v="0"/>
          </reference>
          <reference field="8" count="1" selected="0">
            <x v="3"/>
          </reference>
        </references>
      </pivotArea>
    </chartFormat>
    <chartFormat chart="1" format="13">
      <pivotArea type="data" outline="0" fieldPosition="0">
        <references count="2">
          <reference field="4294967294" count="1" selected="0">
            <x v="0"/>
          </reference>
          <reference field="8" count="1" selected="0">
            <x v="6"/>
          </reference>
        </references>
      </pivotArea>
    </chartFormat>
    <chartFormat chart="1" format="14">
      <pivotArea type="data" outline="0" fieldPosition="0">
        <references count="2">
          <reference field="4294967294" count="1" selected="0">
            <x v="0"/>
          </reference>
          <reference field="8" count="1" selected="0">
            <x v="10"/>
          </reference>
        </references>
      </pivotArea>
    </chartFormat>
    <chartFormat chart="1" format="15">
      <pivotArea type="data" outline="0" fieldPosition="0">
        <references count="2">
          <reference field="4294967294" count="1" selected="0">
            <x v="0"/>
          </reference>
          <reference field="8" count="1" selected="0">
            <x v="11"/>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0"/>
          </reference>
        </references>
      </pivotArea>
    </chartFormat>
    <chartFormat chart="2" format="18">
      <pivotArea type="data" outline="0" fieldPosition="0">
        <references count="2">
          <reference field="4294967294" count="1" selected="0">
            <x v="0"/>
          </reference>
          <reference field="8" count="1" selected="0">
            <x v="1"/>
          </reference>
        </references>
      </pivotArea>
    </chartFormat>
    <chartFormat chart="2" format="19">
      <pivotArea type="data" outline="0" fieldPosition="0">
        <references count="2">
          <reference field="4294967294" count="1" selected="0">
            <x v="0"/>
          </reference>
          <reference field="8" count="1" selected="0">
            <x v="2"/>
          </reference>
        </references>
      </pivotArea>
    </chartFormat>
    <chartFormat chart="2" format="20">
      <pivotArea type="data" outline="0" fieldPosition="0">
        <references count="2">
          <reference field="4294967294" count="1" selected="0">
            <x v="0"/>
          </reference>
          <reference field="8" count="1" selected="0">
            <x v="3"/>
          </reference>
        </references>
      </pivotArea>
    </chartFormat>
    <chartFormat chart="2" format="21">
      <pivotArea type="data" outline="0" fieldPosition="0">
        <references count="2">
          <reference field="4294967294" count="1" selected="0">
            <x v="0"/>
          </reference>
          <reference field="8" count="1" selected="0">
            <x v="6"/>
          </reference>
        </references>
      </pivotArea>
    </chartFormat>
    <chartFormat chart="2" format="22">
      <pivotArea type="data" outline="0" fieldPosition="0">
        <references count="2">
          <reference field="4294967294" count="1" selected="0">
            <x v="0"/>
          </reference>
          <reference field="8" count="1" selected="0">
            <x v="10"/>
          </reference>
        </references>
      </pivotArea>
    </chartFormat>
    <chartFormat chart="2" format="23">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35:L36" firstHeaderRow="0" firstDataRow="1" firstDataCol="0"/>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dataField="1" showAll="0"/>
    <pivotField dataField="1" showAll="0"/>
  </pivotFields>
  <rowItems count="1">
    <i/>
  </rowItems>
  <colFields count="1">
    <field x="-2"/>
  </colFields>
  <colItems count="3">
    <i>
      <x/>
    </i>
    <i i="1">
      <x v="1"/>
    </i>
    <i i="2">
      <x v="2"/>
    </i>
  </colItems>
  <dataFields count="3">
    <dataField name="Count of EmployeeID" fld="0" subtotal="count" baseField="0" baseItem="2093112"/>
    <dataField name="Average of EngagementSurvey" fld="14" subtotal="average" baseField="0" baseItem="1"/>
    <dataField name="Average of EmployeeSatisfaction" fld="15"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J3:K4" firstHeaderRow="0" firstDataRow="1" firstDataCol="0"/>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dataField="1" showAll="0" sumSubtotal="1">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sum"/>
      </items>
    </pivotField>
    <pivotField showAll="0"/>
  </pivotFields>
  <rowItems count="1">
    <i/>
  </rowItems>
  <colFields count="1">
    <field x="-2"/>
  </colFields>
  <colItems count="2">
    <i>
      <x/>
    </i>
    <i i="1">
      <x v="1"/>
    </i>
  </colItems>
  <dataFields count="2">
    <dataField name="Count of EmployeeID" fld="0" subtotal="count" baseField="0" baseItem="3862392"/>
    <dataField name="Average of EngagementSurvey" fld="14" subtotal="average" baseField="0" baseItem="1"/>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J52:K57"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axis="axisRow" showAll="0">
      <items count="5">
        <item x="0"/>
        <item x="1"/>
        <item x="2"/>
        <item x="3"/>
        <item t="default"/>
      </items>
    </pivotField>
    <pivotField showAll="0"/>
    <pivotField showAll="0"/>
  </pivotFields>
  <rowFields count="1">
    <field x="13"/>
  </rowFields>
  <rowItems count="5">
    <i>
      <x/>
    </i>
    <i>
      <x v="1"/>
    </i>
    <i>
      <x v="2"/>
    </i>
    <i>
      <x v="3"/>
    </i>
    <i t="grand">
      <x/>
    </i>
  </rowItems>
  <colItems count="1">
    <i/>
  </colItems>
  <dataFields count="1">
    <dataField name="Count of EmployeeID" fld="0" subtotal="count" baseField="0" baseItem="2093112"/>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3" count="1" selected="0">
            <x v="0"/>
          </reference>
        </references>
      </pivotArea>
    </chartFormat>
    <chartFormat chart="1" format="6">
      <pivotArea type="data" outline="0" fieldPosition="0">
        <references count="2">
          <reference field="4294967294" count="1" selected="0">
            <x v="0"/>
          </reference>
          <reference field="13" count="1" selected="0">
            <x v="2"/>
          </reference>
        </references>
      </pivotArea>
    </chartFormat>
    <chartFormat chart="1" format="7">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3" count="1" selected="0">
            <x v="0"/>
          </reference>
        </references>
      </pivotArea>
    </chartFormat>
    <chartFormat chart="2" format="10">
      <pivotArea type="data" outline="0" fieldPosition="0">
        <references count="2">
          <reference field="4294967294" count="1" selected="0">
            <x v="0"/>
          </reference>
          <reference field="13" count="1" selected="0">
            <x v="2"/>
          </reference>
        </references>
      </pivotArea>
    </chartFormat>
    <chartFormat chart="2" format="1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J39:K49"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axis="axisRow"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12"/>
  </rowFields>
  <rowItems count="10">
    <i>
      <x/>
    </i>
    <i>
      <x v="1"/>
    </i>
    <i>
      <x v="2"/>
    </i>
    <i>
      <x v="3"/>
    </i>
    <i>
      <x v="4"/>
    </i>
    <i>
      <x v="5"/>
    </i>
    <i>
      <x v="6"/>
    </i>
    <i>
      <x v="7"/>
    </i>
    <i>
      <x v="8"/>
    </i>
    <i t="grand">
      <x/>
    </i>
  </rowItems>
  <colItems count="1">
    <i/>
  </colItems>
  <dataFields count="1">
    <dataField name="Count of EmployeeID" fld="0" subtotal="count" baseField="0" baseItem="2093112"/>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6:N11"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s>
  <rowFields count="1">
    <field x="12"/>
  </rowFields>
  <rowItems count="5">
    <i>
      <x/>
    </i>
    <i>
      <x v="1"/>
    </i>
    <i>
      <x v="2"/>
    </i>
    <i>
      <x v="3"/>
    </i>
    <i t="grand">
      <x/>
    </i>
  </rowItems>
  <colItems count="1">
    <i/>
  </colItems>
  <dataFields count="1">
    <dataField name="Count of Employee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H10"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axis="axisRow"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11"/>
  </rowFields>
  <rowItems count="7">
    <i>
      <x/>
    </i>
    <i>
      <x v="1"/>
    </i>
    <i>
      <x v="2"/>
    </i>
    <i>
      <x v="3"/>
    </i>
    <i>
      <x v="4"/>
    </i>
    <i>
      <x v="5"/>
    </i>
    <i t="grand">
      <x/>
    </i>
  </rowItems>
  <colItems count="1">
    <i/>
  </colItems>
  <dataFields count="1">
    <dataField name="Count of EmployeeID" fld="0" subtotal="count" baseField="0" baseItem="386239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14:H17"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axis="axisRow"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5"/>
  </rowFields>
  <rowItems count="3">
    <i>
      <x/>
    </i>
    <i>
      <x v="1"/>
    </i>
    <i t="grand">
      <x/>
    </i>
  </rowItems>
  <colItems count="1">
    <i/>
  </colItems>
  <dataFields count="1">
    <dataField name="Count of EmployeeID" fld="0" subtotal="count" baseField="0" baseItem="386239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26:K30"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axis="axisRow"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10"/>
  </rowFields>
  <rowItems count="4">
    <i>
      <x/>
    </i>
    <i>
      <x v="1"/>
    </i>
    <i>
      <x v="2"/>
    </i>
    <i t="grand">
      <x/>
    </i>
  </rowItems>
  <colItems count="1">
    <i/>
  </colItems>
  <dataFields count="1">
    <dataField name="Count of EmployeeID" fld="0" subtotal="count" baseField="0" baseItem="2093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C39:D68"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axis="axisRow"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EmployeeID" fld="0" subtotal="count" baseField="0" baseItem="36010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C75:D82" firstHeaderRow="1" firstDataRow="1" firstDataCol="1"/>
  <pivotFields count="16">
    <pivotField showAll="0"/>
    <pivotField showAll="0"/>
    <pivotField dataField="1"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axis="axisRow"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11"/>
  </rowFields>
  <rowItems count="7">
    <i>
      <x/>
    </i>
    <i>
      <x v="1"/>
    </i>
    <i>
      <x v="2"/>
    </i>
    <i>
      <x v="3"/>
    </i>
    <i>
      <x v="4"/>
    </i>
    <i>
      <x v="5"/>
    </i>
    <i t="grand">
      <x/>
    </i>
  </rowItems>
  <colItems count="1">
    <i/>
  </colItems>
  <dataFields count="1">
    <dataField name="Sum of Salary" fld="2" baseField="0" baseItem="37967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0:H23"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axis="axisRow"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s>
  <rowFields count="1">
    <field x="6"/>
  </rowFields>
  <rowItems count="3">
    <i>
      <x/>
    </i>
    <i>
      <x v="1"/>
    </i>
    <i t="grand">
      <x/>
    </i>
  </rowItems>
  <colItems count="1">
    <i/>
  </colItems>
  <dataFields count="1">
    <dataField name="Count of EmployeeID" fld="0"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14:N19" firstHeaderRow="1" firstDataRow="1" firstDataCol="1"/>
  <pivotFields count="16">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items count="3">
        <item x="1"/>
        <item x="0"/>
        <item t="default"/>
      </items>
    </pivotField>
    <pivotField showAll="0">
      <items count="3">
        <item x="1"/>
        <item x="0"/>
        <item t="default"/>
      </items>
    </pivotField>
    <pivotField showAll="0"/>
    <pivotField showAll="0">
      <items count="14">
        <item x="12"/>
        <item x="11"/>
        <item x="2"/>
        <item x="6"/>
        <item x="8"/>
        <item x="0"/>
        <item x="3"/>
        <item x="5"/>
        <item x="4"/>
        <item x="1"/>
        <item x="7"/>
        <item x="10"/>
        <item x="9"/>
        <item t="default"/>
      </items>
    </pivotField>
    <pivotField showAll="0"/>
    <pivotField showAll="0">
      <items count="4">
        <item x="0"/>
        <item x="2"/>
        <item x="1"/>
        <item t="default"/>
      </items>
    </pivotField>
    <pivotField showAll="0">
      <items count="7">
        <item x="3"/>
        <item x="2"/>
        <item x="5"/>
        <item x="1"/>
        <item x="0"/>
        <item x="4"/>
        <item t="default"/>
      </items>
    </pivotField>
    <pivotField showAll="0">
      <items count="10">
        <item x="6"/>
        <item x="4"/>
        <item x="3"/>
        <item x="2"/>
        <item x="1"/>
        <item x="0"/>
        <item x="5"/>
        <item x="8"/>
        <item x="7"/>
        <item t="default"/>
      </items>
    </pivotField>
    <pivotField axis="axisRow" showAll="0">
      <items count="5">
        <item x="0"/>
        <item x="1"/>
        <item x="2"/>
        <item x="3"/>
        <item t="default"/>
      </items>
    </pivotField>
    <pivotField showAll="0"/>
    <pivotField showAll="0"/>
  </pivotFields>
  <rowFields count="1">
    <field x="13"/>
  </rowFields>
  <rowItems count="5">
    <i>
      <x/>
    </i>
    <i>
      <x v="1"/>
    </i>
    <i>
      <x v="2"/>
    </i>
    <i>
      <x v="3"/>
    </i>
    <i t="grand">
      <x/>
    </i>
  </rowItems>
  <colItems count="1">
    <i/>
  </colItems>
  <dataFields count="1">
    <dataField name="Count of EmployeeID" fld="0" subtotal="count" baseField="0" baseItem="366650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ition" sourceName="Position">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32">
        <i x="10" s="1"/>
        <i x="22" s="1"/>
        <i x="11" s="1"/>
        <i x="17" s="1"/>
        <i x="13" s="1"/>
        <i x="31" s="1"/>
        <i x="5" s="1"/>
        <i x="30" s="1"/>
        <i x="28" s="1"/>
        <i x="6" s="1"/>
        <i x="14" s="1"/>
        <i x="21" s="1"/>
        <i x="7" s="1"/>
        <i x="20" s="1"/>
        <i x="29" s="1"/>
        <i x="26" s="1"/>
        <i x="18" s="1"/>
        <i x="4" s="1"/>
        <i x="19" s="1"/>
        <i x="23" s="1"/>
        <i x="27" s="1"/>
        <i x="9" s="1"/>
        <i x="0" s="1"/>
        <i x="2" s="1"/>
        <i x="16" s="1"/>
        <i x="24" s="1"/>
        <i x="25" s="1"/>
        <i x="3" s="1"/>
        <i x="12" s="1"/>
        <i x="8" s="1"/>
        <i x="1"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28">
        <i x="5" s="1"/>
        <i x="26" s="1"/>
        <i x="7" s="1"/>
        <i x="14" s="1"/>
        <i x="2" s="1"/>
        <i x="18" s="1"/>
        <i x="17" s="1"/>
        <i x="21" s="1"/>
        <i x="9" s="1"/>
        <i x="20" s="1"/>
        <i x="0" s="1"/>
        <i x="27" s="1"/>
        <i x="23" s="1"/>
        <i x="19" s="1"/>
        <i x="25" s="1"/>
        <i x="11" s="1"/>
        <i x="22" s="1"/>
        <i x="15" s="1"/>
        <i x="8" s="1"/>
        <i x="24" s="1"/>
        <i x="13" s="1"/>
        <i x="12" s="1"/>
        <i x="10" s="1"/>
        <i x="1" s="1"/>
        <i x="16" s="1"/>
        <i x="3"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Group" sourceName="AgeGroup">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iringYear" sourceName="HiringYear">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13">
        <i x="12" s="1"/>
        <i x="11" s="1"/>
        <i x="2" s="1"/>
        <i x="6" s="1"/>
        <i x="8" s="1"/>
        <i x="0" s="1"/>
        <i x="3" s="1"/>
        <i x="5" s="1"/>
        <i x="4" s="1"/>
        <i x="1" s="1"/>
        <i x="7" s="1"/>
        <i x="10"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mploymentStatus" sourceName="EmploymentStatus">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6">
        <i x="3" s="1"/>
        <i x="2" s="1"/>
        <i x="5" s="1"/>
        <i x="1" s="1"/>
        <i x="0"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cruitmentSource" sourceName="RecruitmentSourc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9">
        <i x="6" s="1"/>
        <i x="4" s="1"/>
        <i x="3" s="1"/>
        <i x="2" s="1"/>
        <i x="1" s="1"/>
        <i x="0" s="1"/>
        <i x="5" s="1"/>
        <i x="8"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erformanceScore" sourceName="PerformanceScor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 tabId="2" name="PivotTable16"/>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ition" cache="Slicer_Position" caption="Position" rowHeight="241300"/>
  <slicer name="State" cache="Slicer_State" caption="State" startItem="13" rowHeight="241300"/>
  <slicer name="AgeGroup" cache="Slicer_AgeGroup" caption="AgeGroup" rowHeight="241300"/>
  <slicer name="Gender" cache="Slicer_Gender" caption="Gender" rowHeight="241300"/>
  <slicer name="HiringYear" cache="Slicer_HiringYear" caption="HiringYear" rowHeight="241300"/>
  <slicer name="EmploymentStatus" cache="Slicer_EmploymentStatus" caption="EmploymentStatus" rowHeight="241300"/>
  <slicer name="Department" cache="Slicer_Department" caption="Department" rowHeight="241300"/>
  <slicer name="RecruitmentSource" cache="Slicer_RecruitmentSource" caption="RecruitmentSource" rowHeight="241300"/>
  <slicer name="PerformanceScore" cache="Slicer_PerformanceScore" caption="Performance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3" sqref="N13"/>
    </sheetView>
  </sheetViews>
  <sheetFormatPr defaultRowHeight="15" x14ac:dyDescent="0.25"/>
  <cols>
    <col min="1" max="16384" width="9.14062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workbookViewId="0"/>
  </sheetViews>
  <sheetFormatPr defaultRowHeight="15" x14ac:dyDescent="0.25"/>
  <cols>
    <col min="2" max="2" width="9.140625" style="2"/>
    <col min="3" max="3" width="20.42578125" bestFit="1" customWidth="1"/>
    <col min="5" max="5" width="22" bestFit="1" customWidth="1"/>
  </cols>
  <sheetData>
    <row r="2" spans="3:5" s="2" customFormat="1" ht="15.75" thickBot="1" x14ac:dyDescent="0.3"/>
    <row r="3" spans="3:5" ht="15.75" thickBot="1" x14ac:dyDescent="0.3">
      <c r="C3" s="2" t="s">
        <v>0</v>
      </c>
      <c r="E3" s="4">
        <v>8</v>
      </c>
    </row>
    <row r="4" spans="3:5" s="2" customFormat="1" x14ac:dyDescent="0.25">
      <c r="E4" s="5"/>
    </row>
    <row r="5" spans="3:5" x14ac:dyDescent="0.25">
      <c r="C5" s="2" t="s">
        <v>1</v>
      </c>
      <c r="E5" s="5" t="str">
        <f>VLOOKUP(E3,data!A1:P312,2,0)</f>
        <v>Ashley Wilson</v>
      </c>
    </row>
    <row r="6" spans="3:5" x14ac:dyDescent="0.25">
      <c r="C6" s="2" t="s">
        <v>2</v>
      </c>
      <c r="E6" s="5">
        <f>VLOOKUP(E3,data!A1:P312,3,0)</f>
        <v>59365</v>
      </c>
    </row>
    <row r="7" spans="3:5" x14ac:dyDescent="0.25">
      <c r="C7" s="2" t="s">
        <v>3</v>
      </c>
      <c r="E7" s="5" t="str">
        <f>VLOOKUP(E3,data!A1:P312,4,0)</f>
        <v>Production Technician I</v>
      </c>
    </row>
    <row r="8" spans="3:5" x14ac:dyDescent="0.25">
      <c r="C8" s="2" t="s">
        <v>4</v>
      </c>
      <c r="E8" s="5" t="str">
        <f>VLOOKUP(E3,data!A1:P312,5,0)</f>
        <v>MA</v>
      </c>
    </row>
    <row r="9" spans="3:5" x14ac:dyDescent="0.25">
      <c r="C9" s="2" t="s">
        <v>428</v>
      </c>
      <c r="E9" s="5" t="str">
        <f>VLOOKUP(E3,data!A1:P312,6,0)</f>
        <v>Senior</v>
      </c>
    </row>
    <row r="10" spans="3:5" x14ac:dyDescent="0.25">
      <c r="C10" s="2" t="s">
        <v>5</v>
      </c>
      <c r="E10" s="5" t="str">
        <f>VLOOKUP(E3,data!A1:P312,7,0)</f>
        <v xml:space="preserve">M </v>
      </c>
    </row>
    <row r="11" spans="3:5" x14ac:dyDescent="0.25">
      <c r="C11" s="2" t="s">
        <v>6</v>
      </c>
      <c r="E11" s="5" t="str">
        <f>VLOOKUP(E3,data!A1:P312,8,0)</f>
        <v>Widowed</v>
      </c>
    </row>
    <row r="12" spans="3:5" x14ac:dyDescent="0.25">
      <c r="C12" s="1" t="s">
        <v>413</v>
      </c>
      <c r="E12" s="5" t="str">
        <f>VLOOKUP(E3,data!A1:P312,9,0)</f>
        <v>2013</v>
      </c>
    </row>
    <row r="13" spans="3:5" x14ac:dyDescent="0.25">
      <c r="C13" s="2" t="s">
        <v>427</v>
      </c>
      <c r="E13" s="5" t="str">
        <f>VLOOKUP(E3,data!A1:P312,10,0)</f>
        <v>NULL</v>
      </c>
    </row>
    <row r="14" spans="3:5" x14ac:dyDescent="0.25">
      <c r="C14" s="2" t="s">
        <v>7</v>
      </c>
      <c r="E14" s="5" t="str">
        <f>VLOOKUP(E3,data!A1:P312,11,0)</f>
        <v>Active</v>
      </c>
    </row>
    <row r="15" spans="3:5" x14ac:dyDescent="0.25">
      <c r="C15" s="2" t="s">
        <v>8</v>
      </c>
      <c r="E15" s="5" t="str">
        <f>VLOOKUP(E3,data!A1:P312,12,0)</f>
        <v xml:space="preserve">Production       </v>
      </c>
    </row>
    <row r="16" spans="3:5" x14ac:dyDescent="0.25">
      <c r="C16" s="2" t="s">
        <v>9</v>
      </c>
      <c r="E16" s="5" t="str">
        <f>VLOOKUP(E3,data!A1:P312,13,0)</f>
        <v>Employee Referral</v>
      </c>
    </row>
    <row r="17" spans="3:5" x14ac:dyDescent="0.25">
      <c r="C17" s="2" t="s">
        <v>10</v>
      </c>
      <c r="E17" s="5" t="str">
        <f>VLOOKUP(E3,data!A1:P312,14,0)</f>
        <v>Fully Meets</v>
      </c>
    </row>
    <row r="18" spans="3:5" x14ac:dyDescent="0.25">
      <c r="C18" s="2" t="s">
        <v>11</v>
      </c>
      <c r="E18" s="5">
        <f>VLOOKUP(E3,data!A1:P312,15,0)</f>
        <v>5</v>
      </c>
    </row>
    <row r="19" spans="3:5" x14ac:dyDescent="0.25">
      <c r="C19" s="2" t="s">
        <v>12</v>
      </c>
      <c r="E19" s="5">
        <f>VLOOKUP(E3,data!A1:P312,16,0)</f>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2"/>
  <sheetViews>
    <sheetView topLeftCell="E288" workbookViewId="0">
      <selection activeCell="A2" sqref="A2"/>
    </sheetView>
  </sheetViews>
  <sheetFormatPr defaultRowHeight="15" x14ac:dyDescent="0.25"/>
  <cols>
    <col min="1" max="1" width="11.7109375" bestFit="1" customWidth="1"/>
    <col min="2" max="2" width="20" bestFit="1" customWidth="1"/>
    <col min="3" max="3" width="7" bestFit="1" customWidth="1"/>
    <col min="4" max="4" width="28.7109375" bestFit="1" customWidth="1"/>
    <col min="5" max="5" width="5.5703125" bestFit="1" customWidth="1"/>
    <col min="6" max="6" width="11.5703125" style="2" customWidth="1"/>
    <col min="7" max="7" width="7.5703125" bestFit="1" customWidth="1"/>
    <col min="8" max="8" width="12.7109375" bestFit="1" customWidth="1"/>
    <col min="9" max="9" width="10.7109375" style="1" customWidth="1"/>
    <col min="10" max="10" width="16.140625" style="2" customWidth="1"/>
    <col min="11" max="11" width="22" bestFit="1" customWidth="1"/>
    <col min="12" max="12" width="15.5703125" bestFit="1" customWidth="1"/>
    <col min="13" max="13" width="23" bestFit="1" customWidth="1"/>
    <col min="14" max="14" width="19.5703125" bestFit="1" customWidth="1"/>
    <col min="15" max="15" width="18.28515625" bestFit="1" customWidth="1"/>
    <col min="16" max="16" width="20.42578125" bestFit="1" customWidth="1"/>
  </cols>
  <sheetData>
    <row r="1" spans="1:16" x14ac:dyDescent="0.25">
      <c r="A1" s="2" t="s">
        <v>0</v>
      </c>
      <c r="B1" s="2" t="s">
        <v>1</v>
      </c>
      <c r="C1" s="2" t="s">
        <v>2</v>
      </c>
      <c r="D1" s="2" t="s">
        <v>3</v>
      </c>
      <c r="E1" s="2" t="s">
        <v>4</v>
      </c>
      <c r="F1" s="2" t="s">
        <v>428</v>
      </c>
      <c r="G1" s="2" t="s">
        <v>5</v>
      </c>
      <c r="H1" s="2" t="s">
        <v>6</v>
      </c>
      <c r="I1" s="1" t="s">
        <v>413</v>
      </c>
      <c r="J1" s="2" t="s">
        <v>427</v>
      </c>
      <c r="K1" s="2" t="s">
        <v>7</v>
      </c>
      <c r="L1" s="2" t="s">
        <v>8</v>
      </c>
      <c r="M1" s="2" t="s">
        <v>9</v>
      </c>
      <c r="N1" s="2" t="s">
        <v>10</v>
      </c>
      <c r="O1" s="2" t="s">
        <v>11</v>
      </c>
      <c r="P1" s="2" t="s">
        <v>12</v>
      </c>
    </row>
    <row r="2" spans="1:16" x14ac:dyDescent="0.25">
      <c r="A2" s="2">
        <v>1</v>
      </c>
      <c r="B2" s="2" t="s">
        <v>13</v>
      </c>
      <c r="C2" s="2">
        <v>62506</v>
      </c>
      <c r="D2" s="2" t="s">
        <v>14</v>
      </c>
      <c r="E2" s="2" t="s">
        <v>15</v>
      </c>
      <c r="F2" s="3" t="s">
        <v>429</v>
      </c>
      <c r="G2" s="2" t="s">
        <v>16</v>
      </c>
      <c r="H2" s="2" t="s">
        <v>17</v>
      </c>
      <c r="I2" s="1" t="s">
        <v>414</v>
      </c>
      <c r="J2" s="2" t="s">
        <v>18</v>
      </c>
      <c r="K2" s="2" t="s">
        <v>19</v>
      </c>
      <c r="L2" s="2" t="s">
        <v>20</v>
      </c>
      <c r="M2" s="2" t="s">
        <v>21</v>
      </c>
      <c r="N2" s="2" t="s">
        <v>22</v>
      </c>
      <c r="O2" s="2">
        <v>4.5999999999999996</v>
      </c>
      <c r="P2" s="2">
        <v>5</v>
      </c>
    </row>
    <row r="3" spans="1:16" x14ac:dyDescent="0.25">
      <c r="A3" s="2">
        <v>2</v>
      </c>
      <c r="B3" s="2" t="s">
        <v>23</v>
      </c>
      <c r="C3" s="2">
        <v>104437</v>
      </c>
      <c r="D3" s="2" t="s">
        <v>24</v>
      </c>
      <c r="E3" s="2" t="s">
        <v>15</v>
      </c>
      <c r="F3" s="3" t="s">
        <v>429</v>
      </c>
      <c r="G3" s="2" t="s">
        <v>16</v>
      </c>
      <c r="H3" s="2" t="s">
        <v>25</v>
      </c>
      <c r="I3" s="1" t="s">
        <v>415</v>
      </c>
      <c r="J3" s="2" t="s">
        <v>421</v>
      </c>
      <c r="K3" s="2" t="s">
        <v>26</v>
      </c>
      <c r="L3" s="2" t="s">
        <v>27</v>
      </c>
      <c r="M3" s="2" t="s">
        <v>28</v>
      </c>
      <c r="N3" s="2" t="s">
        <v>29</v>
      </c>
      <c r="O3" s="2">
        <v>4.96</v>
      </c>
      <c r="P3" s="2">
        <v>3</v>
      </c>
    </row>
    <row r="4" spans="1:16" x14ac:dyDescent="0.25">
      <c r="A4" s="2">
        <v>3</v>
      </c>
      <c r="B4" s="2" t="s">
        <v>30</v>
      </c>
      <c r="C4" s="2">
        <v>64955</v>
      </c>
      <c r="D4" s="2" t="s">
        <v>31</v>
      </c>
      <c r="E4" s="2" t="s">
        <v>15</v>
      </c>
      <c r="F4" s="3" t="s">
        <v>430</v>
      </c>
      <c r="G4" s="2" t="s">
        <v>32</v>
      </c>
      <c r="H4" s="2" t="s">
        <v>25</v>
      </c>
      <c r="I4" s="1" t="s">
        <v>414</v>
      </c>
      <c r="J4" s="2" t="s">
        <v>417</v>
      </c>
      <c r="K4" s="2" t="s">
        <v>26</v>
      </c>
      <c r="L4" s="2" t="s">
        <v>20</v>
      </c>
      <c r="M4" s="2" t="s">
        <v>21</v>
      </c>
      <c r="N4" s="2" t="s">
        <v>29</v>
      </c>
      <c r="O4" s="2">
        <v>3.02</v>
      </c>
      <c r="P4" s="2">
        <v>3</v>
      </c>
    </row>
    <row r="5" spans="1:16" x14ac:dyDescent="0.25">
      <c r="A5" s="2">
        <v>4</v>
      </c>
      <c r="B5" s="2" t="s">
        <v>33</v>
      </c>
      <c r="C5" s="2">
        <v>64991</v>
      </c>
      <c r="D5" s="2" t="s">
        <v>14</v>
      </c>
      <c r="E5" s="2" t="s">
        <v>15</v>
      </c>
      <c r="F5" s="3" t="s">
        <v>430</v>
      </c>
      <c r="G5" s="2" t="s">
        <v>32</v>
      </c>
      <c r="H5" s="2" t="s">
        <v>25</v>
      </c>
      <c r="I5" s="1" t="s">
        <v>416</v>
      </c>
      <c r="J5" s="2" t="s">
        <v>18</v>
      </c>
      <c r="K5" s="2" t="s">
        <v>19</v>
      </c>
      <c r="L5" s="2" t="s">
        <v>20</v>
      </c>
      <c r="M5" s="2" t="s">
        <v>28</v>
      </c>
      <c r="N5" s="2" t="s">
        <v>29</v>
      </c>
      <c r="O5" s="2">
        <v>4.84</v>
      </c>
      <c r="P5" s="2">
        <v>5</v>
      </c>
    </row>
    <row r="6" spans="1:16" x14ac:dyDescent="0.25">
      <c r="A6" s="2">
        <v>5</v>
      </c>
      <c r="B6" s="2" t="s">
        <v>34</v>
      </c>
      <c r="C6" s="2">
        <v>50825</v>
      </c>
      <c r="D6" s="2" t="s">
        <v>14</v>
      </c>
      <c r="E6" s="2" t="s">
        <v>15</v>
      </c>
      <c r="F6" s="3" t="s">
        <v>430</v>
      </c>
      <c r="G6" s="2" t="s">
        <v>32</v>
      </c>
      <c r="H6" s="2" t="s">
        <v>35</v>
      </c>
      <c r="I6" s="1" t="s">
        <v>414</v>
      </c>
      <c r="J6" s="2" t="s">
        <v>421</v>
      </c>
      <c r="K6" s="2" t="s">
        <v>26</v>
      </c>
      <c r="L6" s="2" t="s">
        <v>20</v>
      </c>
      <c r="M6" s="2" t="s">
        <v>36</v>
      </c>
      <c r="N6" s="2" t="s">
        <v>29</v>
      </c>
      <c r="O6" s="2">
        <v>5</v>
      </c>
      <c r="P6" s="2">
        <v>4</v>
      </c>
    </row>
    <row r="7" spans="1:16" x14ac:dyDescent="0.25">
      <c r="A7" s="2">
        <v>6</v>
      </c>
      <c r="B7" s="2" t="s">
        <v>37</v>
      </c>
      <c r="C7" s="2">
        <v>57568</v>
      </c>
      <c r="D7" s="2" t="s">
        <v>14</v>
      </c>
      <c r="E7" s="2" t="s">
        <v>15</v>
      </c>
      <c r="F7" s="3" t="s">
        <v>429</v>
      </c>
      <c r="G7" s="2" t="s">
        <v>32</v>
      </c>
      <c r="H7" s="2" t="s">
        <v>17</v>
      </c>
      <c r="I7" s="1" t="s">
        <v>417</v>
      </c>
      <c r="J7" s="2" t="s">
        <v>18</v>
      </c>
      <c r="K7" s="2" t="s">
        <v>19</v>
      </c>
      <c r="L7" s="2" t="s">
        <v>20</v>
      </c>
      <c r="M7" s="2" t="s">
        <v>21</v>
      </c>
      <c r="N7" s="2" t="s">
        <v>22</v>
      </c>
      <c r="O7" s="2">
        <v>5</v>
      </c>
      <c r="P7" s="2">
        <v>5</v>
      </c>
    </row>
    <row r="8" spans="1:16" x14ac:dyDescent="0.25">
      <c r="A8" s="2">
        <v>7</v>
      </c>
      <c r="B8" s="2" t="s">
        <v>38</v>
      </c>
      <c r="C8" s="2">
        <v>95660</v>
      </c>
      <c r="D8" s="2" t="s">
        <v>39</v>
      </c>
      <c r="E8" s="2" t="s">
        <v>15</v>
      </c>
      <c r="F8" s="3" t="s">
        <v>429</v>
      </c>
      <c r="G8" s="2" t="s">
        <v>32</v>
      </c>
      <c r="H8" s="2" t="s">
        <v>17</v>
      </c>
      <c r="I8" s="1" t="s">
        <v>418</v>
      </c>
      <c r="J8" s="2" t="s">
        <v>18</v>
      </c>
      <c r="K8" s="2" t="s">
        <v>19</v>
      </c>
      <c r="L8" s="2" t="s">
        <v>40</v>
      </c>
      <c r="M8" s="2" t="s">
        <v>21</v>
      </c>
      <c r="N8" s="2" t="s">
        <v>29</v>
      </c>
      <c r="O8" s="2">
        <v>3.04</v>
      </c>
      <c r="P8" s="2">
        <v>3</v>
      </c>
    </row>
    <row r="9" spans="1:16" x14ac:dyDescent="0.25">
      <c r="A9" s="2">
        <v>8</v>
      </c>
      <c r="B9" s="2" t="s">
        <v>41</v>
      </c>
      <c r="C9" s="2">
        <v>59365</v>
      </c>
      <c r="D9" s="2" t="s">
        <v>14</v>
      </c>
      <c r="E9" s="2" t="s">
        <v>15</v>
      </c>
      <c r="F9" s="3" t="s">
        <v>429</v>
      </c>
      <c r="G9" s="2" t="s">
        <v>16</v>
      </c>
      <c r="H9" s="2" t="s">
        <v>42</v>
      </c>
      <c r="I9" s="1" t="s">
        <v>419</v>
      </c>
      <c r="J9" s="2" t="s">
        <v>18</v>
      </c>
      <c r="K9" s="2" t="s">
        <v>19</v>
      </c>
      <c r="L9" s="2" t="s">
        <v>20</v>
      </c>
      <c r="M9" s="2" t="s">
        <v>43</v>
      </c>
      <c r="N9" s="2" t="s">
        <v>29</v>
      </c>
      <c r="O9" s="2">
        <v>5</v>
      </c>
      <c r="P9" s="2">
        <v>4</v>
      </c>
    </row>
    <row r="10" spans="1:16" x14ac:dyDescent="0.25">
      <c r="A10" s="2">
        <v>9</v>
      </c>
      <c r="B10" s="2" t="s">
        <v>44</v>
      </c>
      <c r="C10" s="2">
        <v>47837</v>
      </c>
      <c r="D10" s="2" t="s">
        <v>14</v>
      </c>
      <c r="E10" s="2" t="s">
        <v>15</v>
      </c>
      <c r="F10" s="3" t="s">
        <v>429</v>
      </c>
      <c r="G10" s="2" t="s">
        <v>32</v>
      </c>
      <c r="H10" s="2" t="s">
        <v>17</v>
      </c>
      <c r="I10" s="1" t="s">
        <v>420</v>
      </c>
      <c r="J10" s="2" t="s">
        <v>18</v>
      </c>
      <c r="K10" s="2" t="s">
        <v>19</v>
      </c>
      <c r="L10" s="2" t="s">
        <v>20</v>
      </c>
      <c r="M10" s="2" t="s">
        <v>45</v>
      </c>
      <c r="N10" s="2" t="s">
        <v>29</v>
      </c>
      <c r="O10" s="2">
        <v>4.46</v>
      </c>
      <c r="P10" s="2">
        <v>3</v>
      </c>
    </row>
    <row r="11" spans="1:16" x14ac:dyDescent="0.25">
      <c r="A11" s="2">
        <v>10</v>
      </c>
      <c r="B11" s="2" t="s">
        <v>46</v>
      </c>
      <c r="C11" s="2">
        <v>50178</v>
      </c>
      <c r="D11" s="2" t="s">
        <v>47</v>
      </c>
      <c r="E11" s="2" t="s">
        <v>15</v>
      </c>
      <c r="F11" s="3" t="s">
        <v>430</v>
      </c>
      <c r="G11" s="2" t="s">
        <v>16</v>
      </c>
      <c r="H11" s="2" t="s">
        <v>35</v>
      </c>
      <c r="I11" s="1" t="s">
        <v>415</v>
      </c>
      <c r="J11" s="2" t="s">
        <v>18</v>
      </c>
      <c r="K11" s="2" t="s">
        <v>19</v>
      </c>
      <c r="L11" s="2" t="s">
        <v>27</v>
      </c>
      <c r="M11" s="2" t="s">
        <v>28</v>
      </c>
      <c r="N11" s="2" t="s">
        <v>29</v>
      </c>
      <c r="O11" s="2">
        <v>5</v>
      </c>
      <c r="P11" s="2">
        <v>5</v>
      </c>
    </row>
    <row r="12" spans="1:16" x14ac:dyDescent="0.25">
      <c r="A12" s="2">
        <v>11</v>
      </c>
      <c r="B12" s="2" t="s">
        <v>48</v>
      </c>
      <c r="C12" s="2">
        <v>54670</v>
      </c>
      <c r="D12" s="2" t="s">
        <v>14</v>
      </c>
      <c r="E12" s="2" t="s">
        <v>15</v>
      </c>
      <c r="F12" s="3" t="s">
        <v>429</v>
      </c>
      <c r="G12" s="2" t="s">
        <v>32</v>
      </c>
      <c r="H12" s="2" t="s">
        <v>25</v>
      </c>
      <c r="I12" s="1" t="s">
        <v>414</v>
      </c>
      <c r="J12" s="2" t="s">
        <v>424</v>
      </c>
      <c r="K12" s="2" t="s">
        <v>26</v>
      </c>
      <c r="L12" s="2" t="s">
        <v>20</v>
      </c>
      <c r="M12" s="2" t="s">
        <v>45</v>
      </c>
      <c r="N12" s="2" t="s">
        <v>29</v>
      </c>
      <c r="O12" s="2">
        <v>4.2</v>
      </c>
      <c r="P12" s="2">
        <v>4</v>
      </c>
    </row>
    <row r="13" spans="1:16" x14ac:dyDescent="0.25">
      <c r="A13" s="2">
        <v>12</v>
      </c>
      <c r="B13" s="2" t="s">
        <v>49</v>
      </c>
      <c r="C13" s="2">
        <v>47211</v>
      </c>
      <c r="D13" s="2" t="s">
        <v>14</v>
      </c>
      <c r="E13" s="2" t="s">
        <v>15</v>
      </c>
      <c r="F13" s="3" t="s">
        <v>429</v>
      </c>
      <c r="G13" s="2" t="s">
        <v>16</v>
      </c>
      <c r="H13" s="2" t="s">
        <v>25</v>
      </c>
      <c r="I13" s="1" t="s">
        <v>417</v>
      </c>
      <c r="J13" s="2" t="s">
        <v>421</v>
      </c>
      <c r="K13" s="2" t="s">
        <v>26</v>
      </c>
      <c r="L13" s="2" t="s">
        <v>20</v>
      </c>
      <c r="M13" s="2" t="s">
        <v>45</v>
      </c>
      <c r="N13" s="2" t="s">
        <v>29</v>
      </c>
      <c r="O13" s="2">
        <v>4.2</v>
      </c>
      <c r="P13" s="2">
        <v>3</v>
      </c>
    </row>
    <row r="14" spans="1:16" x14ac:dyDescent="0.25">
      <c r="A14" s="2">
        <v>13</v>
      </c>
      <c r="B14" s="2" t="s">
        <v>50</v>
      </c>
      <c r="C14" s="2">
        <v>92328</v>
      </c>
      <c r="D14" s="2" t="s">
        <v>51</v>
      </c>
      <c r="E14" s="2" t="s">
        <v>52</v>
      </c>
      <c r="F14" s="3" t="s">
        <v>430</v>
      </c>
      <c r="G14" s="2" t="s">
        <v>16</v>
      </c>
      <c r="H14" s="2" t="s">
        <v>35</v>
      </c>
      <c r="I14" s="1" t="s">
        <v>418</v>
      </c>
      <c r="J14" s="2" t="s">
        <v>18</v>
      </c>
      <c r="K14" s="2" t="s">
        <v>19</v>
      </c>
      <c r="L14" s="2" t="s">
        <v>27</v>
      </c>
      <c r="M14" s="2" t="s">
        <v>45</v>
      </c>
      <c r="N14" s="2" t="s">
        <v>22</v>
      </c>
      <c r="O14" s="2">
        <v>4.28</v>
      </c>
      <c r="P14" s="2">
        <v>4</v>
      </c>
    </row>
    <row r="15" spans="1:16" x14ac:dyDescent="0.25">
      <c r="A15" s="2">
        <v>14</v>
      </c>
      <c r="B15" s="2" t="s">
        <v>53</v>
      </c>
      <c r="C15" s="2">
        <v>58709</v>
      </c>
      <c r="D15" s="2" t="s">
        <v>14</v>
      </c>
      <c r="E15" s="2" t="s">
        <v>15</v>
      </c>
      <c r="F15" s="3" t="s">
        <v>429</v>
      </c>
      <c r="G15" s="2" t="s">
        <v>16</v>
      </c>
      <c r="H15" s="2" t="s">
        <v>17</v>
      </c>
      <c r="I15" s="1" t="s">
        <v>417</v>
      </c>
      <c r="J15" s="2" t="s">
        <v>18</v>
      </c>
      <c r="K15" s="2" t="s">
        <v>19</v>
      </c>
      <c r="L15" s="2" t="s">
        <v>20</v>
      </c>
      <c r="M15" s="2" t="s">
        <v>36</v>
      </c>
      <c r="N15" s="2" t="s">
        <v>29</v>
      </c>
      <c r="O15" s="2">
        <v>4.5999999999999996</v>
      </c>
      <c r="P15" s="2">
        <v>4</v>
      </c>
    </row>
    <row r="16" spans="1:16" x14ac:dyDescent="0.25">
      <c r="A16" s="2">
        <v>15</v>
      </c>
      <c r="B16" s="2" t="s">
        <v>54</v>
      </c>
      <c r="C16" s="2">
        <v>52505</v>
      </c>
      <c r="D16" s="2" t="s">
        <v>14</v>
      </c>
      <c r="E16" s="2" t="s">
        <v>15</v>
      </c>
      <c r="F16" s="3" t="s">
        <v>429</v>
      </c>
      <c r="G16" s="2" t="s">
        <v>16</v>
      </c>
      <c r="H16" s="2" t="s">
        <v>35</v>
      </c>
      <c r="I16" s="1" t="s">
        <v>417</v>
      </c>
      <c r="J16" s="2" t="s">
        <v>424</v>
      </c>
      <c r="K16" s="2" t="s">
        <v>26</v>
      </c>
      <c r="L16" s="2" t="s">
        <v>20</v>
      </c>
      <c r="M16" s="2" t="s">
        <v>55</v>
      </c>
      <c r="N16" s="2" t="s">
        <v>29</v>
      </c>
      <c r="O16" s="2">
        <v>5</v>
      </c>
      <c r="P16" s="2">
        <v>5</v>
      </c>
    </row>
    <row r="17" spans="1:16" x14ac:dyDescent="0.25">
      <c r="A17" s="2">
        <v>16</v>
      </c>
      <c r="B17" s="2" t="s">
        <v>56</v>
      </c>
      <c r="C17" s="2">
        <v>57834</v>
      </c>
      <c r="D17" s="2" t="s">
        <v>14</v>
      </c>
      <c r="E17" s="2" t="s">
        <v>15</v>
      </c>
      <c r="F17" s="3" t="s">
        <v>429</v>
      </c>
      <c r="G17" s="2" t="s">
        <v>16</v>
      </c>
      <c r="H17" s="2" t="s">
        <v>17</v>
      </c>
      <c r="I17" s="1" t="s">
        <v>414</v>
      </c>
      <c r="J17" s="2" t="s">
        <v>424</v>
      </c>
      <c r="K17" s="2" t="s">
        <v>57</v>
      </c>
      <c r="L17" s="2" t="s">
        <v>20</v>
      </c>
      <c r="M17" s="2" t="s">
        <v>36</v>
      </c>
      <c r="N17" s="2" t="s">
        <v>29</v>
      </c>
      <c r="O17" s="2">
        <v>5</v>
      </c>
      <c r="P17" s="2">
        <v>4</v>
      </c>
    </row>
    <row r="18" spans="1:16" x14ac:dyDescent="0.25">
      <c r="A18" s="2">
        <v>17</v>
      </c>
      <c r="B18" s="2" t="s">
        <v>58</v>
      </c>
      <c r="C18" s="2">
        <v>70131</v>
      </c>
      <c r="D18" s="2" t="s">
        <v>31</v>
      </c>
      <c r="E18" s="2" t="s">
        <v>15</v>
      </c>
      <c r="F18" s="3" t="s">
        <v>429</v>
      </c>
      <c r="G18" s="2" t="s">
        <v>32</v>
      </c>
      <c r="H18" s="2" t="s">
        <v>25</v>
      </c>
      <c r="I18" s="1" t="s">
        <v>421</v>
      </c>
      <c r="J18" s="2" t="s">
        <v>18</v>
      </c>
      <c r="K18" s="2" t="s">
        <v>19</v>
      </c>
      <c r="L18" s="2" t="s">
        <v>20</v>
      </c>
      <c r="M18" s="2" t="s">
        <v>43</v>
      </c>
      <c r="N18" s="2" t="s">
        <v>22</v>
      </c>
      <c r="O18" s="2">
        <v>4.4000000000000004</v>
      </c>
      <c r="P18" s="2">
        <v>3</v>
      </c>
    </row>
    <row r="19" spans="1:16" x14ac:dyDescent="0.25">
      <c r="A19" s="2">
        <v>18</v>
      </c>
      <c r="B19" s="2" t="s">
        <v>59</v>
      </c>
      <c r="C19" s="2">
        <v>59026</v>
      </c>
      <c r="D19" s="2" t="s">
        <v>14</v>
      </c>
      <c r="E19" s="2" t="s">
        <v>15</v>
      </c>
      <c r="F19" s="3" t="s">
        <v>429</v>
      </c>
      <c r="G19" s="2" t="s">
        <v>32</v>
      </c>
      <c r="H19" s="2" t="s">
        <v>17</v>
      </c>
      <c r="I19" s="1" t="s">
        <v>414</v>
      </c>
      <c r="J19" s="2" t="s">
        <v>18</v>
      </c>
      <c r="K19" s="2" t="s">
        <v>19</v>
      </c>
      <c r="L19" s="2" t="s">
        <v>20</v>
      </c>
      <c r="M19" s="2" t="s">
        <v>36</v>
      </c>
      <c r="N19" s="2" t="s">
        <v>29</v>
      </c>
      <c r="O19" s="2">
        <v>5</v>
      </c>
      <c r="P19" s="2">
        <v>5</v>
      </c>
    </row>
    <row r="20" spans="1:16" x14ac:dyDescent="0.25">
      <c r="A20" s="2">
        <v>19</v>
      </c>
      <c r="B20" s="2" t="s">
        <v>60</v>
      </c>
      <c r="C20" s="2">
        <v>110000</v>
      </c>
      <c r="D20" s="2" t="s">
        <v>61</v>
      </c>
      <c r="E20" s="2" t="s">
        <v>15</v>
      </c>
      <c r="F20" s="3" t="s">
        <v>430</v>
      </c>
      <c r="G20" s="2" t="s">
        <v>32</v>
      </c>
      <c r="H20" s="2" t="s">
        <v>17</v>
      </c>
      <c r="I20" s="1" t="s">
        <v>418</v>
      </c>
      <c r="J20" s="2" t="s">
        <v>415</v>
      </c>
      <c r="K20" s="2" t="s">
        <v>57</v>
      </c>
      <c r="L20" s="2" t="s">
        <v>27</v>
      </c>
      <c r="M20" s="2" t="s">
        <v>36</v>
      </c>
      <c r="N20" s="2" t="s">
        <v>29</v>
      </c>
      <c r="O20" s="2">
        <v>4.5</v>
      </c>
      <c r="P20" s="2">
        <v>4</v>
      </c>
    </row>
    <row r="21" spans="1:16" x14ac:dyDescent="0.25">
      <c r="A21" s="2">
        <v>20</v>
      </c>
      <c r="B21" s="2" t="s">
        <v>62</v>
      </c>
      <c r="C21" s="2">
        <v>53250</v>
      </c>
      <c r="D21" s="2" t="s">
        <v>14</v>
      </c>
      <c r="E21" s="2" t="s">
        <v>15</v>
      </c>
      <c r="F21" s="3" t="s">
        <v>429</v>
      </c>
      <c r="G21" s="2" t="s">
        <v>16</v>
      </c>
      <c r="H21" s="2" t="s">
        <v>17</v>
      </c>
      <c r="I21" s="1" t="s">
        <v>419</v>
      </c>
      <c r="J21" s="2" t="s">
        <v>18</v>
      </c>
      <c r="K21" s="2" t="s">
        <v>19</v>
      </c>
      <c r="L21" s="2" t="s">
        <v>20</v>
      </c>
      <c r="M21" s="2" t="s">
        <v>21</v>
      </c>
      <c r="N21" s="2" t="s">
        <v>29</v>
      </c>
      <c r="O21" s="2">
        <v>4.2</v>
      </c>
      <c r="P21" s="2">
        <v>4</v>
      </c>
    </row>
    <row r="22" spans="1:16" x14ac:dyDescent="0.25">
      <c r="A22" s="2">
        <v>21</v>
      </c>
      <c r="B22" s="2" t="s">
        <v>63</v>
      </c>
      <c r="C22" s="2">
        <v>51044</v>
      </c>
      <c r="D22" s="2" t="s">
        <v>14</v>
      </c>
      <c r="E22" s="2" t="s">
        <v>15</v>
      </c>
      <c r="F22" s="3" t="s">
        <v>429</v>
      </c>
      <c r="G22" s="2" t="s">
        <v>16</v>
      </c>
      <c r="H22" s="2" t="s">
        <v>17</v>
      </c>
      <c r="I22" s="1" t="s">
        <v>417</v>
      </c>
      <c r="J22" s="2" t="s">
        <v>18</v>
      </c>
      <c r="K22" s="2" t="s">
        <v>19</v>
      </c>
      <c r="L22" s="2" t="s">
        <v>20</v>
      </c>
      <c r="M22" s="2" t="s">
        <v>36</v>
      </c>
      <c r="N22" s="2" t="s">
        <v>29</v>
      </c>
      <c r="O22" s="2">
        <v>5</v>
      </c>
      <c r="P22" s="2">
        <v>3</v>
      </c>
    </row>
    <row r="23" spans="1:16" x14ac:dyDescent="0.25">
      <c r="A23" s="2">
        <v>22</v>
      </c>
      <c r="B23" s="2" t="s">
        <v>64</v>
      </c>
      <c r="C23" s="2">
        <v>64919</v>
      </c>
      <c r="D23" s="2" t="s">
        <v>14</v>
      </c>
      <c r="E23" s="2" t="s">
        <v>15</v>
      </c>
      <c r="F23" s="3" t="s">
        <v>429</v>
      </c>
      <c r="G23" s="2" t="s">
        <v>32</v>
      </c>
      <c r="H23" s="2" t="s">
        <v>35</v>
      </c>
      <c r="I23" s="1" t="s">
        <v>419</v>
      </c>
      <c r="J23" s="2" t="s">
        <v>18</v>
      </c>
      <c r="K23" s="2" t="s">
        <v>19</v>
      </c>
      <c r="L23" s="2" t="s">
        <v>20</v>
      </c>
      <c r="M23" s="2" t="s">
        <v>28</v>
      </c>
      <c r="N23" s="2" t="s">
        <v>29</v>
      </c>
      <c r="O23" s="2">
        <v>4.2</v>
      </c>
      <c r="P23" s="2">
        <v>3</v>
      </c>
    </row>
    <row r="24" spans="1:16" x14ac:dyDescent="0.25">
      <c r="A24" s="2">
        <v>23</v>
      </c>
      <c r="B24" s="2" t="s">
        <v>65</v>
      </c>
      <c r="C24" s="2">
        <v>62910</v>
      </c>
      <c r="D24" s="2" t="s">
        <v>14</v>
      </c>
      <c r="E24" s="2" t="s">
        <v>15</v>
      </c>
      <c r="F24" s="3" t="s">
        <v>430</v>
      </c>
      <c r="G24" s="2" t="s">
        <v>32</v>
      </c>
      <c r="H24" s="2" t="s">
        <v>25</v>
      </c>
      <c r="I24" s="1" t="s">
        <v>418</v>
      </c>
      <c r="J24" s="2" t="s">
        <v>18</v>
      </c>
      <c r="K24" s="2" t="s">
        <v>19</v>
      </c>
      <c r="L24" s="2" t="s">
        <v>20</v>
      </c>
      <c r="M24" s="2" t="s">
        <v>28</v>
      </c>
      <c r="N24" s="2" t="s">
        <v>22</v>
      </c>
      <c r="O24" s="2">
        <v>5</v>
      </c>
      <c r="P24" s="2">
        <v>3</v>
      </c>
    </row>
    <row r="25" spans="1:16" x14ac:dyDescent="0.25">
      <c r="A25" s="2">
        <v>24</v>
      </c>
      <c r="B25" s="2" t="s">
        <v>66</v>
      </c>
      <c r="C25" s="2">
        <v>66441</v>
      </c>
      <c r="D25" s="2" t="s">
        <v>31</v>
      </c>
      <c r="E25" s="2" t="s">
        <v>15</v>
      </c>
      <c r="F25" s="3" t="s">
        <v>430</v>
      </c>
      <c r="G25" s="2" t="s">
        <v>32</v>
      </c>
      <c r="H25" s="2" t="s">
        <v>17</v>
      </c>
      <c r="I25" s="1" t="s">
        <v>414</v>
      </c>
      <c r="J25" s="2" t="s">
        <v>18</v>
      </c>
      <c r="K25" s="2" t="s">
        <v>19</v>
      </c>
      <c r="L25" s="2" t="s">
        <v>20</v>
      </c>
      <c r="M25" s="2" t="s">
        <v>67</v>
      </c>
      <c r="N25" s="2" t="s">
        <v>68</v>
      </c>
      <c r="O25" s="2">
        <v>2</v>
      </c>
      <c r="P25" s="2">
        <v>3</v>
      </c>
    </row>
    <row r="26" spans="1:16" x14ac:dyDescent="0.25">
      <c r="A26" s="2">
        <v>25</v>
      </c>
      <c r="B26" s="2" t="s">
        <v>69</v>
      </c>
      <c r="C26" s="2">
        <v>57815</v>
      </c>
      <c r="D26" s="2" t="s">
        <v>31</v>
      </c>
      <c r="E26" s="2" t="s">
        <v>15</v>
      </c>
      <c r="F26" s="3" t="s">
        <v>429</v>
      </c>
      <c r="G26" s="2" t="s">
        <v>32</v>
      </c>
      <c r="H26" s="2" t="s">
        <v>17</v>
      </c>
      <c r="I26" s="1" t="s">
        <v>414</v>
      </c>
      <c r="J26" s="2" t="s">
        <v>418</v>
      </c>
      <c r="K26" s="2" t="s">
        <v>26</v>
      </c>
      <c r="L26" s="2" t="s">
        <v>20</v>
      </c>
      <c r="M26" s="2" t="s">
        <v>36</v>
      </c>
      <c r="N26" s="2" t="s">
        <v>29</v>
      </c>
      <c r="O26" s="2">
        <v>4.8</v>
      </c>
      <c r="P26" s="2">
        <v>5</v>
      </c>
    </row>
    <row r="27" spans="1:16" x14ac:dyDescent="0.25">
      <c r="A27" s="2">
        <v>26</v>
      </c>
      <c r="B27" s="2" t="s">
        <v>70</v>
      </c>
      <c r="C27" s="2">
        <v>103613</v>
      </c>
      <c r="D27" s="2" t="s">
        <v>71</v>
      </c>
      <c r="E27" s="2" t="s">
        <v>72</v>
      </c>
      <c r="F27" s="3" t="s">
        <v>429</v>
      </c>
      <c r="G27" s="2" t="s">
        <v>16</v>
      </c>
      <c r="H27" s="2" t="s">
        <v>17</v>
      </c>
      <c r="I27" s="1" t="s">
        <v>418</v>
      </c>
      <c r="J27" s="2" t="s">
        <v>421</v>
      </c>
      <c r="K27" s="2" t="s">
        <v>57</v>
      </c>
      <c r="L27" s="2" t="s">
        <v>27</v>
      </c>
      <c r="M27" s="2" t="s">
        <v>21</v>
      </c>
      <c r="N27" s="2" t="s">
        <v>29</v>
      </c>
      <c r="O27" s="2">
        <v>3.5</v>
      </c>
      <c r="P27" s="2">
        <v>5</v>
      </c>
    </row>
    <row r="28" spans="1:16" x14ac:dyDescent="0.25">
      <c r="A28" s="2">
        <v>27</v>
      </c>
      <c r="B28" s="2" t="s">
        <v>73</v>
      </c>
      <c r="C28" s="2">
        <v>106367</v>
      </c>
      <c r="D28" s="2" t="s">
        <v>74</v>
      </c>
      <c r="E28" s="2" t="s">
        <v>15</v>
      </c>
      <c r="F28" s="3" t="s">
        <v>430</v>
      </c>
      <c r="G28" s="2" t="s">
        <v>32</v>
      </c>
      <c r="H28" s="2" t="s">
        <v>25</v>
      </c>
      <c r="I28" s="1" t="s">
        <v>415</v>
      </c>
      <c r="J28" s="2" t="s">
        <v>18</v>
      </c>
      <c r="K28" s="2" t="s">
        <v>19</v>
      </c>
      <c r="L28" s="2" t="s">
        <v>75</v>
      </c>
      <c r="M28" s="2" t="s">
        <v>45</v>
      </c>
      <c r="N28" s="2" t="s">
        <v>29</v>
      </c>
      <c r="O28" s="2">
        <v>5</v>
      </c>
      <c r="P28" s="2">
        <v>4</v>
      </c>
    </row>
    <row r="29" spans="1:16" x14ac:dyDescent="0.25">
      <c r="A29" s="2">
        <v>28</v>
      </c>
      <c r="B29" s="2" t="s">
        <v>76</v>
      </c>
      <c r="C29" s="2">
        <v>74312</v>
      </c>
      <c r="D29" s="2" t="s">
        <v>77</v>
      </c>
      <c r="E29" s="2" t="s">
        <v>15</v>
      </c>
      <c r="F29" s="3" t="s">
        <v>429</v>
      </c>
      <c r="G29" s="2" t="s">
        <v>16</v>
      </c>
      <c r="H29" s="2" t="s">
        <v>17</v>
      </c>
      <c r="I29" s="1" t="s">
        <v>419</v>
      </c>
      <c r="J29" s="2" t="s">
        <v>418</v>
      </c>
      <c r="K29" s="2" t="s">
        <v>26</v>
      </c>
      <c r="L29" s="2" t="s">
        <v>20</v>
      </c>
      <c r="M29" s="2" t="s">
        <v>28</v>
      </c>
      <c r="N29" s="2" t="s">
        <v>29</v>
      </c>
      <c r="O29" s="2">
        <v>3.39</v>
      </c>
      <c r="P29" s="2">
        <v>3</v>
      </c>
    </row>
    <row r="30" spans="1:16" x14ac:dyDescent="0.25">
      <c r="A30" s="2">
        <v>29</v>
      </c>
      <c r="B30" s="2" t="s">
        <v>78</v>
      </c>
      <c r="C30" s="2">
        <v>53492</v>
      </c>
      <c r="D30" s="2" t="s">
        <v>14</v>
      </c>
      <c r="E30" s="2" t="s">
        <v>15</v>
      </c>
      <c r="F30" s="3" t="s">
        <v>430</v>
      </c>
      <c r="G30" s="2" t="s">
        <v>32</v>
      </c>
      <c r="H30" s="2" t="s">
        <v>25</v>
      </c>
      <c r="I30" s="1" t="s">
        <v>417</v>
      </c>
      <c r="J30" s="2" t="s">
        <v>419</v>
      </c>
      <c r="K30" s="2" t="s">
        <v>26</v>
      </c>
      <c r="L30" s="2" t="s">
        <v>20</v>
      </c>
      <c r="M30" s="2" t="s">
        <v>36</v>
      </c>
      <c r="N30" s="2" t="s">
        <v>29</v>
      </c>
      <c r="O30" s="2">
        <v>3.35</v>
      </c>
      <c r="P30" s="2">
        <v>4</v>
      </c>
    </row>
    <row r="31" spans="1:16" x14ac:dyDescent="0.25">
      <c r="A31" s="2">
        <v>30</v>
      </c>
      <c r="B31" s="2" t="s">
        <v>79</v>
      </c>
      <c r="C31" s="2">
        <v>63000</v>
      </c>
      <c r="D31" s="2" t="s">
        <v>80</v>
      </c>
      <c r="E31" s="2" t="s">
        <v>15</v>
      </c>
      <c r="F31" s="3" t="s">
        <v>430</v>
      </c>
      <c r="G31" s="2" t="s">
        <v>32</v>
      </c>
      <c r="H31" s="2" t="s">
        <v>25</v>
      </c>
      <c r="I31" s="1" t="s">
        <v>416</v>
      </c>
      <c r="J31" s="2" t="s">
        <v>18</v>
      </c>
      <c r="K31" s="2" t="s">
        <v>19</v>
      </c>
      <c r="L31" s="2" t="s">
        <v>75</v>
      </c>
      <c r="M31" s="2" t="s">
        <v>45</v>
      </c>
      <c r="N31" s="2" t="s">
        <v>29</v>
      </c>
      <c r="O31" s="2">
        <v>4.5</v>
      </c>
      <c r="P31" s="2">
        <v>2</v>
      </c>
    </row>
    <row r="32" spans="1:16" x14ac:dyDescent="0.25">
      <c r="A32" s="2">
        <v>31</v>
      </c>
      <c r="B32" s="2" t="s">
        <v>81</v>
      </c>
      <c r="C32" s="2">
        <v>65288</v>
      </c>
      <c r="D32" s="2" t="s">
        <v>31</v>
      </c>
      <c r="E32" s="2" t="s">
        <v>15</v>
      </c>
      <c r="F32" s="3" t="s">
        <v>429</v>
      </c>
      <c r="G32" s="2" t="s">
        <v>16</v>
      </c>
      <c r="H32" s="2" t="s">
        <v>17</v>
      </c>
      <c r="I32" s="1" t="s">
        <v>418</v>
      </c>
      <c r="J32" s="2" t="s">
        <v>18</v>
      </c>
      <c r="K32" s="2" t="s">
        <v>19</v>
      </c>
      <c r="L32" s="2" t="s">
        <v>20</v>
      </c>
      <c r="M32" s="2" t="s">
        <v>36</v>
      </c>
      <c r="N32" s="2" t="s">
        <v>29</v>
      </c>
      <c r="O32" s="2">
        <v>3.19</v>
      </c>
      <c r="P32" s="2">
        <v>3</v>
      </c>
    </row>
    <row r="33" spans="1:16" x14ac:dyDescent="0.25">
      <c r="A33" s="2">
        <v>32</v>
      </c>
      <c r="B33" s="2" t="s">
        <v>82</v>
      </c>
      <c r="C33" s="2">
        <v>64375</v>
      </c>
      <c r="D33" s="2" t="s">
        <v>14</v>
      </c>
      <c r="E33" s="2" t="s">
        <v>15</v>
      </c>
      <c r="F33" s="3" t="s">
        <v>429</v>
      </c>
      <c r="G33" s="2" t="s">
        <v>32</v>
      </c>
      <c r="H33" s="2" t="s">
        <v>83</v>
      </c>
      <c r="I33" s="1" t="s">
        <v>419</v>
      </c>
      <c r="J33" s="2" t="s">
        <v>18</v>
      </c>
      <c r="K33" s="2" t="s">
        <v>19</v>
      </c>
      <c r="L33" s="2" t="s">
        <v>20</v>
      </c>
      <c r="M33" s="2" t="s">
        <v>45</v>
      </c>
      <c r="N33" s="2" t="s">
        <v>29</v>
      </c>
      <c r="O33" s="2">
        <v>3.5</v>
      </c>
      <c r="P33" s="2">
        <v>5</v>
      </c>
    </row>
    <row r="34" spans="1:16" x14ac:dyDescent="0.25">
      <c r="A34" s="2">
        <v>33</v>
      </c>
      <c r="B34" s="2" t="s">
        <v>84</v>
      </c>
      <c r="C34" s="2">
        <v>74326</v>
      </c>
      <c r="D34" s="2" t="s">
        <v>85</v>
      </c>
      <c r="E34" s="2" t="s">
        <v>86</v>
      </c>
      <c r="F34" s="3" t="s">
        <v>429</v>
      </c>
      <c r="G34" s="2" t="s">
        <v>32</v>
      </c>
      <c r="H34" s="2" t="s">
        <v>25</v>
      </c>
      <c r="I34" s="1" t="s">
        <v>414</v>
      </c>
      <c r="J34" s="2" t="s">
        <v>418</v>
      </c>
      <c r="K34" s="2" t="s">
        <v>26</v>
      </c>
      <c r="L34" s="2" t="s">
        <v>87</v>
      </c>
      <c r="M34" s="2" t="s">
        <v>36</v>
      </c>
      <c r="N34" s="2" t="s">
        <v>29</v>
      </c>
      <c r="O34" s="2">
        <v>3.14</v>
      </c>
      <c r="P34" s="2">
        <v>5</v>
      </c>
    </row>
    <row r="35" spans="1:16" x14ac:dyDescent="0.25">
      <c r="A35" s="2">
        <v>34</v>
      </c>
      <c r="B35" s="2" t="s">
        <v>88</v>
      </c>
      <c r="C35" s="2">
        <v>63763</v>
      </c>
      <c r="D35" s="2" t="s">
        <v>31</v>
      </c>
      <c r="E35" s="2" t="s">
        <v>15</v>
      </c>
      <c r="F35" s="3" t="s">
        <v>429</v>
      </c>
      <c r="G35" s="2" t="s">
        <v>32</v>
      </c>
      <c r="H35" s="2" t="s">
        <v>17</v>
      </c>
      <c r="I35" s="1" t="s">
        <v>417</v>
      </c>
      <c r="J35" s="2" t="s">
        <v>18</v>
      </c>
      <c r="K35" s="2" t="s">
        <v>19</v>
      </c>
      <c r="L35" s="2" t="s">
        <v>20</v>
      </c>
      <c r="M35" s="2" t="s">
        <v>43</v>
      </c>
      <c r="N35" s="2" t="s">
        <v>29</v>
      </c>
      <c r="O35" s="2">
        <v>4.51</v>
      </c>
      <c r="P35" s="2">
        <v>4</v>
      </c>
    </row>
    <row r="36" spans="1:16" x14ac:dyDescent="0.25">
      <c r="A36" s="2">
        <v>35</v>
      </c>
      <c r="B36" s="2" t="s">
        <v>89</v>
      </c>
      <c r="C36" s="2">
        <v>62162</v>
      </c>
      <c r="D36" s="2" t="s">
        <v>31</v>
      </c>
      <c r="E36" s="2" t="s">
        <v>15</v>
      </c>
      <c r="F36" s="3" t="s">
        <v>429</v>
      </c>
      <c r="G36" s="2" t="s">
        <v>16</v>
      </c>
      <c r="H36" s="2" t="s">
        <v>25</v>
      </c>
      <c r="I36" s="1" t="s">
        <v>414</v>
      </c>
      <c r="J36" s="2" t="s">
        <v>18</v>
      </c>
      <c r="K36" s="2" t="s">
        <v>19</v>
      </c>
      <c r="L36" s="2" t="s">
        <v>20</v>
      </c>
      <c r="M36" s="2" t="s">
        <v>28</v>
      </c>
      <c r="N36" s="2" t="s">
        <v>29</v>
      </c>
      <c r="O36" s="2">
        <v>3.25</v>
      </c>
      <c r="P36" s="2">
        <v>5</v>
      </c>
    </row>
    <row r="37" spans="1:16" x14ac:dyDescent="0.25">
      <c r="A37" s="2">
        <v>36</v>
      </c>
      <c r="B37" s="2" t="s">
        <v>90</v>
      </c>
      <c r="C37" s="2">
        <v>77692</v>
      </c>
      <c r="D37" s="2" t="s">
        <v>91</v>
      </c>
      <c r="E37" s="2" t="s">
        <v>15</v>
      </c>
      <c r="F37" s="3" t="s">
        <v>429</v>
      </c>
      <c r="G37" s="2" t="s">
        <v>16</v>
      </c>
      <c r="H37" s="2" t="s">
        <v>17</v>
      </c>
      <c r="I37" s="1" t="s">
        <v>414</v>
      </c>
      <c r="J37" s="2" t="s">
        <v>18</v>
      </c>
      <c r="K37" s="2" t="s">
        <v>19</v>
      </c>
      <c r="L37" s="2" t="s">
        <v>40</v>
      </c>
      <c r="M37" s="2" t="s">
        <v>36</v>
      </c>
      <c r="N37" s="2" t="s">
        <v>29</v>
      </c>
      <c r="O37" s="2">
        <v>3.84</v>
      </c>
      <c r="P37" s="2">
        <v>3</v>
      </c>
    </row>
    <row r="38" spans="1:16" x14ac:dyDescent="0.25">
      <c r="A38" s="2">
        <v>37</v>
      </c>
      <c r="B38" s="2" t="s">
        <v>92</v>
      </c>
      <c r="C38" s="2">
        <v>72640</v>
      </c>
      <c r="D38" s="2" t="s">
        <v>77</v>
      </c>
      <c r="E38" s="2" t="s">
        <v>15</v>
      </c>
      <c r="F38" s="3" t="s">
        <v>429</v>
      </c>
      <c r="G38" s="2" t="s">
        <v>16</v>
      </c>
      <c r="H38" s="2" t="s">
        <v>17</v>
      </c>
      <c r="I38" s="1" t="s">
        <v>421</v>
      </c>
      <c r="J38" s="2" t="s">
        <v>18</v>
      </c>
      <c r="K38" s="2" t="s">
        <v>19</v>
      </c>
      <c r="L38" s="2" t="s">
        <v>20</v>
      </c>
      <c r="M38" s="2" t="s">
        <v>28</v>
      </c>
      <c r="N38" s="2" t="s">
        <v>22</v>
      </c>
      <c r="O38" s="2">
        <v>5</v>
      </c>
      <c r="P38" s="2">
        <v>3</v>
      </c>
    </row>
    <row r="39" spans="1:16" x14ac:dyDescent="0.25">
      <c r="A39" s="2">
        <v>38</v>
      </c>
      <c r="B39" s="2" t="s">
        <v>93</v>
      </c>
      <c r="C39" s="2">
        <v>93396</v>
      </c>
      <c r="D39" s="2" t="s">
        <v>39</v>
      </c>
      <c r="E39" s="2" t="s">
        <v>15</v>
      </c>
      <c r="F39" s="3" t="s">
        <v>430</v>
      </c>
      <c r="G39" s="2" t="s">
        <v>32</v>
      </c>
      <c r="H39" s="2" t="s">
        <v>17</v>
      </c>
      <c r="I39" s="1" t="s">
        <v>419</v>
      </c>
      <c r="J39" s="2" t="s">
        <v>18</v>
      </c>
      <c r="K39" s="2" t="s">
        <v>19</v>
      </c>
      <c r="L39" s="2" t="s">
        <v>40</v>
      </c>
      <c r="M39" s="2" t="s">
        <v>28</v>
      </c>
      <c r="N39" s="2" t="s">
        <v>29</v>
      </c>
      <c r="O39" s="2">
        <v>4.96</v>
      </c>
      <c r="P39" s="2">
        <v>4</v>
      </c>
    </row>
    <row r="40" spans="1:16" x14ac:dyDescent="0.25">
      <c r="A40" s="2">
        <v>39</v>
      </c>
      <c r="B40" s="2" t="s">
        <v>94</v>
      </c>
      <c r="C40" s="2">
        <v>52846</v>
      </c>
      <c r="D40" s="2" t="s">
        <v>14</v>
      </c>
      <c r="E40" s="2" t="s">
        <v>15</v>
      </c>
      <c r="F40" s="3" t="s">
        <v>429</v>
      </c>
      <c r="G40" s="2" t="s">
        <v>16</v>
      </c>
      <c r="H40" s="2" t="s">
        <v>17</v>
      </c>
      <c r="I40" s="1" t="s">
        <v>418</v>
      </c>
      <c r="J40" s="2" t="s">
        <v>18</v>
      </c>
      <c r="K40" s="2" t="s">
        <v>19</v>
      </c>
      <c r="L40" s="2" t="s">
        <v>20</v>
      </c>
      <c r="M40" s="2" t="s">
        <v>21</v>
      </c>
      <c r="N40" s="2" t="s">
        <v>29</v>
      </c>
      <c r="O40" s="2">
        <v>4.43</v>
      </c>
      <c r="P40" s="2">
        <v>3</v>
      </c>
    </row>
    <row r="41" spans="1:16" x14ac:dyDescent="0.25">
      <c r="A41" s="2">
        <v>40</v>
      </c>
      <c r="B41" s="2" t="s">
        <v>95</v>
      </c>
      <c r="C41" s="2">
        <v>100031</v>
      </c>
      <c r="D41" s="2" t="s">
        <v>24</v>
      </c>
      <c r="E41" s="2" t="s">
        <v>15</v>
      </c>
      <c r="F41" s="3" t="s">
        <v>430</v>
      </c>
      <c r="G41" s="2" t="s">
        <v>32</v>
      </c>
      <c r="H41" s="2" t="s">
        <v>17</v>
      </c>
      <c r="I41" s="1" t="s">
        <v>421</v>
      </c>
      <c r="J41" s="2" t="s">
        <v>18</v>
      </c>
      <c r="K41" s="2" t="s">
        <v>19</v>
      </c>
      <c r="L41" s="2" t="s">
        <v>27</v>
      </c>
      <c r="M41" s="2" t="s">
        <v>21</v>
      </c>
      <c r="N41" s="2" t="s">
        <v>29</v>
      </c>
      <c r="O41" s="2">
        <v>5</v>
      </c>
      <c r="P41" s="2">
        <v>5</v>
      </c>
    </row>
    <row r="42" spans="1:16" x14ac:dyDescent="0.25">
      <c r="A42" s="2">
        <v>41</v>
      </c>
      <c r="B42" s="2" t="s">
        <v>96</v>
      </c>
      <c r="C42" s="2">
        <v>71860</v>
      </c>
      <c r="D42" s="2" t="s">
        <v>85</v>
      </c>
      <c r="E42" s="2" t="s">
        <v>97</v>
      </c>
      <c r="F42" s="3" t="s">
        <v>429</v>
      </c>
      <c r="G42" s="2" t="s">
        <v>32</v>
      </c>
      <c r="H42" s="2" t="s">
        <v>17</v>
      </c>
      <c r="I42" s="1" t="s">
        <v>418</v>
      </c>
      <c r="J42" s="2" t="s">
        <v>18</v>
      </c>
      <c r="K42" s="2" t="s">
        <v>19</v>
      </c>
      <c r="L42" s="2" t="s">
        <v>87</v>
      </c>
      <c r="M42" s="2" t="s">
        <v>28</v>
      </c>
      <c r="N42" s="2" t="s">
        <v>29</v>
      </c>
      <c r="O42" s="2">
        <v>5</v>
      </c>
      <c r="P42" s="2">
        <v>5</v>
      </c>
    </row>
    <row r="43" spans="1:16" x14ac:dyDescent="0.25">
      <c r="A43" s="2">
        <v>42</v>
      </c>
      <c r="B43" s="2" t="s">
        <v>98</v>
      </c>
      <c r="C43" s="2">
        <v>61656</v>
      </c>
      <c r="D43" s="2" t="s">
        <v>14</v>
      </c>
      <c r="E43" s="2" t="s">
        <v>15</v>
      </c>
      <c r="F43" s="3" t="s">
        <v>429</v>
      </c>
      <c r="G43" s="2" t="s">
        <v>32</v>
      </c>
      <c r="H43" s="2" t="s">
        <v>17</v>
      </c>
      <c r="I43" s="1" t="s">
        <v>418</v>
      </c>
      <c r="J43" s="2" t="s">
        <v>18</v>
      </c>
      <c r="K43" s="2" t="s">
        <v>19</v>
      </c>
      <c r="L43" s="2" t="s">
        <v>20</v>
      </c>
      <c r="M43" s="2" t="s">
        <v>36</v>
      </c>
      <c r="N43" s="2" t="s">
        <v>29</v>
      </c>
      <c r="O43" s="2">
        <v>5</v>
      </c>
      <c r="P43" s="2">
        <v>4</v>
      </c>
    </row>
    <row r="44" spans="1:16" x14ac:dyDescent="0.25">
      <c r="A44" s="2">
        <v>43</v>
      </c>
      <c r="B44" s="2" t="s">
        <v>99</v>
      </c>
      <c r="C44" s="2">
        <v>110929</v>
      </c>
      <c r="D44" s="2" t="s">
        <v>100</v>
      </c>
      <c r="E44" s="2" t="s">
        <v>15</v>
      </c>
      <c r="F44" s="3" t="s">
        <v>429</v>
      </c>
      <c r="G44" s="2" t="s">
        <v>16</v>
      </c>
      <c r="H44" s="2" t="s">
        <v>25</v>
      </c>
      <c r="I44" s="1" t="s">
        <v>421</v>
      </c>
      <c r="J44" s="2" t="s">
        <v>18</v>
      </c>
      <c r="K44" s="2" t="s">
        <v>19</v>
      </c>
      <c r="L44" s="2" t="s">
        <v>27</v>
      </c>
      <c r="M44" s="2" t="s">
        <v>28</v>
      </c>
      <c r="N44" s="2" t="s">
        <v>29</v>
      </c>
      <c r="O44" s="2">
        <v>4.5</v>
      </c>
      <c r="P44" s="2">
        <v>5</v>
      </c>
    </row>
    <row r="45" spans="1:16" x14ac:dyDescent="0.25">
      <c r="A45" s="2">
        <v>44</v>
      </c>
      <c r="B45" s="2" t="s">
        <v>101</v>
      </c>
      <c r="C45" s="2">
        <v>54237</v>
      </c>
      <c r="D45" s="2" t="s">
        <v>14</v>
      </c>
      <c r="E45" s="2" t="s">
        <v>15</v>
      </c>
      <c r="F45" s="3" t="s">
        <v>429</v>
      </c>
      <c r="G45" s="2" t="s">
        <v>32</v>
      </c>
      <c r="H45" s="2" t="s">
        <v>17</v>
      </c>
      <c r="I45" s="1" t="s">
        <v>418</v>
      </c>
      <c r="J45" s="2" t="s">
        <v>18</v>
      </c>
      <c r="K45" s="2" t="s">
        <v>19</v>
      </c>
      <c r="L45" s="2" t="s">
        <v>20</v>
      </c>
      <c r="M45" s="2" t="s">
        <v>28</v>
      </c>
      <c r="N45" s="2" t="s">
        <v>29</v>
      </c>
      <c r="O45" s="2">
        <v>3.3</v>
      </c>
      <c r="P45" s="2">
        <v>4</v>
      </c>
    </row>
    <row r="46" spans="1:16" x14ac:dyDescent="0.25">
      <c r="A46" s="2">
        <v>45</v>
      </c>
      <c r="B46" s="2" t="s">
        <v>102</v>
      </c>
      <c r="C46" s="2">
        <v>60380</v>
      </c>
      <c r="D46" s="2" t="s">
        <v>14</v>
      </c>
      <c r="E46" s="2" t="s">
        <v>15</v>
      </c>
      <c r="F46" s="3" t="s">
        <v>429</v>
      </c>
      <c r="G46" s="2" t="s">
        <v>16</v>
      </c>
      <c r="H46" s="2" t="s">
        <v>17</v>
      </c>
      <c r="I46" s="1" t="s">
        <v>419</v>
      </c>
      <c r="J46" s="2" t="s">
        <v>18</v>
      </c>
      <c r="K46" s="2" t="s">
        <v>19</v>
      </c>
      <c r="L46" s="2" t="s">
        <v>20</v>
      </c>
      <c r="M46" s="2" t="s">
        <v>21</v>
      </c>
      <c r="N46" s="2" t="s">
        <v>29</v>
      </c>
      <c r="O46" s="2">
        <v>3.8</v>
      </c>
      <c r="P46" s="2">
        <v>5</v>
      </c>
    </row>
    <row r="47" spans="1:16" x14ac:dyDescent="0.25">
      <c r="A47" s="2">
        <v>46</v>
      </c>
      <c r="B47" s="2" t="s">
        <v>103</v>
      </c>
      <c r="C47" s="2">
        <v>66808</v>
      </c>
      <c r="D47" s="2" t="s">
        <v>85</v>
      </c>
      <c r="E47" s="2" t="s">
        <v>52</v>
      </c>
      <c r="F47" s="3" t="s">
        <v>429</v>
      </c>
      <c r="G47" s="2" t="s">
        <v>16</v>
      </c>
      <c r="H47" s="2" t="s">
        <v>17</v>
      </c>
      <c r="I47" s="1" t="s">
        <v>417</v>
      </c>
      <c r="J47" s="2" t="s">
        <v>18</v>
      </c>
      <c r="K47" s="2" t="s">
        <v>19</v>
      </c>
      <c r="L47" s="2" t="s">
        <v>87</v>
      </c>
      <c r="M47" s="2" t="s">
        <v>43</v>
      </c>
      <c r="N47" s="2" t="s">
        <v>29</v>
      </c>
      <c r="O47" s="2">
        <v>3</v>
      </c>
      <c r="P47" s="2">
        <v>5</v>
      </c>
    </row>
    <row r="48" spans="1:16" x14ac:dyDescent="0.25">
      <c r="A48" s="2">
        <v>47</v>
      </c>
      <c r="B48" s="2" t="s">
        <v>104</v>
      </c>
      <c r="C48" s="2">
        <v>64786</v>
      </c>
      <c r="D48" s="2" t="s">
        <v>14</v>
      </c>
      <c r="E48" s="2" t="s">
        <v>15</v>
      </c>
      <c r="F48" s="3" t="s">
        <v>429</v>
      </c>
      <c r="G48" s="2" t="s">
        <v>32</v>
      </c>
      <c r="H48" s="2" t="s">
        <v>17</v>
      </c>
      <c r="I48" s="1" t="s">
        <v>414</v>
      </c>
      <c r="J48" s="2" t="s">
        <v>415</v>
      </c>
      <c r="K48" s="2" t="s">
        <v>26</v>
      </c>
      <c r="L48" s="2" t="s">
        <v>20</v>
      </c>
      <c r="M48" s="2" t="s">
        <v>28</v>
      </c>
      <c r="N48" s="2" t="s">
        <v>29</v>
      </c>
      <c r="O48" s="2">
        <v>4.3</v>
      </c>
      <c r="P48" s="2">
        <v>4</v>
      </c>
    </row>
    <row r="49" spans="1:16" x14ac:dyDescent="0.25">
      <c r="A49" s="2">
        <v>48</v>
      </c>
      <c r="B49" s="2" t="s">
        <v>105</v>
      </c>
      <c r="C49" s="2">
        <v>64816</v>
      </c>
      <c r="D49" s="2" t="s">
        <v>14</v>
      </c>
      <c r="E49" s="2" t="s">
        <v>15</v>
      </c>
      <c r="F49" s="3" t="s">
        <v>430</v>
      </c>
      <c r="G49" s="2" t="s">
        <v>32</v>
      </c>
      <c r="H49" s="2" t="s">
        <v>17</v>
      </c>
      <c r="I49" s="1" t="s">
        <v>414</v>
      </c>
      <c r="J49" s="2" t="s">
        <v>18</v>
      </c>
      <c r="K49" s="2" t="s">
        <v>19</v>
      </c>
      <c r="L49" s="2" t="s">
        <v>20</v>
      </c>
      <c r="M49" s="2" t="s">
        <v>28</v>
      </c>
      <c r="N49" s="2" t="s">
        <v>29</v>
      </c>
      <c r="O49" s="2">
        <v>3.58</v>
      </c>
      <c r="P49" s="2">
        <v>5</v>
      </c>
    </row>
    <row r="50" spans="1:16" x14ac:dyDescent="0.25">
      <c r="A50" s="2">
        <v>49</v>
      </c>
      <c r="B50" s="2" t="s">
        <v>106</v>
      </c>
      <c r="C50" s="2">
        <v>68678</v>
      </c>
      <c r="D50" s="2" t="s">
        <v>47</v>
      </c>
      <c r="E50" s="2" t="s">
        <v>15</v>
      </c>
      <c r="F50" s="3" t="s">
        <v>430</v>
      </c>
      <c r="G50" s="2" t="s">
        <v>16</v>
      </c>
      <c r="H50" s="2" t="s">
        <v>17</v>
      </c>
      <c r="I50" s="1" t="s">
        <v>417</v>
      </c>
      <c r="J50" s="2" t="s">
        <v>18</v>
      </c>
      <c r="K50" s="2" t="s">
        <v>19</v>
      </c>
      <c r="L50" s="2" t="s">
        <v>27</v>
      </c>
      <c r="M50" s="2" t="s">
        <v>28</v>
      </c>
      <c r="N50" s="2" t="s">
        <v>29</v>
      </c>
      <c r="O50" s="2">
        <v>4.7</v>
      </c>
      <c r="P50" s="2">
        <v>3</v>
      </c>
    </row>
    <row r="51" spans="1:16" x14ac:dyDescent="0.25">
      <c r="A51" s="2">
        <v>50</v>
      </c>
      <c r="B51" s="2" t="s">
        <v>107</v>
      </c>
      <c r="C51" s="2">
        <v>64066</v>
      </c>
      <c r="D51" s="2" t="s">
        <v>31</v>
      </c>
      <c r="E51" s="2" t="s">
        <v>15</v>
      </c>
      <c r="F51" s="3" t="s">
        <v>429</v>
      </c>
      <c r="G51" s="2" t="s">
        <v>32</v>
      </c>
      <c r="H51" s="2" t="s">
        <v>25</v>
      </c>
      <c r="I51" s="1" t="s">
        <v>414</v>
      </c>
      <c r="J51" s="2" t="s">
        <v>419</v>
      </c>
      <c r="K51" s="2" t="s">
        <v>26</v>
      </c>
      <c r="L51" s="2" t="s">
        <v>20</v>
      </c>
      <c r="M51" s="2" t="s">
        <v>36</v>
      </c>
      <c r="N51" s="2" t="s">
        <v>29</v>
      </c>
      <c r="O51" s="2">
        <v>4.2</v>
      </c>
      <c r="P51" s="2">
        <v>5</v>
      </c>
    </row>
    <row r="52" spans="1:16" x14ac:dyDescent="0.25">
      <c r="A52" s="2">
        <v>51</v>
      </c>
      <c r="B52" s="2" t="s">
        <v>108</v>
      </c>
      <c r="C52" s="2">
        <v>59369</v>
      </c>
      <c r="D52" s="2" t="s">
        <v>31</v>
      </c>
      <c r="E52" s="2" t="s">
        <v>15</v>
      </c>
      <c r="F52" s="3" t="s">
        <v>429</v>
      </c>
      <c r="G52" s="2" t="s">
        <v>16</v>
      </c>
      <c r="H52" s="2" t="s">
        <v>25</v>
      </c>
      <c r="I52" s="1" t="s">
        <v>422</v>
      </c>
      <c r="J52" s="2" t="s">
        <v>414</v>
      </c>
      <c r="K52" s="2" t="s">
        <v>26</v>
      </c>
      <c r="L52" s="2" t="s">
        <v>20</v>
      </c>
      <c r="M52" s="2" t="s">
        <v>28</v>
      </c>
      <c r="N52" s="2" t="s">
        <v>29</v>
      </c>
      <c r="O52" s="2">
        <v>4.2</v>
      </c>
      <c r="P52" s="2">
        <v>4</v>
      </c>
    </row>
    <row r="53" spans="1:16" x14ac:dyDescent="0.25">
      <c r="A53" s="2">
        <v>52</v>
      </c>
      <c r="B53" s="2" t="s">
        <v>109</v>
      </c>
      <c r="C53" s="2">
        <v>50373</v>
      </c>
      <c r="D53" s="2" t="s">
        <v>14</v>
      </c>
      <c r="E53" s="2" t="s">
        <v>15</v>
      </c>
      <c r="F53" s="3" t="s">
        <v>429</v>
      </c>
      <c r="G53" s="2" t="s">
        <v>16</v>
      </c>
      <c r="H53" s="2" t="s">
        <v>25</v>
      </c>
      <c r="I53" s="1" t="s">
        <v>421</v>
      </c>
      <c r="J53" s="2" t="s">
        <v>18</v>
      </c>
      <c r="K53" s="2" t="s">
        <v>19</v>
      </c>
      <c r="L53" s="2" t="s">
        <v>20</v>
      </c>
      <c r="M53" s="2" t="s">
        <v>43</v>
      </c>
      <c r="N53" s="2" t="s">
        <v>22</v>
      </c>
      <c r="O53" s="2">
        <v>4.0999999999999996</v>
      </c>
      <c r="P53" s="2">
        <v>4</v>
      </c>
    </row>
    <row r="54" spans="1:16" x14ac:dyDescent="0.25">
      <c r="A54" s="2">
        <v>53</v>
      </c>
      <c r="B54" s="2" t="s">
        <v>110</v>
      </c>
      <c r="C54" s="2">
        <v>63108</v>
      </c>
      <c r="D54" s="2" t="s">
        <v>14</v>
      </c>
      <c r="E54" s="2" t="s">
        <v>15</v>
      </c>
      <c r="F54" s="3" t="s">
        <v>429</v>
      </c>
      <c r="G54" s="2" t="s">
        <v>16</v>
      </c>
      <c r="H54" s="2" t="s">
        <v>17</v>
      </c>
      <c r="I54" s="1" t="s">
        <v>419</v>
      </c>
      <c r="J54" s="2" t="s">
        <v>18</v>
      </c>
      <c r="K54" s="2" t="s">
        <v>19</v>
      </c>
      <c r="L54" s="2" t="s">
        <v>20</v>
      </c>
      <c r="M54" s="2" t="s">
        <v>43</v>
      </c>
      <c r="N54" s="2" t="s">
        <v>29</v>
      </c>
      <c r="O54" s="2">
        <v>4.4000000000000004</v>
      </c>
      <c r="P54" s="2">
        <v>5</v>
      </c>
    </row>
    <row r="55" spans="1:16" x14ac:dyDescent="0.25">
      <c r="A55" s="2">
        <v>54</v>
      </c>
      <c r="B55" s="2" t="s">
        <v>111</v>
      </c>
      <c r="C55" s="2">
        <v>59144</v>
      </c>
      <c r="D55" s="2" t="s">
        <v>14</v>
      </c>
      <c r="E55" s="2" t="s">
        <v>15</v>
      </c>
      <c r="F55" s="3" t="s">
        <v>429</v>
      </c>
      <c r="G55" s="2" t="s">
        <v>16</v>
      </c>
      <c r="H55" s="2" t="s">
        <v>17</v>
      </c>
      <c r="I55" s="1" t="s">
        <v>414</v>
      </c>
      <c r="J55" s="2" t="s">
        <v>421</v>
      </c>
      <c r="K55" s="2" t="s">
        <v>57</v>
      </c>
      <c r="L55" s="2" t="s">
        <v>20</v>
      </c>
      <c r="M55" s="2" t="s">
        <v>21</v>
      </c>
      <c r="N55" s="2" t="s">
        <v>68</v>
      </c>
      <c r="O55" s="2">
        <v>2</v>
      </c>
      <c r="P55" s="2">
        <v>3</v>
      </c>
    </row>
    <row r="56" spans="1:16" x14ac:dyDescent="0.25">
      <c r="A56" s="2">
        <v>55</v>
      </c>
      <c r="B56" s="2" t="s">
        <v>112</v>
      </c>
      <c r="C56" s="2">
        <v>68051</v>
      </c>
      <c r="D56" s="2" t="s">
        <v>77</v>
      </c>
      <c r="E56" s="2" t="s">
        <v>15</v>
      </c>
      <c r="F56" s="3" t="s">
        <v>429</v>
      </c>
      <c r="G56" s="2" t="s">
        <v>16</v>
      </c>
      <c r="H56" s="2" t="s">
        <v>35</v>
      </c>
      <c r="I56" s="1" t="s">
        <v>422</v>
      </c>
      <c r="J56" s="2" t="s">
        <v>18</v>
      </c>
      <c r="K56" s="2" t="s">
        <v>19</v>
      </c>
      <c r="L56" s="2" t="s">
        <v>20</v>
      </c>
      <c r="M56" s="2" t="s">
        <v>67</v>
      </c>
      <c r="N56" s="2" t="s">
        <v>68</v>
      </c>
      <c r="O56" s="2">
        <v>4.13</v>
      </c>
      <c r="P56" s="2">
        <v>2</v>
      </c>
    </row>
    <row r="57" spans="1:16" x14ac:dyDescent="0.25">
      <c r="A57" s="2">
        <v>56</v>
      </c>
      <c r="B57" s="2" t="s">
        <v>113</v>
      </c>
      <c r="C57" s="2">
        <v>170500</v>
      </c>
      <c r="D57" s="2" t="s">
        <v>114</v>
      </c>
      <c r="E57" s="2" t="s">
        <v>15</v>
      </c>
      <c r="F57" s="3" t="s">
        <v>429</v>
      </c>
      <c r="G57" s="2" t="s">
        <v>16</v>
      </c>
      <c r="H57" s="2" t="s">
        <v>17</v>
      </c>
      <c r="I57" s="1" t="s">
        <v>420</v>
      </c>
      <c r="J57" s="2" t="s">
        <v>18</v>
      </c>
      <c r="K57" s="2" t="s">
        <v>19</v>
      </c>
      <c r="L57" s="2" t="s">
        <v>20</v>
      </c>
      <c r="M57" s="2" t="s">
        <v>28</v>
      </c>
      <c r="N57" s="2" t="s">
        <v>22</v>
      </c>
      <c r="O57" s="2">
        <v>3.7</v>
      </c>
      <c r="P57" s="2">
        <v>5</v>
      </c>
    </row>
    <row r="58" spans="1:16" x14ac:dyDescent="0.25">
      <c r="A58" s="2">
        <v>57</v>
      </c>
      <c r="B58" s="2" t="s">
        <v>115</v>
      </c>
      <c r="C58" s="2">
        <v>63381</v>
      </c>
      <c r="D58" s="2" t="s">
        <v>14</v>
      </c>
      <c r="E58" s="2" t="s">
        <v>15</v>
      </c>
      <c r="F58" s="3" t="s">
        <v>429</v>
      </c>
      <c r="G58" s="2" t="s">
        <v>32</v>
      </c>
      <c r="H58" s="2" t="s">
        <v>25</v>
      </c>
      <c r="I58" s="1" t="s">
        <v>415</v>
      </c>
      <c r="J58" s="2" t="s">
        <v>18</v>
      </c>
      <c r="K58" s="2" t="s">
        <v>19</v>
      </c>
      <c r="L58" s="2" t="s">
        <v>20</v>
      </c>
      <c r="M58" s="2" t="s">
        <v>28</v>
      </c>
      <c r="N58" s="2" t="s">
        <v>29</v>
      </c>
      <c r="O58" s="2">
        <v>4.7300000000000004</v>
      </c>
      <c r="P58" s="2">
        <v>5</v>
      </c>
    </row>
    <row r="59" spans="1:16" x14ac:dyDescent="0.25">
      <c r="A59" s="2">
        <v>58</v>
      </c>
      <c r="B59" s="2" t="s">
        <v>116</v>
      </c>
      <c r="C59" s="2">
        <v>83552</v>
      </c>
      <c r="D59" s="2" t="s">
        <v>51</v>
      </c>
      <c r="E59" s="2" t="s">
        <v>15</v>
      </c>
      <c r="F59" s="3" t="s">
        <v>430</v>
      </c>
      <c r="G59" s="2" t="s">
        <v>16</v>
      </c>
      <c r="H59" s="2" t="s">
        <v>25</v>
      </c>
      <c r="I59" s="1" t="s">
        <v>415</v>
      </c>
      <c r="J59" s="2" t="s">
        <v>18</v>
      </c>
      <c r="K59" s="2" t="s">
        <v>19</v>
      </c>
      <c r="L59" s="2" t="s">
        <v>27</v>
      </c>
      <c r="M59" s="2" t="s">
        <v>28</v>
      </c>
      <c r="N59" s="2" t="s">
        <v>29</v>
      </c>
      <c r="O59" s="2">
        <v>3.04</v>
      </c>
      <c r="P59" s="2">
        <v>3</v>
      </c>
    </row>
    <row r="60" spans="1:16" x14ac:dyDescent="0.25">
      <c r="A60" s="2">
        <v>59</v>
      </c>
      <c r="B60" s="2" t="s">
        <v>117</v>
      </c>
      <c r="C60" s="2">
        <v>56149</v>
      </c>
      <c r="D60" s="2" t="s">
        <v>14</v>
      </c>
      <c r="E60" s="2" t="s">
        <v>15</v>
      </c>
      <c r="F60" s="3" t="s">
        <v>430</v>
      </c>
      <c r="G60" s="2" t="s">
        <v>32</v>
      </c>
      <c r="H60" s="2" t="s">
        <v>17</v>
      </c>
      <c r="I60" s="1" t="s">
        <v>421</v>
      </c>
      <c r="J60" s="2" t="s">
        <v>18</v>
      </c>
      <c r="K60" s="2" t="s">
        <v>19</v>
      </c>
      <c r="L60" s="2" t="s">
        <v>20</v>
      </c>
      <c r="M60" s="2" t="s">
        <v>21</v>
      </c>
      <c r="N60" s="2" t="s">
        <v>29</v>
      </c>
      <c r="O60" s="2">
        <v>4.12</v>
      </c>
      <c r="P60" s="2">
        <v>5</v>
      </c>
    </row>
    <row r="61" spans="1:16" x14ac:dyDescent="0.25">
      <c r="A61" s="2">
        <v>60</v>
      </c>
      <c r="B61" s="2" t="s">
        <v>118</v>
      </c>
      <c r="C61" s="2">
        <v>92329</v>
      </c>
      <c r="D61" s="2" t="s">
        <v>119</v>
      </c>
      <c r="E61" s="2" t="s">
        <v>72</v>
      </c>
      <c r="F61" s="3" t="s">
        <v>429</v>
      </c>
      <c r="G61" s="2" t="s">
        <v>16</v>
      </c>
      <c r="H61" s="2" t="s">
        <v>17</v>
      </c>
      <c r="I61" s="1" t="s">
        <v>418</v>
      </c>
      <c r="J61" s="2" t="s">
        <v>18</v>
      </c>
      <c r="K61" s="2" t="s">
        <v>19</v>
      </c>
      <c r="L61" s="2" t="s">
        <v>27</v>
      </c>
      <c r="M61" s="2" t="s">
        <v>43</v>
      </c>
      <c r="N61" s="2" t="s">
        <v>29</v>
      </c>
      <c r="O61" s="2">
        <v>5</v>
      </c>
      <c r="P61" s="2">
        <v>3</v>
      </c>
    </row>
    <row r="62" spans="1:16" x14ac:dyDescent="0.25">
      <c r="A62" s="2">
        <v>61</v>
      </c>
      <c r="B62" s="2" t="s">
        <v>120</v>
      </c>
      <c r="C62" s="2">
        <v>65729</v>
      </c>
      <c r="D62" s="2" t="s">
        <v>121</v>
      </c>
      <c r="E62" s="2" t="s">
        <v>97</v>
      </c>
      <c r="F62" s="3" t="s">
        <v>430</v>
      </c>
      <c r="G62" s="2" t="s">
        <v>32</v>
      </c>
      <c r="H62" s="2" t="s">
        <v>17</v>
      </c>
      <c r="I62" s="1" t="s">
        <v>418</v>
      </c>
      <c r="J62" s="2" t="s">
        <v>18</v>
      </c>
      <c r="K62" s="2" t="s">
        <v>19</v>
      </c>
      <c r="L62" s="2" t="s">
        <v>87</v>
      </c>
      <c r="M62" s="2" t="s">
        <v>28</v>
      </c>
      <c r="N62" s="2" t="s">
        <v>29</v>
      </c>
      <c r="O62" s="2">
        <v>4.62</v>
      </c>
      <c r="P62" s="2">
        <v>4</v>
      </c>
    </row>
    <row r="63" spans="1:16" x14ac:dyDescent="0.25">
      <c r="A63" s="2">
        <v>62</v>
      </c>
      <c r="B63" s="2" t="s">
        <v>122</v>
      </c>
      <c r="C63" s="2">
        <v>85028</v>
      </c>
      <c r="D63" s="2" t="s">
        <v>119</v>
      </c>
      <c r="E63" s="2" t="s">
        <v>72</v>
      </c>
      <c r="F63" s="3" t="s">
        <v>429</v>
      </c>
      <c r="G63" s="2" t="s">
        <v>32</v>
      </c>
      <c r="H63" s="2" t="s">
        <v>25</v>
      </c>
      <c r="I63" s="1" t="s">
        <v>418</v>
      </c>
      <c r="J63" s="2" t="s">
        <v>18</v>
      </c>
      <c r="K63" s="2" t="s">
        <v>19</v>
      </c>
      <c r="L63" s="2" t="s">
        <v>27</v>
      </c>
      <c r="M63" s="2" t="s">
        <v>21</v>
      </c>
      <c r="N63" s="2" t="s">
        <v>29</v>
      </c>
      <c r="O63" s="2">
        <v>3.1</v>
      </c>
      <c r="P63" s="2">
        <v>5</v>
      </c>
    </row>
    <row r="64" spans="1:16" x14ac:dyDescent="0.25">
      <c r="A64" s="2">
        <v>63</v>
      </c>
      <c r="B64" s="2" t="s">
        <v>123</v>
      </c>
      <c r="C64" s="2">
        <v>57583</v>
      </c>
      <c r="D64" s="2" t="s">
        <v>14</v>
      </c>
      <c r="E64" s="2" t="s">
        <v>15</v>
      </c>
      <c r="F64" s="3" t="s">
        <v>429</v>
      </c>
      <c r="G64" s="2" t="s">
        <v>32</v>
      </c>
      <c r="H64" s="2" t="s">
        <v>25</v>
      </c>
      <c r="I64" s="1" t="s">
        <v>417</v>
      </c>
      <c r="J64" s="2" t="s">
        <v>18</v>
      </c>
      <c r="K64" s="2" t="s">
        <v>19</v>
      </c>
      <c r="L64" s="2" t="s">
        <v>20</v>
      </c>
      <c r="M64" s="2" t="s">
        <v>28</v>
      </c>
      <c r="N64" s="2" t="s">
        <v>29</v>
      </c>
      <c r="O64" s="2">
        <v>5</v>
      </c>
      <c r="P64" s="2">
        <v>3</v>
      </c>
    </row>
    <row r="65" spans="1:16" x14ac:dyDescent="0.25">
      <c r="A65" s="2">
        <v>64</v>
      </c>
      <c r="B65" s="2" t="s">
        <v>124</v>
      </c>
      <c r="C65" s="2">
        <v>56294</v>
      </c>
      <c r="D65" s="2" t="s">
        <v>31</v>
      </c>
      <c r="E65" s="2" t="s">
        <v>15</v>
      </c>
      <c r="F65" s="3" t="s">
        <v>429</v>
      </c>
      <c r="G65" s="2" t="s">
        <v>16</v>
      </c>
      <c r="H65" s="2" t="s">
        <v>17</v>
      </c>
      <c r="I65" s="1" t="s">
        <v>414</v>
      </c>
      <c r="J65" s="2" t="s">
        <v>18</v>
      </c>
      <c r="K65" s="2" t="s">
        <v>19</v>
      </c>
      <c r="L65" s="2" t="s">
        <v>20</v>
      </c>
      <c r="M65" s="2" t="s">
        <v>21</v>
      </c>
      <c r="N65" s="2" t="s">
        <v>29</v>
      </c>
      <c r="O65" s="2">
        <v>3.96</v>
      </c>
      <c r="P65" s="2">
        <v>4</v>
      </c>
    </row>
    <row r="66" spans="1:16" x14ac:dyDescent="0.25">
      <c r="A66" s="2">
        <v>65</v>
      </c>
      <c r="B66" s="2" t="s">
        <v>125</v>
      </c>
      <c r="C66" s="2">
        <v>56991</v>
      </c>
      <c r="D66" s="2" t="s">
        <v>14</v>
      </c>
      <c r="E66" s="2" t="s">
        <v>15</v>
      </c>
      <c r="F66" s="3" t="s">
        <v>430</v>
      </c>
      <c r="G66" s="2" t="s">
        <v>16</v>
      </c>
      <c r="H66" s="2" t="s">
        <v>25</v>
      </c>
      <c r="I66" s="1" t="s">
        <v>423</v>
      </c>
      <c r="J66" s="2" t="s">
        <v>18</v>
      </c>
      <c r="K66" s="2" t="s">
        <v>19</v>
      </c>
      <c r="L66" s="2" t="s">
        <v>20</v>
      </c>
      <c r="M66" s="2" t="s">
        <v>28</v>
      </c>
      <c r="N66" s="2" t="s">
        <v>29</v>
      </c>
      <c r="O66" s="2">
        <v>4.3</v>
      </c>
      <c r="P66" s="2">
        <v>4</v>
      </c>
    </row>
    <row r="67" spans="1:16" x14ac:dyDescent="0.25">
      <c r="A67" s="2">
        <v>66</v>
      </c>
      <c r="B67" s="2" t="s">
        <v>126</v>
      </c>
      <c r="C67" s="2">
        <v>55722</v>
      </c>
      <c r="D67" s="2" t="s">
        <v>14</v>
      </c>
      <c r="E67" s="2" t="s">
        <v>15</v>
      </c>
      <c r="F67" s="3" t="s">
        <v>429</v>
      </c>
      <c r="G67" s="2" t="s">
        <v>16</v>
      </c>
      <c r="H67" s="2" t="s">
        <v>25</v>
      </c>
      <c r="I67" s="1" t="s">
        <v>414</v>
      </c>
      <c r="J67" s="2" t="s">
        <v>421</v>
      </c>
      <c r="K67" s="2" t="s">
        <v>26</v>
      </c>
      <c r="L67" s="2" t="s">
        <v>20</v>
      </c>
      <c r="M67" s="2" t="s">
        <v>28</v>
      </c>
      <c r="N67" s="2" t="s">
        <v>29</v>
      </c>
      <c r="O67" s="2">
        <v>5</v>
      </c>
      <c r="P67" s="2">
        <v>4</v>
      </c>
    </row>
    <row r="68" spans="1:16" x14ac:dyDescent="0.25">
      <c r="A68" s="2">
        <v>67</v>
      </c>
      <c r="B68" s="2" t="s">
        <v>127</v>
      </c>
      <c r="C68" s="2">
        <v>101199</v>
      </c>
      <c r="D68" s="2" t="s">
        <v>39</v>
      </c>
      <c r="E68" s="2" t="s">
        <v>15</v>
      </c>
      <c r="F68" s="3" t="s">
        <v>429</v>
      </c>
      <c r="G68" s="2" t="s">
        <v>32</v>
      </c>
      <c r="H68" s="2" t="s">
        <v>17</v>
      </c>
      <c r="I68" s="1" t="s">
        <v>417</v>
      </c>
      <c r="J68" s="2" t="s">
        <v>18</v>
      </c>
      <c r="K68" s="2" t="s">
        <v>19</v>
      </c>
      <c r="L68" s="2" t="s">
        <v>40</v>
      </c>
      <c r="M68" s="2" t="s">
        <v>67</v>
      </c>
      <c r="N68" s="2" t="s">
        <v>29</v>
      </c>
      <c r="O68" s="2">
        <v>3.79</v>
      </c>
      <c r="P68" s="2">
        <v>5</v>
      </c>
    </row>
    <row r="69" spans="1:16" x14ac:dyDescent="0.25">
      <c r="A69" s="2">
        <v>68</v>
      </c>
      <c r="B69" s="2" t="s">
        <v>128</v>
      </c>
      <c r="C69" s="2">
        <v>61568</v>
      </c>
      <c r="D69" s="2" t="s">
        <v>85</v>
      </c>
      <c r="E69" s="2" t="s">
        <v>129</v>
      </c>
      <c r="F69" s="3" t="s">
        <v>429</v>
      </c>
      <c r="G69" s="2" t="s">
        <v>16</v>
      </c>
      <c r="H69" s="2" t="s">
        <v>17</v>
      </c>
      <c r="I69" s="1" t="s">
        <v>418</v>
      </c>
      <c r="J69" s="2" t="s">
        <v>18</v>
      </c>
      <c r="K69" s="2" t="s">
        <v>19</v>
      </c>
      <c r="L69" s="2" t="s">
        <v>87</v>
      </c>
      <c r="M69" s="2" t="s">
        <v>28</v>
      </c>
      <c r="N69" s="2" t="s">
        <v>130</v>
      </c>
      <c r="O69" s="2">
        <v>1.93</v>
      </c>
      <c r="P69" s="2">
        <v>3</v>
      </c>
    </row>
    <row r="70" spans="1:16" x14ac:dyDescent="0.25">
      <c r="A70" s="2">
        <v>69</v>
      </c>
      <c r="B70" s="2" t="s">
        <v>131</v>
      </c>
      <c r="C70" s="2">
        <v>58275</v>
      </c>
      <c r="D70" s="2" t="s">
        <v>31</v>
      </c>
      <c r="E70" s="2" t="s">
        <v>15</v>
      </c>
      <c r="F70" s="3" t="s">
        <v>429</v>
      </c>
      <c r="G70" s="2" t="s">
        <v>32</v>
      </c>
      <c r="H70" s="2" t="s">
        <v>83</v>
      </c>
      <c r="I70" s="1" t="s">
        <v>414</v>
      </c>
      <c r="J70" s="2" t="s">
        <v>415</v>
      </c>
      <c r="K70" s="2" t="s">
        <v>26</v>
      </c>
      <c r="L70" s="2" t="s">
        <v>20</v>
      </c>
      <c r="M70" s="2" t="s">
        <v>36</v>
      </c>
      <c r="N70" s="2" t="s">
        <v>29</v>
      </c>
      <c r="O70" s="2">
        <v>4.62</v>
      </c>
      <c r="P70" s="2">
        <v>5</v>
      </c>
    </row>
    <row r="71" spans="1:16" x14ac:dyDescent="0.25">
      <c r="A71" s="2">
        <v>70</v>
      </c>
      <c r="B71" s="2" t="s">
        <v>132</v>
      </c>
      <c r="C71" s="2">
        <v>53189</v>
      </c>
      <c r="D71" s="2" t="s">
        <v>14</v>
      </c>
      <c r="E71" s="2" t="s">
        <v>15</v>
      </c>
      <c r="F71" s="3" t="s">
        <v>429</v>
      </c>
      <c r="G71" s="2" t="s">
        <v>16</v>
      </c>
      <c r="H71" s="2" t="s">
        <v>25</v>
      </c>
      <c r="I71" s="1" t="s">
        <v>418</v>
      </c>
      <c r="J71" s="2" t="s">
        <v>18</v>
      </c>
      <c r="K71" s="2" t="s">
        <v>19</v>
      </c>
      <c r="L71" s="2" t="s">
        <v>20</v>
      </c>
      <c r="M71" s="2" t="s">
        <v>28</v>
      </c>
      <c r="N71" s="2" t="s">
        <v>130</v>
      </c>
      <c r="O71" s="2">
        <v>1.1200000000000001</v>
      </c>
      <c r="P71" s="2">
        <v>2</v>
      </c>
    </row>
    <row r="72" spans="1:16" x14ac:dyDescent="0.25">
      <c r="A72" s="2">
        <v>71</v>
      </c>
      <c r="B72" s="2" t="s">
        <v>133</v>
      </c>
      <c r="C72" s="2">
        <v>96820</v>
      </c>
      <c r="D72" s="2" t="s">
        <v>134</v>
      </c>
      <c r="E72" s="2" t="s">
        <v>15</v>
      </c>
      <c r="F72" s="3" t="s">
        <v>429</v>
      </c>
      <c r="G72" s="2" t="s">
        <v>16</v>
      </c>
      <c r="H72" s="2" t="s">
        <v>17</v>
      </c>
      <c r="I72" s="1" t="s">
        <v>424</v>
      </c>
      <c r="J72" s="2" t="s">
        <v>18</v>
      </c>
      <c r="K72" s="2" t="s">
        <v>19</v>
      </c>
      <c r="L72" s="2" t="s">
        <v>27</v>
      </c>
      <c r="M72" s="2" t="s">
        <v>28</v>
      </c>
      <c r="N72" s="2" t="s">
        <v>29</v>
      </c>
      <c r="O72" s="2">
        <v>3.01</v>
      </c>
      <c r="P72" s="2">
        <v>5</v>
      </c>
    </row>
    <row r="73" spans="1:16" x14ac:dyDescent="0.25">
      <c r="A73" s="2">
        <v>72</v>
      </c>
      <c r="B73" s="2" t="s">
        <v>135</v>
      </c>
      <c r="C73" s="2">
        <v>51259</v>
      </c>
      <c r="D73" s="2" t="s">
        <v>14</v>
      </c>
      <c r="E73" s="2" t="s">
        <v>15</v>
      </c>
      <c r="F73" s="3" t="s">
        <v>429</v>
      </c>
      <c r="G73" s="2" t="s">
        <v>16</v>
      </c>
      <c r="H73" s="2" t="s">
        <v>17</v>
      </c>
      <c r="I73" s="1" t="s">
        <v>418</v>
      </c>
      <c r="J73" s="2" t="s">
        <v>18</v>
      </c>
      <c r="K73" s="2" t="s">
        <v>19</v>
      </c>
      <c r="L73" s="2" t="s">
        <v>20</v>
      </c>
      <c r="M73" s="2" t="s">
        <v>28</v>
      </c>
      <c r="N73" s="2" t="s">
        <v>29</v>
      </c>
      <c r="O73" s="2">
        <v>4.3</v>
      </c>
      <c r="P73" s="2">
        <v>4</v>
      </c>
    </row>
    <row r="74" spans="1:16" x14ac:dyDescent="0.25">
      <c r="A74" s="2">
        <v>73</v>
      </c>
      <c r="B74" s="2" t="s">
        <v>136</v>
      </c>
      <c r="C74" s="2">
        <v>59231</v>
      </c>
      <c r="D74" s="2" t="s">
        <v>85</v>
      </c>
      <c r="E74" s="2" t="s">
        <v>137</v>
      </c>
      <c r="F74" s="3" t="s">
        <v>430</v>
      </c>
      <c r="G74" s="2" t="s">
        <v>32</v>
      </c>
      <c r="H74" s="2" t="s">
        <v>17</v>
      </c>
      <c r="I74" s="1" t="s">
        <v>417</v>
      </c>
      <c r="J74" s="2" t="s">
        <v>18</v>
      </c>
      <c r="K74" s="2" t="s">
        <v>19</v>
      </c>
      <c r="L74" s="2" t="s">
        <v>87</v>
      </c>
      <c r="M74" s="2" t="s">
        <v>138</v>
      </c>
      <c r="N74" s="2" t="s">
        <v>130</v>
      </c>
      <c r="O74" s="2">
        <v>2.2999999999999998</v>
      </c>
      <c r="P74" s="2">
        <v>1</v>
      </c>
    </row>
    <row r="75" spans="1:16" x14ac:dyDescent="0.25">
      <c r="A75" s="2">
        <v>74</v>
      </c>
      <c r="B75" s="2" t="s">
        <v>139</v>
      </c>
      <c r="C75" s="2">
        <v>61584</v>
      </c>
      <c r="D75" s="2" t="s">
        <v>14</v>
      </c>
      <c r="E75" s="2" t="s">
        <v>15</v>
      </c>
      <c r="F75" s="3" t="s">
        <v>429</v>
      </c>
      <c r="G75" s="2" t="s">
        <v>32</v>
      </c>
      <c r="H75" s="2" t="s">
        <v>25</v>
      </c>
      <c r="I75" s="1" t="s">
        <v>419</v>
      </c>
      <c r="J75" s="2" t="s">
        <v>18</v>
      </c>
      <c r="K75" s="2" t="s">
        <v>19</v>
      </c>
      <c r="L75" s="2" t="s">
        <v>20</v>
      </c>
      <c r="M75" s="2" t="s">
        <v>28</v>
      </c>
      <c r="N75" s="2" t="s">
        <v>68</v>
      </c>
      <c r="O75" s="2">
        <v>3.88</v>
      </c>
      <c r="P75" s="2">
        <v>4</v>
      </c>
    </row>
    <row r="76" spans="1:16" x14ac:dyDescent="0.25">
      <c r="A76" s="2">
        <v>75</v>
      </c>
      <c r="B76" s="2" t="s">
        <v>140</v>
      </c>
      <c r="C76" s="2">
        <v>46335</v>
      </c>
      <c r="D76" s="2" t="s">
        <v>14</v>
      </c>
      <c r="E76" s="2" t="s">
        <v>15</v>
      </c>
      <c r="F76" s="3" t="s">
        <v>430</v>
      </c>
      <c r="G76" s="2" t="s">
        <v>32</v>
      </c>
      <c r="H76" s="2" t="s">
        <v>17</v>
      </c>
      <c r="I76" s="1" t="s">
        <v>417</v>
      </c>
      <c r="J76" s="2" t="s">
        <v>18</v>
      </c>
      <c r="K76" s="2" t="s">
        <v>19</v>
      </c>
      <c r="L76" s="2" t="s">
        <v>20</v>
      </c>
      <c r="M76" s="2" t="s">
        <v>67</v>
      </c>
      <c r="N76" s="2" t="s">
        <v>29</v>
      </c>
      <c r="O76" s="2">
        <v>3.4</v>
      </c>
      <c r="P76" s="2">
        <v>5</v>
      </c>
    </row>
    <row r="77" spans="1:16" x14ac:dyDescent="0.25">
      <c r="A77" s="2">
        <v>76</v>
      </c>
      <c r="B77" s="2" t="s">
        <v>141</v>
      </c>
      <c r="C77" s="2">
        <v>70621</v>
      </c>
      <c r="D77" s="2" t="s">
        <v>47</v>
      </c>
      <c r="E77" s="2" t="s">
        <v>15</v>
      </c>
      <c r="F77" s="3" t="s">
        <v>430</v>
      </c>
      <c r="G77" s="2" t="s">
        <v>32</v>
      </c>
      <c r="H77" s="2" t="s">
        <v>25</v>
      </c>
      <c r="I77" s="1" t="s">
        <v>415</v>
      </c>
      <c r="J77" s="2" t="s">
        <v>18</v>
      </c>
      <c r="K77" s="2" t="s">
        <v>19</v>
      </c>
      <c r="L77" s="2" t="s">
        <v>27</v>
      </c>
      <c r="M77" s="2" t="s">
        <v>43</v>
      </c>
      <c r="N77" s="2" t="s">
        <v>29</v>
      </c>
      <c r="O77" s="2">
        <v>4.1100000000000003</v>
      </c>
      <c r="P77" s="2">
        <v>4</v>
      </c>
    </row>
    <row r="78" spans="1:16" x14ac:dyDescent="0.25">
      <c r="A78" s="2">
        <v>77</v>
      </c>
      <c r="B78" s="2" t="s">
        <v>142</v>
      </c>
      <c r="C78" s="2">
        <v>138888</v>
      </c>
      <c r="D78" s="2" t="s">
        <v>143</v>
      </c>
      <c r="E78" s="2" t="s">
        <v>15</v>
      </c>
      <c r="F78" s="3" t="s">
        <v>429</v>
      </c>
      <c r="G78" s="2" t="s">
        <v>16</v>
      </c>
      <c r="H78" s="2" t="s">
        <v>17</v>
      </c>
      <c r="I78" s="1" t="s">
        <v>418</v>
      </c>
      <c r="J78" s="2" t="s">
        <v>18</v>
      </c>
      <c r="K78" s="2" t="s">
        <v>19</v>
      </c>
      <c r="L78" s="2" t="s">
        <v>27</v>
      </c>
      <c r="M78" s="2" t="s">
        <v>28</v>
      </c>
      <c r="N78" s="2" t="s">
        <v>22</v>
      </c>
      <c r="O78" s="2">
        <v>4.3</v>
      </c>
      <c r="P78" s="2">
        <v>5</v>
      </c>
    </row>
    <row r="79" spans="1:16" x14ac:dyDescent="0.25">
      <c r="A79" s="2">
        <v>78</v>
      </c>
      <c r="B79" s="2" t="s">
        <v>144</v>
      </c>
      <c r="C79" s="2">
        <v>74241</v>
      </c>
      <c r="D79" s="2" t="s">
        <v>85</v>
      </c>
      <c r="E79" s="2" t="s">
        <v>145</v>
      </c>
      <c r="F79" s="3" t="s">
        <v>430</v>
      </c>
      <c r="G79" s="2" t="s">
        <v>32</v>
      </c>
      <c r="H79" s="2" t="s">
        <v>17</v>
      </c>
      <c r="I79" s="1" t="s">
        <v>414</v>
      </c>
      <c r="J79" s="2" t="s">
        <v>18</v>
      </c>
      <c r="K79" s="2" t="s">
        <v>19</v>
      </c>
      <c r="L79" s="2" t="s">
        <v>87</v>
      </c>
      <c r="M79" s="2" t="s">
        <v>28</v>
      </c>
      <c r="N79" s="2" t="s">
        <v>22</v>
      </c>
      <c r="O79" s="2">
        <v>4.7699999999999996</v>
      </c>
      <c r="P79" s="2">
        <v>5</v>
      </c>
    </row>
    <row r="80" spans="1:16" x14ac:dyDescent="0.25">
      <c r="A80" s="2">
        <v>79</v>
      </c>
      <c r="B80" s="2" t="s">
        <v>146</v>
      </c>
      <c r="C80" s="2">
        <v>75188</v>
      </c>
      <c r="D80" s="2" t="s">
        <v>77</v>
      </c>
      <c r="E80" s="2" t="s">
        <v>15</v>
      </c>
      <c r="F80" s="3" t="s">
        <v>429</v>
      </c>
      <c r="G80" s="2" t="s">
        <v>32</v>
      </c>
      <c r="H80" s="2" t="s">
        <v>17</v>
      </c>
      <c r="I80" s="1" t="s">
        <v>418</v>
      </c>
      <c r="J80" s="2" t="s">
        <v>18</v>
      </c>
      <c r="K80" s="2" t="s">
        <v>19</v>
      </c>
      <c r="L80" s="2" t="s">
        <v>20</v>
      </c>
      <c r="M80" s="2" t="s">
        <v>36</v>
      </c>
      <c r="N80" s="2" t="s">
        <v>29</v>
      </c>
      <c r="O80" s="2">
        <v>4.5199999999999996</v>
      </c>
      <c r="P80" s="2">
        <v>4</v>
      </c>
    </row>
    <row r="81" spans="1:16" x14ac:dyDescent="0.25">
      <c r="A81" s="2">
        <v>80</v>
      </c>
      <c r="B81" s="2" t="s">
        <v>147</v>
      </c>
      <c r="C81" s="2">
        <v>62514</v>
      </c>
      <c r="D81" s="2" t="s">
        <v>14</v>
      </c>
      <c r="E81" s="2" t="s">
        <v>15</v>
      </c>
      <c r="F81" s="3" t="s">
        <v>429</v>
      </c>
      <c r="G81" s="2" t="s">
        <v>32</v>
      </c>
      <c r="H81" s="2" t="s">
        <v>25</v>
      </c>
      <c r="I81" s="1" t="s">
        <v>422</v>
      </c>
      <c r="J81" s="2" t="s">
        <v>18</v>
      </c>
      <c r="K81" s="2" t="s">
        <v>19</v>
      </c>
      <c r="L81" s="2" t="s">
        <v>20</v>
      </c>
      <c r="M81" s="2" t="s">
        <v>36</v>
      </c>
      <c r="N81" s="2" t="s">
        <v>29</v>
      </c>
      <c r="O81" s="2">
        <v>2.9</v>
      </c>
      <c r="P81" s="2">
        <v>3</v>
      </c>
    </row>
    <row r="82" spans="1:16" x14ac:dyDescent="0.25">
      <c r="A82" s="2">
        <v>81</v>
      </c>
      <c r="B82" s="2" t="s">
        <v>148</v>
      </c>
      <c r="C82" s="2">
        <v>60070</v>
      </c>
      <c r="D82" s="2" t="s">
        <v>14</v>
      </c>
      <c r="E82" s="2" t="s">
        <v>15</v>
      </c>
      <c r="F82" s="3" t="s">
        <v>430</v>
      </c>
      <c r="G82" s="2" t="s">
        <v>32</v>
      </c>
      <c r="H82" s="2" t="s">
        <v>25</v>
      </c>
      <c r="I82" s="1" t="s">
        <v>414</v>
      </c>
      <c r="J82" s="2" t="s">
        <v>424</v>
      </c>
      <c r="K82" s="2" t="s">
        <v>26</v>
      </c>
      <c r="L82" s="2" t="s">
        <v>20</v>
      </c>
      <c r="M82" s="2" t="s">
        <v>36</v>
      </c>
      <c r="N82" s="2" t="s">
        <v>29</v>
      </c>
      <c r="O82" s="2">
        <v>5</v>
      </c>
      <c r="P82" s="2">
        <v>3</v>
      </c>
    </row>
    <row r="83" spans="1:16" x14ac:dyDescent="0.25">
      <c r="A83" s="2">
        <v>82</v>
      </c>
      <c r="B83" s="2" t="s">
        <v>149</v>
      </c>
      <c r="C83" s="2">
        <v>48888</v>
      </c>
      <c r="D83" s="2" t="s">
        <v>14</v>
      </c>
      <c r="E83" s="2" t="s">
        <v>15</v>
      </c>
      <c r="F83" s="3" t="s">
        <v>429</v>
      </c>
      <c r="G83" s="2" t="s">
        <v>16</v>
      </c>
      <c r="H83" s="2" t="s">
        <v>17</v>
      </c>
      <c r="I83" s="1" t="s">
        <v>418</v>
      </c>
      <c r="J83" s="2" t="s">
        <v>18</v>
      </c>
      <c r="K83" s="2" t="s">
        <v>19</v>
      </c>
      <c r="L83" s="2" t="s">
        <v>20</v>
      </c>
      <c r="M83" s="2" t="s">
        <v>21</v>
      </c>
      <c r="N83" s="2" t="s">
        <v>29</v>
      </c>
      <c r="O83" s="2">
        <v>4.7</v>
      </c>
      <c r="P83" s="2">
        <v>5</v>
      </c>
    </row>
    <row r="84" spans="1:16" x14ac:dyDescent="0.25">
      <c r="A84" s="2">
        <v>83</v>
      </c>
      <c r="B84" s="2" t="s">
        <v>84</v>
      </c>
      <c r="C84" s="2">
        <v>54285</v>
      </c>
      <c r="D84" s="2" t="s">
        <v>14</v>
      </c>
      <c r="E84" s="2" t="s">
        <v>15</v>
      </c>
      <c r="F84" s="3" t="s">
        <v>429</v>
      </c>
      <c r="G84" s="2" t="s">
        <v>16</v>
      </c>
      <c r="H84" s="2" t="s">
        <v>25</v>
      </c>
      <c r="I84" s="1" t="s">
        <v>418</v>
      </c>
      <c r="J84" s="2" t="s">
        <v>18</v>
      </c>
      <c r="K84" s="2" t="s">
        <v>19</v>
      </c>
      <c r="L84" s="2" t="s">
        <v>20</v>
      </c>
      <c r="M84" s="2" t="s">
        <v>43</v>
      </c>
      <c r="N84" s="2" t="s">
        <v>29</v>
      </c>
      <c r="O84" s="2">
        <v>4.2</v>
      </c>
      <c r="P84" s="2">
        <v>3</v>
      </c>
    </row>
    <row r="85" spans="1:16" x14ac:dyDescent="0.25">
      <c r="A85" s="2">
        <v>84</v>
      </c>
      <c r="B85" s="2" t="s">
        <v>150</v>
      </c>
      <c r="C85" s="2">
        <v>56847</v>
      </c>
      <c r="D85" s="2" t="s">
        <v>31</v>
      </c>
      <c r="E85" s="2" t="s">
        <v>15</v>
      </c>
      <c r="F85" s="3" t="s">
        <v>430</v>
      </c>
      <c r="G85" s="2" t="s">
        <v>32</v>
      </c>
      <c r="H85" s="2" t="s">
        <v>83</v>
      </c>
      <c r="I85" s="1" t="s">
        <v>418</v>
      </c>
      <c r="J85" s="2" t="s">
        <v>18</v>
      </c>
      <c r="K85" s="2" t="s">
        <v>19</v>
      </c>
      <c r="L85" s="2" t="s">
        <v>20</v>
      </c>
      <c r="M85" s="2" t="s">
        <v>28</v>
      </c>
      <c r="N85" s="2" t="s">
        <v>130</v>
      </c>
      <c r="O85" s="2">
        <v>3</v>
      </c>
      <c r="P85" s="2">
        <v>1</v>
      </c>
    </row>
    <row r="86" spans="1:16" x14ac:dyDescent="0.25">
      <c r="A86" s="2">
        <v>85</v>
      </c>
      <c r="B86" s="2" t="s">
        <v>151</v>
      </c>
      <c r="C86" s="2">
        <v>60340</v>
      </c>
      <c r="D86" s="2" t="s">
        <v>14</v>
      </c>
      <c r="E86" s="2" t="s">
        <v>15</v>
      </c>
      <c r="F86" s="3" t="s">
        <v>429</v>
      </c>
      <c r="G86" s="2" t="s">
        <v>16</v>
      </c>
      <c r="H86" s="2" t="s">
        <v>17</v>
      </c>
      <c r="I86" s="1" t="s">
        <v>417</v>
      </c>
      <c r="J86" s="2" t="s">
        <v>423</v>
      </c>
      <c r="K86" s="2" t="s">
        <v>57</v>
      </c>
      <c r="L86" s="2" t="s">
        <v>20</v>
      </c>
      <c r="M86" s="2" t="s">
        <v>36</v>
      </c>
      <c r="N86" s="2" t="s">
        <v>68</v>
      </c>
      <c r="O86" s="2">
        <v>5</v>
      </c>
      <c r="P86" s="2">
        <v>4</v>
      </c>
    </row>
    <row r="87" spans="1:16" x14ac:dyDescent="0.25">
      <c r="A87" s="2">
        <v>86</v>
      </c>
      <c r="B87" s="2" t="s">
        <v>152</v>
      </c>
      <c r="C87" s="2">
        <v>59124</v>
      </c>
      <c r="D87" s="2" t="s">
        <v>14</v>
      </c>
      <c r="E87" s="2" t="s">
        <v>15</v>
      </c>
      <c r="F87" s="3" t="s">
        <v>430</v>
      </c>
      <c r="G87" s="2" t="s">
        <v>32</v>
      </c>
      <c r="H87" s="2" t="s">
        <v>17</v>
      </c>
      <c r="I87" s="1" t="s">
        <v>418</v>
      </c>
      <c r="J87" s="2" t="s">
        <v>423</v>
      </c>
      <c r="K87" s="2" t="s">
        <v>57</v>
      </c>
      <c r="L87" s="2" t="s">
        <v>20</v>
      </c>
      <c r="M87" s="2" t="s">
        <v>36</v>
      </c>
      <c r="N87" s="2" t="s">
        <v>68</v>
      </c>
      <c r="O87" s="2">
        <v>2.2999999999999998</v>
      </c>
      <c r="P87" s="2">
        <v>3</v>
      </c>
    </row>
    <row r="88" spans="1:16" x14ac:dyDescent="0.25">
      <c r="A88" s="2">
        <v>87</v>
      </c>
      <c r="B88" s="2" t="s">
        <v>153</v>
      </c>
      <c r="C88" s="2">
        <v>99280</v>
      </c>
      <c r="D88" s="2" t="s">
        <v>39</v>
      </c>
      <c r="E88" s="2" t="s">
        <v>15</v>
      </c>
      <c r="F88" s="3" t="s">
        <v>430</v>
      </c>
      <c r="G88" s="2" t="s">
        <v>32</v>
      </c>
      <c r="H88" s="2" t="s">
        <v>25</v>
      </c>
      <c r="I88" s="1" t="s">
        <v>414</v>
      </c>
      <c r="J88" s="2" t="s">
        <v>419</v>
      </c>
      <c r="K88" s="2" t="s">
        <v>57</v>
      </c>
      <c r="L88" s="2" t="s">
        <v>40</v>
      </c>
      <c r="M88" s="2" t="s">
        <v>28</v>
      </c>
      <c r="N88" s="2" t="s">
        <v>68</v>
      </c>
      <c r="O88" s="2">
        <v>2.1</v>
      </c>
      <c r="P88" s="2">
        <v>5</v>
      </c>
    </row>
    <row r="89" spans="1:16" x14ac:dyDescent="0.25">
      <c r="A89" s="2">
        <v>88</v>
      </c>
      <c r="B89" s="2" t="s">
        <v>154</v>
      </c>
      <c r="C89" s="2">
        <v>71776</v>
      </c>
      <c r="D89" s="2" t="s">
        <v>31</v>
      </c>
      <c r="E89" s="2" t="s">
        <v>15</v>
      </c>
      <c r="F89" s="3" t="s">
        <v>429</v>
      </c>
      <c r="G89" s="2" t="s">
        <v>32</v>
      </c>
      <c r="H89" s="2" t="s">
        <v>25</v>
      </c>
      <c r="I89" s="1" t="s">
        <v>418</v>
      </c>
      <c r="J89" s="2" t="s">
        <v>18</v>
      </c>
      <c r="K89" s="2" t="s">
        <v>19</v>
      </c>
      <c r="L89" s="2" t="s">
        <v>20</v>
      </c>
      <c r="M89" s="2" t="s">
        <v>21</v>
      </c>
      <c r="N89" s="2" t="s">
        <v>29</v>
      </c>
      <c r="O89" s="2">
        <v>4.4000000000000004</v>
      </c>
      <c r="P89" s="2">
        <v>5</v>
      </c>
    </row>
    <row r="90" spans="1:16" x14ac:dyDescent="0.25">
      <c r="A90" s="2">
        <v>89</v>
      </c>
      <c r="B90" s="2" t="s">
        <v>155</v>
      </c>
      <c r="C90" s="2">
        <v>65902</v>
      </c>
      <c r="D90" s="2" t="s">
        <v>31</v>
      </c>
      <c r="E90" s="2" t="s">
        <v>15</v>
      </c>
      <c r="F90" s="3" t="s">
        <v>430</v>
      </c>
      <c r="G90" s="2" t="s">
        <v>32</v>
      </c>
      <c r="H90" s="2" t="s">
        <v>17</v>
      </c>
      <c r="I90" s="1" t="s">
        <v>418</v>
      </c>
      <c r="J90" s="2" t="s">
        <v>18</v>
      </c>
      <c r="K90" s="2" t="s">
        <v>19</v>
      </c>
      <c r="L90" s="2" t="s">
        <v>20</v>
      </c>
      <c r="M90" s="2" t="s">
        <v>21</v>
      </c>
      <c r="N90" s="2" t="s">
        <v>29</v>
      </c>
      <c r="O90" s="2">
        <v>4</v>
      </c>
      <c r="P90" s="2">
        <v>4</v>
      </c>
    </row>
    <row r="91" spans="1:16" x14ac:dyDescent="0.25">
      <c r="A91" s="2">
        <v>90</v>
      </c>
      <c r="B91" s="2" t="s">
        <v>156</v>
      </c>
      <c r="C91" s="2">
        <v>57748</v>
      </c>
      <c r="D91" s="2" t="s">
        <v>14</v>
      </c>
      <c r="E91" s="2" t="s">
        <v>15</v>
      </c>
      <c r="F91" s="3" t="s">
        <v>429</v>
      </c>
      <c r="G91" s="2" t="s">
        <v>32</v>
      </c>
      <c r="H91" s="2" t="s">
        <v>25</v>
      </c>
      <c r="I91" s="1" t="s">
        <v>414</v>
      </c>
      <c r="J91" s="2" t="s">
        <v>421</v>
      </c>
      <c r="K91" s="2" t="s">
        <v>26</v>
      </c>
      <c r="L91" s="2" t="s">
        <v>20</v>
      </c>
      <c r="M91" s="2" t="s">
        <v>36</v>
      </c>
      <c r="N91" s="2" t="s">
        <v>29</v>
      </c>
      <c r="O91" s="2">
        <v>3.13</v>
      </c>
      <c r="P91" s="2">
        <v>3</v>
      </c>
    </row>
    <row r="92" spans="1:16" x14ac:dyDescent="0.25">
      <c r="A92" s="2">
        <v>91</v>
      </c>
      <c r="B92" s="2" t="s">
        <v>157</v>
      </c>
      <c r="C92" s="2">
        <v>64057</v>
      </c>
      <c r="D92" s="2" t="s">
        <v>14</v>
      </c>
      <c r="E92" s="2" t="s">
        <v>15</v>
      </c>
      <c r="F92" s="3" t="s">
        <v>430</v>
      </c>
      <c r="G92" s="2" t="s">
        <v>16</v>
      </c>
      <c r="H92" s="2" t="s">
        <v>25</v>
      </c>
      <c r="I92" s="1" t="s">
        <v>415</v>
      </c>
      <c r="J92" s="2" t="s">
        <v>18</v>
      </c>
      <c r="K92" s="2" t="s">
        <v>19</v>
      </c>
      <c r="L92" s="2" t="s">
        <v>20</v>
      </c>
      <c r="M92" s="2" t="s">
        <v>28</v>
      </c>
      <c r="N92" s="2" t="s">
        <v>130</v>
      </c>
      <c r="O92" s="2">
        <v>1.56</v>
      </c>
      <c r="P92" s="2">
        <v>5</v>
      </c>
    </row>
    <row r="93" spans="1:16" x14ac:dyDescent="0.25">
      <c r="A93" s="2">
        <v>92</v>
      </c>
      <c r="B93" s="2" t="s">
        <v>158</v>
      </c>
      <c r="C93" s="2">
        <v>53366</v>
      </c>
      <c r="D93" s="2" t="s">
        <v>159</v>
      </c>
      <c r="E93" s="2" t="s">
        <v>15</v>
      </c>
      <c r="F93" s="3" t="s">
        <v>430</v>
      </c>
      <c r="G93" s="2" t="s">
        <v>16</v>
      </c>
      <c r="H93" s="2" t="s">
        <v>17</v>
      </c>
      <c r="I93" s="1" t="s">
        <v>415</v>
      </c>
      <c r="J93" s="2" t="s">
        <v>18</v>
      </c>
      <c r="K93" s="2" t="s">
        <v>19</v>
      </c>
      <c r="L93" s="2" t="s">
        <v>27</v>
      </c>
      <c r="M93" s="2" t="s">
        <v>21</v>
      </c>
      <c r="N93" s="2" t="s">
        <v>130</v>
      </c>
      <c r="O93" s="2">
        <v>1.2</v>
      </c>
      <c r="P93" s="2">
        <v>3</v>
      </c>
    </row>
    <row r="94" spans="1:16" x14ac:dyDescent="0.25">
      <c r="A94" s="2">
        <v>93</v>
      </c>
      <c r="B94" s="2" t="s">
        <v>160</v>
      </c>
      <c r="C94" s="2">
        <v>58530</v>
      </c>
      <c r="D94" s="2" t="s">
        <v>14</v>
      </c>
      <c r="E94" s="2" t="s">
        <v>15</v>
      </c>
      <c r="F94" s="3" t="s">
        <v>429</v>
      </c>
      <c r="G94" s="2" t="s">
        <v>32</v>
      </c>
      <c r="H94" s="2" t="s">
        <v>25</v>
      </c>
      <c r="I94" s="1" t="s">
        <v>417</v>
      </c>
      <c r="J94" s="2" t="s">
        <v>18</v>
      </c>
      <c r="K94" s="2" t="s">
        <v>19</v>
      </c>
      <c r="L94" s="2" t="s">
        <v>20</v>
      </c>
      <c r="M94" s="2" t="s">
        <v>36</v>
      </c>
      <c r="N94" s="2" t="s">
        <v>29</v>
      </c>
      <c r="O94" s="2">
        <v>5</v>
      </c>
      <c r="P94" s="2">
        <v>5</v>
      </c>
    </row>
    <row r="95" spans="1:16" x14ac:dyDescent="0.25">
      <c r="A95" s="2">
        <v>94</v>
      </c>
      <c r="B95" s="2" t="s">
        <v>161</v>
      </c>
      <c r="C95" s="2">
        <v>72609</v>
      </c>
      <c r="D95" s="2" t="s">
        <v>31</v>
      </c>
      <c r="E95" s="2" t="s">
        <v>15</v>
      </c>
      <c r="F95" s="3" t="s">
        <v>429</v>
      </c>
      <c r="G95" s="2" t="s">
        <v>16</v>
      </c>
      <c r="H95" s="2" t="s">
        <v>17</v>
      </c>
      <c r="I95" s="1" t="s">
        <v>414</v>
      </c>
      <c r="J95" s="2" t="s">
        <v>419</v>
      </c>
      <c r="K95" s="2" t="s">
        <v>26</v>
      </c>
      <c r="L95" s="2" t="s">
        <v>20</v>
      </c>
      <c r="M95" s="2" t="s">
        <v>36</v>
      </c>
      <c r="N95" s="2" t="s">
        <v>29</v>
      </c>
      <c r="O95" s="2">
        <v>4.76</v>
      </c>
      <c r="P95" s="2">
        <v>5</v>
      </c>
    </row>
    <row r="96" spans="1:16" x14ac:dyDescent="0.25">
      <c r="A96" s="2">
        <v>95</v>
      </c>
      <c r="B96" s="2" t="s">
        <v>162</v>
      </c>
      <c r="C96" s="2">
        <v>55965</v>
      </c>
      <c r="D96" s="2" t="s">
        <v>31</v>
      </c>
      <c r="E96" s="2" t="s">
        <v>15</v>
      </c>
      <c r="F96" s="3" t="s">
        <v>429</v>
      </c>
      <c r="G96" s="2" t="s">
        <v>32</v>
      </c>
      <c r="H96" s="2" t="s">
        <v>25</v>
      </c>
      <c r="I96" s="1" t="s">
        <v>414</v>
      </c>
      <c r="J96" s="2" t="s">
        <v>419</v>
      </c>
      <c r="K96" s="2" t="s">
        <v>26</v>
      </c>
      <c r="L96" s="2" t="s">
        <v>20</v>
      </c>
      <c r="M96" s="2" t="s">
        <v>36</v>
      </c>
      <c r="N96" s="2" t="s">
        <v>29</v>
      </c>
      <c r="O96" s="2">
        <v>3.66</v>
      </c>
      <c r="P96" s="2">
        <v>3</v>
      </c>
    </row>
    <row r="97" spans="1:16" x14ac:dyDescent="0.25">
      <c r="A97" s="2">
        <v>96</v>
      </c>
      <c r="B97" s="2" t="s">
        <v>163</v>
      </c>
      <c r="C97" s="2">
        <v>70187</v>
      </c>
      <c r="D97" s="2" t="s">
        <v>85</v>
      </c>
      <c r="E97" s="2" t="s">
        <v>15</v>
      </c>
      <c r="F97" s="3" t="s">
        <v>429</v>
      </c>
      <c r="G97" s="2" t="s">
        <v>16</v>
      </c>
      <c r="H97" s="2" t="s">
        <v>25</v>
      </c>
      <c r="I97" s="1" t="s">
        <v>418</v>
      </c>
      <c r="J97" s="2" t="s">
        <v>423</v>
      </c>
      <c r="K97" s="2" t="s">
        <v>57</v>
      </c>
      <c r="L97" s="2" t="s">
        <v>87</v>
      </c>
      <c r="M97" s="2" t="s">
        <v>43</v>
      </c>
      <c r="N97" s="2" t="s">
        <v>130</v>
      </c>
      <c r="O97" s="2">
        <v>2</v>
      </c>
      <c r="P97" s="2">
        <v>5</v>
      </c>
    </row>
    <row r="98" spans="1:16" x14ac:dyDescent="0.25">
      <c r="A98" s="2">
        <v>97</v>
      </c>
      <c r="B98" s="2" t="s">
        <v>164</v>
      </c>
      <c r="C98" s="2">
        <v>178000</v>
      </c>
      <c r="D98" s="2" t="s">
        <v>165</v>
      </c>
      <c r="E98" s="2" t="s">
        <v>15</v>
      </c>
      <c r="F98" s="3" t="s">
        <v>429</v>
      </c>
      <c r="G98" s="2" t="s">
        <v>16</v>
      </c>
      <c r="H98" s="2" t="s">
        <v>17</v>
      </c>
      <c r="I98" s="1" t="s">
        <v>414</v>
      </c>
      <c r="J98" s="2" t="s">
        <v>18</v>
      </c>
      <c r="K98" s="2" t="s">
        <v>19</v>
      </c>
      <c r="L98" s="2" t="s">
        <v>27</v>
      </c>
      <c r="M98" s="2" t="s">
        <v>28</v>
      </c>
      <c r="N98" s="2" t="s">
        <v>22</v>
      </c>
      <c r="O98" s="2">
        <v>5</v>
      </c>
      <c r="P98" s="2">
        <v>5</v>
      </c>
    </row>
    <row r="99" spans="1:16" x14ac:dyDescent="0.25">
      <c r="A99" s="2">
        <v>98</v>
      </c>
      <c r="B99" s="2" t="s">
        <v>166</v>
      </c>
      <c r="C99" s="2">
        <v>99351</v>
      </c>
      <c r="D99" s="2" t="s">
        <v>74</v>
      </c>
      <c r="E99" s="2" t="s">
        <v>15</v>
      </c>
      <c r="F99" s="3" t="s">
        <v>429</v>
      </c>
      <c r="G99" s="2" t="s">
        <v>32</v>
      </c>
      <c r="H99" s="2" t="s">
        <v>25</v>
      </c>
      <c r="I99" s="1" t="s">
        <v>420</v>
      </c>
      <c r="J99" s="2" t="s">
        <v>18</v>
      </c>
      <c r="K99" s="2" t="s">
        <v>19</v>
      </c>
      <c r="L99" s="2" t="s">
        <v>75</v>
      </c>
      <c r="M99" s="2" t="s">
        <v>167</v>
      </c>
      <c r="N99" s="2" t="s">
        <v>29</v>
      </c>
      <c r="O99" s="2">
        <v>5</v>
      </c>
      <c r="P99" s="2">
        <v>3</v>
      </c>
    </row>
    <row r="100" spans="1:16" x14ac:dyDescent="0.25">
      <c r="A100" s="2">
        <v>99</v>
      </c>
      <c r="B100" s="2" t="s">
        <v>168</v>
      </c>
      <c r="C100" s="2">
        <v>67251</v>
      </c>
      <c r="D100" s="2" t="s">
        <v>85</v>
      </c>
      <c r="E100" s="2" t="s">
        <v>72</v>
      </c>
      <c r="F100" s="3" t="s">
        <v>429</v>
      </c>
      <c r="G100" s="2" t="s">
        <v>16</v>
      </c>
      <c r="H100" s="2" t="s">
        <v>17</v>
      </c>
      <c r="I100" s="1" t="s">
        <v>414</v>
      </c>
      <c r="J100" s="2" t="s">
        <v>18</v>
      </c>
      <c r="K100" s="2" t="s">
        <v>19</v>
      </c>
      <c r="L100" s="2" t="s">
        <v>87</v>
      </c>
      <c r="M100" s="2" t="s">
        <v>67</v>
      </c>
      <c r="N100" s="2" t="s">
        <v>29</v>
      </c>
      <c r="O100" s="2">
        <v>4.3</v>
      </c>
      <c r="P100" s="2">
        <v>3</v>
      </c>
    </row>
    <row r="101" spans="1:16" x14ac:dyDescent="0.25">
      <c r="A101" s="2">
        <v>100</v>
      </c>
      <c r="B101" s="2" t="s">
        <v>169</v>
      </c>
      <c r="C101" s="2">
        <v>65707</v>
      </c>
      <c r="D101" s="2" t="s">
        <v>47</v>
      </c>
      <c r="E101" s="2" t="s">
        <v>72</v>
      </c>
      <c r="F101" s="3" t="s">
        <v>429</v>
      </c>
      <c r="G101" s="2" t="s">
        <v>32</v>
      </c>
      <c r="H101" s="2" t="s">
        <v>17</v>
      </c>
      <c r="I101" s="1" t="s">
        <v>422</v>
      </c>
      <c r="J101" s="2" t="s">
        <v>18</v>
      </c>
      <c r="K101" s="2" t="s">
        <v>19</v>
      </c>
      <c r="L101" s="2" t="s">
        <v>27</v>
      </c>
      <c r="M101" s="2" t="s">
        <v>21</v>
      </c>
      <c r="N101" s="2" t="s">
        <v>29</v>
      </c>
      <c r="O101" s="2">
        <v>4.7</v>
      </c>
      <c r="P101" s="2">
        <v>4</v>
      </c>
    </row>
    <row r="102" spans="1:16" x14ac:dyDescent="0.25">
      <c r="A102" s="2">
        <v>101</v>
      </c>
      <c r="B102" s="2" t="s">
        <v>170</v>
      </c>
      <c r="C102" s="2">
        <v>52249</v>
      </c>
      <c r="D102" s="2" t="s">
        <v>14</v>
      </c>
      <c r="E102" s="2" t="s">
        <v>15</v>
      </c>
      <c r="F102" s="3" t="s">
        <v>430</v>
      </c>
      <c r="G102" s="2" t="s">
        <v>16</v>
      </c>
      <c r="H102" s="2" t="s">
        <v>17</v>
      </c>
      <c r="I102" s="1" t="s">
        <v>415</v>
      </c>
      <c r="J102" s="2" t="s">
        <v>18</v>
      </c>
      <c r="K102" s="2" t="s">
        <v>19</v>
      </c>
      <c r="L102" s="2" t="s">
        <v>20</v>
      </c>
      <c r="M102" s="2" t="s">
        <v>43</v>
      </c>
      <c r="N102" s="2" t="s">
        <v>29</v>
      </c>
      <c r="O102" s="2">
        <v>4.5</v>
      </c>
      <c r="P102" s="2">
        <v>3</v>
      </c>
    </row>
    <row r="103" spans="1:16" x14ac:dyDescent="0.25">
      <c r="A103" s="2">
        <v>102</v>
      </c>
      <c r="B103" s="2" t="s">
        <v>171</v>
      </c>
      <c r="C103" s="2">
        <v>53171</v>
      </c>
      <c r="D103" s="2" t="s">
        <v>14</v>
      </c>
      <c r="E103" s="2" t="s">
        <v>15</v>
      </c>
      <c r="F103" s="3" t="s">
        <v>429</v>
      </c>
      <c r="G103" s="2" t="s">
        <v>32</v>
      </c>
      <c r="H103" s="2" t="s">
        <v>17</v>
      </c>
      <c r="I103" s="1" t="s">
        <v>414</v>
      </c>
      <c r="J103" s="2" t="s">
        <v>18</v>
      </c>
      <c r="K103" s="2" t="s">
        <v>19</v>
      </c>
      <c r="L103" s="2" t="s">
        <v>20</v>
      </c>
      <c r="M103" s="2" t="s">
        <v>21</v>
      </c>
      <c r="N103" s="2" t="s">
        <v>29</v>
      </c>
      <c r="O103" s="2">
        <v>4.2</v>
      </c>
      <c r="P103" s="2">
        <v>4</v>
      </c>
    </row>
    <row r="104" spans="1:16" x14ac:dyDescent="0.25">
      <c r="A104" s="2">
        <v>103</v>
      </c>
      <c r="B104" s="2" t="s">
        <v>172</v>
      </c>
      <c r="C104" s="2">
        <v>51337</v>
      </c>
      <c r="D104" s="2" t="s">
        <v>14</v>
      </c>
      <c r="E104" s="2" t="s">
        <v>15</v>
      </c>
      <c r="F104" s="3" t="s">
        <v>430</v>
      </c>
      <c r="G104" s="2" t="s">
        <v>32</v>
      </c>
      <c r="H104" s="2" t="s">
        <v>25</v>
      </c>
      <c r="I104" s="1" t="s">
        <v>415</v>
      </c>
      <c r="J104" s="2" t="s">
        <v>18</v>
      </c>
      <c r="K104" s="2" t="s">
        <v>19</v>
      </c>
      <c r="L104" s="2" t="s">
        <v>20</v>
      </c>
      <c r="M104" s="2" t="s">
        <v>21</v>
      </c>
      <c r="N104" s="2" t="s">
        <v>29</v>
      </c>
      <c r="O104" s="2">
        <v>3.73</v>
      </c>
      <c r="P104" s="2">
        <v>3</v>
      </c>
    </row>
    <row r="105" spans="1:16" x14ac:dyDescent="0.25">
      <c r="A105" s="2">
        <v>104</v>
      </c>
      <c r="B105" s="2" t="s">
        <v>173</v>
      </c>
      <c r="C105" s="2">
        <v>51505</v>
      </c>
      <c r="D105" s="2" t="s">
        <v>14</v>
      </c>
      <c r="E105" s="2" t="s">
        <v>15</v>
      </c>
      <c r="F105" s="3" t="s">
        <v>429</v>
      </c>
      <c r="G105" s="2" t="s">
        <v>32</v>
      </c>
      <c r="H105" s="2" t="s">
        <v>35</v>
      </c>
      <c r="I105" s="1" t="s">
        <v>414</v>
      </c>
      <c r="J105" s="2" t="s">
        <v>421</v>
      </c>
      <c r="K105" s="2" t="s">
        <v>26</v>
      </c>
      <c r="L105" s="2" t="s">
        <v>20</v>
      </c>
      <c r="M105" s="2" t="s">
        <v>45</v>
      </c>
      <c r="N105" s="2" t="s">
        <v>29</v>
      </c>
      <c r="O105" s="2">
        <v>4.24</v>
      </c>
      <c r="P105" s="2">
        <v>4</v>
      </c>
    </row>
    <row r="106" spans="1:16" x14ac:dyDescent="0.25">
      <c r="A106" s="2">
        <v>105</v>
      </c>
      <c r="B106" s="2" t="s">
        <v>174</v>
      </c>
      <c r="C106" s="2">
        <v>59370</v>
      </c>
      <c r="D106" s="2" t="s">
        <v>85</v>
      </c>
      <c r="E106" s="2" t="s">
        <v>175</v>
      </c>
      <c r="F106" s="3" t="s">
        <v>429</v>
      </c>
      <c r="G106" s="2" t="s">
        <v>32</v>
      </c>
      <c r="H106" s="2" t="s">
        <v>42</v>
      </c>
      <c r="I106" s="1" t="s">
        <v>418</v>
      </c>
      <c r="J106" s="2" t="s">
        <v>415</v>
      </c>
      <c r="K106" s="2" t="s">
        <v>57</v>
      </c>
      <c r="L106" s="2" t="s">
        <v>87</v>
      </c>
      <c r="M106" s="2" t="s">
        <v>67</v>
      </c>
      <c r="N106" s="2" t="s">
        <v>29</v>
      </c>
      <c r="O106" s="2">
        <v>3.97</v>
      </c>
      <c r="P106" s="2">
        <v>4</v>
      </c>
    </row>
    <row r="107" spans="1:16" x14ac:dyDescent="0.25">
      <c r="A107" s="2">
        <v>106</v>
      </c>
      <c r="B107" s="2" t="s">
        <v>176</v>
      </c>
      <c r="C107" s="2">
        <v>54933</v>
      </c>
      <c r="D107" s="2" t="s">
        <v>14</v>
      </c>
      <c r="E107" s="2" t="s">
        <v>15</v>
      </c>
      <c r="F107" s="3" t="s">
        <v>429</v>
      </c>
      <c r="G107" s="2" t="s">
        <v>16</v>
      </c>
      <c r="H107" s="2" t="s">
        <v>25</v>
      </c>
      <c r="I107" s="1" t="s">
        <v>417</v>
      </c>
      <c r="J107" s="2" t="s">
        <v>415</v>
      </c>
      <c r="K107" s="2" t="s">
        <v>26</v>
      </c>
      <c r="L107" s="2" t="s">
        <v>20</v>
      </c>
      <c r="M107" s="2" t="s">
        <v>45</v>
      </c>
      <c r="N107" s="2" t="s">
        <v>68</v>
      </c>
      <c r="O107" s="2">
        <v>3.97</v>
      </c>
      <c r="P107" s="2">
        <v>4</v>
      </c>
    </row>
    <row r="108" spans="1:16" x14ac:dyDescent="0.25">
      <c r="A108" s="2">
        <v>107</v>
      </c>
      <c r="B108" s="2" t="s">
        <v>177</v>
      </c>
      <c r="C108" s="2">
        <v>57815</v>
      </c>
      <c r="D108" s="2" t="s">
        <v>14</v>
      </c>
      <c r="E108" s="2" t="s">
        <v>15</v>
      </c>
      <c r="F108" s="3" t="s">
        <v>429</v>
      </c>
      <c r="G108" s="2" t="s">
        <v>32</v>
      </c>
      <c r="H108" s="2" t="s">
        <v>17</v>
      </c>
      <c r="I108" s="1" t="s">
        <v>418</v>
      </c>
      <c r="J108" s="2" t="s">
        <v>18</v>
      </c>
      <c r="K108" s="2" t="s">
        <v>19</v>
      </c>
      <c r="L108" s="2" t="s">
        <v>20</v>
      </c>
      <c r="M108" s="2" t="s">
        <v>28</v>
      </c>
      <c r="N108" s="2" t="s">
        <v>22</v>
      </c>
      <c r="O108" s="2">
        <v>3.9</v>
      </c>
      <c r="P108" s="2">
        <v>4</v>
      </c>
    </row>
    <row r="109" spans="1:16" x14ac:dyDescent="0.25">
      <c r="A109" s="2">
        <v>108</v>
      </c>
      <c r="B109" s="2" t="s">
        <v>178</v>
      </c>
      <c r="C109" s="2">
        <v>61555</v>
      </c>
      <c r="D109" s="2" t="s">
        <v>85</v>
      </c>
      <c r="E109" s="2" t="s">
        <v>179</v>
      </c>
      <c r="F109" s="3" t="s">
        <v>430</v>
      </c>
      <c r="G109" s="2" t="s">
        <v>32</v>
      </c>
      <c r="H109" s="2" t="s">
        <v>17</v>
      </c>
      <c r="I109" s="1" t="s">
        <v>415</v>
      </c>
      <c r="J109" s="2" t="s">
        <v>18</v>
      </c>
      <c r="K109" s="2" t="s">
        <v>19</v>
      </c>
      <c r="L109" s="2" t="s">
        <v>87</v>
      </c>
      <c r="M109" s="2" t="s">
        <v>28</v>
      </c>
      <c r="N109" s="2" t="s">
        <v>29</v>
      </c>
      <c r="O109" s="2">
        <v>4.5</v>
      </c>
      <c r="P109" s="2">
        <v>5</v>
      </c>
    </row>
    <row r="110" spans="1:16" x14ac:dyDescent="0.25">
      <c r="A110" s="2">
        <v>109</v>
      </c>
      <c r="B110" s="2" t="s">
        <v>180</v>
      </c>
      <c r="C110" s="2">
        <v>114800</v>
      </c>
      <c r="D110" s="2" t="s">
        <v>61</v>
      </c>
      <c r="E110" s="2" t="s">
        <v>15</v>
      </c>
      <c r="F110" s="3" t="s">
        <v>429</v>
      </c>
      <c r="G110" s="2" t="s">
        <v>32</v>
      </c>
      <c r="H110" s="2" t="s">
        <v>17</v>
      </c>
      <c r="I110" s="1" t="s">
        <v>415</v>
      </c>
      <c r="J110" s="2" t="s">
        <v>415</v>
      </c>
      <c r="K110" s="2" t="s">
        <v>57</v>
      </c>
      <c r="L110" s="2" t="s">
        <v>27</v>
      </c>
      <c r="M110" s="2" t="s">
        <v>28</v>
      </c>
      <c r="N110" s="2" t="s">
        <v>29</v>
      </c>
      <c r="O110" s="2">
        <v>4.5999999999999996</v>
      </c>
      <c r="P110" s="2">
        <v>4</v>
      </c>
    </row>
    <row r="111" spans="1:16" x14ac:dyDescent="0.25">
      <c r="A111" s="2">
        <v>110</v>
      </c>
      <c r="B111" s="2" t="s">
        <v>181</v>
      </c>
      <c r="C111" s="2">
        <v>74679</v>
      </c>
      <c r="D111" s="2" t="s">
        <v>47</v>
      </c>
      <c r="E111" s="2" t="s">
        <v>15</v>
      </c>
      <c r="F111" s="3" t="s">
        <v>430</v>
      </c>
      <c r="G111" s="2" t="s">
        <v>16</v>
      </c>
      <c r="H111" s="2" t="s">
        <v>25</v>
      </c>
      <c r="I111" s="1" t="s">
        <v>415</v>
      </c>
      <c r="J111" s="2" t="s">
        <v>18</v>
      </c>
      <c r="K111" s="2" t="s">
        <v>19</v>
      </c>
      <c r="L111" s="2" t="s">
        <v>27</v>
      </c>
      <c r="M111" s="2" t="s">
        <v>21</v>
      </c>
      <c r="N111" s="2" t="s">
        <v>29</v>
      </c>
      <c r="O111" s="2">
        <v>4.3</v>
      </c>
      <c r="P111" s="2">
        <v>5</v>
      </c>
    </row>
    <row r="112" spans="1:16" x14ac:dyDescent="0.25">
      <c r="A112" s="2">
        <v>111</v>
      </c>
      <c r="B112" s="2" t="s">
        <v>182</v>
      </c>
      <c r="C112" s="2">
        <v>53018</v>
      </c>
      <c r="D112" s="2" t="s">
        <v>14</v>
      </c>
      <c r="E112" s="2" t="s">
        <v>15</v>
      </c>
      <c r="F112" s="3" t="s">
        <v>430</v>
      </c>
      <c r="G112" s="2" t="s">
        <v>32</v>
      </c>
      <c r="H112" s="2" t="s">
        <v>17</v>
      </c>
      <c r="I112" s="1" t="s">
        <v>419</v>
      </c>
      <c r="J112" s="2" t="s">
        <v>18</v>
      </c>
      <c r="K112" s="2" t="s">
        <v>19</v>
      </c>
      <c r="L112" s="2" t="s">
        <v>20</v>
      </c>
      <c r="M112" s="2" t="s">
        <v>28</v>
      </c>
      <c r="N112" s="2" t="s">
        <v>29</v>
      </c>
      <c r="O112" s="2">
        <v>4.3</v>
      </c>
      <c r="P112" s="2">
        <v>5</v>
      </c>
    </row>
    <row r="113" spans="1:16" x14ac:dyDescent="0.25">
      <c r="A113" s="2">
        <v>112</v>
      </c>
      <c r="B113" s="2" t="s">
        <v>183</v>
      </c>
      <c r="C113" s="2">
        <v>59892</v>
      </c>
      <c r="D113" s="2" t="s">
        <v>14</v>
      </c>
      <c r="E113" s="2" t="s">
        <v>15</v>
      </c>
      <c r="F113" s="3" t="s">
        <v>429</v>
      </c>
      <c r="G113" s="2" t="s">
        <v>16</v>
      </c>
      <c r="H113" s="2" t="s">
        <v>35</v>
      </c>
      <c r="I113" s="1" t="s">
        <v>414</v>
      </c>
      <c r="J113" s="2" t="s">
        <v>18</v>
      </c>
      <c r="K113" s="2" t="s">
        <v>19</v>
      </c>
      <c r="L113" s="2" t="s">
        <v>20</v>
      </c>
      <c r="M113" s="2" t="s">
        <v>45</v>
      </c>
      <c r="N113" s="2" t="s">
        <v>22</v>
      </c>
      <c r="O113" s="2">
        <v>4.5</v>
      </c>
      <c r="P113" s="2">
        <v>4</v>
      </c>
    </row>
    <row r="114" spans="1:16" x14ac:dyDescent="0.25">
      <c r="A114" s="2">
        <v>113</v>
      </c>
      <c r="B114" s="2" t="s">
        <v>184</v>
      </c>
      <c r="C114" s="2">
        <v>68898</v>
      </c>
      <c r="D114" s="2" t="s">
        <v>31</v>
      </c>
      <c r="E114" s="2" t="s">
        <v>15</v>
      </c>
      <c r="F114" s="3" t="s">
        <v>429</v>
      </c>
      <c r="G114" s="2" t="s">
        <v>16</v>
      </c>
      <c r="H114" s="2" t="s">
        <v>25</v>
      </c>
      <c r="I114" s="1" t="s">
        <v>422</v>
      </c>
      <c r="J114" s="2" t="s">
        <v>414</v>
      </c>
      <c r="K114" s="2" t="s">
        <v>26</v>
      </c>
      <c r="L114" s="2" t="s">
        <v>20</v>
      </c>
      <c r="M114" s="2" t="s">
        <v>45</v>
      </c>
      <c r="N114" s="2" t="s">
        <v>130</v>
      </c>
      <c r="O114" s="2">
        <v>3</v>
      </c>
      <c r="P114" s="2">
        <v>3</v>
      </c>
    </row>
    <row r="115" spans="1:16" x14ac:dyDescent="0.25">
      <c r="A115" s="2">
        <v>114</v>
      </c>
      <c r="B115" s="2" t="s">
        <v>185</v>
      </c>
      <c r="C115" s="2">
        <v>61242</v>
      </c>
      <c r="D115" s="2" t="s">
        <v>47</v>
      </c>
      <c r="E115" s="2" t="s">
        <v>15</v>
      </c>
      <c r="F115" s="3" t="s">
        <v>429</v>
      </c>
      <c r="G115" s="2" t="s">
        <v>32</v>
      </c>
      <c r="H115" s="2" t="s">
        <v>83</v>
      </c>
      <c r="I115" s="1" t="s">
        <v>415</v>
      </c>
      <c r="J115" s="2" t="s">
        <v>18</v>
      </c>
      <c r="K115" s="2" t="s">
        <v>19</v>
      </c>
      <c r="L115" s="2" t="s">
        <v>27</v>
      </c>
      <c r="M115" s="2" t="s">
        <v>43</v>
      </c>
      <c r="N115" s="2" t="s">
        <v>29</v>
      </c>
      <c r="O115" s="2">
        <v>4.6100000000000003</v>
      </c>
      <c r="P115" s="2">
        <v>4</v>
      </c>
    </row>
    <row r="116" spans="1:16" x14ac:dyDescent="0.25">
      <c r="A116" s="2">
        <v>115</v>
      </c>
      <c r="B116" s="2" t="s">
        <v>186</v>
      </c>
      <c r="C116" s="2">
        <v>66825</v>
      </c>
      <c r="D116" s="2" t="s">
        <v>31</v>
      </c>
      <c r="E116" s="2" t="s">
        <v>15</v>
      </c>
      <c r="F116" s="3" t="s">
        <v>430</v>
      </c>
      <c r="G116" s="2" t="s">
        <v>32</v>
      </c>
      <c r="H116" s="2" t="s">
        <v>25</v>
      </c>
      <c r="I116" s="1" t="s">
        <v>418</v>
      </c>
      <c r="J116" s="2" t="s">
        <v>18</v>
      </c>
      <c r="K116" s="2" t="s">
        <v>19</v>
      </c>
      <c r="L116" s="2" t="s">
        <v>20</v>
      </c>
      <c r="M116" s="2" t="s">
        <v>21</v>
      </c>
      <c r="N116" s="2" t="s">
        <v>29</v>
      </c>
      <c r="O116" s="2">
        <v>4.5999999999999996</v>
      </c>
      <c r="P116" s="2">
        <v>3</v>
      </c>
    </row>
    <row r="117" spans="1:16" x14ac:dyDescent="0.25">
      <c r="A117" s="2">
        <v>116</v>
      </c>
      <c r="B117" s="2" t="s">
        <v>187</v>
      </c>
      <c r="C117" s="2">
        <v>48285</v>
      </c>
      <c r="D117" s="2" t="s">
        <v>14</v>
      </c>
      <c r="E117" s="2" t="s">
        <v>15</v>
      </c>
      <c r="F117" s="3" t="s">
        <v>429</v>
      </c>
      <c r="G117" s="2" t="s">
        <v>16</v>
      </c>
      <c r="H117" s="2" t="s">
        <v>25</v>
      </c>
      <c r="I117" s="1" t="s">
        <v>417</v>
      </c>
      <c r="J117" s="2" t="s">
        <v>18</v>
      </c>
      <c r="K117" s="2" t="s">
        <v>19</v>
      </c>
      <c r="L117" s="2" t="s">
        <v>20</v>
      </c>
      <c r="M117" s="2" t="s">
        <v>21</v>
      </c>
      <c r="N117" s="2" t="s">
        <v>29</v>
      </c>
      <c r="O117" s="2">
        <v>5</v>
      </c>
      <c r="P117" s="2">
        <v>3</v>
      </c>
    </row>
    <row r="118" spans="1:16" x14ac:dyDescent="0.25">
      <c r="A118" s="2">
        <v>117</v>
      </c>
      <c r="B118" s="2" t="s">
        <v>188</v>
      </c>
      <c r="C118" s="2">
        <v>66149</v>
      </c>
      <c r="D118" s="2" t="s">
        <v>31</v>
      </c>
      <c r="E118" s="2" t="s">
        <v>15</v>
      </c>
      <c r="F118" s="3" t="s">
        <v>429</v>
      </c>
      <c r="G118" s="2" t="s">
        <v>32</v>
      </c>
      <c r="H118" s="2" t="s">
        <v>83</v>
      </c>
      <c r="I118" s="1" t="s">
        <v>419</v>
      </c>
      <c r="J118" s="2" t="s">
        <v>18</v>
      </c>
      <c r="K118" s="2" t="s">
        <v>19</v>
      </c>
      <c r="L118" s="2" t="s">
        <v>20</v>
      </c>
      <c r="M118" s="2" t="s">
        <v>36</v>
      </c>
      <c r="N118" s="2" t="s">
        <v>29</v>
      </c>
      <c r="O118" s="2">
        <v>4.4000000000000004</v>
      </c>
      <c r="P118" s="2">
        <v>5</v>
      </c>
    </row>
    <row r="119" spans="1:16" x14ac:dyDescent="0.25">
      <c r="A119" s="2">
        <v>118</v>
      </c>
      <c r="B119" s="2" t="s">
        <v>189</v>
      </c>
      <c r="C119" s="2">
        <v>49256</v>
      </c>
      <c r="D119" s="2" t="s">
        <v>14</v>
      </c>
      <c r="E119" s="2" t="s">
        <v>15</v>
      </c>
      <c r="F119" s="3" t="s">
        <v>429</v>
      </c>
      <c r="G119" s="2" t="s">
        <v>32</v>
      </c>
      <c r="H119" s="2" t="s">
        <v>25</v>
      </c>
      <c r="I119" s="1" t="s">
        <v>419</v>
      </c>
      <c r="J119" s="2" t="s">
        <v>18</v>
      </c>
      <c r="K119" s="2" t="s">
        <v>19</v>
      </c>
      <c r="L119" s="2" t="s">
        <v>20</v>
      </c>
      <c r="M119" s="2" t="s">
        <v>21</v>
      </c>
      <c r="N119" s="2" t="s">
        <v>29</v>
      </c>
      <c r="O119" s="2">
        <v>4.0999999999999996</v>
      </c>
      <c r="P119" s="2">
        <v>5</v>
      </c>
    </row>
    <row r="120" spans="1:16" x14ac:dyDescent="0.25">
      <c r="A120" s="2">
        <v>119</v>
      </c>
      <c r="B120" s="2" t="s">
        <v>190</v>
      </c>
      <c r="C120" s="2">
        <v>62957</v>
      </c>
      <c r="D120" s="2" t="s">
        <v>77</v>
      </c>
      <c r="E120" s="2" t="s">
        <v>15</v>
      </c>
      <c r="F120" s="3" t="s">
        <v>429</v>
      </c>
      <c r="G120" s="2" t="s">
        <v>16</v>
      </c>
      <c r="H120" s="2" t="s">
        <v>35</v>
      </c>
      <c r="I120" s="1" t="s">
        <v>415</v>
      </c>
      <c r="J120" s="2" t="s">
        <v>18</v>
      </c>
      <c r="K120" s="2" t="s">
        <v>19</v>
      </c>
      <c r="L120" s="2" t="s">
        <v>20</v>
      </c>
      <c r="M120" s="2" t="s">
        <v>43</v>
      </c>
      <c r="N120" s="2" t="s">
        <v>29</v>
      </c>
      <c r="O120" s="2">
        <v>4.63</v>
      </c>
      <c r="P120" s="2">
        <v>3</v>
      </c>
    </row>
    <row r="121" spans="1:16" x14ac:dyDescent="0.25">
      <c r="A121" s="2">
        <v>120</v>
      </c>
      <c r="B121" s="2" t="s">
        <v>191</v>
      </c>
      <c r="C121" s="2">
        <v>63813</v>
      </c>
      <c r="D121" s="2" t="s">
        <v>14</v>
      </c>
      <c r="E121" s="2" t="s">
        <v>15</v>
      </c>
      <c r="F121" s="3" t="s">
        <v>429</v>
      </c>
      <c r="G121" s="2" t="s">
        <v>32</v>
      </c>
      <c r="H121" s="2" t="s">
        <v>35</v>
      </c>
      <c r="I121" s="1" t="s">
        <v>414</v>
      </c>
      <c r="J121" s="2" t="s">
        <v>418</v>
      </c>
      <c r="K121" s="2" t="s">
        <v>26</v>
      </c>
      <c r="L121" s="2" t="s">
        <v>20</v>
      </c>
      <c r="M121" s="2" t="s">
        <v>67</v>
      </c>
      <c r="N121" s="2" t="s">
        <v>29</v>
      </c>
      <c r="O121" s="2">
        <v>5</v>
      </c>
      <c r="P121" s="2">
        <v>5</v>
      </c>
    </row>
    <row r="122" spans="1:16" x14ac:dyDescent="0.25">
      <c r="A122" s="2">
        <v>121</v>
      </c>
      <c r="B122" s="2" t="s">
        <v>192</v>
      </c>
      <c r="C122" s="2">
        <v>99020</v>
      </c>
      <c r="D122" s="2" t="s">
        <v>134</v>
      </c>
      <c r="E122" s="2" t="s">
        <v>15</v>
      </c>
      <c r="F122" s="3" t="s">
        <v>430</v>
      </c>
      <c r="G122" s="2" t="s">
        <v>16</v>
      </c>
      <c r="H122" s="2" t="s">
        <v>25</v>
      </c>
      <c r="I122" s="1" t="s">
        <v>424</v>
      </c>
      <c r="J122" s="2" t="s">
        <v>18</v>
      </c>
      <c r="K122" s="2" t="s">
        <v>19</v>
      </c>
      <c r="L122" s="2" t="s">
        <v>27</v>
      </c>
      <c r="M122" s="2" t="s">
        <v>28</v>
      </c>
      <c r="N122" s="2" t="s">
        <v>29</v>
      </c>
      <c r="O122" s="2">
        <v>4.2</v>
      </c>
      <c r="P122" s="2">
        <v>5</v>
      </c>
    </row>
    <row r="123" spans="1:16" x14ac:dyDescent="0.25">
      <c r="A123" s="2">
        <v>122</v>
      </c>
      <c r="B123" s="2" t="s">
        <v>193</v>
      </c>
      <c r="C123" s="2">
        <v>71707</v>
      </c>
      <c r="D123" s="2" t="s">
        <v>85</v>
      </c>
      <c r="E123" s="2" t="s">
        <v>194</v>
      </c>
      <c r="F123" s="3" t="s">
        <v>429</v>
      </c>
      <c r="G123" s="2" t="s">
        <v>16</v>
      </c>
      <c r="H123" s="2" t="s">
        <v>17</v>
      </c>
      <c r="I123" s="1" t="s">
        <v>417</v>
      </c>
      <c r="J123" s="2" t="s">
        <v>418</v>
      </c>
      <c r="K123" s="2" t="s">
        <v>26</v>
      </c>
      <c r="L123" s="2" t="s">
        <v>87</v>
      </c>
      <c r="M123" s="2" t="s">
        <v>21</v>
      </c>
      <c r="N123" s="2" t="s">
        <v>29</v>
      </c>
      <c r="O123" s="2">
        <v>4.5</v>
      </c>
      <c r="P123" s="2">
        <v>5</v>
      </c>
    </row>
    <row r="124" spans="1:16" x14ac:dyDescent="0.25">
      <c r="A124" s="2">
        <v>123</v>
      </c>
      <c r="B124" s="2" t="s">
        <v>195</v>
      </c>
      <c r="C124" s="2">
        <v>54828</v>
      </c>
      <c r="D124" s="2" t="s">
        <v>14</v>
      </c>
      <c r="E124" s="2" t="s">
        <v>15</v>
      </c>
      <c r="F124" s="3" t="s">
        <v>429</v>
      </c>
      <c r="G124" s="2" t="s">
        <v>32</v>
      </c>
      <c r="H124" s="2" t="s">
        <v>25</v>
      </c>
      <c r="I124" s="1" t="s">
        <v>414</v>
      </c>
      <c r="J124" s="2" t="s">
        <v>18</v>
      </c>
      <c r="K124" s="2" t="s">
        <v>19</v>
      </c>
      <c r="L124" s="2" t="s">
        <v>20</v>
      </c>
      <c r="M124" s="2" t="s">
        <v>36</v>
      </c>
      <c r="N124" s="2" t="s">
        <v>29</v>
      </c>
      <c r="O124" s="2">
        <v>4.2</v>
      </c>
      <c r="P124" s="2">
        <v>4</v>
      </c>
    </row>
    <row r="125" spans="1:16" x14ac:dyDescent="0.25">
      <c r="A125" s="2">
        <v>124</v>
      </c>
      <c r="B125" s="2" t="s">
        <v>196</v>
      </c>
      <c r="C125" s="2">
        <v>64246</v>
      </c>
      <c r="D125" s="2" t="s">
        <v>31</v>
      </c>
      <c r="E125" s="2" t="s">
        <v>15</v>
      </c>
      <c r="F125" s="3" t="s">
        <v>430</v>
      </c>
      <c r="G125" s="2" t="s">
        <v>16</v>
      </c>
      <c r="H125" s="2" t="s">
        <v>17</v>
      </c>
      <c r="I125" s="1" t="s">
        <v>419</v>
      </c>
      <c r="J125" s="2" t="s">
        <v>18</v>
      </c>
      <c r="K125" s="2" t="s">
        <v>19</v>
      </c>
      <c r="L125" s="2" t="s">
        <v>20</v>
      </c>
      <c r="M125" s="2" t="s">
        <v>21</v>
      </c>
      <c r="N125" s="2" t="s">
        <v>29</v>
      </c>
      <c r="O125" s="2">
        <v>5</v>
      </c>
      <c r="P125" s="2">
        <v>3</v>
      </c>
    </row>
    <row r="126" spans="1:16" x14ac:dyDescent="0.25">
      <c r="A126" s="2">
        <v>125</v>
      </c>
      <c r="B126" s="2" t="s">
        <v>197</v>
      </c>
      <c r="C126" s="2">
        <v>52177</v>
      </c>
      <c r="D126" s="2" t="s">
        <v>14</v>
      </c>
      <c r="E126" s="2" t="s">
        <v>15</v>
      </c>
      <c r="F126" s="3" t="s">
        <v>429</v>
      </c>
      <c r="G126" s="2" t="s">
        <v>32</v>
      </c>
      <c r="H126" s="2" t="s">
        <v>17</v>
      </c>
      <c r="I126" s="1" t="s">
        <v>417</v>
      </c>
      <c r="J126" s="2" t="s">
        <v>415</v>
      </c>
      <c r="K126" s="2" t="s">
        <v>26</v>
      </c>
      <c r="L126" s="2" t="s">
        <v>20</v>
      </c>
      <c r="M126" s="2" t="s">
        <v>67</v>
      </c>
      <c r="N126" s="2" t="s">
        <v>29</v>
      </c>
      <c r="O126" s="2">
        <v>4.6399999999999997</v>
      </c>
      <c r="P126" s="2">
        <v>4</v>
      </c>
    </row>
    <row r="127" spans="1:16" x14ac:dyDescent="0.25">
      <c r="A127" s="2">
        <v>126</v>
      </c>
      <c r="B127" s="2" t="s">
        <v>198</v>
      </c>
      <c r="C127" s="2">
        <v>62065</v>
      </c>
      <c r="D127" s="2" t="s">
        <v>14</v>
      </c>
      <c r="E127" s="2" t="s">
        <v>15</v>
      </c>
      <c r="F127" s="3" t="s">
        <v>429</v>
      </c>
      <c r="G127" s="2" t="s">
        <v>32</v>
      </c>
      <c r="H127" s="2" t="s">
        <v>25</v>
      </c>
      <c r="I127" s="1" t="s">
        <v>418</v>
      </c>
      <c r="J127" s="2" t="s">
        <v>18</v>
      </c>
      <c r="K127" s="2" t="s">
        <v>19</v>
      </c>
      <c r="L127" s="2" t="s">
        <v>20</v>
      </c>
      <c r="M127" s="2" t="s">
        <v>67</v>
      </c>
      <c r="N127" s="2" t="s">
        <v>22</v>
      </c>
      <c r="O127" s="2">
        <v>4.76</v>
      </c>
      <c r="P127" s="2">
        <v>4</v>
      </c>
    </row>
    <row r="128" spans="1:16" x14ac:dyDescent="0.25">
      <c r="A128" s="2">
        <v>127</v>
      </c>
      <c r="B128" s="2" t="s">
        <v>199</v>
      </c>
      <c r="C128" s="2">
        <v>46998</v>
      </c>
      <c r="D128" s="2" t="s">
        <v>14</v>
      </c>
      <c r="E128" s="2" t="s">
        <v>15</v>
      </c>
      <c r="F128" s="3" t="s">
        <v>430</v>
      </c>
      <c r="G128" s="2" t="s">
        <v>16</v>
      </c>
      <c r="H128" s="2" t="s">
        <v>17</v>
      </c>
      <c r="I128" s="1" t="s">
        <v>417</v>
      </c>
      <c r="J128" s="2" t="s">
        <v>18</v>
      </c>
      <c r="K128" s="2" t="s">
        <v>19</v>
      </c>
      <c r="L128" s="2" t="s">
        <v>20</v>
      </c>
      <c r="M128" s="2" t="s">
        <v>36</v>
      </c>
      <c r="N128" s="2" t="s">
        <v>29</v>
      </c>
      <c r="O128" s="2">
        <v>4.17</v>
      </c>
      <c r="P128" s="2">
        <v>4</v>
      </c>
    </row>
    <row r="129" spans="1:16" x14ac:dyDescent="0.25">
      <c r="A129" s="2">
        <v>128</v>
      </c>
      <c r="B129" s="2" t="s">
        <v>200</v>
      </c>
      <c r="C129" s="2">
        <v>68099</v>
      </c>
      <c r="D129" s="2" t="s">
        <v>31</v>
      </c>
      <c r="E129" s="2" t="s">
        <v>15</v>
      </c>
      <c r="F129" s="3" t="s">
        <v>429</v>
      </c>
      <c r="G129" s="2" t="s">
        <v>32</v>
      </c>
      <c r="H129" s="2" t="s">
        <v>17</v>
      </c>
      <c r="I129" s="1" t="s">
        <v>414</v>
      </c>
      <c r="J129" s="2" t="s">
        <v>419</v>
      </c>
      <c r="K129" s="2" t="s">
        <v>26</v>
      </c>
      <c r="L129" s="2" t="s">
        <v>20</v>
      </c>
      <c r="M129" s="2" t="s">
        <v>67</v>
      </c>
      <c r="N129" s="2" t="s">
        <v>29</v>
      </c>
      <c r="O129" s="2">
        <v>5</v>
      </c>
      <c r="P129" s="2">
        <v>3</v>
      </c>
    </row>
    <row r="130" spans="1:16" x14ac:dyDescent="0.25">
      <c r="A130" s="2">
        <v>129</v>
      </c>
      <c r="B130" s="2" t="s">
        <v>201</v>
      </c>
      <c r="C130" s="2">
        <v>70545</v>
      </c>
      <c r="D130" s="2" t="s">
        <v>85</v>
      </c>
      <c r="E130" s="2" t="s">
        <v>202</v>
      </c>
      <c r="F130" s="3" t="s">
        <v>430</v>
      </c>
      <c r="G130" s="2" t="s">
        <v>16</v>
      </c>
      <c r="H130" s="2" t="s">
        <v>25</v>
      </c>
      <c r="I130" s="1" t="s">
        <v>418</v>
      </c>
      <c r="J130" s="2" t="s">
        <v>18</v>
      </c>
      <c r="K130" s="2" t="s">
        <v>19</v>
      </c>
      <c r="L130" s="2" t="s">
        <v>87</v>
      </c>
      <c r="M130" s="2" t="s">
        <v>28</v>
      </c>
      <c r="N130" s="2" t="s">
        <v>29</v>
      </c>
      <c r="O130" s="2">
        <v>3.6</v>
      </c>
      <c r="P130" s="2">
        <v>5</v>
      </c>
    </row>
    <row r="131" spans="1:16" x14ac:dyDescent="0.25">
      <c r="A131" s="2">
        <v>130</v>
      </c>
      <c r="B131" s="2" t="s">
        <v>203</v>
      </c>
      <c r="C131" s="2">
        <v>63478</v>
      </c>
      <c r="D131" s="2" t="s">
        <v>31</v>
      </c>
      <c r="E131" s="2" t="s">
        <v>15</v>
      </c>
      <c r="F131" s="3" t="s">
        <v>430</v>
      </c>
      <c r="G131" s="2" t="s">
        <v>32</v>
      </c>
      <c r="H131" s="2" t="s">
        <v>25</v>
      </c>
      <c r="I131" s="1" t="s">
        <v>414</v>
      </c>
      <c r="J131" s="2" t="s">
        <v>417</v>
      </c>
      <c r="K131" s="2" t="s">
        <v>26</v>
      </c>
      <c r="L131" s="2" t="s">
        <v>20</v>
      </c>
      <c r="M131" s="2" t="s">
        <v>28</v>
      </c>
      <c r="N131" s="2" t="s">
        <v>29</v>
      </c>
      <c r="O131" s="2">
        <v>3.03</v>
      </c>
      <c r="P131" s="2">
        <v>5</v>
      </c>
    </row>
    <row r="132" spans="1:16" x14ac:dyDescent="0.25">
      <c r="A132" s="2">
        <v>131</v>
      </c>
      <c r="B132" s="2" t="s">
        <v>204</v>
      </c>
      <c r="C132" s="2">
        <v>97999</v>
      </c>
      <c r="D132" s="2" t="s">
        <v>61</v>
      </c>
      <c r="E132" s="2" t="s">
        <v>15</v>
      </c>
      <c r="F132" s="3" t="s">
        <v>430</v>
      </c>
      <c r="G132" s="2" t="s">
        <v>32</v>
      </c>
      <c r="H132" s="2" t="s">
        <v>17</v>
      </c>
      <c r="I132" s="1" t="s">
        <v>415</v>
      </c>
      <c r="J132" s="2" t="s">
        <v>18</v>
      </c>
      <c r="K132" s="2" t="s">
        <v>19</v>
      </c>
      <c r="L132" s="2" t="s">
        <v>27</v>
      </c>
      <c r="M132" s="2" t="s">
        <v>28</v>
      </c>
      <c r="N132" s="2" t="s">
        <v>29</v>
      </c>
      <c r="O132" s="2">
        <v>4.4800000000000004</v>
      </c>
      <c r="P132" s="2">
        <v>5</v>
      </c>
    </row>
    <row r="133" spans="1:16" x14ac:dyDescent="0.25">
      <c r="A133" s="2">
        <v>132</v>
      </c>
      <c r="B133" s="2" t="s">
        <v>205</v>
      </c>
      <c r="C133" s="2">
        <v>180000</v>
      </c>
      <c r="D133" s="2" t="s">
        <v>206</v>
      </c>
      <c r="E133" s="2" t="s">
        <v>207</v>
      </c>
      <c r="F133" s="3" t="s">
        <v>429</v>
      </c>
      <c r="G133" s="2" t="s">
        <v>32</v>
      </c>
      <c r="H133" s="2" t="s">
        <v>25</v>
      </c>
      <c r="I133" s="1" t="s">
        <v>418</v>
      </c>
      <c r="J133" s="2" t="s">
        <v>18</v>
      </c>
      <c r="K133" s="2" t="s">
        <v>19</v>
      </c>
      <c r="L133" s="2" t="s">
        <v>87</v>
      </c>
      <c r="M133" s="2" t="s">
        <v>21</v>
      </c>
      <c r="N133" s="2" t="s">
        <v>29</v>
      </c>
      <c r="O133" s="2">
        <v>4.5</v>
      </c>
      <c r="P133" s="2">
        <v>4</v>
      </c>
    </row>
    <row r="134" spans="1:16" x14ac:dyDescent="0.25">
      <c r="A134" s="2">
        <v>133</v>
      </c>
      <c r="B134" s="2" t="s">
        <v>208</v>
      </c>
      <c r="C134" s="2">
        <v>49920</v>
      </c>
      <c r="D134" s="2" t="s">
        <v>209</v>
      </c>
      <c r="E134" s="2" t="s">
        <v>15</v>
      </c>
      <c r="F134" s="3" t="s">
        <v>430</v>
      </c>
      <c r="G134" s="2" t="s">
        <v>32</v>
      </c>
      <c r="H134" s="2" t="s">
        <v>25</v>
      </c>
      <c r="I134" s="1" t="s">
        <v>415</v>
      </c>
      <c r="J134" s="2" t="s">
        <v>415</v>
      </c>
      <c r="K134" s="2" t="s">
        <v>57</v>
      </c>
      <c r="L134" s="2" t="s">
        <v>75</v>
      </c>
      <c r="M134" s="2" t="s">
        <v>28</v>
      </c>
      <c r="N134" s="2" t="s">
        <v>29</v>
      </c>
      <c r="O134" s="2">
        <v>3.24</v>
      </c>
      <c r="P134" s="2">
        <v>3</v>
      </c>
    </row>
    <row r="135" spans="1:16" x14ac:dyDescent="0.25">
      <c r="A135" s="2">
        <v>134</v>
      </c>
      <c r="B135" s="2" t="s">
        <v>210</v>
      </c>
      <c r="C135" s="2">
        <v>55425</v>
      </c>
      <c r="D135" s="2" t="s">
        <v>14</v>
      </c>
      <c r="E135" s="2" t="s">
        <v>15</v>
      </c>
      <c r="F135" s="3" t="s">
        <v>430</v>
      </c>
      <c r="G135" s="2" t="s">
        <v>32</v>
      </c>
      <c r="H135" s="2" t="s">
        <v>17</v>
      </c>
      <c r="I135" s="1" t="s">
        <v>417</v>
      </c>
      <c r="J135" s="2" t="s">
        <v>18</v>
      </c>
      <c r="K135" s="2" t="s">
        <v>19</v>
      </c>
      <c r="L135" s="2" t="s">
        <v>20</v>
      </c>
      <c r="M135" s="2" t="s">
        <v>21</v>
      </c>
      <c r="N135" s="2" t="s">
        <v>29</v>
      </c>
      <c r="O135" s="2">
        <v>4.8</v>
      </c>
      <c r="P135" s="2">
        <v>4</v>
      </c>
    </row>
    <row r="136" spans="1:16" x14ac:dyDescent="0.25">
      <c r="A136" s="2">
        <v>135</v>
      </c>
      <c r="B136" s="2" t="s">
        <v>211</v>
      </c>
      <c r="C136" s="2">
        <v>69340</v>
      </c>
      <c r="D136" s="2" t="s">
        <v>31</v>
      </c>
      <c r="E136" s="2" t="s">
        <v>15</v>
      </c>
      <c r="F136" s="3" t="s">
        <v>430</v>
      </c>
      <c r="G136" s="2" t="s">
        <v>32</v>
      </c>
      <c r="H136" s="2" t="s">
        <v>17</v>
      </c>
      <c r="I136" s="1" t="s">
        <v>421</v>
      </c>
      <c r="J136" s="2" t="s">
        <v>18</v>
      </c>
      <c r="K136" s="2" t="s">
        <v>19</v>
      </c>
      <c r="L136" s="2" t="s">
        <v>20</v>
      </c>
      <c r="M136" s="2" t="s">
        <v>21</v>
      </c>
      <c r="N136" s="2" t="s">
        <v>29</v>
      </c>
      <c r="O136" s="2">
        <v>3</v>
      </c>
      <c r="P136" s="2">
        <v>5</v>
      </c>
    </row>
    <row r="137" spans="1:16" x14ac:dyDescent="0.25">
      <c r="A137" s="2">
        <v>136</v>
      </c>
      <c r="B137" s="2" t="s">
        <v>212</v>
      </c>
      <c r="C137" s="2">
        <v>64995</v>
      </c>
      <c r="D137" s="2" t="s">
        <v>31</v>
      </c>
      <c r="E137" s="2" t="s">
        <v>15</v>
      </c>
      <c r="F137" s="3" t="s">
        <v>430</v>
      </c>
      <c r="G137" s="2" t="s">
        <v>32</v>
      </c>
      <c r="H137" s="2" t="s">
        <v>83</v>
      </c>
      <c r="I137" s="1" t="s">
        <v>415</v>
      </c>
      <c r="J137" s="2" t="s">
        <v>18</v>
      </c>
      <c r="K137" s="2" t="s">
        <v>19</v>
      </c>
      <c r="L137" s="2" t="s">
        <v>20</v>
      </c>
      <c r="M137" s="2" t="s">
        <v>28</v>
      </c>
      <c r="N137" s="2" t="s">
        <v>29</v>
      </c>
      <c r="O137" s="2">
        <v>4.5</v>
      </c>
      <c r="P137" s="2">
        <v>3</v>
      </c>
    </row>
    <row r="138" spans="1:16" x14ac:dyDescent="0.25">
      <c r="A138" s="2">
        <v>137</v>
      </c>
      <c r="B138" s="2" t="s">
        <v>213</v>
      </c>
      <c r="C138" s="2">
        <v>68182</v>
      </c>
      <c r="D138" s="2" t="s">
        <v>31</v>
      </c>
      <c r="E138" s="2" t="s">
        <v>15</v>
      </c>
      <c r="F138" s="3" t="s">
        <v>429</v>
      </c>
      <c r="G138" s="2" t="s">
        <v>32</v>
      </c>
      <c r="H138" s="2" t="s">
        <v>35</v>
      </c>
      <c r="I138" s="1" t="s">
        <v>414</v>
      </c>
      <c r="J138" s="2" t="s">
        <v>419</v>
      </c>
      <c r="K138" s="2" t="s">
        <v>26</v>
      </c>
      <c r="L138" s="2" t="s">
        <v>20</v>
      </c>
      <c r="M138" s="2" t="s">
        <v>36</v>
      </c>
      <c r="N138" s="2" t="s">
        <v>29</v>
      </c>
      <c r="O138" s="2">
        <v>3.72</v>
      </c>
      <c r="P138" s="2">
        <v>3</v>
      </c>
    </row>
    <row r="139" spans="1:16" x14ac:dyDescent="0.25">
      <c r="A139" s="2">
        <v>138</v>
      </c>
      <c r="B139" s="2" t="s">
        <v>214</v>
      </c>
      <c r="C139" s="2">
        <v>83082</v>
      </c>
      <c r="D139" s="2" t="s">
        <v>77</v>
      </c>
      <c r="E139" s="2" t="s">
        <v>15</v>
      </c>
      <c r="F139" s="3" t="s">
        <v>429</v>
      </c>
      <c r="G139" s="2" t="s">
        <v>16</v>
      </c>
      <c r="H139" s="2" t="s">
        <v>25</v>
      </c>
      <c r="I139" s="1" t="s">
        <v>414</v>
      </c>
      <c r="J139" s="2" t="s">
        <v>417</v>
      </c>
      <c r="K139" s="2" t="s">
        <v>26</v>
      </c>
      <c r="L139" s="2" t="s">
        <v>20</v>
      </c>
      <c r="M139" s="2" t="s">
        <v>28</v>
      </c>
      <c r="N139" s="2" t="s">
        <v>68</v>
      </c>
      <c r="O139" s="2">
        <v>2.34</v>
      </c>
      <c r="P139" s="2">
        <v>2</v>
      </c>
    </row>
    <row r="140" spans="1:16" x14ac:dyDescent="0.25">
      <c r="A140" s="2">
        <v>139</v>
      </c>
      <c r="B140" s="2" t="s">
        <v>215</v>
      </c>
      <c r="C140" s="2">
        <v>51908</v>
      </c>
      <c r="D140" s="2" t="s">
        <v>14</v>
      </c>
      <c r="E140" s="2" t="s">
        <v>15</v>
      </c>
      <c r="F140" s="3" t="s">
        <v>430</v>
      </c>
      <c r="G140" s="2" t="s">
        <v>32</v>
      </c>
      <c r="H140" s="2" t="s">
        <v>17</v>
      </c>
      <c r="I140" s="1" t="s">
        <v>419</v>
      </c>
      <c r="J140" s="2" t="s">
        <v>18</v>
      </c>
      <c r="K140" s="2" t="s">
        <v>19</v>
      </c>
      <c r="L140" s="2" t="s">
        <v>20</v>
      </c>
      <c r="M140" s="2" t="s">
        <v>28</v>
      </c>
      <c r="N140" s="2" t="s">
        <v>29</v>
      </c>
      <c r="O140" s="2">
        <v>3.99</v>
      </c>
      <c r="P140" s="2">
        <v>3</v>
      </c>
    </row>
    <row r="141" spans="1:16" x14ac:dyDescent="0.25">
      <c r="A141" s="2">
        <v>140</v>
      </c>
      <c r="B141" s="2" t="s">
        <v>216</v>
      </c>
      <c r="C141" s="2">
        <v>61242</v>
      </c>
      <c r="D141" s="2" t="s">
        <v>14</v>
      </c>
      <c r="E141" s="2" t="s">
        <v>15</v>
      </c>
      <c r="F141" s="3" t="s">
        <v>429</v>
      </c>
      <c r="G141" s="2" t="s">
        <v>32</v>
      </c>
      <c r="H141" s="2" t="s">
        <v>17</v>
      </c>
      <c r="I141" s="1" t="s">
        <v>417</v>
      </c>
      <c r="J141" s="2" t="s">
        <v>18</v>
      </c>
      <c r="K141" s="2" t="s">
        <v>19</v>
      </c>
      <c r="L141" s="2" t="s">
        <v>20</v>
      </c>
      <c r="M141" s="2" t="s">
        <v>21</v>
      </c>
      <c r="N141" s="2" t="s">
        <v>29</v>
      </c>
      <c r="O141" s="2">
        <v>4.0999999999999996</v>
      </c>
      <c r="P141" s="2">
        <v>3</v>
      </c>
    </row>
    <row r="142" spans="1:16" x14ac:dyDescent="0.25">
      <c r="A142" s="2">
        <v>141</v>
      </c>
      <c r="B142" s="2" t="s">
        <v>217</v>
      </c>
      <c r="C142" s="2">
        <v>45069</v>
      </c>
      <c r="D142" s="2" t="s">
        <v>14</v>
      </c>
      <c r="E142" s="2" t="s">
        <v>15</v>
      </c>
      <c r="F142" s="3" t="s">
        <v>429</v>
      </c>
      <c r="G142" s="2" t="s">
        <v>32</v>
      </c>
      <c r="H142" s="2" t="s">
        <v>35</v>
      </c>
      <c r="I142" s="1" t="s">
        <v>419</v>
      </c>
      <c r="J142" s="2" t="s">
        <v>18</v>
      </c>
      <c r="K142" s="2" t="s">
        <v>19</v>
      </c>
      <c r="L142" s="2" t="s">
        <v>20</v>
      </c>
      <c r="M142" s="2" t="s">
        <v>43</v>
      </c>
      <c r="N142" s="2" t="s">
        <v>29</v>
      </c>
      <c r="O142" s="2">
        <v>4.3</v>
      </c>
      <c r="P142" s="2">
        <v>5</v>
      </c>
    </row>
    <row r="143" spans="1:16" x14ac:dyDescent="0.25">
      <c r="A143" s="2">
        <v>142</v>
      </c>
      <c r="B143" s="2" t="s">
        <v>218</v>
      </c>
      <c r="C143" s="2">
        <v>60724</v>
      </c>
      <c r="D143" s="2" t="s">
        <v>31</v>
      </c>
      <c r="E143" s="2" t="s">
        <v>15</v>
      </c>
      <c r="F143" s="3" t="s">
        <v>430</v>
      </c>
      <c r="G143" s="2" t="s">
        <v>32</v>
      </c>
      <c r="H143" s="2" t="s">
        <v>35</v>
      </c>
      <c r="I143" s="1" t="s">
        <v>414</v>
      </c>
      <c r="J143" s="2" t="s">
        <v>18</v>
      </c>
      <c r="K143" s="2" t="s">
        <v>19</v>
      </c>
      <c r="L143" s="2" t="s">
        <v>20</v>
      </c>
      <c r="M143" s="2" t="s">
        <v>21</v>
      </c>
      <c r="N143" s="2" t="s">
        <v>22</v>
      </c>
      <c r="O143" s="2">
        <v>4.5999999999999996</v>
      </c>
      <c r="P143" s="2">
        <v>4</v>
      </c>
    </row>
    <row r="144" spans="1:16" x14ac:dyDescent="0.25">
      <c r="A144" s="2">
        <v>143</v>
      </c>
      <c r="B144" s="2" t="s">
        <v>219</v>
      </c>
      <c r="C144" s="2">
        <v>60436</v>
      </c>
      <c r="D144" s="2" t="s">
        <v>14</v>
      </c>
      <c r="E144" s="2" t="s">
        <v>15</v>
      </c>
      <c r="F144" s="3" t="s">
        <v>429</v>
      </c>
      <c r="G144" s="2" t="s">
        <v>32</v>
      </c>
      <c r="H144" s="2" t="s">
        <v>83</v>
      </c>
      <c r="I144" s="1" t="s">
        <v>418</v>
      </c>
      <c r="J144" s="2" t="s">
        <v>18</v>
      </c>
      <c r="K144" s="2" t="s">
        <v>19</v>
      </c>
      <c r="L144" s="2" t="s">
        <v>20</v>
      </c>
      <c r="M144" s="2" t="s">
        <v>21</v>
      </c>
      <c r="N144" s="2" t="s">
        <v>29</v>
      </c>
      <c r="O144" s="2">
        <v>5</v>
      </c>
      <c r="P144" s="2">
        <v>5</v>
      </c>
    </row>
    <row r="145" spans="1:16" x14ac:dyDescent="0.25">
      <c r="A145" s="2">
        <v>144</v>
      </c>
      <c r="B145" s="2" t="s">
        <v>220</v>
      </c>
      <c r="C145" s="2">
        <v>46837</v>
      </c>
      <c r="D145" s="2" t="s">
        <v>14</v>
      </c>
      <c r="E145" s="2" t="s">
        <v>15</v>
      </c>
      <c r="F145" s="3" t="s">
        <v>429</v>
      </c>
      <c r="G145" s="2" t="s">
        <v>16</v>
      </c>
      <c r="H145" s="2" t="s">
        <v>25</v>
      </c>
      <c r="I145" s="1" t="s">
        <v>414</v>
      </c>
      <c r="J145" s="2" t="s">
        <v>423</v>
      </c>
      <c r="K145" s="2" t="s">
        <v>26</v>
      </c>
      <c r="L145" s="2" t="s">
        <v>20</v>
      </c>
      <c r="M145" s="2" t="s">
        <v>67</v>
      </c>
      <c r="N145" s="2" t="s">
        <v>22</v>
      </c>
      <c r="O145" s="2">
        <v>4.7</v>
      </c>
      <c r="P145" s="2">
        <v>4</v>
      </c>
    </row>
    <row r="146" spans="1:16" x14ac:dyDescent="0.25">
      <c r="A146" s="2">
        <v>145</v>
      </c>
      <c r="B146" s="2" t="s">
        <v>221</v>
      </c>
      <c r="C146" s="2">
        <v>105700</v>
      </c>
      <c r="D146" s="2" t="s">
        <v>61</v>
      </c>
      <c r="E146" s="2" t="s">
        <v>15</v>
      </c>
      <c r="F146" s="3" t="s">
        <v>430</v>
      </c>
      <c r="G146" s="2" t="s">
        <v>32</v>
      </c>
      <c r="H146" s="2" t="s">
        <v>25</v>
      </c>
      <c r="I146" s="1" t="s">
        <v>415</v>
      </c>
      <c r="J146" s="2" t="s">
        <v>18</v>
      </c>
      <c r="K146" s="2" t="s">
        <v>19</v>
      </c>
      <c r="L146" s="2" t="s">
        <v>27</v>
      </c>
      <c r="M146" s="2" t="s">
        <v>28</v>
      </c>
      <c r="N146" s="2" t="s">
        <v>29</v>
      </c>
      <c r="O146" s="2">
        <v>3.75</v>
      </c>
      <c r="P146" s="2">
        <v>3</v>
      </c>
    </row>
    <row r="147" spans="1:16" x14ac:dyDescent="0.25">
      <c r="A147" s="2">
        <v>146</v>
      </c>
      <c r="B147" s="2" t="s">
        <v>222</v>
      </c>
      <c r="C147" s="2">
        <v>63322</v>
      </c>
      <c r="D147" s="2" t="s">
        <v>31</v>
      </c>
      <c r="E147" s="2" t="s">
        <v>15</v>
      </c>
      <c r="F147" s="3" t="s">
        <v>429</v>
      </c>
      <c r="G147" s="2" t="s">
        <v>32</v>
      </c>
      <c r="H147" s="2" t="s">
        <v>17</v>
      </c>
      <c r="I147" s="1" t="s">
        <v>418</v>
      </c>
      <c r="J147" s="2" t="s">
        <v>18</v>
      </c>
      <c r="K147" s="2" t="s">
        <v>19</v>
      </c>
      <c r="L147" s="2" t="s">
        <v>20</v>
      </c>
      <c r="M147" s="2" t="s">
        <v>21</v>
      </c>
      <c r="N147" s="2" t="s">
        <v>22</v>
      </c>
      <c r="O147" s="2">
        <v>4.3</v>
      </c>
      <c r="P147" s="2">
        <v>3</v>
      </c>
    </row>
    <row r="148" spans="1:16" x14ac:dyDescent="0.25">
      <c r="A148" s="2">
        <v>147</v>
      </c>
      <c r="B148" s="2" t="s">
        <v>223</v>
      </c>
      <c r="C148" s="2">
        <v>61154</v>
      </c>
      <c r="D148" s="2" t="s">
        <v>14</v>
      </c>
      <c r="E148" s="2" t="s">
        <v>15</v>
      </c>
      <c r="F148" s="3" t="s">
        <v>430</v>
      </c>
      <c r="G148" s="2" t="s">
        <v>32</v>
      </c>
      <c r="H148" s="2" t="s">
        <v>25</v>
      </c>
      <c r="I148" s="1" t="s">
        <v>414</v>
      </c>
      <c r="J148" s="2" t="s">
        <v>421</v>
      </c>
      <c r="K148" s="2" t="s">
        <v>26</v>
      </c>
      <c r="L148" s="2" t="s">
        <v>20</v>
      </c>
      <c r="M148" s="2" t="s">
        <v>67</v>
      </c>
      <c r="N148" s="2" t="s">
        <v>29</v>
      </c>
      <c r="O148" s="2">
        <v>4</v>
      </c>
      <c r="P148" s="2">
        <v>4</v>
      </c>
    </row>
    <row r="149" spans="1:16" x14ac:dyDescent="0.25">
      <c r="A149" s="2">
        <v>148</v>
      </c>
      <c r="B149" s="2" t="s">
        <v>224</v>
      </c>
      <c r="C149" s="2">
        <v>68999</v>
      </c>
      <c r="D149" s="2" t="s">
        <v>121</v>
      </c>
      <c r="E149" s="2" t="s">
        <v>225</v>
      </c>
      <c r="F149" s="3" t="s">
        <v>430</v>
      </c>
      <c r="G149" s="2" t="s">
        <v>32</v>
      </c>
      <c r="H149" s="2" t="s">
        <v>17</v>
      </c>
      <c r="I149" s="1" t="s">
        <v>414</v>
      </c>
      <c r="J149" s="2" t="s">
        <v>418</v>
      </c>
      <c r="K149" s="2" t="s">
        <v>26</v>
      </c>
      <c r="L149" s="2" t="s">
        <v>87</v>
      </c>
      <c r="M149" s="2" t="s">
        <v>36</v>
      </c>
      <c r="N149" s="2" t="s">
        <v>29</v>
      </c>
      <c r="O149" s="2">
        <v>4.5</v>
      </c>
      <c r="P149" s="2">
        <v>5</v>
      </c>
    </row>
    <row r="150" spans="1:16" x14ac:dyDescent="0.25">
      <c r="A150" s="2">
        <v>149</v>
      </c>
      <c r="B150" s="2" t="s">
        <v>226</v>
      </c>
      <c r="C150" s="2">
        <v>50482</v>
      </c>
      <c r="D150" s="2" t="s">
        <v>14</v>
      </c>
      <c r="E150" s="2" t="s">
        <v>15</v>
      </c>
      <c r="F150" s="3" t="s">
        <v>429</v>
      </c>
      <c r="G150" s="2" t="s">
        <v>16</v>
      </c>
      <c r="H150" s="2" t="s">
        <v>17</v>
      </c>
      <c r="I150" s="1" t="s">
        <v>419</v>
      </c>
      <c r="J150" s="2" t="s">
        <v>18</v>
      </c>
      <c r="K150" s="2" t="s">
        <v>19</v>
      </c>
      <c r="L150" s="2" t="s">
        <v>20</v>
      </c>
      <c r="M150" s="2" t="s">
        <v>28</v>
      </c>
      <c r="N150" s="2" t="s">
        <v>29</v>
      </c>
      <c r="O150" s="2">
        <v>3.07</v>
      </c>
      <c r="P150" s="2">
        <v>4</v>
      </c>
    </row>
    <row r="151" spans="1:16" x14ac:dyDescent="0.25">
      <c r="A151" s="2">
        <v>150</v>
      </c>
      <c r="B151" s="2" t="s">
        <v>227</v>
      </c>
      <c r="C151" s="2">
        <v>65310</v>
      </c>
      <c r="D151" s="2" t="s">
        <v>85</v>
      </c>
      <c r="E151" s="2" t="s">
        <v>228</v>
      </c>
      <c r="F151" s="3" t="s">
        <v>429</v>
      </c>
      <c r="G151" s="2" t="s">
        <v>16</v>
      </c>
      <c r="H151" s="2" t="s">
        <v>17</v>
      </c>
      <c r="I151" s="1" t="s">
        <v>419</v>
      </c>
      <c r="J151" s="2" t="s">
        <v>18</v>
      </c>
      <c r="K151" s="2" t="s">
        <v>19</v>
      </c>
      <c r="L151" s="2" t="s">
        <v>87</v>
      </c>
      <c r="M151" s="2" t="s">
        <v>28</v>
      </c>
      <c r="N151" s="2" t="s">
        <v>29</v>
      </c>
      <c r="O151" s="2">
        <v>4.3</v>
      </c>
      <c r="P151" s="2">
        <v>5</v>
      </c>
    </row>
    <row r="152" spans="1:16" x14ac:dyDescent="0.25">
      <c r="A152" s="2">
        <v>151</v>
      </c>
      <c r="B152" s="2" t="s">
        <v>229</v>
      </c>
      <c r="C152" s="2">
        <v>250000</v>
      </c>
      <c r="D152" s="2" t="s">
        <v>230</v>
      </c>
      <c r="E152" s="2" t="s">
        <v>15</v>
      </c>
      <c r="F152" s="3" t="s">
        <v>429</v>
      </c>
      <c r="G152" s="2" t="s">
        <v>32</v>
      </c>
      <c r="H152" s="2" t="s">
        <v>25</v>
      </c>
      <c r="I152" s="1" t="s">
        <v>417</v>
      </c>
      <c r="J152" s="2" t="s">
        <v>18</v>
      </c>
      <c r="K152" s="2" t="s">
        <v>19</v>
      </c>
      <c r="L152" s="2" t="s">
        <v>231</v>
      </c>
      <c r="M152" s="2" t="s">
        <v>28</v>
      </c>
      <c r="N152" s="2" t="s">
        <v>29</v>
      </c>
      <c r="O152" s="2">
        <v>4.83</v>
      </c>
      <c r="P152" s="2">
        <v>3</v>
      </c>
    </row>
    <row r="153" spans="1:16" x14ac:dyDescent="0.25">
      <c r="A153" s="2">
        <v>152</v>
      </c>
      <c r="B153" s="2" t="s">
        <v>232</v>
      </c>
      <c r="C153" s="2">
        <v>54005</v>
      </c>
      <c r="D153" s="2" t="s">
        <v>14</v>
      </c>
      <c r="E153" s="2" t="s">
        <v>15</v>
      </c>
      <c r="F153" s="3" t="s">
        <v>429</v>
      </c>
      <c r="G153" s="2" t="s">
        <v>32</v>
      </c>
      <c r="H153" s="2" t="s">
        <v>25</v>
      </c>
      <c r="I153" s="1" t="s">
        <v>414</v>
      </c>
      <c r="J153" s="2" t="s">
        <v>415</v>
      </c>
      <c r="K153" s="2" t="s">
        <v>26</v>
      </c>
      <c r="L153" s="2" t="s">
        <v>20</v>
      </c>
      <c r="M153" s="2" t="s">
        <v>36</v>
      </c>
      <c r="N153" s="2" t="s">
        <v>29</v>
      </c>
      <c r="O153" s="2">
        <v>3.6</v>
      </c>
      <c r="P153" s="2">
        <v>5</v>
      </c>
    </row>
    <row r="154" spans="1:16" x14ac:dyDescent="0.25">
      <c r="A154" s="2">
        <v>153</v>
      </c>
      <c r="B154" s="2" t="s">
        <v>233</v>
      </c>
      <c r="C154" s="2">
        <v>45433</v>
      </c>
      <c r="D154" s="2" t="s">
        <v>14</v>
      </c>
      <c r="E154" s="2" t="s">
        <v>15</v>
      </c>
      <c r="F154" s="3" t="s">
        <v>429</v>
      </c>
      <c r="G154" s="2" t="s">
        <v>32</v>
      </c>
      <c r="H154" s="2" t="s">
        <v>25</v>
      </c>
      <c r="I154" s="1" t="s">
        <v>414</v>
      </c>
      <c r="J154" s="2" t="s">
        <v>418</v>
      </c>
      <c r="K154" s="2" t="s">
        <v>26</v>
      </c>
      <c r="L154" s="2" t="s">
        <v>20</v>
      </c>
      <c r="M154" s="2" t="s">
        <v>36</v>
      </c>
      <c r="N154" s="2" t="s">
        <v>29</v>
      </c>
      <c r="O154" s="2">
        <v>3.49</v>
      </c>
      <c r="P154" s="2">
        <v>4</v>
      </c>
    </row>
    <row r="155" spans="1:16" x14ac:dyDescent="0.25">
      <c r="A155" s="2">
        <v>154</v>
      </c>
      <c r="B155" s="2" t="s">
        <v>234</v>
      </c>
      <c r="C155" s="2">
        <v>46654</v>
      </c>
      <c r="D155" s="2" t="s">
        <v>14</v>
      </c>
      <c r="E155" s="2" t="s">
        <v>15</v>
      </c>
      <c r="F155" s="3" t="s">
        <v>429</v>
      </c>
      <c r="G155" s="2" t="s">
        <v>16</v>
      </c>
      <c r="H155" s="2" t="s">
        <v>17</v>
      </c>
      <c r="I155" s="1" t="s">
        <v>418</v>
      </c>
      <c r="J155" s="2" t="s">
        <v>18</v>
      </c>
      <c r="K155" s="2" t="s">
        <v>19</v>
      </c>
      <c r="L155" s="2" t="s">
        <v>20</v>
      </c>
      <c r="M155" s="2" t="s">
        <v>21</v>
      </c>
      <c r="N155" s="2" t="s">
        <v>29</v>
      </c>
      <c r="O155" s="2">
        <v>3.1</v>
      </c>
      <c r="P155" s="2">
        <v>3</v>
      </c>
    </row>
    <row r="156" spans="1:16" x14ac:dyDescent="0.25">
      <c r="A156" s="2">
        <v>155</v>
      </c>
      <c r="B156" s="2" t="s">
        <v>235</v>
      </c>
      <c r="C156" s="2">
        <v>63973</v>
      </c>
      <c r="D156" s="2" t="s">
        <v>14</v>
      </c>
      <c r="E156" s="2" t="s">
        <v>15</v>
      </c>
      <c r="F156" s="3" t="s">
        <v>429</v>
      </c>
      <c r="G156" s="2" t="s">
        <v>16</v>
      </c>
      <c r="H156" s="2" t="s">
        <v>25</v>
      </c>
      <c r="I156" s="1" t="s">
        <v>414</v>
      </c>
      <c r="J156" s="2" t="s">
        <v>18</v>
      </c>
      <c r="K156" s="2" t="s">
        <v>19</v>
      </c>
      <c r="L156" s="2" t="s">
        <v>20</v>
      </c>
      <c r="M156" s="2" t="s">
        <v>28</v>
      </c>
      <c r="N156" s="2" t="s">
        <v>29</v>
      </c>
      <c r="O156" s="2">
        <v>3.38</v>
      </c>
      <c r="P156" s="2">
        <v>3</v>
      </c>
    </row>
    <row r="157" spans="1:16" x14ac:dyDescent="0.25">
      <c r="A157" s="2">
        <v>156</v>
      </c>
      <c r="B157" s="2" t="s">
        <v>236</v>
      </c>
      <c r="C157" s="2">
        <v>71339</v>
      </c>
      <c r="D157" s="2" t="s">
        <v>85</v>
      </c>
      <c r="E157" s="2" t="s">
        <v>237</v>
      </c>
      <c r="F157" s="3" t="s">
        <v>429</v>
      </c>
      <c r="G157" s="2" t="s">
        <v>16</v>
      </c>
      <c r="H157" s="2" t="s">
        <v>17</v>
      </c>
      <c r="I157" s="1" t="s">
        <v>414</v>
      </c>
      <c r="J157" s="2" t="s">
        <v>18</v>
      </c>
      <c r="K157" s="2" t="s">
        <v>19</v>
      </c>
      <c r="L157" s="2" t="s">
        <v>87</v>
      </c>
      <c r="M157" s="2" t="s">
        <v>45</v>
      </c>
      <c r="N157" s="2" t="s">
        <v>29</v>
      </c>
      <c r="O157" s="2">
        <v>3.65</v>
      </c>
      <c r="P157" s="2">
        <v>5</v>
      </c>
    </row>
    <row r="158" spans="1:16" x14ac:dyDescent="0.25">
      <c r="A158" s="2">
        <v>157</v>
      </c>
      <c r="B158" s="2" t="s">
        <v>238</v>
      </c>
      <c r="C158" s="2">
        <v>93206</v>
      </c>
      <c r="D158" s="2" t="s">
        <v>119</v>
      </c>
      <c r="E158" s="2" t="s">
        <v>15</v>
      </c>
      <c r="F158" s="3" t="s">
        <v>430</v>
      </c>
      <c r="G158" s="2" t="s">
        <v>16</v>
      </c>
      <c r="H158" s="2" t="s">
        <v>25</v>
      </c>
      <c r="I158" s="1" t="s">
        <v>418</v>
      </c>
      <c r="J158" s="2" t="s">
        <v>18</v>
      </c>
      <c r="K158" s="2" t="s">
        <v>19</v>
      </c>
      <c r="L158" s="2" t="s">
        <v>27</v>
      </c>
      <c r="M158" s="2" t="s">
        <v>43</v>
      </c>
      <c r="N158" s="2" t="s">
        <v>29</v>
      </c>
      <c r="O158" s="2">
        <v>4.46</v>
      </c>
      <c r="P158" s="2">
        <v>5</v>
      </c>
    </row>
    <row r="159" spans="1:16" x14ac:dyDescent="0.25">
      <c r="A159" s="2">
        <v>158</v>
      </c>
      <c r="B159" s="2" t="s">
        <v>239</v>
      </c>
      <c r="C159" s="2">
        <v>82758</v>
      </c>
      <c r="D159" s="2" t="s">
        <v>77</v>
      </c>
      <c r="E159" s="2" t="s">
        <v>15</v>
      </c>
      <c r="F159" s="3" t="s">
        <v>429</v>
      </c>
      <c r="G159" s="2" t="s">
        <v>16</v>
      </c>
      <c r="H159" s="2" t="s">
        <v>25</v>
      </c>
      <c r="I159" s="1" t="s">
        <v>414</v>
      </c>
      <c r="J159" s="2" t="s">
        <v>415</v>
      </c>
      <c r="K159" s="2" t="s">
        <v>57</v>
      </c>
      <c r="L159" s="2" t="s">
        <v>20</v>
      </c>
      <c r="M159" s="2" t="s">
        <v>43</v>
      </c>
      <c r="N159" s="2" t="s">
        <v>29</v>
      </c>
      <c r="O159" s="2">
        <v>4.78</v>
      </c>
      <c r="P159" s="2">
        <v>4</v>
      </c>
    </row>
    <row r="160" spans="1:16" x14ac:dyDescent="0.25">
      <c r="A160" s="2">
        <v>159</v>
      </c>
      <c r="B160" s="2" t="s">
        <v>240</v>
      </c>
      <c r="C160" s="2">
        <v>66074</v>
      </c>
      <c r="D160" s="2" t="s">
        <v>31</v>
      </c>
      <c r="E160" s="2" t="s">
        <v>15</v>
      </c>
      <c r="F160" s="3" t="s">
        <v>429</v>
      </c>
      <c r="G160" s="2" t="s">
        <v>32</v>
      </c>
      <c r="H160" s="2" t="s">
        <v>35</v>
      </c>
      <c r="I160" s="1" t="s">
        <v>419</v>
      </c>
      <c r="J160" s="2" t="s">
        <v>418</v>
      </c>
      <c r="K160" s="2" t="s">
        <v>26</v>
      </c>
      <c r="L160" s="2" t="s">
        <v>20</v>
      </c>
      <c r="M160" s="2" t="s">
        <v>28</v>
      </c>
      <c r="N160" s="2" t="s">
        <v>29</v>
      </c>
      <c r="O160" s="2">
        <v>4.5199999999999996</v>
      </c>
      <c r="P160" s="2">
        <v>3</v>
      </c>
    </row>
    <row r="161" spans="1:16" x14ac:dyDescent="0.25">
      <c r="A161" s="2">
        <v>160</v>
      </c>
      <c r="B161" s="2" t="s">
        <v>241</v>
      </c>
      <c r="C161" s="2">
        <v>46120</v>
      </c>
      <c r="D161" s="2" t="s">
        <v>14</v>
      </c>
      <c r="E161" s="2" t="s">
        <v>15</v>
      </c>
      <c r="F161" s="3" t="s">
        <v>430</v>
      </c>
      <c r="G161" s="2" t="s">
        <v>16</v>
      </c>
      <c r="H161" s="2" t="s">
        <v>25</v>
      </c>
      <c r="I161" s="1" t="s">
        <v>417</v>
      </c>
      <c r="J161" s="2" t="s">
        <v>18</v>
      </c>
      <c r="K161" s="2" t="s">
        <v>19</v>
      </c>
      <c r="L161" s="2" t="s">
        <v>20</v>
      </c>
      <c r="M161" s="2" t="s">
        <v>21</v>
      </c>
      <c r="N161" s="2" t="s">
        <v>29</v>
      </c>
      <c r="O161" s="2">
        <v>5</v>
      </c>
      <c r="P161" s="2">
        <v>5</v>
      </c>
    </row>
    <row r="162" spans="1:16" x14ac:dyDescent="0.25">
      <c r="A162" s="2">
        <v>161</v>
      </c>
      <c r="B162" s="2" t="s">
        <v>242</v>
      </c>
      <c r="C162" s="2">
        <v>64520</v>
      </c>
      <c r="D162" s="2" t="s">
        <v>80</v>
      </c>
      <c r="E162" s="2" t="s">
        <v>15</v>
      </c>
      <c r="F162" s="3" t="s">
        <v>430</v>
      </c>
      <c r="G162" s="2" t="s">
        <v>16</v>
      </c>
      <c r="H162" s="2" t="s">
        <v>35</v>
      </c>
      <c r="I162" s="1" t="s">
        <v>418</v>
      </c>
      <c r="J162" s="2" t="s">
        <v>18</v>
      </c>
      <c r="K162" s="2" t="s">
        <v>19</v>
      </c>
      <c r="L162" s="2" t="s">
        <v>75</v>
      </c>
      <c r="M162" s="2" t="s">
        <v>138</v>
      </c>
      <c r="N162" s="2" t="s">
        <v>29</v>
      </c>
      <c r="O162" s="2">
        <v>5</v>
      </c>
      <c r="P162" s="2">
        <v>4</v>
      </c>
    </row>
    <row r="163" spans="1:16" x14ac:dyDescent="0.25">
      <c r="A163" s="2">
        <v>162</v>
      </c>
      <c r="B163" s="2" t="s">
        <v>243</v>
      </c>
      <c r="C163" s="2">
        <v>61962</v>
      </c>
      <c r="D163" s="2" t="s">
        <v>31</v>
      </c>
      <c r="E163" s="2" t="s">
        <v>15</v>
      </c>
      <c r="F163" s="3" t="s">
        <v>430</v>
      </c>
      <c r="G163" s="2" t="s">
        <v>16</v>
      </c>
      <c r="H163" s="2" t="s">
        <v>25</v>
      </c>
      <c r="I163" s="1" t="s">
        <v>417</v>
      </c>
      <c r="J163" s="2" t="s">
        <v>419</v>
      </c>
      <c r="K163" s="2" t="s">
        <v>26</v>
      </c>
      <c r="L163" s="2" t="s">
        <v>20</v>
      </c>
      <c r="M163" s="2" t="s">
        <v>36</v>
      </c>
      <c r="N163" s="2" t="s">
        <v>29</v>
      </c>
      <c r="O163" s="2">
        <v>4.9000000000000004</v>
      </c>
      <c r="P163" s="2">
        <v>3</v>
      </c>
    </row>
    <row r="164" spans="1:16" x14ac:dyDescent="0.25">
      <c r="A164" s="2">
        <v>163</v>
      </c>
      <c r="B164" s="2" t="s">
        <v>244</v>
      </c>
      <c r="C164" s="2">
        <v>81584</v>
      </c>
      <c r="D164" s="2" t="s">
        <v>245</v>
      </c>
      <c r="E164" s="2" t="s">
        <v>15</v>
      </c>
      <c r="F164" s="3" t="s">
        <v>430</v>
      </c>
      <c r="G164" s="2" t="s">
        <v>32</v>
      </c>
      <c r="H164" s="2" t="s">
        <v>17</v>
      </c>
      <c r="I164" s="1" t="s">
        <v>421</v>
      </c>
      <c r="J164" s="2" t="s">
        <v>18</v>
      </c>
      <c r="K164" s="2" t="s">
        <v>19</v>
      </c>
      <c r="L164" s="2" t="s">
        <v>27</v>
      </c>
      <c r="M164" s="2" t="s">
        <v>28</v>
      </c>
      <c r="N164" s="2" t="s">
        <v>29</v>
      </c>
      <c r="O164" s="2">
        <v>4.0999999999999996</v>
      </c>
      <c r="P164" s="2">
        <v>5</v>
      </c>
    </row>
    <row r="165" spans="1:16" x14ac:dyDescent="0.25">
      <c r="A165" s="2">
        <v>164</v>
      </c>
      <c r="B165" s="2" t="s">
        <v>246</v>
      </c>
      <c r="C165" s="2">
        <v>63676</v>
      </c>
      <c r="D165" s="2" t="s">
        <v>14</v>
      </c>
      <c r="E165" s="2" t="s">
        <v>15</v>
      </c>
      <c r="F165" s="3" t="s">
        <v>429</v>
      </c>
      <c r="G165" s="2" t="s">
        <v>32</v>
      </c>
      <c r="H165" s="2" t="s">
        <v>17</v>
      </c>
      <c r="I165" s="1" t="s">
        <v>414</v>
      </c>
      <c r="J165" s="2" t="s">
        <v>423</v>
      </c>
      <c r="K165" s="2" t="s">
        <v>26</v>
      </c>
      <c r="L165" s="2" t="s">
        <v>20</v>
      </c>
      <c r="M165" s="2" t="s">
        <v>67</v>
      </c>
      <c r="N165" s="2" t="s">
        <v>29</v>
      </c>
      <c r="O165" s="2">
        <v>4.88</v>
      </c>
      <c r="P165" s="2">
        <v>3</v>
      </c>
    </row>
    <row r="166" spans="1:16" x14ac:dyDescent="0.25">
      <c r="A166" s="2">
        <v>165</v>
      </c>
      <c r="B166" s="2" t="s">
        <v>247</v>
      </c>
      <c r="C166" s="2">
        <v>93046</v>
      </c>
      <c r="D166" s="2" t="s">
        <v>248</v>
      </c>
      <c r="E166" s="2" t="s">
        <v>15</v>
      </c>
      <c r="F166" s="3" t="s">
        <v>430</v>
      </c>
      <c r="G166" s="2" t="s">
        <v>16</v>
      </c>
      <c r="H166" s="2" t="s">
        <v>25</v>
      </c>
      <c r="I166" s="1" t="s">
        <v>421</v>
      </c>
      <c r="J166" s="2" t="s">
        <v>18</v>
      </c>
      <c r="K166" s="2" t="s">
        <v>19</v>
      </c>
      <c r="L166" s="2" t="s">
        <v>75</v>
      </c>
      <c r="M166" s="2" t="s">
        <v>67</v>
      </c>
      <c r="N166" s="2" t="s">
        <v>29</v>
      </c>
      <c r="O166" s="2">
        <v>4.0999999999999996</v>
      </c>
      <c r="P166" s="2">
        <v>4</v>
      </c>
    </row>
    <row r="167" spans="1:16" x14ac:dyDescent="0.25">
      <c r="A167" s="2">
        <v>166</v>
      </c>
      <c r="B167" s="2" t="s">
        <v>249</v>
      </c>
      <c r="C167" s="2">
        <v>64738</v>
      </c>
      <c r="D167" s="2" t="s">
        <v>14</v>
      </c>
      <c r="E167" s="2" t="s">
        <v>15</v>
      </c>
      <c r="F167" s="3" t="s">
        <v>429</v>
      </c>
      <c r="G167" s="2" t="s">
        <v>16</v>
      </c>
      <c r="H167" s="2" t="s">
        <v>25</v>
      </c>
      <c r="I167" s="1" t="s">
        <v>417</v>
      </c>
      <c r="J167" s="2" t="s">
        <v>18</v>
      </c>
      <c r="K167" s="2" t="s">
        <v>19</v>
      </c>
      <c r="L167" s="2" t="s">
        <v>20</v>
      </c>
      <c r="M167" s="2" t="s">
        <v>36</v>
      </c>
      <c r="N167" s="2" t="s">
        <v>29</v>
      </c>
      <c r="O167" s="2">
        <v>4.0999999999999996</v>
      </c>
      <c r="P167" s="2">
        <v>3</v>
      </c>
    </row>
    <row r="168" spans="1:16" x14ac:dyDescent="0.25">
      <c r="A168" s="2">
        <v>167</v>
      </c>
      <c r="B168" s="2" t="s">
        <v>250</v>
      </c>
      <c r="C168" s="2">
        <v>70468</v>
      </c>
      <c r="D168" s="2" t="s">
        <v>85</v>
      </c>
      <c r="E168" s="2" t="s">
        <v>251</v>
      </c>
      <c r="F168" s="3" t="s">
        <v>430</v>
      </c>
      <c r="G168" s="2" t="s">
        <v>16</v>
      </c>
      <c r="H168" s="2" t="s">
        <v>83</v>
      </c>
      <c r="I168" s="1" t="s">
        <v>417</v>
      </c>
      <c r="J168" s="2" t="s">
        <v>18</v>
      </c>
      <c r="K168" s="2" t="s">
        <v>19</v>
      </c>
      <c r="L168" s="2" t="s">
        <v>87</v>
      </c>
      <c r="M168" s="2" t="s">
        <v>138</v>
      </c>
      <c r="N168" s="2" t="s">
        <v>29</v>
      </c>
      <c r="O168" s="2">
        <v>4.53</v>
      </c>
      <c r="P168" s="2">
        <v>3</v>
      </c>
    </row>
    <row r="169" spans="1:16" x14ac:dyDescent="0.25">
      <c r="A169" s="2">
        <v>168</v>
      </c>
      <c r="B169" s="2" t="s">
        <v>252</v>
      </c>
      <c r="C169" s="2">
        <v>77915</v>
      </c>
      <c r="D169" s="2" t="s">
        <v>77</v>
      </c>
      <c r="E169" s="2" t="s">
        <v>15</v>
      </c>
      <c r="F169" s="3" t="s">
        <v>429</v>
      </c>
      <c r="G169" s="2" t="s">
        <v>32</v>
      </c>
      <c r="H169" s="2" t="s">
        <v>25</v>
      </c>
      <c r="I169" s="1" t="s">
        <v>419</v>
      </c>
      <c r="J169" s="2" t="s">
        <v>18</v>
      </c>
      <c r="K169" s="2" t="s">
        <v>19</v>
      </c>
      <c r="L169" s="2" t="s">
        <v>20</v>
      </c>
      <c r="M169" s="2" t="s">
        <v>138</v>
      </c>
      <c r="N169" s="2" t="s">
        <v>22</v>
      </c>
      <c r="O169" s="2">
        <v>4.0999999999999996</v>
      </c>
      <c r="P169" s="2">
        <v>3</v>
      </c>
    </row>
    <row r="170" spans="1:16" x14ac:dyDescent="0.25">
      <c r="A170" s="2">
        <v>169</v>
      </c>
      <c r="B170" s="2" t="s">
        <v>253</v>
      </c>
      <c r="C170" s="2">
        <v>52624</v>
      </c>
      <c r="D170" s="2" t="s">
        <v>14</v>
      </c>
      <c r="E170" s="2" t="s">
        <v>15</v>
      </c>
      <c r="F170" s="3" t="s">
        <v>429</v>
      </c>
      <c r="G170" s="2" t="s">
        <v>32</v>
      </c>
      <c r="H170" s="2" t="s">
        <v>25</v>
      </c>
      <c r="I170" s="1" t="s">
        <v>414</v>
      </c>
      <c r="J170" s="2" t="s">
        <v>423</v>
      </c>
      <c r="K170" s="2" t="s">
        <v>26</v>
      </c>
      <c r="L170" s="2" t="s">
        <v>20</v>
      </c>
      <c r="M170" s="2" t="s">
        <v>28</v>
      </c>
      <c r="N170" s="2" t="s">
        <v>29</v>
      </c>
      <c r="O170" s="2">
        <v>3.18</v>
      </c>
      <c r="P170" s="2">
        <v>4</v>
      </c>
    </row>
    <row r="171" spans="1:16" x14ac:dyDescent="0.25">
      <c r="A171" s="2">
        <v>170</v>
      </c>
      <c r="B171" s="2" t="s">
        <v>254</v>
      </c>
      <c r="C171" s="2">
        <v>63450</v>
      </c>
      <c r="D171" s="2" t="s">
        <v>31</v>
      </c>
      <c r="E171" s="2" t="s">
        <v>15</v>
      </c>
      <c r="F171" s="3" t="s">
        <v>429</v>
      </c>
      <c r="G171" s="2" t="s">
        <v>16</v>
      </c>
      <c r="H171" s="2" t="s">
        <v>25</v>
      </c>
      <c r="I171" s="1" t="s">
        <v>419</v>
      </c>
      <c r="J171" s="2" t="s">
        <v>18</v>
      </c>
      <c r="K171" s="2" t="s">
        <v>19</v>
      </c>
      <c r="L171" s="2" t="s">
        <v>20</v>
      </c>
      <c r="M171" s="2" t="s">
        <v>21</v>
      </c>
      <c r="N171" s="2" t="s">
        <v>29</v>
      </c>
      <c r="O171" s="2">
        <v>4</v>
      </c>
      <c r="P171" s="2">
        <v>3</v>
      </c>
    </row>
    <row r="172" spans="1:16" x14ac:dyDescent="0.25">
      <c r="A172" s="2">
        <v>171</v>
      </c>
      <c r="B172" s="2" t="s">
        <v>255</v>
      </c>
      <c r="C172" s="2">
        <v>51777</v>
      </c>
      <c r="D172" s="2" t="s">
        <v>47</v>
      </c>
      <c r="E172" s="2" t="s">
        <v>72</v>
      </c>
      <c r="F172" s="3" t="s">
        <v>430</v>
      </c>
      <c r="G172" s="2" t="s">
        <v>32</v>
      </c>
      <c r="H172" s="2" t="s">
        <v>17</v>
      </c>
      <c r="I172" s="1" t="s">
        <v>414</v>
      </c>
      <c r="J172" s="2" t="s">
        <v>18</v>
      </c>
      <c r="K172" s="2" t="s">
        <v>19</v>
      </c>
      <c r="L172" s="2" t="s">
        <v>27</v>
      </c>
      <c r="M172" s="2" t="s">
        <v>45</v>
      </c>
      <c r="N172" s="2" t="s">
        <v>22</v>
      </c>
      <c r="O172" s="2">
        <v>4.6399999999999997</v>
      </c>
      <c r="P172" s="2">
        <v>4</v>
      </c>
    </row>
    <row r="173" spans="1:16" x14ac:dyDescent="0.25">
      <c r="A173" s="2">
        <v>172</v>
      </c>
      <c r="B173" s="2" t="s">
        <v>256</v>
      </c>
      <c r="C173" s="2">
        <v>67237</v>
      </c>
      <c r="D173" s="2" t="s">
        <v>31</v>
      </c>
      <c r="E173" s="2" t="s">
        <v>15</v>
      </c>
      <c r="F173" s="3" t="s">
        <v>429</v>
      </c>
      <c r="G173" s="2" t="s">
        <v>32</v>
      </c>
      <c r="H173" s="2" t="s">
        <v>42</v>
      </c>
      <c r="I173" s="1" t="s">
        <v>419</v>
      </c>
      <c r="J173" s="2" t="s">
        <v>421</v>
      </c>
      <c r="K173" s="2" t="s">
        <v>26</v>
      </c>
      <c r="L173" s="2" t="s">
        <v>20</v>
      </c>
      <c r="M173" s="2" t="s">
        <v>21</v>
      </c>
      <c r="N173" s="2" t="s">
        <v>29</v>
      </c>
      <c r="O173" s="2">
        <v>4.6500000000000004</v>
      </c>
      <c r="P173" s="2">
        <v>4</v>
      </c>
    </row>
    <row r="174" spans="1:16" x14ac:dyDescent="0.25">
      <c r="A174" s="2">
        <v>173</v>
      </c>
      <c r="B174" s="2" t="s">
        <v>257</v>
      </c>
      <c r="C174" s="2">
        <v>73330</v>
      </c>
      <c r="D174" s="2" t="s">
        <v>31</v>
      </c>
      <c r="E174" s="2" t="s">
        <v>15</v>
      </c>
      <c r="F174" s="3" t="s">
        <v>429</v>
      </c>
      <c r="G174" s="2" t="s">
        <v>32</v>
      </c>
      <c r="H174" s="2" t="s">
        <v>17</v>
      </c>
      <c r="I174" s="1" t="s">
        <v>419</v>
      </c>
      <c r="J174" s="2" t="s">
        <v>18</v>
      </c>
      <c r="K174" s="2" t="s">
        <v>19</v>
      </c>
      <c r="L174" s="2" t="s">
        <v>20</v>
      </c>
      <c r="M174" s="2" t="s">
        <v>28</v>
      </c>
      <c r="N174" s="2" t="s">
        <v>22</v>
      </c>
      <c r="O174" s="2">
        <v>4.2</v>
      </c>
      <c r="P174" s="2">
        <v>4</v>
      </c>
    </row>
    <row r="175" spans="1:16" x14ac:dyDescent="0.25">
      <c r="A175" s="2">
        <v>174</v>
      </c>
      <c r="B175" s="2" t="s">
        <v>258</v>
      </c>
      <c r="C175" s="2">
        <v>52057</v>
      </c>
      <c r="D175" s="2" t="s">
        <v>14</v>
      </c>
      <c r="E175" s="2" t="s">
        <v>15</v>
      </c>
      <c r="F175" s="3" t="s">
        <v>429</v>
      </c>
      <c r="G175" s="2" t="s">
        <v>32</v>
      </c>
      <c r="H175" s="2" t="s">
        <v>25</v>
      </c>
      <c r="I175" s="1" t="s">
        <v>415</v>
      </c>
      <c r="J175" s="2" t="s">
        <v>18</v>
      </c>
      <c r="K175" s="2" t="s">
        <v>19</v>
      </c>
      <c r="L175" s="2" t="s">
        <v>20</v>
      </c>
      <c r="M175" s="2" t="s">
        <v>138</v>
      </c>
      <c r="N175" s="2" t="s">
        <v>29</v>
      </c>
      <c r="O175" s="2">
        <v>5</v>
      </c>
      <c r="P175" s="2">
        <v>3</v>
      </c>
    </row>
    <row r="176" spans="1:16" x14ac:dyDescent="0.25">
      <c r="A176" s="2">
        <v>175</v>
      </c>
      <c r="B176" s="2" t="s">
        <v>259</v>
      </c>
      <c r="C176" s="2">
        <v>47434</v>
      </c>
      <c r="D176" s="2" t="s">
        <v>14</v>
      </c>
      <c r="E176" s="2" t="s">
        <v>15</v>
      </c>
      <c r="F176" s="3" t="s">
        <v>429</v>
      </c>
      <c r="G176" s="2" t="s">
        <v>32</v>
      </c>
      <c r="H176" s="2" t="s">
        <v>17</v>
      </c>
      <c r="I176" s="1" t="s">
        <v>414</v>
      </c>
      <c r="J176" s="2" t="s">
        <v>415</v>
      </c>
      <c r="K176" s="2" t="s">
        <v>26</v>
      </c>
      <c r="L176" s="2" t="s">
        <v>20</v>
      </c>
      <c r="M176" s="2" t="s">
        <v>45</v>
      </c>
      <c r="N176" s="2" t="s">
        <v>22</v>
      </c>
      <c r="O176" s="2">
        <v>5</v>
      </c>
      <c r="P176" s="2">
        <v>4</v>
      </c>
    </row>
    <row r="177" spans="1:16" x14ac:dyDescent="0.25">
      <c r="A177" s="2">
        <v>176</v>
      </c>
      <c r="B177" s="2" t="s">
        <v>260</v>
      </c>
      <c r="C177" s="2">
        <v>52788</v>
      </c>
      <c r="D177" s="2" t="s">
        <v>14</v>
      </c>
      <c r="E177" s="2" t="s">
        <v>15</v>
      </c>
      <c r="F177" s="3" t="s">
        <v>429</v>
      </c>
      <c r="G177" s="2" t="s">
        <v>16</v>
      </c>
      <c r="H177" s="2" t="s">
        <v>42</v>
      </c>
      <c r="I177" s="1" t="s">
        <v>417</v>
      </c>
      <c r="J177" s="2" t="s">
        <v>424</v>
      </c>
      <c r="K177" s="2" t="s">
        <v>26</v>
      </c>
      <c r="L177" s="2" t="s">
        <v>20</v>
      </c>
      <c r="M177" s="2" t="s">
        <v>28</v>
      </c>
      <c r="N177" s="2" t="s">
        <v>29</v>
      </c>
      <c r="O177" s="2">
        <v>3.08</v>
      </c>
      <c r="P177" s="2">
        <v>4</v>
      </c>
    </row>
    <row r="178" spans="1:16" x14ac:dyDescent="0.25">
      <c r="A178" s="2">
        <v>177</v>
      </c>
      <c r="B178" s="2" t="s">
        <v>261</v>
      </c>
      <c r="C178" s="2">
        <v>45395</v>
      </c>
      <c r="D178" s="2" t="s">
        <v>14</v>
      </c>
      <c r="E178" s="2" t="s">
        <v>15</v>
      </c>
      <c r="F178" s="3" t="s">
        <v>430</v>
      </c>
      <c r="G178" s="2" t="s">
        <v>32</v>
      </c>
      <c r="H178" s="2" t="s">
        <v>17</v>
      </c>
      <c r="I178" s="1" t="s">
        <v>418</v>
      </c>
      <c r="J178" s="2" t="s">
        <v>18</v>
      </c>
      <c r="K178" s="2" t="s">
        <v>19</v>
      </c>
      <c r="L178" s="2" t="s">
        <v>20</v>
      </c>
      <c r="M178" s="2" t="s">
        <v>21</v>
      </c>
      <c r="N178" s="2" t="s">
        <v>29</v>
      </c>
      <c r="O178" s="2">
        <v>4.5999999999999996</v>
      </c>
      <c r="P178" s="2">
        <v>4</v>
      </c>
    </row>
    <row r="179" spans="1:16" x14ac:dyDescent="0.25">
      <c r="A179" s="2">
        <v>178</v>
      </c>
      <c r="B179" s="2" t="s">
        <v>262</v>
      </c>
      <c r="C179" s="2">
        <v>62385</v>
      </c>
      <c r="D179" s="2" t="s">
        <v>31</v>
      </c>
      <c r="E179" s="2" t="s">
        <v>15</v>
      </c>
      <c r="F179" s="3" t="s">
        <v>429</v>
      </c>
      <c r="G179" s="2" t="s">
        <v>32</v>
      </c>
      <c r="H179" s="2" t="s">
        <v>25</v>
      </c>
      <c r="I179" s="1" t="s">
        <v>421</v>
      </c>
      <c r="J179" s="2" t="s">
        <v>18</v>
      </c>
      <c r="K179" s="2" t="s">
        <v>19</v>
      </c>
      <c r="L179" s="2" t="s">
        <v>20</v>
      </c>
      <c r="M179" s="2" t="s">
        <v>21</v>
      </c>
      <c r="N179" s="2" t="s">
        <v>29</v>
      </c>
      <c r="O179" s="2">
        <v>5</v>
      </c>
      <c r="P179" s="2">
        <v>3</v>
      </c>
    </row>
    <row r="180" spans="1:16" x14ac:dyDescent="0.25">
      <c r="A180" s="2">
        <v>179</v>
      </c>
      <c r="B180" s="2" t="s">
        <v>263</v>
      </c>
      <c r="C180" s="2">
        <v>68407</v>
      </c>
      <c r="D180" s="2" t="s">
        <v>31</v>
      </c>
      <c r="E180" s="2" t="s">
        <v>15</v>
      </c>
      <c r="F180" s="3" t="s">
        <v>430</v>
      </c>
      <c r="G180" s="2" t="s">
        <v>32</v>
      </c>
      <c r="H180" s="2" t="s">
        <v>25</v>
      </c>
      <c r="I180" s="1" t="s">
        <v>414</v>
      </c>
      <c r="J180" s="2" t="s">
        <v>417</v>
      </c>
      <c r="K180" s="2" t="s">
        <v>26</v>
      </c>
      <c r="L180" s="2" t="s">
        <v>20</v>
      </c>
      <c r="M180" s="2" t="s">
        <v>21</v>
      </c>
      <c r="N180" s="2" t="s">
        <v>29</v>
      </c>
      <c r="O180" s="2">
        <v>5</v>
      </c>
      <c r="P180" s="2">
        <v>4</v>
      </c>
    </row>
    <row r="181" spans="1:16" x14ac:dyDescent="0.25">
      <c r="A181" s="2">
        <v>180</v>
      </c>
      <c r="B181" s="2" t="s">
        <v>264</v>
      </c>
      <c r="C181" s="2">
        <v>61349</v>
      </c>
      <c r="D181" s="2" t="s">
        <v>14</v>
      </c>
      <c r="E181" s="2" t="s">
        <v>15</v>
      </c>
      <c r="F181" s="3" t="s">
        <v>429</v>
      </c>
      <c r="G181" s="2" t="s">
        <v>32</v>
      </c>
      <c r="H181" s="2" t="s">
        <v>25</v>
      </c>
      <c r="I181" s="1" t="s">
        <v>419</v>
      </c>
      <c r="J181" s="2" t="s">
        <v>18</v>
      </c>
      <c r="K181" s="2" t="s">
        <v>19</v>
      </c>
      <c r="L181" s="2" t="s">
        <v>20</v>
      </c>
      <c r="M181" s="2" t="s">
        <v>21</v>
      </c>
      <c r="N181" s="2" t="s">
        <v>29</v>
      </c>
      <c r="O181" s="2">
        <v>4.0999999999999996</v>
      </c>
      <c r="P181" s="2">
        <v>3</v>
      </c>
    </row>
    <row r="182" spans="1:16" x14ac:dyDescent="0.25">
      <c r="A182" s="2">
        <v>181</v>
      </c>
      <c r="B182" s="2" t="s">
        <v>265</v>
      </c>
      <c r="C182" s="2">
        <v>105688</v>
      </c>
      <c r="D182" s="2" t="s">
        <v>39</v>
      </c>
      <c r="E182" s="2" t="s">
        <v>15</v>
      </c>
      <c r="F182" s="3" t="s">
        <v>430</v>
      </c>
      <c r="G182" s="2" t="s">
        <v>32</v>
      </c>
      <c r="H182" s="2" t="s">
        <v>17</v>
      </c>
      <c r="I182" s="1" t="s">
        <v>419</v>
      </c>
      <c r="J182" s="2" t="s">
        <v>18</v>
      </c>
      <c r="K182" s="2" t="s">
        <v>19</v>
      </c>
      <c r="L182" s="2" t="s">
        <v>40</v>
      </c>
      <c r="M182" s="2" t="s">
        <v>36</v>
      </c>
      <c r="N182" s="2" t="s">
        <v>29</v>
      </c>
      <c r="O182" s="2">
        <v>4.5</v>
      </c>
      <c r="P182" s="2">
        <v>5</v>
      </c>
    </row>
    <row r="183" spans="1:16" x14ac:dyDescent="0.25">
      <c r="A183" s="2">
        <v>182</v>
      </c>
      <c r="B183" s="2" t="s">
        <v>266</v>
      </c>
      <c r="C183" s="2">
        <v>54132</v>
      </c>
      <c r="D183" s="2" t="s">
        <v>14</v>
      </c>
      <c r="E183" s="2" t="s">
        <v>15</v>
      </c>
      <c r="F183" s="3" t="s">
        <v>429</v>
      </c>
      <c r="G183" s="2" t="s">
        <v>32</v>
      </c>
      <c r="H183" s="2" t="s">
        <v>25</v>
      </c>
      <c r="I183" s="1" t="s">
        <v>414</v>
      </c>
      <c r="J183" s="2" t="s">
        <v>18</v>
      </c>
      <c r="K183" s="2" t="s">
        <v>19</v>
      </c>
      <c r="L183" s="2" t="s">
        <v>20</v>
      </c>
      <c r="M183" s="2" t="s">
        <v>28</v>
      </c>
      <c r="N183" s="2" t="s">
        <v>29</v>
      </c>
      <c r="O183" s="2">
        <v>5</v>
      </c>
      <c r="P183" s="2">
        <v>4</v>
      </c>
    </row>
    <row r="184" spans="1:16" x14ac:dyDescent="0.25">
      <c r="A184" s="2">
        <v>183</v>
      </c>
      <c r="B184" s="2" t="s">
        <v>267</v>
      </c>
      <c r="C184" s="2">
        <v>55315</v>
      </c>
      <c r="D184" s="2" t="s">
        <v>31</v>
      </c>
      <c r="E184" s="2" t="s">
        <v>15</v>
      </c>
      <c r="F184" s="3" t="s">
        <v>430</v>
      </c>
      <c r="G184" s="2" t="s">
        <v>32</v>
      </c>
      <c r="H184" s="2" t="s">
        <v>17</v>
      </c>
      <c r="I184" s="1" t="s">
        <v>415</v>
      </c>
      <c r="J184" s="2" t="s">
        <v>18</v>
      </c>
      <c r="K184" s="2" t="s">
        <v>19</v>
      </c>
      <c r="L184" s="2" t="s">
        <v>20</v>
      </c>
      <c r="M184" s="2" t="s">
        <v>21</v>
      </c>
      <c r="N184" s="2" t="s">
        <v>29</v>
      </c>
      <c r="O184" s="2">
        <v>5</v>
      </c>
      <c r="P184" s="2">
        <v>5</v>
      </c>
    </row>
    <row r="185" spans="1:16" x14ac:dyDescent="0.25">
      <c r="A185" s="2">
        <v>184</v>
      </c>
      <c r="B185" s="2" t="s">
        <v>268</v>
      </c>
      <c r="C185" s="2">
        <v>62810</v>
      </c>
      <c r="D185" s="2" t="s">
        <v>14</v>
      </c>
      <c r="E185" s="2" t="s">
        <v>15</v>
      </c>
      <c r="F185" s="3" t="s">
        <v>430</v>
      </c>
      <c r="G185" s="2" t="s">
        <v>32</v>
      </c>
      <c r="H185" s="2" t="s">
        <v>25</v>
      </c>
      <c r="I185" s="1" t="s">
        <v>419</v>
      </c>
      <c r="J185" s="2" t="s">
        <v>18</v>
      </c>
      <c r="K185" s="2" t="s">
        <v>19</v>
      </c>
      <c r="L185" s="2" t="s">
        <v>20</v>
      </c>
      <c r="M185" s="2" t="s">
        <v>67</v>
      </c>
      <c r="N185" s="2" t="s">
        <v>29</v>
      </c>
      <c r="O185" s="2">
        <v>3.93</v>
      </c>
      <c r="P185" s="2">
        <v>3</v>
      </c>
    </row>
    <row r="186" spans="1:16" x14ac:dyDescent="0.25">
      <c r="A186" s="2">
        <v>185</v>
      </c>
      <c r="B186" s="2" t="s">
        <v>269</v>
      </c>
      <c r="C186" s="2">
        <v>63291</v>
      </c>
      <c r="D186" s="2" t="s">
        <v>85</v>
      </c>
      <c r="E186" s="2" t="s">
        <v>52</v>
      </c>
      <c r="F186" s="3" t="s">
        <v>430</v>
      </c>
      <c r="G186" s="2" t="s">
        <v>16</v>
      </c>
      <c r="H186" s="2" t="s">
        <v>25</v>
      </c>
      <c r="I186" s="1" t="s">
        <v>421</v>
      </c>
      <c r="J186" s="2" t="s">
        <v>18</v>
      </c>
      <c r="K186" s="2" t="s">
        <v>19</v>
      </c>
      <c r="L186" s="2" t="s">
        <v>87</v>
      </c>
      <c r="M186" s="2" t="s">
        <v>138</v>
      </c>
      <c r="N186" s="2" t="s">
        <v>29</v>
      </c>
      <c r="O186" s="2">
        <v>3.4</v>
      </c>
      <c r="P186" s="2">
        <v>4</v>
      </c>
    </row>
    <row r="187" spans="1:16" x14ac:dyDescent="0.25">
      <c r="A187" s="2">
        <v>186</v>
      </c>
      <c r="B187" s="2" t="s">
        <v>270</v>
      </c>
      <c r="C187" s="2">
        <v>62659</v>
      </c>
      <c r="D187" s="2" t="s">
        <v>14</v>
      </c>
      <c r="E187" s="2" t="s">
        <v>15</v>
      </c>
      <c r="F187" s="3" t="s">
        <v>429</v>
      </c>
      <c r="G187" s="2" t="s">
        <v>32</v>
      </c>
      <c r="H187" s="2" t="s">
        <v>17</v>
      </c>
      <c r="I187" s="1" t="s">
        <v>417</v>
      </c>
      <c r="J187" s="2" t="s">
        <v>421</v>
      </c>
      <c r="K187" s="2" t="s">
        <v>26</v>
      </c>
      <c r="L187" s="2" t="s">
        <v>20</v>
      </c>
      <c r="M187" s="2" t="s">
        <v>45</v>
      </c>
      <c r="N187" s="2" t="s">
        <v>29</v>
      </c>
      <c r="O187" s="2">
        <v>4.18</v>
      </c>
      <c r="P187" s="2">
        <v>4</v>
      </c>
    </row>
    <row r="188" spans="1:16" x14ac:dyDescent="0.25">
      <c r="A188" s="2">
        <v>187</v>
      </c>
      <c r="B188" s="2" t="s">
        <v>271</v>
      </c>
      <c r="C188" s="2">
        <v>55688</v>
      </c>
      <c r="D188" s="2" t="s">
        <v>14</v>
      </c>
      <c r="E188" s="2" t="s">
        <v>15</v>
      </c>
      <c r="F188" s="3" t="s">
        <v>429</v>
      </c>
      <c r="G188" s="2" t="s">
        <v>32</v>
      </c>
      <c r="H188" s="2" t="s">
        <v>17</v>
      </c>
      <c r="I188" s="1" t="s">
        <v>415</v>
      </c>
      <c r="J188" s="2" t="s">
        <v>18</v>
      </c>
      <c r="K188" s="2" t="s">
        <v>19</v>
      </c>
      <c r="L188" s="2" t="s">
        <v>20</v>
      </c>
      <c r="M188" s="2" t="s">
        <v>67</v>
      </c>
      <c r="N188" s="2" t="s">
        <v>29</v>
      </c>
      <c r="O188" s="2">
        <v>5</v>
      </c>
      <c r="P188" s="2">
        <v>4</v>
      </c>
    </row>
    <row r="189" spans="1:16" x14ac:dyDescent="0.25">
      <c r="A189" s="2">
        <v>188</v>
      </c>
      <c r="B189" s="2" t="s">
        <v>272</v>
      </c>
      <c r="C189" s="2">
        <v>83667</v>
      </c>
      <c r="D189" s="2" t="s">
        <v>77</v>
      </c>
      <c r="E189" s="2" t="s">
        <v>15</v>
      </c>
      <c r="F189" s="3" t="s">
        <v>429</v>
      </c>
      <c r="G189" s="2" t="s">
        <v>16</v>
      </c>
      <c r="H189" s="2" t="s">
        <v>17</v>
      </c>
      <c r="I189" s="1" t="s">
        <v>417</v>
      </c>
      <c r="J189" s="2" t="s">
        <v>18</v>
      </c>
      <c r="K189" s="2" t="s">
        <v>19</v>
      </c>
      <c r="L189" s="2" t="s">
        <v>20</v>
      </c>
      <c r="M189" s="2" t="s">
        <v>28</v>
      </c>
      <c r="N189" s="2" t="s">
        <v>29</v>
      </c>
      <c r="O189" s="2">
        <v>4.37</v>
      </c>
      <c r="P189" s="2">
        <v>3</v>
      </c>
    </row>
    <row r="190" spans="1:16" x14ac:dyDescent="0.25">
      <c r="A190" s="2">
        <v>189</v>
      </c>
      <c r="B190" s="2" t="s">
        <v>273</v>
      </c>
      <c r="C190" s="2">
        <v>55800</v>
      </c>
      <c r="D190" s="2" t="s">
        <v>31</v>
      </c>
      <c r="E190" s="2" t="s">
        <v>15</v>
      </c>
      <c r="F190" s="3" t="s">
        <v>430</v>
      </c>
      <c r="G190" s="2" t="s">
        <v>16</v>
      </c>
      <c r="H190" s="2" t="s">
        <v>17</v>
      </c>
      <c r="I190" s="1" t="s">
        <v>414</v>
      </c>
      <c r="J190" s="2" t="s">
        <v>418</v>
      </c>
      <c r="K190" s="2" t="s">
        <v>26</v>
      </c>
      <c r="L190" s="2" t="s">
        <v>20</v>
      </c>
      <c r="M190" s="2" t="s">
        <v>21</v>
      </c>
      <c r="N190" s="2" t="s">
        <v>130</v>
      </c>
      <c r="O190" s="2">
        <v>3</v>
      </c>
      <c r="P190" s="2">
        <v>2</v>
      </c>
    </row>
    <row r="191" spans="1:16" x14ac:dyDescent="0.25">
      <c r="A191" s="2">
        <v>190</v>
      </c>
      <c r="B191" s="2" t="s">
        <v>274</v>
      </c>
      <c r="C191" s="2">
        <v>58207</v>
      </c>
      <c r="D191" s="2" t="s">
        <v>31</v>
      </c>
      <c r="E191" s="2" t="s">
        <v>15</v>
      </c>
      <c r="F191" s="3" t="s">
        <v>430</v>
      </c>
      <c r="G191" s="2" t="s">
        <v>16</v>
      </c>
      <c r="H191" s="2" t="s">
        <v>25</v>
      </c>
      <c r="I191" s="1" t="s">
        <v>414</v>
      </c>
      <c r="J191" s="2" t="s">
        <v>18</v>
      </c>
      <c r="K191" s="2" t="s">
        <v>19</v>
      </c>
      <c r="L191" s="2" t="s">
        <v>20</v>
      </c>
      <c r="M191" s="2" t="s">
        <v>21</v>
      </c>
      <c r="N191" s="2" t="s">
        <v>29</v>
      </c>
      <c r="O191" s="2">
        <v>3.7</v>
      </c>
      <c r="P191" s="2">
        <v>3</v>
      </c>
    </row>
    <row r="192" spans="1:16" x14ac:dyDescent="0.25">
      <c r="A192" s="2">
        <v>191</v>
      </c>
      <c r="B192" s="2" t="s">
        <v>275</v>
      </c>
      <c r="C192" s="2">
        <v>157000</v>
      </c>
      <c r="D192" s="2" t="s">
        <v>276</v>
      </c>
      <c r="E192" s="2" t="s">
        <v>15</v>
      </c>
      <c r="F192" s="3" t="s">
        <v>430</v>
      </c>
      <c r="G192" s="2" t="s">
        <v>16</v>
      </c>
      <c r="H192" s="2" t="s">
        <v>25</v>
      </c>
      <c r="I192" s="1" t="s">
        <v>417</v>
      </c>
      <c r="J192" s="2" t="s">
        <v>18</v>
      </c>
      <c r="K192" s="2" t="s">
        <v>19</v>
      </c>
      <c r="L192" s="2" t="s">
        <v>27</v>
      </c>
      <c r="M192" s="2" t="s">
        <v>45</v>
      </c>
      <c r="N192" s="2" t="s">
        <v>68</v>
      </c>
      <c r="O192" s="2">
        <v>2.39</v>
      </c>
      <c r="P192" s="2">
        <v>3</v>
      </c>
    </row>
    <row r="193" spans="1:16" x14ac:dyDescent="0.25">
      <c r="A193" s="2">
        <v>192</v>
      </c>
      <c r="B193" s="2" t="s">
        <v>277</v>
      </c>
      <c r="C193" s="2">
        <v>72460</v>
      </c>
      <c r="D193" s="2" t="s">
        <v>31</v>
      </c>
      <c r="E193" s="2" t="s">
        <v>15</v>
      </c>
      <c r="F193" s="3" t="s">
        <v>429</v>
      </c>
      <c r="G193" s="2" t="s">
        <v>32</v>
      </c>
      <c r="H193" s="2" t="s">
        <v>17</v>
      </c>
      <c r="I193" s="1" t="s">
        <v>419</v>
      </c>
      <c r="J193" s="2" t="s">
        <v>18</v>
      </c>
      <c r="K193" s="2" t="s">
        <v>19</v>
      </c>
      <c r="L193" s="2" t="s">
        <v>20</v>
      </c>
      <c r="M193" s="2" t="s">
        <v>28</v>
      </c>
      <c r="N193" s="2" t="s">
        <v>22</v>
      </c>
      <c r="O193" s="2">
        <v>4.7</v>
      </c>
      <c r="P193" s="2">
        <v>3</v>
      </c>
    </row>
    <row r="194" spans="1:16" x14ac:dyDescent="0.25">
      <c r="A194" s="2">
        <v>193</v>
      </c>
      <c r="B194" s="2" t="s">
        <v>278</v>
      </c>
      <c r="C194" s="2">
        <v>72106</v>
      </c>
      <c r="D194" s="2" t="s">
        <v>31</v>
      </c>
      <c r="E194" s="2" t="s">
        <v>15</v>
      </c>
      <c r="F194" s="3" t="s">
        <v>429</v>
      </c>
      <c r="G194" s="2" t="s">
        <v>16</v>
      </c>
      <c r="H194" s="2" t="s">
        <v>17</v>
      </c>
      <c r="I194" s="1" t="s">
        <v>417</v>
      </c>
      <c r="J194" s="2" t="s">
        <v>18</v>
      </c>
      <c r="K194" s="2" t="s">
        <v>19</v>
      </c>
      <c r="L194" s="2" t="s">
        <v>20</v>
      </c>
      <c r="M194" s="2" t="s">
        <v>45</v>
      </c>
      <c r="N194" s="2" t="s">
        <v>29</v>
      </c>
      <c r="O194" s="2">
        <v>4.0999999999999996</v>
      </c>
      <c r="P194" s="2">
        <v>4</v>
      </c>
    </row>
    <row r="195" spans="1:16" x14ac:dyDescent="0.25">
      <c r="A195" s="2">
        <v>194</v>
      </c>
      <c r="B195" s="2" t="s">
        <v>279</v>
      </c>
      <c r="C195" s="2">
        <v>52599</v>
      </c>
      <c r="D195" s="2" t="s">
        <v>159</v>
      </c>
      <c r="E195" s="2" t="s">
        <v>15</v>
      </c>
      <c r="F195" s="3" t="s">
        <v>429</v>
      </c>
      <c r="G195" s="2" t="s">
        <v>32</v>
      </c>
      <c r="H195" s="2" t="s">
        <v>25</v>
      </c>
      <c r="I195" s="1" t="s">
        <v>415</v>
      </c>
      <c r="J195" s="2" t="s">
        <v>18</v>
      </c>
      <c r="K195" s="2" t="s">
        <v>19</v>
      </c>
      <c r="L195" s="2" t="s">
        <v>27</v>
      </c>
      <c r="M195" s="2" t="s">
        <v>67</v>
      </c>
      <c r="N195" s="2" t="s">
        <v>29</v>
      </c>
      <c r="O195" s="2">
        <v>3.81</v>
      </c>
      <c r="P195" s="2">
        <v>3</v>
      </c>
    </row>
    <row r="196" spans="1:16" x14ac:dyDescent="0.25">
      <c r="A196" s="2">
        <v>195</v>
      </c>
      <c r="B196" s="2" t="s">
        <v>280</v>
      </c>
      <c r="C196" s="2">
        <v>63430</v>
      </c>
      <c r="D196" s="2" t="s">
        <v>14</v>
      </c>
      <c r="E196" s="2" t="s">
        <v>15</v>
      </c>
      <c r="F196" s="3" t="s">
        <v>430</v>
      </c>
      <c r="G196" s="2" t="s">
        <v>32</v>
      </c>
      <c r="H196" s="2" t="s">
        <v>35</v>
      </c>
      <c r="I196" s="1" t="s">
        <v>419</v>
      </c>
      <c r="J196" s="2" t="s">
        <v>18</v>
      </c>
      <c r="K196" s="2" t="s">
        <v>19</v>
      </c>
      <c r="L196" s="2" t="s">
        <v>20</v>
      </c>
      <c r="M196" s="2" t="s">
        <v>21</v>
      </c>
      <c r="N196" s="2" t="s">
        <v>29</v>
      </c>
      <c r="O196" s="2">
        <v>4.4000000000000004</v>
      </c>
      <c r="P196" s="2">
        <v>4</v>
      </c>
    </row>
    <row r="197" spans="1:16" x14ac:dyDescent="0.25">
      <c r="A197" s="2">
        <v>196</v>
      </c>
      <c r="B197" s="2" t="s">
        <v>281</v>
      </c>
      <c r="C197" s="2">
        <v>74417</v>
      </c>
      <c r="D197" s="2" t="s">
        <v>31</v>
      </c>
      <c r="E197" s="2" t="s">
        <v>15</v>
      </c>
      <c r="F197" s="3" t="s">
        <v>429</v>
      </c>
      <c r="G197" s="2" t="s">
        <v>16</v>
      </c>
      <c r="H197" s="2" t="s">
        <v>83</v>
      </c>
      <c r="I197" s="1" t="s">
        <v>419</v>
      </c>
      <c r="J197" s="2" t="s">
        <v>18</v>
      </c>
      <c r="K197" s="2" t="s">
        <v>19</v>
      </c>
      <c r="L197" s="2" t="s">
        <v>20</v>
      </c>
      <c r="M197" s="2" t="s">
        <v>21</v>
      </c>
      <c r="N197" s="2" t="s">
        <v>29</v>
      </c>
      <c r="O197" s="2">
        <v>4.29</v>
      </c>
      <c r="P197" s="2">
        <v>5</v>
      </c>
    </row>
    <row r="198" spans="1:16" x14ac:dyDescent="0.25">
      <c r="A198" s="2">
        <v>197</v>
      </c>
      <c r="B198" s="2" t="s">
        <v>282</v>
      </c>
      <c r="C198" s="2">
        <v>57575</v>
      </c>
      <c r="D198" s="2" t="s">
        <v>14</v>
      </c>
      <c r="E198" s="2" t="s">
        <v>15</v>
      </c>
      <c r="F198" s="3" t="s">
        <v>429</v>
      </c>
      <c r="G198" s="2" t="s">
        <v>16</v>
      </c>
      <c r="H198" s="2" t="s">
        <v>17</v>
      </c>
      <c r="I198" s="1" t="s">
        <v>419</v>
      </c>
      <c r="J198" s="2" t="s">
        <v>18</v>
      </c>
      <c r="K198" s="2" t="s">
        <v>19</v>
      </c>
      <c r="L198" s="2" t="s">
        <v>20</v>
      </c>
      <c r="M198" s="2" t="s">
        <v>21</v>
      </c>
      <c r="N198" s="2" t="s">
        <v>29</v>
      </c>
      <c r="O198" s="2">
        <v>4.0999999999999996</v>
      </c>
      <c r="P198" s="2">
        <v>4</v>
      </c>
    </row>
    <row r="199" spans="1:16" x14ac:dyDescent="0.25">
      <c r="A199" s="2">
        <v>198</v>
      </c>
      <c r="B199" s="2" t="s">
        <v>283</v>
      </c>
      <c r="C199" s="2">
        <v>87921</v>
      </c>
      <c r="D199" s="2" t="s">
        <v>245</v>
      </c>
      <c r="E199" s="2" t="s">
        <v>15</v>
      </c>
      <c r="F199" s="3" t="s">
        <v>429</v>
      </c>
      <c r="G199" s="2" t="s">
        <v>16</v>
      </c>
      <c r="H199" s="2" t="s">
        <v>17</v>
      </c>
      <c r="I199" s="1" t="s">
        <v>424</v>
      </c>
      <c r="J199" s="2" t="s">
        <v>18</v>
      </c>
      <c r="K199" s="2" t="s">
        <v>19</v>
      </c>
      <c r="L199" s="2" t="s">
        <v>27</v>
      </c>
      <c r="M199" s="2" t="s">
        <v>28</v>
      </c>
      <c r="N199" s="2" t="s">
        <v>29</v>
      </c>
      <c r="O199" s="2">
        <v>5</v>
      </c>
      <c r="P199" s="2">
        <v>3</v>
      </c>
    </row>
    <row r="200" spans="1:16" x14ac:dyDescent="0.25">
      <c r="A200" s="2">
        <v>199</v>
      </c>
      <c r="B200" s="2" t="s">
        <v>284</v>
      </c>
      <c r="C200" s="2">
        <v>50470</v>
      </c>
      <c r="D200" s="2" t="s">
        <v>14</v>
      </c>
      <c r="E200" s="2" t="s">
        <v>15</v>
      </c>
      <c r="F200" s="3" t="s">
        <v>430</v>
      </c>
      <c r="G200" s="2" t="s">
        <v>16</v>
      </c>
      <c r="H200" s="2" t="s">
        <v>17</v>
      </c>
      <c r="I200" s="1" t="s">
        <v>414</v>
      </c>
      <c r="J200" s="2" t="s">
        <v>418</v>
      </c>
      <c r="K200" s="2" t="s">
        <v>26</v>
      </c>
      <c r="L200" s="2" t="s">
        <v>20</v>
      </c>
      <c r="M200" s="2" t="s">
        <v>45</v>
      </c>
      <c r="N200" s="2" t="s">
        <v>29</v>
      </c>
      <c r="O200" s="2">
        <v>4.3</v>
      </c>
      <c r="P200" s="2">
        <v>3</v>
      </c>
    </row>
    <row r="201" spans="1:16" x14ac:dyDescent="0.25">
      <c r="A201" s="2">
        <v>200</v>
      </c>
      <c r="B201" s="2" t="s">
        <v>285</v>
      </c>
      <c r="C201" s="2">
        <v>46664</v>
      </c>
      <c r="D201" s="2" t="s">
        <v>14</v>
      </c>
      <c r="E201" s="2" t="s">
        <v>15</v>
      </c>
      <c r="F201" s="3" t="s">
        <v>429</v>
      </c>
      <c r="G201" s="2" t="s">
        <v>16</v>
      </c>
      <c r="H201" s="2" t="s">
        <v>25</v>
      </c>
      <c r="I201" s="1" t="s">
        <v>419</v>
      </c>
      <c r="J201" s="2" t="s">
        <v>421</v>
      </c>
      <c r="K201" s="2" t="s">
        <v>26</v>
      </c>
      <c r="L201" s="2" t="s">
        <v>20</v>
      </c>
      <c r="M201" s="2" t="s">
        <v>43</v>
      </c>
      <c r="N201" s="2" t="s">
        <v>29</v>
      </c>
      <c r="O201" s="2">
        <v>3.18</v>
      </c>
      <c r="P201" s="2">
        <v>3</v>
      </c>
    </row>
    <row r="202" spans="1:16" x14ac:dyDescent="0.25">
      <c r="A202" s="2">
        <v>201</v>
      </c>
      <c r="B202" s="2" t="s">
        <v>286</v>
      </c>
      <c r="C202" s="2">
        <v>48495</v>
      </c>
      <c r="D202" s="2" t="s">
        <v>14</v>
      </c>
      <c r="E202" s="2" t="s">
        <v>15</v>
      </c>
      <c r="F202" s="3" t="s">
        <v>429</v>
      </c>
      <c r="G202" s="2" t="s">
        <v>16</v>
      </c>
      <c r="H202" s="2" t="s">
        <v>25</v>
      </c>
      <c r="I202" s="1" t="s">
        <v>418</v>
      </c>
      <c r="J202" s="2" t="s">
        <v>18</v>
      </c>
      <c r="K202" s="2" t="s">
        <v>19</v>
      </c>
      <c r="L202" s="2" t="s">
        <v>20</v>
      </c>
      <c r="M202" s="2" t="s">
        <v>21</v>
      </c>
      <c r="N202" s="2" t="s">
        <v>29</v>
      </c>
      <c r="O202" s="2">
        <v>5</v>
      </c>
      <c r="P202" s="2">
        <v>5</v>
      </c>
    </row>
    <row r="203" spans="1:16" x14ac:dyDescent="0.25">
      <c r="A203" s="2">
        <v>202</v>
      </c>
      <c r="B203" s="2" t="s">
        <v>287</v>
      </c>
      <c r="C203" s="2">
        <v>52984</v>
      </c>
      <c r="D203" s="2" t="s">
        <v>14</v>
      </c>
      <c r="E203" s="2" t="s">
        <v>15</v>
      </c>
      <c r="F203" s="3" t="s">
        <v>429</v>
      </c>
      <c r="G203" s="2" t="s">
        <v>32</v>
      </c>
      <c r="H203" s="2" t="s">
        <v>83</v>
      </c>
      <c r="I203" s="1" t="s">
        <v>419</v>
      </c>
      <c r="J203" s="2" t="s">
        <v>18</v>
      </c>
      <c r="K203" s="2" t="s">
        <v>19</v>
      </c>
      <c r="L203" s="2" t="s">
        <v>20</v>
      </c>
      <c r="M203" s="2" t="s">
        <v>45</v>
      </c>
      <c r="N203" s="2" t="s">
        <v>22</v>
      </c>
      <c r="O203" s="2">
        <v>4</v>
      </c>
      <c r="P203" s="2">
        <v>3</v>
      </c>
    </row>
    <row r="204" spans="1:16" x14ac:dyDescent="0.25">
      <c r="A204" s="2">
        <v>203</v>
      </c>
      <c r="B204" s="2" t="s">
        <v>288</v>
      </c>
      <c r="C204" s="2">
        <v>63695</v>
      </c>
      <c r="D204" s="2" t="s">
        <v>85</v>
      </c>
      <c r="E204" s="2" t="s">
        <v>289</v>
      </c>
      <c r="F204" s="3" t="s">
        <v>430</v>
      </c>
      <c r="G204" s="2" t="s">
        <v>32</v>
      </c>
      <c r="H204" s="2" t="s">
        <v>17</v>
      </c>
      <c r="I204" s="1" t="s">
        <v>419</v>
      </c>
      <c r="J204" s="2" t="s">
        <v>18</v>
      </c>
      <c r="K204" s="2" t="s">
        <v>19</v>
      </c>
      <c r="L204" s="2" t="s">
        <v>87</v>
      </c>
      <c r="M204" s="2" t="s">
        <v>28</v>
      </c>
      <c r="N204" s="2" t="s">
        <v>29</v>
      </c>
      <c r="O204" s="2">
        <v>5</v>
      </c>
      <c r="P204" s="2">
        <v>5</v>
      </c>
    </row>
    <row r="205" spans="1:16" x14ac:dyDescent="0.25">
      <c r="A205" s="2">
        <v>204</v>
      </c>
      <c r="B205" s="2" t="s">
        <v>290</v>
      </c>
      <c r="C205" s="2">
        <v>62061</v>
      </c>
      <c r="D205" s="2" t="s">
        <v>14</v>
      </c>
      <c r="E205" s="2" t="s">
        <v>15</v>
      </c>
      <c r="F205" s="3" t="s">
        <v>430</v>
      </c>
      <c r="G205" s="2" t="s">
        <v>32</v>
      </c>
      <c r="H205" s="2" t="s">
        <v>17</v>
      </c>
      <c r="I205" s="1" t="s">
        <v>419</v>
      </c>
      <c r="J205" s="2" t="s">
        <v>18</v>
      </c>
      <c r="K205" s="2" t="s">
        <v>19</v>
      </c>
      <c r="L205" s="2" t="s">
        <v>20</v>
      </c>
      <c r="M205" s="2" t="s">
        <v>21</v>
      </c>
      <c r="N205" s="2" t="s">
        <v>29</v>
      </c>
      <c r="O205" s="2">
        <v>3.6</v>
      </c>
      <c r="P205" s="2">
        <v>5</v>
      </c>
    </row>
    <row r="206" spans="1:16" x14ac:dyDescent="0.25">
      <c r="A206" s="2">
        <v>205</v>
      </c>
      <c r="B206" s="2" t="s">
        <v>291</v>
      </c>
      <c r="C206" s="2">
        <v>66738</v>
      </c>
      <c r="D206" s="2" t="s">
        <v>31</v>
      </c>
      <c r="E206" s="2" t="s">
        <v>15</v>
      </c>
      <c r="F206" s="3" t="s">
        <v>430</v>
      </c>
      <c r="G206" s="2" t="s">
        <v>32</v>
      </c>
      <c r="H206" s="2" t="s">
        <v>17</v>
      </c>
      <c r="I206" s="1" t="s">
        <v>418</v>
      </c>
      <c r="J206" s="2" t="s">
        <v>18</v>
      </c>
      <c r="K206" s="2" t="s">
        <v>19</v>
      </c>
      <c r="L206" s="2" t="s">
        <v>20</v>
      </c>
      <c r="M206" s="2" t="s">
        <v>28</v>
      </c>
      <c r="N206" s="2" t="s">
        <v>29</v>
      </c>
      <c r="O206" s="2">
        <v>4.53</v>
      </c>
      <c r="P206" s="2">
        <v>5</v>
      </c>
    </row>
    <row r="207" spans="1:16" x14ac:dyDescent="0.25">
      <c r="A207" s="2">
        <v>206</v>
      </c>
      <c r="B207" s="2" t="s">
        <v>292</v>
      </c>
      <c r="C207" s="2">
        <v>52674</v>
      </c>
      <c r="D207" s="2" t="s">
        <v>14</v>
      </c>
      <c r="E207" s="2" t="s">
        <v>15</v>
      </c>
      <c r="F207" s="3" t="s">
        <v>429</v>
      </c>
      <c r="G207" s="2" t="s">
        <v>32</v>
      </c>
      <c r="H207" s="2" t="s">
        <v>17</v>
      </c>
      <c r="I207" s="1" t="s">
        <v>418</v>
      </c>
      <c r="J207" s="2" t="s">
        <v>423</v>
      </c>
      <c r="K207" s="2" t="s">
        <v>57</v>
      </c>
      <c r="L207" s="2" t="s">
        <v>20</v>
      </c>
      <c r="M207" s="2" t="s">
        <v>21</v>
      </c>
      <c r="N207" s="2" t="s">
        <v>130</v>
      </c>
      <c r="O207" s="2">
        <v>2.33</v>
      </c>
      <c r="P207" s="2">
        <v>2</v>
      </c>
    </row>
    <row r="208" spans="1:16" x14ac:dyDescent="0.25">
      <c r="A208" s="2">
        <v>207</v>
      </c>
      <c r="B208" s="2" t="s">
        <v>293</v>
      </c>
      <c r="C208" s="2">
        <v>71966</v>
      </c>
      <c r="D208" s="2" t="s">
        <v>31</v>
      </c>
      <c r="E208" s="2" t="s">
        <v>15</v>
      </c>
      <c r="F208" s="3" t="s">
        <v>429</v>
      </c>
      <c r="G208" s="2" t="s">
        <v>32</v>
      </c>
      <c r="H208" s="2" t="s">
        <v>25</v>
      </c>
      <c r="I208" s="1" t="s">
        <v>417</v>
      </c>
      <c r="J208" s="2" t="s">
        <v>419</v>
      </c>
      <c r="K208" s="2" t="s">
        <v>26</v>
      </c>
      <c r="L208" s="2" t="s">
        <v>20</v>
      </c>
      <c r="M208" s="2" t="s">
        <v>21</v>
      </c>
      <c r="N208" s="2" t="s">
        <v>29</v>
      </c>
      <c r="O208" s="2">
        <v>5</v>
      </c>
      <c r="P208" s="2">
        <v>3</v>
      </c>
    </row>
    <row r="209" spans="1:16" x14ac:dyDescent="0.25">
      <c r="A209" s="2">
        <v>208</v>
      </c>
      <c r="B209" s="2" t="s">
        <v>294</v>
      </c>
      <c r="C209" s="2">
        <v>63051</v>
      </c>
      <c r="D209" s="2" t="s">
        <v>85</v>
      </c>
      <c r="E209" s="2" t="s">
        <v>295</v>
      </c>
      <c r="F209" s="3" t="s">
        <v>430</v>
      </c>
      <c r="G209" s="2" t="s">
        <v>32</v>
      </c>
      <c r="H209" s="2" t="s">
        <v>17</v>
      </c>
      <c r="I209" s="1" t="s">
        <v>419</v>
      </c>
      <c r="J209" s="2" t="s">
        <v>18</v>
      </c>
      <c r="K209" s="2" t="s">
        <v>19</v>
      </c>
      <c r="L209" s="2" t="s">
        <v>87</v>
      </c>
      <c r="M209" s="2" t="s">
        <v>28</v>
      </c>
      <c r="N209" s="2" t="s">
        <v>29</v>
      </c>
      <c r="O209" s="2">
        <v>4.28</v>
      </c>
      <c r="P209" s="2">
        <v>3</v>
      </c>
    </row>
    <row r="210" spans="1:16" x14ac:dyDescent="0.25">
      <c r="A210" s="2">
        <v>209</v>
      </c>
      <c r="B210" s="2" t="s">
        <v>296</v>
      </c>
      <c r="C210" s="2">
        <v>47414</v>
      </c>
      <c r="D210" s="2" t="s">
        <v>14</v>
      </c>
      <c r="E210" s="2" t="s">
        <v>15</v>
      </c>
      <c r="F210" s="3" t="s">
        <v>429</v>
      </c>
      <c r="G210" s="2" t="s">
        <v>16</v>
      </c>
      <c r="H210" s="2" t="s">
        <v>25</v>
      </c>
      <c r="I210" s="1" t="s">
        <v>419</v>
      </c>
      <c r="J210" s="2" t="s">
        <v>18</v>
      </c>
      <c r="K210" s="2" t="s">
        <v>19</v>
      </c>
      <c r="L210" s="2" t="s">
        <v>20</v>
      </c>
      <c r="M210" s="2" t="s">
        <v>21</v>
      </c>
      <c r="N210" s="2" t="s">
        <v>22</v>
      </c>
      <c r="O210" s="2">
        <v>5</v>
      </c>
      <c r="P210" s="2">
        <v>3</v>
      </c>
    </row>
    <row r="211" spans="1:16" x14ac:dyDescent="0.25">
      <c r="A211" s="2">
        <v>210</v>
      </c>
      <c r="B211" s="2" t="s">
        <v>297</v>
      </c>
      <c r="C211" s="2">
        <v>53060</v>
      </c>
      <c r="D211" s="2" t="s">
        <v>14</v>
      </c>
      <c r="E211" s="2" t="s">
        <v>15</v>
      </c>
      <c r="F211" s="3" t="s">
        <v>429</v>
      </c>
      <c r="G211" s="2" t="s">
        <v>16</v>
      </c>
      <c r="H211" s="2" t="s">
        <v>17</v>
      </c>
      <c r="I211" s="1" t="s">
        <v>418</v>
      </c>
      <c r="J211" s="2" t="s">
        <v>18</v>
      </c>
      <c r="K211" s="2" t="s">
        <v>19</v>
      </c>
      <c r="L211" s="2" t="s">
        <v>20</v>
      </c>
      <c r="M211" s="2" t="s">
        <v>21</v>
      </c>
      <c r="N211" s="2" t="s">
        <v>68</v>
      </c>
      <c r="O211" s="2">
        <v>4.25</v>
      </c>
      <c r="P211" s="2">
        <v>3</v>
      </c>
    </row>
    <row r="212" spans="1:16" x14ac:dyDescent="0.25">
      <c r="A212" s="2">
        <v>211</v>
      </c>
      <c r="B212" s="2" t="s">
        <v>298</v>
      </c>
      <c r="C212" s="2">
        <v>68829</v>
      </c>
      <c r="D212" s="2" t="s">
        <v>85</v>
      </c>
      <c r="E212" s="2" t="s">
        <v>299</v>
      </c>
      <c r="F212" s="3" t="s">
        <v>429</v>
      </c>
      <c r="G212" s="2" t="s">
        <v>16</v>
      </c>
      <c r="H212" s="2" t="s">
        <v>17</v>
      </c>
      <c r="I212" s="1" t="s">
        <v>415</v>
      </c>
      <c r="J212" s="2" t="s">
        <v>18</v>
      </c>
      <c r="K212" s="2" t="s">
        <v>19</v>
      </c>
      <c r="L212" s="2" t="s">
        <v>87</v>
      </c>
      <c r="M212" s="2" t="s">
        <v>138</v>
      </c>
      <c r="N212" s="2" t="s">
        <v>29</v>
      </c>
      <c r="O212" s="2">
        <v>5</v>
      </c>
      <c r="P212" s="2">
        <v>5</v>
      </c>
    </row>
    <row r="213" spans="1:16" x14ac:dyDescent="0.25">
      <c r="A213" s="2">
        <v>212</v>
      </c>
      <c r="B213" s="2" t="s">
        <v>300</v>
      </c>
      <c r="C213" s="2">
        <v>63515</v>
      </c>
      <c r="D213" s="2" t="s">
        <v>14</v>
      </c>
      <c r="E213" s="2" t="s">
        <v>15</v>
      </c>
      <c r="F213" s="3" t="s">
        <v>429</v>
      </c>
      <c r="G213" s="2" t="s">
        <v>32</v>
      </c>
      <c r="H213" s="2" t="s">
        <v>25</v>
      </c>
      <c r="I213" s="1" t="s">
        <v>414</v>
      </c>
      <c r="J213" s="2" t="s">
        <v>418</v>
      </c>
      <c r="K213" s="2" t="s">
        <v>26</v>
      </c>
      <c r="L213" s="2" t="s">
        <v>20</v>
      </c>
      <c r="M213" s="2" t="s">
        <v>36</v>
      </c>
      <c r="N213" s="2" t="s">
        <v>29</v>
      </c>
      <c r="O213" s="2">
        <v>3.89</v>
      </c>
      <c r="P213" s="2">
        <v>4</v>
      </c>
    </row>
    <row r="214" spans="1:16" x14ac:dyDescent="0.25">
      <c r="A214" s="2">
        <v>213</v>
      </c>
      <c r="B214" s="2" t="s">
        <v>301</v>
      </c>
      <c r="C214" s="2">
        <v>108987</v>
      </c>
      <c r="D214" s="2" t="s">
        <v>39</v>
      </c>
      <c r="E214" s="2" t="s">
        <v>15</v>
      </c>
      <c r="F214" s="3" t="s">
        <v>429</v>
      </c>
      <c r="G214" s="2" t="s">
        <v>16</v>
      </c>
      <c r="H214" s="2" t="s">
        <v>17</v>
      </c>
      <c r="I214" s="1" t="s">
        <v>414</v>
      </c>
      <c r="J214" s="2" t="s">
        <v>415</v>
      </c>
      <c r="K214" s="2" t="s">
        <v>26</v>
      </c>
      <c r="L214" s="2" t="s">
        <v>40</v>
      </c>
      <c r="M214" s="2" t="s">
        <v>45</v>
      </c>
      <c r="N214" s="2" t="s">
        <v>22</v>
      </c>
      <c r="O214" s="2">
        <v>5</v>
      </c>
      <c r="P214" s="2">
        <v>5</v>
      </c>
    </row>
    <row r="215" spans="1:16" x14ac:dyDescent="0.25">
      <c r="A215" s="2">
        <v>214</v>
      </c>
      <c r="B215" s="2" t="s">
        <v>302</v>
      </c>
      <c r="C215" s="2">
        <v>93093</v>
      </c>
      <c r="D215" s="2" t="s">
        <v>51</v>
      </c>
      <c r="E215" s="2" t="s">
        <v>15</v>
      </c>
      <c r="F215" s="3" t="s">
        <v>430</v>
      </c>
      <c r="G215" s="2" t="s">
        <v>16</v>
      </c>
      <c r="H215" s="2" t="s">
        <v>25</v>
      </c>
      <c r="I215" s="1" t="s">
        <v>418</v>
      </c>
      <c r="J215" s="2" t="s">
        <v>421</v>
      </c>
      <c r="K215" s="2" t="s">
        <v>26</v>
      </c>
      <c r="L215" s="2" t="s">
        <v>27</v>
      </c>
      <c r="M215" s="2" t="s">
        <v>43</v>
      </c>
      <c r="N215" s="2" t="s">
        <v>29</v>
      </c>
      <c r="O215" s="2">
        <v>4.7</v>
      </c>
      <c r="P215" s="2">
        <v>4</v>
      </c>
    </row>
    <row r="216" spans="1:16" x14ac:dyDescent="0.25">
      <c r="A216" s="2">
        <v>215</v>
      </c>
      <c r="B216" s="2" t="s">
        <v>303</v>
      </c>
      <c r="C216" s="2">
        <v>53564</v>
      </c>
      <c r="D216" s="2" t="s">
        <v>14</v>
      </c>
      <c r="E216" s="2" t="s">
        <v>15</v>
      </c>
      <c r="F216" s="3" t="s">
        <v>430</v>
      </c>
      <c r="G216" s="2" t="s">
        <v>16</v>
      </c>
      <c r="H216" s="2" t="s">
        <v>17</v>
      </c>
      <c r="I216" s="1" t="s">
        <v>414</v>
      </c>
      <c r="J216" s="2" t="s">
        <v>424</v>
      </c>
      <c r="K216" s="2" t="s">
        <v>26</v>
      </c>
      <c r="L216" s="2" t="s">
        <v>20</v>
      </c>
      <c r="M216" s="2" t="s">
        <v>36</v>
      </c>
      <c r="N216" s="2" t="s">
        <v>68</v>
      </c>
      <c r="O216" s="2">
        <v>3.54</v>
      </c>
      <c r="P216" s="2">
        <v>5</v>
      </c>
    </row>
    <row r="217" spans="1:16" x14ac:dyDescent="0.25">
      <c r="A217" s="2">
        <v>216</v>
      </c>
      <c r="B217" s="2" t="s">
        <v>304</v>
      </c>
      <c r="C217" s="2">
        <v>60270</v>
      </c>
      <c r="D217" s="2" t="s">
        <v>31</v>
      </c>
      <c r="E217" s="2" t="s">
        <v>15</v>
      </c>
      <c r="F217" s="3" t="s">
        <v>430</v>
      </c>
      <c r="G217" s="2" t="s">
        <v>32</v>
      </c>
      <c r="H217" s="2" t="s">
        <v>25</v>
      </c>
      <c r="I217" s="1" t="s">
        <v>414</v>
      </c>
      <c r="J217" s="2" t="s">
        <v>415</v>
      </c>
      <c r="K217" s="2" t="s">
        <v>26</v>
      </c>
      <c r="L217" s="2" t="s">
        <v>20</v>
      </c>
      <c r="M217" s="2" t="s">
        <v>67</v>
      </c>
      <c r="N217" s="2" t="s">
        <v>68</v>
      </c>
      <c r="O217" s="2">
        <v>2.4</v>
      </c>
      <c r="P217" s="2">
        <v>5</v>
      </c>
    </row>
    <row r="218" spans="1:16" x14ac:dyDescent="0.25">
      <c r="A218" s="2">
        <v>217</v>
      </c>
      <c r="B218" s="2" t="s">
        <v>305</v>
      </c>
      <c r="C218" s="2">
        <v>45998</v>
      </c>
      <c r="D218" s="2" t="s">
        <v>14</v>
      </c>
      <c r="E218" s="2" t="s">
        <v>15</v>
      </c>
      <c r="F218" s="3" t="s">
        <v>430</v>
      </c>
      <c r="G218" s="2" t="s">
        <v>32</v>
      </c>
      <c r="H218" s="2" t="s">
        <v>17</v>
      </c>
      <c r="I218" s="1" t="s">
        <v>414</v>
      </c>
      <c r="J218" s="2" t="s">
        <v>415</v>
      </c>
      <c r="K218" s="2" t="s">
        <v>26</v>
      </c>
      <c r="L218" s="2" t="s">
        <v>20</v>
      </c>
      <c r="M218" s="2" t="s">
        <v>21</v>
      </c>
      <c r="N218" s="2" t="s">
        <v>29</v>
      </c>
      <c r="O218" s="2">
        <v>3.45</v>
      </c>
      <c r="P218" s="2">
        <v>4</v>
      </c>
    </row>
    <row r="219" spans="1:16" x14ac:dyDescent="0.25">
      <c r="A219" s="2">
        <v>218</v>
      </c>
      <c r="B219" s="2" t="s">
        <v>306</v>
      </c>
      <c r="C219" s="2">
        <v>57954</v>
      </c>
      <c r="D219" s="2" t="s">
        <v>31</v>
      </c>
      <c r="E219" s="2" t="s">
        <v>15</v>
      </c>
      <c r="F219" s="3" t="s">
        <v>430</v>
      </c>
      <c r="G219" s="2" t="s">
        <v>32</v>
      </c>
      <c r="H219" s="2" t="s">
        <v>25</v>
      </c>
      <c r="I219" s="1" t="s">
        <v>414</v>
      </c>
      <c r="J219" s="2" t="s">
        <v>419</v>
      </c>
      <c r="K219" s="2" t="s">
        <v>26</v>
      </c>
      <c r="L219" s="2" t="s">
        <v>20</v>
      </c>
      <c r="M219" s="2" t="s">
        <v>28</v>
      </c>
      <c r="N219" s="2" t="s">
        <v>22</v>
      </c>
      <c r="O219" s="2">
        <v>4.2</v>
      </c>
      <c r="P219" s="2">
        <v>5</v>
      </c>
    </row>
    <row r="220" spans="1:16" x14ac:dyDescent="0.25">
      <c r="A220" s="2">
        <v>219</v>
      </c>
      <c r="B220" s="2" t="s">
        <v>307</v>
      </c>
      <c r="C220" s="2">
        <v>74669</v>
      </c>
      <c r="D220" s="2" t="s">
        <v>77</v>
      </c>
      <c r="E220" s="2" t="s">
        <v>15</v>
      </c>
      <c r="F220" s="3" t="s">
        <v>429</v>
      </c>
      <c r="G220" s="2" t="s">
        <v>32</v>
      </c>
      <c r="H220" s="2" t="s">
        <v>25</v>
      </c>
      <c r="I220" s="1" t="s">
        <v>422</v>
      </c>
      <c r="J220" s="2" t="s">
        <v>421</v>
      </c>
      <c r="K220" s="2" t="s">
        <v>26</v>
      </c>
      <c r="L220" s="2" t="s">
        <v>20</v>
      </c>
      <c r="M220" s="2" t="s">
        <v>28</v>
      </c>
      <c r="N220" s="2" t="s">
        <v>29</v>
      </c>
      <c r="O220" s="2">
        <v>4.16</v>
      </c>
      <c r="P220" s="2">
        <v>5</v>
      </c>
    </row>
    <row r="221" spans="1:16" x14ac:dyDescent="0.25">
      <c r="A221" s="2">
        <v>220</v>
      </c>
      <c r="B221" s="2" t="s">
        <v>308</v>
      </c>
      <c r="C221" s="2">
        <v>74226</v>
      </c>
      <c r="D221" s="2" t="s">
        <v>31</v>
      </c>
      <c r="E221" s="2" t="s">
        <v>15</v>
      </c>
      <c r="F221" s="3" t="s">
        <v>429</v>
      </c>
      <c r="G221" s="2" t="s">
        <v>32</v>
      </c>
      <c r="H221" s="2" t="s">
        <v>25</v>
      </c>
      <c r="I221" s="1" t="s">
        <v>417</v>
      </c>
      <c r="J221" s="2" t="s">
        <v>18</v>
      </c>
      <c r="K221" s="2" t="s">
        <v>19</v>
      </c>
      <c r="L221" s="2" t="s">
        <v>20</v>
      </c>
      <c r="M221" s="2" t="s">
        <v>21</v>
      </c>
      <c r="N221" s="2" t="s">
        <v>29</v>
      </c>
      <c r="O221" s="2">
        <v>4.3</v>
      </c>
      <c r="P221" s="2">
        <v>3</v>
      </c>
    </row>
    <row r="222" spans="1:16" x14ac:dyDescent="0.25">
      <c r="A222" s="2">
        <v>221</v>
      </c>
      <c r="B222" s="2" t="s">
        <v>309</v>
      </c>
      <c r="C222" s="2">
        <v>93554</v>
      </c>
      <c r="D222" s="2" t="s">
        <v>51</v>
      </c>
      <c r="E222" s="2" t="s">
        <v>15</v>
      </c>
      <c r="F222" s="3" t="s">
        <v>430</v>
      </c>
      <c r="G222" s="2" t="s">
        <v>32</v>
      </c>
      <c r="H222" s="2" t="s">
        <v>25</v>
      </c>
      <c r="I222" s="1" t="s">
        <v>418</v>
      </c>
      <c r="J222" s="2" t="s">
        <v>18</v>
      </c>
      <c r="K222" s="2" t="s">
        <v>19</v>
      </c>
      <c r="L222" s="2" t="s">
        <v>27</v>
      </c>
      <c r="M222" s="2" t="s">
        <v>43</v>
      </c>
      <c r="N222" s="2" t="s">
        <v>22</v>
      </c>
      <c r="O222" s="2">
        <v>4.5999999999999996</v>
      </c>
      <c r="P222" s="2">
        <v>5</v>
      </c>
    </row>
    <row r="223" spans="1:16" x14ac:dyDescent="0.25">
      <c r="A223" s="2">
        <v>222</v>
      </c>
      <c r="B223" s="2" t="s">
        <v>310</v>
      </c>
      <c r="C223" s="2">
        <v>64724</v>
      </c>
      <c r="D223" s="2" t="s">
        <v>14</v>
      </c>
      <c r="E223" s="2" t="s">
        <v>15</v>
      </c>
      <c r="F223" s="3" t="s">
        <v>430</v>
      </c>
      <c r="G223" s="2" t="s">
        <v>16</v>
      </c>
      <c r="H223" s="2" t="s">
        <v>25</v>
      </c>
      <c r="I223" s="1" t="s">
        <v>414</v>
      </c>
      <c r="J223" s="2" t="s">
        <v>417</v>
      </c>
      <c r="K223" s="2" t="s">
        <v>26</v>
      </c>
      <c r="L223" s="2" t="s">
        <v>20</v>
      </c>
      <c r="M223" s="2" t="s">
        <v>36</v>
      </c>
      <c r="N223" s="2" t="s">
        <v>29</v>
      </c>
      <c r="O223" s="2">
        <v>5</v>
      </c>
      <c r="P223" s="2">
        <v>3</v>
      </c>
    </row>
    <row r="224" spans="1:16" x14ac:dyDescent="0.25">
      <c r="A224" s="2">
        <v>223</v>
      </c>
      <c r="B224" s="2" t="s">
        <v>311</v>
      </c>
      <c r="C224" s="2">
        <v>47001</v>
      </c>
      <c r="D224" s="2" t="s">
        <v>14</v>
      </c>
      <c r="E224" s="2" t="s">
        <v>15</v>
      </c>
      <c r="F224" s="3" t="s">
        <v>429</v>
      </c>
      <c r="G224" s="2" t="s">
        <v>16</v>
      </c>
      <c r="H224" s="2" t="s">
        <v>17</v>
      </c>
      <c r="I224" s="1" t="s">
        <v>425</v>
      </c>
      <c r="J224" s="2" t="s">
        <v>18</v>
      </c>
      <c r="K224" s="2" t="s">
        <v>19</v>
      </c>
      <c r="L224" s="2" t="s">
        <v>20</v>
      </c>
      <c r="M224" s="2" t="s">
        <v>36</v>
      </c>
      <c r="N224" s="2" t="s">
        <v>29</v>
      </c>
      <c r="O224" s="2">
        <v>3.66</v>
      </c>
      <c r="P224" s="2">
        <v>3</v>
      </c>
    </row>
    <row r="225" spans="1:16" x14ac:dyDescent="0.25">
      <c r="A225" s="2">
        <v>224</v>
      </c>
      <c r="B225" s="2" t="s">
        <v>312</v>
      </c>
      <c r="C225" s="2">
        <v>61844</v>
      </c>
      <c r="D225" s="2" t="s">
        <v>85</v>
      </c>
      <c r="E225" s="2" t="s">
        <v>313</v>
      </c>
      <c r="F225" s="3" t="s">
        <v>430</v>
      </c>
      <c r="G225" s="2" t="s">
        <v>32</v>
      </c>
      <c r="H225" s="2" t="s">
        <v>25</v>
      </c>
      <c r="I225" s="1" t="s">
        <v>417</v>
      </c>
      <c r="J225" s="2" t="s">
        <v>18</v>
      </c>
      <c r="K225" s="2" t="s">
        <v>19</v>
      </c>
      <c r="L225" s="2" t="s">
        <v>87</v>
      </c>
      <c r="M225" s="2" t="s">
        <v>138</v>
      </c>
      <c r="N225" s="2" t="s">
        <v>29</v>
      </c>
      <c r="O225" s="2">
        <v>4.2</v>
      </c>
      <c r="P225" s="2">
        <v>5</v>
      </c>
    </row>
    <row r="226" spans="1:16" x14ac:dyDescent="0.25">
      <c r="A226" s="2">
        <v>225</v>
      </c>
      <c r="B226" s="2" t="s">
        <v>314</v>
      </c>
      <c r="C226" s="2">
        <v>46799</v>
      </c>
      <c r="D226" s="2" t="s">
        <v>14</v>
      </c>
      <c r="E226" s="2" t="s">
        <v>15</v>
      </c>
      <c r="F226" s="3" t="s">
        <v>430</v>
      </c>
      <c r="G226" s="2" t="s">
        <v>32</v>
      </c>
      <c r="H226" s="2" t="s">
        <v>35</v>
      </c>
      <c r="I226" s="1" t="s">
        <v>414</v>
      </c>
      <c r="J226" s="2" t="s">
        <v>423</v>
      </c>
      <c r="K226" s="2" t="s">
        <v>26</v>
      </c>
      <c r="L226" s="2" t="s">
        <v>20</v>
      </c>
      <c r="M226" s="2" t="s">
        <v>36</v>
      </c>
      <c r="N226" s="2" t="s">
        <v>29</v>
      </c>
      <c r="O226" s="2">
        <v>3.17</v>
      </c>
      <c r="P226" s="2">
        <v>4</v>
      </c>
    </row>
    <row r="227" spans="1:16" x14ac:dyDescent="0.25">
      <c r="A227" s="2">
        <v>226</v>
      </c>
      <c r="B227" s="2" t="s">
        <v>315</v>
      </c>
      <c r="C227" s="2">
        <v>59472</v>
      </c>
      <c r="D227" s="2" t="s">
        <v>14</v>
      </c>
      <c r="E227" s="2" t="s">
        <v>15</v>
      </c>
      <c r="F227" s="3" t="s">
        <v>429</v>
      </c>
      <c r="G227" s="2" t="s">
        <v>16</v>
      </c>
      <c r="H227" s="2" t="s">
        <v>17</v>
      </c>
      <c r="I227" s="1" t="s">
        <v>418</v>
      </c>
      <c r="J227" s="2" t="s">
        <v>18</v>
      </c>
      <c r="K227" s="2" t="s">
        <v>19</v>
      </c>
      <c r="L227" s="2" t="s">
        <v>20</v>
      </c>
      <c r="M227" s="2" t="s">
        <v>43</v>
      </c>
      <c r="N227" s="2" t="s">
        <v>29</v>
      </c>
      <c r="O227" s="2">
        <v>4.8</v>
      </c>
      <c r="P227" s="2">
        <v>3</v>
      </c>
    </row>
    <row r="228" spans="1:16" x14ac:dyDescent="0.25">
      <c r="A228" s="2">
        <v>227</v>
      </c>
      <c r="B228" s="2" t="s">
        <v>316</v>
      </c>
      <c r="C228" s="2">
        <v>46430</v>
      </c>
      <c r="D228" s="2" t="s">
        <v>14</v>
      </c>
      <c r="E228" s="2" t="s">
        <v>15</v>
      </c>
      <c r="F228" s="3" t="s">
        <v>429</v>
      </c>
      <c r="G228" s="2" t="s">
        <v>32</v>
      </c>
      <c r="H228" s="2" t="s">
        <v>35</v>
      </c>
      <c r="I228" s="1" t="s">
        <v>417</v>
      </c>
      <c r="J228" s="2" t="s">
        <v>419</v>
      </c>
      <c r="K228" s="2" t="s">
        <v>26</v>
      </c>
      <c r="L228" s="2" t="s">
        <v>20</v>
      </c>
      <c r="M228" s="2" t="s">
        <v>28</v>
      </c>
      <c r="N228" s="2" t="s">
        <v>29</v>
      </c>
      <c r="O228" s="2">
        <v>4.5</v>
      </c>
      <c r="P228" s="2">
        <v>5</v>
      </c>
    </row>
    <row r="229" spans="1:16" x14ac:dyDescent="0.25">
      <c r="A229" s="2">
        <v>228</v>
      </c>
      <c r="B229" s="2" t="s">
        <v>317</v>
      </c>
      <c r="C229" s="2">
        <v>83363</v>
      </c>
      <c r="D229" s="2" t="s">
        <v>39</v>
      </c>
      <c r="E229" s="2" t="s">
        <v>15</v>
      </c>
      <c r="F229" s="3" t="s">
        <v>430</v>
      </c>
      <c r="G229" s="2" t="s">
        <v>16</v>
      </c>
      <c r="H229" s="2" t="s">
        <v>25</v>
      </c>
      <c r="I229" s="1" t="s">
        <v>414</v>
      </c>
      <c r="J229" s="2" t="s">
        <v>415</v>
      </c>
      <c r="K229" s="2" t="s">
        <v>26</v>
      </c>
      <c r="L229" s="2" t="s">
        <v>40</v>
      </c>
      <c r="M229" s="2" t="s">
        <v>45</v>
      </c>
      <c r="N229" s="2" t="s">
        <v>29</v>
      </c>
      <c r="O229" s="2">
        <v>4.1500000000000004</v>
      </c>
      <c r="P229" s="2">
        <v>4</v>
      </c>
    </row>
    <row r="230" spans="1:16" x14ac:dyDescent="0.25">
      <c r="A230" s="2">
        <v>229</v>
      </c>
      <c r="B230" s="2" t="s">
        <v>318</v>
      </c>
      <c r="C230" s="2">
        <v>95920</v>
      </c>
      <c r="D230" s="2" t="s">
        <v>134</v>
      </c>
      <c r="E230" s="2" t="s">
        <v>15</v>
      </c>
      <c r="F230" s="3" t="s">
        <v>429</v>
      </c>
      <c r="G230" s="2" t="s">
        <v>32</v>
      </c>
      <c r="H230" s="2" t="s">
        <v>25</v>
      </c>
      <c r="I230" s="1" t="s">
        <v>421</v>
      </c>
      <c r="J230" s="2" t="s">
        <v>18</v>
      </c>
      <c r="K230" s="2" t="s">
        <v>19</v>
      </c>
      <c r="L230" s="2" t="s">
        <v>27</v>
      </c>
      <c r="M230" s="2" t="s">
        <v>28</v>
      </c>
      <c r="N230" s="2" t="s">
        <v>29</v>
      </c>
      <c r="O230" s="2">
        <v>4.4000000000000004</v>
      </c>
      <c r="P230" s="2">
        <v>4</v>
      </c>
    </row>
    <row r="231" spans="1:16" x14ac:dyDescent="0.25">
      <c r="A231" s="2">
        <v>230</v>
      </c>
      <c r="B231" s="2" t="s">
        <v>319</v>
      </c>
      <c r="C231" s="2">
        <v>61729</v>
      </c>
      <c r="D231" s="2" t="s">
        <v>14</v>
      </c>
      <c r="E231" s="2" t="s">
        <v>15</v>
      </c>
      <c r="F231" s="3" t="s">
        <v>430</v>
      </c>
      <c r="G231" s="2" t="s">
        <v>16</v>
      </c>
      <c r="H231" s="2" t="s">
        <v>35</v>
      </c>
      <c r="I231" s="1" t="s">
        <v>414</v>
      </c>
      <c r="J231" s="2" t="s">
        <v>423</v>
      </c>
      <c r="K231" s="2" t="s">
        <v>26</v>
      </c>
      <c r="L231" s="2" t="s">
        <v>20</v>
      </c>
      <c r="M231" s="2" t="s">
        <v>28</v>
      </c>
      <c r="N231" s="2" t="s">
        <v>29</v>
      </c>
      <c r="O231" s="2">
        <v>3.8</v>
      </c>
      <c r="P231" s="2">
        <v>5</v>
      </c>
    </row>
    <row r="232" spans="1:16" x14ac:dyDescent="0.25">
      <c r="A232" s="2">
        <v>231</v>
      </c>
      <c r="B232" s="2" t="s">
        <v>320</v>
      </c>
      <c r="C232" s="2">
        <v>61809</v>
      </c>
      <c r="D232" s="2" t="s">
        <v>85</v>
      </c>
      <c r="E232" s="2" t="s">
        <v>321</v>
      </c>
      <c r="F232" s="3" t="s">
        <v>429</v>
      </c>
      <c r="G232" s="2" t="s">
        <v>16</v>
      </c>
      <c r="H232" s="2" t="s">
        <v>25</v>
      </c>
      <c r="I232" s="1" t="s">
        <v>418</v>
      </c>
      <c r="J232" s="2" t="s">
        <v>18</v>
      </c>
      <c r="K232" s="2" t="s">
        <v>19</v>
      </c>
      <c r="L232" s="2" t="s">
        <v>87</v>
      </c>
      <c r="M232" s="2" t="s">
        <v>67</v>
      </c>
      <c r="N232" s="2" t="s">
        <v>29</v>
      </c>
      <c r="O232" s="2">
        <v>3.98</v>
      </c>
      <c r="P232" s="2">
        <v>3</v>
      </c>
    </row>
    <row r="233" spans="1:16" x14ac:dyDescent="0.25">
      <c r="A233" s="2">
        <v>232</v>
      </c>
      <c r="B233" s="2" t="s">
        <v>322</v>
      </c>
      <c r="C233" s="2">
        <v>45115</v>
      </c>
      <c r="D233" s="2" t="s">
        <v>14</v>
      </c>
      <c r="E233" s="2" t="s">
        <v>15</v>
      </c>
      <c r="F233" s="3" t="s">
        <v>429</v>
      </c>
      <c r="G233" s="2" t="s">
        <v>16</v>
      </c>
      <c r="H233" s="2" t="s">
        <v>35</v>
      </c>
      <c r="I233" s="1" t="s">
        <v>414</v>
      </c>
      <c r="J233" s="2" t="s">
        <v>421</v>
      </c>
      <c r="K233" s="2" t="s">
        <v>26</v>
      </c>
      <c r="L233" s="2" t="s">
        <v>20</v>
      </c>
      <c r="M233" s="2" t="s">
        <v>21</v>
      </c>
      <c r="N233" s="2" t="s">
        <v>29</v>
      </c>
      <c r="O233" s="2">
        <v>5</v>
      </c>
      <c r="P233" s="2">
        <v>4</v>
      </c>
    </row>
    <row r="234" spans="1:16" x14ac:dyDescent="0.25">
      <c r="A234" s="2">
        <v>233</v>
      </c>
      <c r="B234" s="2" t="s">
        <v>323</v>
      </c>
      <c r="C234" s="2">
        <v>46738</v>
      </c>
      <c r="D234" s="2" t="s">
        <v>14</v>
      </c>
      <c r="E234" s="2" t="s">
        <v>15</v>
      </c>
      <c r="F234" s="3" t="s">
        <v>429</v>
      </c>
      <c r="G234" s="2" t="s">
        <v>32</v>
      </c>
      <c r="H234" s="2" t="s">
        <v>25</v>
      </c>
      <c r="I234" s="1" t="s">
        <v>414</v>
      </c>
      <c r="J234" s="2" t="s">
        <v>18</v>
      </c>
      <c r="K234" s="2" t="s">
        <v>19</v>
      </c>
      <c r="L234" s="2" t="s">
        <v>20</v>
      </c>
      <c r="M234" s="2" t="s">
        <v>36</v>
      </c>
      <c r="N234" s="2" t="s">
        <v>22</v>
      </c>
      <c r="O234" s="2">
        <v>4.3600000000000003</v>
      </c>
      <c r="P234" s="2">
        <v>5</v>
      </c>
    </row>
    <row r="235" spans="1:16" x14ac:dyDescent="0.25">
      <c r="A235" s="2">
        <v>234</v>
      </c>
      <c r="B235" s="2" t="s">
        <v>324</v>
      </c>
      <c r="C235" s="2">
        <v>64971</v>
      </c>
      <c r="D235" s="2" t="s">
        <v>31</v>
      </c>
      <c r="E235" s="2" t="s">
        <v>15</v>
      </c>
      <c r="F235" s="3" t="s">
        <v>429</v>
      </c>
      <c r="G235" s="2" t="s">
        <v>32</v>
      </c>
      <c r="H235" s="2" t="s">
        <v>35</v>
      </c>
      <c r="I235" s="1" t="s">
        <v>414</v>
      </c>
      <c r="J235" s="2" t="s">
        <v>414</v>
      </c>
      <c r="K235" s="2" t="s">
        <v>26</v>
      </c>
      <c r="L235" s="2" t="s">
        <v>20</v>
      </c>
      <c r="M235" s="2" t="s">
        <v>36</v>
      </c>
      <c r="N235" s="2" t="s">
        <v>29</v>
      </c>
      <c r="O235" s="2">
        <v>4.5</v>
      </c>
      <c r="P235" s="2">
        <v>4</v>
      </c>
    </row>
    <row r="236" spans="1:16" x14ac:dyDescent="0.25">
      <c r="A236" s="2">
        <v>235</v>
      </c>
      <c r="B236" s="2" t="s">
        <v>325</v>
      </c>
      <c r="C236" s="2">
        <v>55578</v>
      </c>
      <c r="D236" s="2" t="s">
        <v>31</v>
      </c>
      <c r="E236" s="2" t="s">
        <v>15</v>
      </c>
      <c r="F236" s="3" t="s">
        <v>429</v>
      </c>
      <c r="G236" s="2" t="s">
        <v>16</v>
      </c>
      <c r="H236" s="2" t="s">
        <v>25</v>
      </c>
      <c r="I236" s="1" t="s">
        <v>414</v>
      </c>
      <c r="J236" s="2" t="s">
        <v>417</v>
      </c>
      <c r="K236" s="2" t="s">
        <v>26</v>
      </c>
      <c r="L236" s="2" t="s">
        <v>20</v>
      </c>
      <c r="M236" s="2" t="s">
        <v>28</v>
      </c>
      <c r="N236" s="2" t="s">
        <v>29</v>
      </c>
      <c r="O236" s="2">
        <v>4.2</v>
      </c>
      <c r="P236" s="2">
        <v>5</v>
      </c>
    </row>
    <row r="237" spans="1:16" x14ac:dyDescent="0.25">
      <c r="A237" s="2">
        <v>236</v>
      </c>
      <c r="B237" s="2" t="s">
        <v>326</v>
      </c>
      <c r="C237" s="2">
        <v>50428</v>
      </c>
      <c r="D237" s="2" t="s">
        <v>14</v>
      </c>
      <c r="E237" s="2" t="s">
        <v>15</v>
      </c>
      <c r="F237" s="3" t="s">
        <v>429</v>
      </c>
      <c r="G237" s="2" t="s">
        <v>16</v>
      </c>
      <c r="H237" s="2" t="s">
        <v>25</v>
      </c>
      <c r="I237" s="1" t="s">
        <v>414</v>
      </c>
      <c r="J237" s="2" t="s">
        <v>421</v>
      </c>
      <c r="K237" s="2" t="s">
        <v>26</v>
      </c>
      <c r="L237" s="2" t="s">
        <v>20</v>
      </c>
      <c r="M237" s="2" t="s">
        <v>28</v>
      </c>
      <c r="N237" s="2" t="s">
        <v>29</v>
      </c>
      <c r="O237" s="2">
        <v>5</v>
      </c>
      <c r="P237" s="2">
        <v>3</v>
      </c>
    </row>
    <row r="238" spans="1:16" x14ac:dyDescent="0.25">
      <c r="A238" s="2">
        <v>237</v>
      </c>
      <c r="B238" s="2" t="s">
        <v>327</v>
      </c>
      <c r="C238" s="2">
        <v>61422</v>
      </c>
      <c r="D238" s="2" t="s">
        <v>14</v>
      </c>
      <c r="E238" s="2" t="s">
        <v>15</v>
      </c>
      <c r="F238" s="3" t="s">
        <v>430</v>
      </c>
      <c r="G238" s="2" t="s">
        <v>32</v>
      </c>
      <c r="H238" s="2" t="s">
        <v>25</v>
      </c>
      <c r="I238" s="1" t="s">
        <v>414</v>
      </c>
      <c r="J238" s="2" t="s">
        <v>421</v>
      </c>
      <c r="K238" s="2" t="s">
        <v>57</v>
      </c>
      <c r="L238" s="2" t="s">
        <v>20</v>
      </c>
      <c r="M238" s="2" t="s">
        <v>28</v>
      </c>
      <c r="N238" s="2" t="s">
        <v>68</v>
      </c>
      <c r="O238" s="2">
        <v>3.6</v>
      </c>
      <c r="P238" s="2">
        <v>3</v>
      </c>
    </row>
    <row r="239" spans="1:16" x14ac:dyDescent="0.25">
      <c r="A239" s="2">
        <v>238</v>
      </c>
      <c r="B239" s="2" t="s">
        <v>328</v>
      </c>
      <c r="C239" s="2">
        <v>63353</v>
      </c>
      <c r="D239" s="2" t="s">
        <v>14</v>
      </c>
      <c r="E239" s="2" t="s">
        <v>15</v>
      </c>
      <c r="F239" s="3" t="s">
        <v>430</v>
      </c>
      <c r="G239" s="2" t="s">
        <v>16</v>
      </c>
      <c r="H239" s="2" t="s">
        <v>42</v>
      </c>
      <c r="I239" s="1" t="s">
        <v>419</v>
      </c>
      <c r="J239" s="2" t="s">
        <v>18</v>
      </c>
      <c r="K239" s="2" t="s">
        <v>19</v>
      </c>
      <c r="L239" s="2" t="s">
        <v>20</v>
      </c>
      <c r="M239" s="2" t="s">
        <v>43</v>
      </c>
      <c r="N239" s="2" t="s">
        <v>22</v>
      </c>
      <c r="O239" s="2">
        <v>3.6</v>
      </c>
      <c r="P239" s="2">
        <v>5</v>
      </c>
    </row>
    <row r="240" spans="1:16" x14ac:dyDescent="0.25">
      <c r="A240" s="2">
        <v>239</v>
      </c>
      <c r="B240" s="2" t="s">
        <v>329</v>
      </c>
      <c r="C240" s="2">
        <v>89883</v>
      </c>
      <c r="D240" s="2" t="s">
        <v>51</v>
      </c>
      <c r="E240" s="2" t="s">
        <v>15</v>
      </c>
      <c r="F240" s="3" t="s">
        <v>429</v>
      </c>
      <c r="G240" s="2" t="s">
        <v>32</v>
      </c>
      <c r="H240" s="2" t="s">
        <v>25</v>
      </c>
      <c r="I240" s="1" t="s">
        <v>415</v>
      </c>
      <c r="J240" s="2" t="s">
        <v>18</v>
      </c>
      <c r="K240" s="2" t="s">
        <v>19</v>
      </c>
      <c r="L240" s="2" t="s">
        <v>27</v>
      </c>
      <c r="M240" s="2" t="s">
        <v>43</v>
      </c>
      <c r="N240" s="2" t="s">
        <v>29</v>
      </c>
      <c r="O240" s="2">
        <v>3.69</v>
      </c>
      <c r="P240" s="2">
        <v>5</v>
      </c>
    </row>
    <row r="241" spans="1:16" x14ac:dyDescent="0.25">
      <c r="A241" s="2">
        <v>240</v>
      </c>
      <c r="B241" s="2" t="s">
        <v>330</v>
      </c>
      <c r="C241" s="2">
        <v>120000</v>
      </c>
      <c r="D241" s="2" t="s">
        <v>331</v>
      </c>
      <c r="E241" s="2" t="s">
        <v>15</v>
      </c>
      <c r="F241" s="3" t="s">
        <v>429</v>
      </c>
      <c r="G241" s="2" t="s">
        <v>32</v>
      </c>
      <c r="H241" s="2" t="s">
        <v>17</v>
      </c>
      <c r="I241" s="1" t="s">
        <v>415</v>
      </c>
      <c r="J241" s="2" t="s">
        <v>423</v>
      </c>
      <c r="K241" s="2" t="s">
        <v>26</v>
      </c>
      <c r="L241" s="2" t="s">
        <v>27</v>
      </c>
      <c r="M241" s="2" t="s">
        <v>21</v>
      </c>
      <c r="N241" s="2" t="s">
        <v>29</v>
      </c>
      <c r="O241" s="2">
        <v>3.88</v>
      </c>
      <c r="P241" s="2">
        <v>3</v>
      </c>
    </row>
    <row r="242" spans="1:16" x14ac:dyDescent="0.25">
      <c r="A242" s="2">
        <v>241</v>
      </c>
      <c r="B242" s="2" t="s">
        <v>332</v>
      </c>
      <c r="C242" s="2">
        <v>150290</v>
      </c>
      <c r="D242" s="2" t="s">
        <v>333</v>
      </c>
      <c r="E242" s="2" t="s">
        <v>15</v>
      </c>
      <c r="F242" s="3" t="s">
        <v>429</v>
      </c>
      <c r="G242" s="2" t="s">
        <v>32</v>
      </c>
      <c r="H242" s="2" t="s">
        <v>17</v>
      </c>
      <c r="I242" s="1" t="s">
        <v>424</v>
      </c>
      <c r="J242" s="2" t="s">
        <v>18</v>
      </c>
      <c r="K242" s="2" t="s">
        <v>19</v>
      </c>
      <c r="L242" s="2" t="s">
        <v>27</v>
      </c>
      <c r="M242" s="2" t="s">
        <v>28</v>
      </c>
      <c r="N242" s="2" t="s">
        <v>29</v>
      </c>
      <c r="O242" s="2">
        <v>4.9400000000000004</v>
      </c>
      <c r="P242" s="2">
        <v>3</v>
      </c>
    </row>
    <row r="243" spans="1:16" x14ac:dyDescent="0.25">
      <c r="A243" s="2">
        <v>242</v>
      </c>
      <c r="B243" s="2" t="s">
        <v>334</v>
      </c>
      <c r="C243" s="2">
        <v>60627</v>
      </c>
      <c r="D243" s="2" t="s">
        <v>14</v>
      </c>
      <c r="E243" s="2" t="s">
        <v>15</v>
      </c>
      <c r="F243" s="3" t="s">
        <v>429</v>
      </c>
      <c r="G243" s="2" t="s">
        <v>32</v>
      </c>
      <c r="H243" s="2" t="s">
        <v>83</v>
      </c>
      <c r="I243" s="1" t="s">
        <v>418</v>
      </c>
      <c r="J243" s="2" t="s">
        <v>18</v>
      </c>
      <c r="K243" s="2" t="s">
        <v>19</v>
      </c>
      <c r="L243" s="2" t="s">
        <v>20</v>
      </c>
      <c r="M243" s="2" t="s">
        <v>138</v>
      </c>
      <c r="N243" s="2" t="s">
        <v>29</v>
      </c>
      <c r="O243" s="2">
        <v>5</v>
      </c>
      <c r="P243" s="2">
        <v>4</v>
      </c>
    </row>
    <row r="244" spans="1:16" x14ac:dyDescent="0.25">
      <c r="A244" s="2">
        <v>243</v>
      </c>
      <c r="B244" s="2" t="s">
        <v>335</v>
      </c>
      <c r="C244" s="2">
        <v>53180</v>
      </c>
      <c r="D244" s="2" t="s">
        <v>14</v>
      </c>
      <c r="E244" s="2" t="s">
        <v>15</v>
      </c>
      <c r="F244" s="3" t="s">
        <v>430</v>
      </c>
      <c r="G244" s="2" t="s">
        <v>16</v>
      </c>
      <c r="H244" s="2" t="s">
        <v>17</v>
      </c>
      <c r="I244" s="1" t="s">
        <v>414</v>
      </c>
      <c r="J244" s="2" t="s">
        <v>423</v>
      </c>
      <c r="K244" s="2" t="s">
        <v>26</v>
      </c>
      <c r="L244" s="2" t="s">
        <v>20</v>
      </c>
      <c r="M244" s="2" t="s">
        <v>36</v>
      </c>
      <c r="N244" s="2" t="s">
        <v>29</v>
      </c>
      <c r="O244" s="2">
        <v>5</v>
      </c>
      <c r="P244" s="2">
        <v>5</v>
      </c>
    </row>
    <row r="245" spans="1:16" x14ac:dyDescent="0.25">
      <c r="A245" s="2">
        <v>244</v>
      </c>
      <c r="B245" s="2" t="s">
        <v>336</v>
      </c>
      <c r="C245" s="2">
        <v>140920</v>
      </c>
      <c r="D245" s="2" t="s">
        <v>337</v>
      </c>
      <c r="E245" s="2" t="s">
        <v>15</v>
      </c>
      <c r="F245" s="3" t="s">
        <v>429</v>
      </c>
      <c r="G245" s="2" t="s">
        <v>16</v>
      </c>
      <c r="H245" s="2" t="s">
        <v>17</v>
      </c>
      <c r="I245" s="1" t="s">
        <v>419</v>
      </c>
      <c r="J245" s="2" t="s">
        <v>18</v>
      </c>
      <c r="K245" s="2" t="s">
        <v>19</v>
      </c>
      <c r="L245" s="2" t="s">
        <v>27</v>
      </c>
      <c r="M245" s="2" t="s">
        <v>28</v>
      </c>
      <c r="N245" s="2" t="s">
        <v>29</v>
      </c>
      <c r="O245" s="2">
        <v>3.6</v>
      </c>
      <c r="P245" s="2">
        <v>5</v>
      </c>
    </row>
    <row r="246" spans="1:16" x14ac:dyDescent="0.25">
      <c r="A246" s="2">
        <v>245</v>
      </c>
      <c r="B246" s="2" t="s">
        <v>338</v>
      </c>
      <c r="C246" s="2">
        <v>148999</v>
      </c>
      <c r="D246" s="2" t="s">
        <v>337</v>
      </c>
      <c r="E246" s="2" t="s">
        <v>15</v>
      </c>
      <c r="F246" s="3" t="s">
        <v>429</v>
      </c>
      <c r="G246" s="2" t="s">
        <v>16</v>
      </c>
      <c r="H246" s="2" t="s">
        <v>35</v>
      </c>
      <c r="I246" s="1" t="s">
        <v>417</v>
      </c>
      <c r="J246" s="2" t="s">
        <v>415</v>
      </c>
      <c r="K246" s="2" t="s">
        <v>26</v>
      </c>
      <c r="L246" s="2" t="s">
        <v>27</v>
      </c>
      <c r="M246" s="2" t="s">
        <v>45</v>
      </c>
      <c r="N246" s="2" t="s">
        <v>29</v>
      </c>
      <c r="O246" s="2">
        <v>4.3</v>
      </c>
      <c r="P246" s="2">
        <v>4</v>
      </c>
    </row>
    <row r="247" spans="1:16" x14ac:dyDescent="0.25">
      <c r="A247" s="2">
        <v>246</v>
      </c>
      <c r="B247" s="2" t="s">
        <v>339</v>
      </c>
      <c r="C247" s="2">
        <v>86214</v>
      </c>
      <c r="D247" s="2" t="s">
        <v>39</v>
      </c>
      <c r="E247" s="2" t="s">
        <v>15</v>
      </c>
      <c r="F247" s="3" t="s">
        <v>430</v>
      </c>
      <c r="G247" s="2" t="s">
        <v>32</v>
      </c>
      <c r="H247" s="2" t="s">
        <v>25</v>
      </c>
      <c r="I247" s="1" t="s">
        <v>417</v>
      </c>
      <c r="J247" s="2" t="s">
        <v>18</v>
      </c>
      <c r="K247" s="2" t="s">
        <v>19</v>
      </c>
      <c r="L247" s="2" t="s">
        <v>40</v>
      </c>
      <c r="M247" s="2" t="s">
        <v>28</v>
      </c>
      <c r="N247" s="2" t="s">
        <v>29</v>
      </c>
      <c r="O247" s="2">
        <v>4.2</v>
      </c>
      <c r="P247" s="2">
        <v>3</v>
      </c>
    </row>
    <row r="248" spans="1:16" x14ac:dyDescent="0.25">
      <c r="A248" s="2">
        <v>247</v>
      </c>
      <c r="B248" s="2" t="s">
        <v>340</v>
      </c>
      <c r="C248" s="2">
        <v>47750</v>
      </c>
      <c r="D248" s="2" t="s">
        <v>14</v>
      </c>
      <c r="E248" s="2" t="s">
        <v>15</v>
      </c>
      <c r="F248" s="3" t="s">
        <v>429</v>
      </c>
      <c r="G248" s="2" t="s">
        <v>32</v>
      </c>
      <c r="H248" s="2" t="s">
        <v>17</v>
      </c>
      <c r="I248" s="1" t="s">
        <v>421</v>
      </c>
      <c r="J248" s="2" t="s">
        <v>18</v>
      </c>
      <c r="K248" s="2" t="s">
        <v>19</v>
      </c>
      <c r="L248" s="2" t="s">
        <v>20</v>
      </c>
      <c r="M248" s="2" t="s">
        <v>45</v>
      </c>
      <c r="N248" s="2" t="s">
        <v>68</v>
      </c>
      <c r="O248" s="2">
        <v>2.6</v>
      </c>
      <c r="P248" s="2">
        <v>4</v>
      </c>
    </row>
    <row r="249" spans="1:16" x14ac:dyDescent="0.25">
      <c r="A249" s="2">
        <v>248</v>
      </c>
      <c r="B249" s="2" t="s">
        <v>341</v>
      </c>
      <c r="C249" s="2">
        <v>46428</v>
      </c>
      <c r="D249" s="2" t="s">
        <v>14</v>
      </c>
      <c r="E249" s="2" t="s">
        <v>15</v>
      </c>
      <c r="F249" s="3" t="s">
        <v>429</v>
      </c>
      <c r="G249" s="2" t="s">
        <v>16</v>
      </c>
      <c r="H249" s="2" t="s">
        <v>17</v>
      </c>
      <c r="I249" s="1" t="s">
        <v>420</v>
      </c>
      <c r="J249" s="2" t="s">
        <v>423</v>
      </c>
      <c r="K249" s="2" t="s">
        <v>26</v>
      </c>
      <c r="L249" s="2" t="s">
        <v>20</v>
      </c>
      <c r="M249" s="2" t="s">
        <v>36</v>
      </c>
      <c r="N249" s="2" t="s">
        <v>29</v>
      </c>
      <c r="O249" s="2">
        <v>4.5999999999999996</v>
      </c>
      <c r="P249" s="2">
        <v>5</v>
      </c>
    </row>
    <row r="250" spans="1:16" x14ac:dyDescent="0.25">
      <c r="A250" s="2">
        <v>249</v>
      </c>
      <c r="B250" s="2" t="s">
        <v>342</v>
      </c>
      <c r="C250" s="2">
        <v>57975</v>
      </c>
      <c r="D250" s="2" t="s">
        <v>31</v>
      </c>
      <c r="E250" s="2" t="s">
        <v>15</v>
      </c>
      <c r="F250" s="3" t="s">
        <v>430</v>
      </c>
      <c r="G250" s="2" t="s">
        <v>16</v>
      </c>
      <c r="H250" s="2" t="s">
        <v>25</v>
      </c>
      <c r="I250" s="1" t="s">
        <v>422</v>
      </c>
      <c r="J250" s="2" t="s">
        <v>18</v>
      </c>
      <c r="K250" s="2" t="s">
        <v>19</v>
      </c>
      <c r="L250" s="2" t="s">
        <v>20</v>
      </c>
      <c r="M250" s="2" t="s">
        <v>67</v>
      </c>
      <c r="N250" s="2" t="s">
        <v>29</v>
      </c>
      <c r="O250" s="2">
        <v>4.0999999999999996</v>
      </c>
      <c r="P250" s="2">
        <v>3</v>
      </c>
    </row>
    <row r="251" spans="1:16" x14ac:dyDescent="0.25">
      <c r="A251" s="2">
        <v>250</v>
      </c>
      <c r="B251" s="2" t="s">
        <v>343</v>
      </c>
      <c r="C251" s="2">
        <v>88527</v>
      </c>
      <c r="D251" s="2" t="s">
        <v>344</v>
      </c>
      <c r="E251" s="2" t="s">
        <v>15</v>
      </c>
      <c r="F251" s="3" t="s">
        <v>430</v>
      </c>
      <c r="G251" s="2" t="s">
        <v>16</v>
      </c>
      <c r="H251" s="2" t="s">
        <v>35</v>
      </c>
      <c r="I251" s="1" t="s">
        <v>415</v>
      </c>
      <c r="J251" s="2" t="s">
        <v>415</v>
      </c>
      <c r="K251" s="2" t="s">
        <v>26</v>
      </c>
      <c r="L251" s="2" t="s">
        <v>27</v>
      </c>
      <c r="M251" s="2" t="s">
        <v>21</v>
      </c>
      <c r="N251" s="2" t="s">
        <v>29</v>
      </c>
      <c r="O251" s="2">
        <v>4.2</v>
      </c>
      <c r="P251" s="2">
        <v>3</v>
      </c>
    </row>
    <row r="252" spans="1:16" x14ac:dyDescent="0.25">
      <c r="A252" s="2">
        <v>251</v>
      </c>
      <c r="B252" s="2" t="s">
        <v>345</v>
      </c>
      <c r="C252" s="2">
        <v>56147</v>
      </c>
      <c r="D252" s="2" t="s">
        <v>14</v>
      </c>
      <c r="E252" s="2" t="s">
        <v>15</v>
      </c>
      <c r="F252" s="3" t="s">
        <v>430</v>
      </c>
      <c r="G252" s="2" t="s">
        <v>32</v>
      </c>
      <c r="H252" s="2" t="s">
        <v>25</v>
      </c>
      <c r="I252" s="1" t="s">
        <v>418</v>
      </c>
      <c r="J252" s="2" t="s">
        <v>18</v>
      </c>
      <c r="K252" s="2" t="s">
        <v>19</v>
      </c>
      <c r="L252" s="2" t="s">
        <v>20</v>
      </c>
      <c r="M252" s="2" t="s">
        <v>21</v>
      </c>
      <c r="N252" s="2" t="s">
        <v>29</v>
      </c>
      <c r="O252" s="2">
        <v>3.51</v>
      </c>
      <c r="P252" s="2">
        <v>3</v>
      </c>
    </row>
    <row r="253" spans="1:16" x14ac:dyDescent="0.25">
      <c r="A253" s="2">
        <v>252</v>
      </c>
      <c r="B253" s="2" t="s">
        <v>346</v>
      </c>
      <c r="C253" s="2">
        <v>50923</v>
      </c>
      <c r="D253" s="2" t="s">
        <v>14</v>
      </c>
      <c r="E253" s="2" t="s">
        <v>15</v>
      </c>
      <c r="F253" s="3" t="s">
        <v>429</v>
      </c>
      <c r="G253" s="2" t="s">
        <v>32</v>
      </c>
      <c r="H253" s="2" t="s">
        <v>17</v>
      </c>
      <c r="I253" s="1" t="s">
        <v>419</v>
      </c>
      <c r="J253" s="2" t="s">
        <v>18</v>
      </c>
      <c r="K253" s="2" t="s">
        <v>19</v>
      </c>
      <c r="L253" s="2" t="s">
        <v>20</v>
      </c>
      <c r="M253" s="2" t="s">
        <v>36</v>
      </c>
      <c r="N253" s="2" t="s">
        <v>29</v>
      </c>
      <c r="O253" s="2">
        <v>5</v>
      </c>
      <c r="P253" s="2">
        <v>5</v>
      </c>
    </row>
    <row r="254" spans="1:16" x14ac:dyDescent="0.25">
      <c r="A254" s="2">
        <v>253</v>
      </c>
      <c r="B254" s="2" t="s">
        <v>347</v>
      </c>
      <c r="C254" s="2">
        <v>50750</v>
      </c>
      <c r="D254" s="2" t="s">
        <v>159</v>
      </c>
      <c r="E254" s="2" t="s">
        <v>15</v>
      </c>
      <c r="F254" s="3" t="s">
        <v>429</v>
      </c>
      <c r="G254" s="2" t="s">
        <v>32</v>
      </c>
      <c r="H254" s="2" t="s">
        <v>25</v>
      </c>
      <c r="I254" s="1" t="s">
        <v>418</v>
      </c>
      <c r="J254" s="2" t="s">
        <v>18</v>
      </c>
      <c r="K254" s="2" t="s">
        <v>19</v>
      </c>
      <c r="L254" s="2" t="s">
        <v>27</v>
      </c>
      <c r="M254" s="2" t="s">
        <v>21</v>
      </c>
      <c r="N254" s="2" t="s">
        <v>29</v>
      </c>
      <c r="O254" s="2">
        <v>3.31</v>
      </c>
      <c r="P254" s="2">
        <v>3</v>
      </c>
    </row>
    <row r="255" spans="1:16" x14ac:dyDescent="0.25">
      <c r="A255" s="2">
        <v>254</v>
      </c>
      <c r="B255" s="2" t="s">
        <v>348</v>
      </c>
      <c r="C255" s="2">
        <v>52087</v>
      </c>
      <c r="D255" s="2" t="s">
        <v>14</v>
      </c>
      <c r="E255" s="2" t="s">
        <v>15</v>
      </c>
      <c r="F255" s="3" t="s">
        <v>430</v>
      </c>
      <c r="G255" s="2" t="s">
        <v>32</v>
      </c>
      <c r="H255" s="2" t="s">
        <v>25</v>
      </c>
      <c r="I255" s="1" t="s">
        <v>419</v>
      </c>
      <c r="J255" s="2" t="s">
        <v>18</v>
      </c>
      <c r="K255" s="2" t="s">
        <v>19</v>
      </c>
      <c r="L255" s="2" t="s">
        <v>20</v>
      </c>
      <c r="M255" s="2" t="s">
        <v>21</v>
      </c>
      <c r="N255" s="2" t="s">
        <v>29</v>
      </c>
      <c r="O255" s="2">
        <v>4.8099999999999996</v>
      </c>
      <c r="P255" s="2">
        <v>4</v>
      </c>
    </row>
    <row r="256" spans="1:16" x14ac:dyDescent="0.25">
      <c r="A256" s="2">
        <v>255</v>
      </c>
      <c r="B256" s="2" t="s">
        <v>349</v>
      </c>
      <c r="C256" s="2">
        <v>87826</v>
      </c>
      <c r="D256" s="2" t="s">
        <v>51</v>
      </c>
      <c r="E256" s="2" t="s">
        <v>15</v>
      </c>
      <c r="F256" s="3" t="s">
        <v>429</v>
      </c>
      <c r="G256" s="2" t="s">
        <v>16</v>
      </c>
      <c r="H256" s="2" t="s">
        <v>25</v>
      </c>
      <c r="I256" s="1" t="s">
        <v>415</v>
      </c>
      <c r="J256" s="2" t="s">
        <v>18</v>
      </c>
      <c r="K256" s="2" t="s">
        <v>19</v>
      </c>
      <c r="L256" s="2" t="s">
        <v>27</v>
      </c>
      <c r="M256" s="2" t="s">
        <v>43</v>
      </c>
      <c r="N256" s="2" t="s">
        <v>29</v>
      </c>
      <c r="O256" s="2">
        <v>3.32</v>
      </c>
      <c r="P256" s="2">
        <v>3</v>
      </c>
    </row>
    <row r="257" spans="1:16" x14ac:dyDescent="0.25">
      <c r="A257" s="2">
        <v>256</v>
      </c>
      <c r="B257" s="2" t="s">
        <v>350</v>
      </c>
      <c r="C257" s="2">
        <v>51920</v>
      </c>
      <c r="D257" s="2" t="s">
        <v>209</v>
      </c>
      <c r="E257" s="2" t="s">
        <v>15</v>
      </c>
      <c r="F257" s="3" t="s">
        <v>430</v>
      </c>
      <c r="G257" s="2" t="s">
        <v>32</v>
      </c>
      <c r="H257" s="2" t="s">
        <v>17</v>
      </c>
      <c r="I257" s="1" t="s">
        <v>415</v>
      </c>
      <c r="J257" s="2" t="s">
        <v>18</v>
      </c>
      <c r="K257" s="2" t="s">
        <v>19</v>
      </c>
      <c r="L257" s="2" t="s">
        <v>75</v>
      </c>
      <c r="M257" s="2" t="s">
        <v>138</v>
      </c>
      <c r="N257" s="2" t="s">
        <v>29</v>
      </c>
      <c r="O257" s="2">
        <v>5</v>
      </c>
      <c r="P257" s="2">
        <v>3</v>
      </c>
    </row>
    <row r="258" spans="1:16" x14ac:dyDescent="0.25">
      <c r="A258" s="2">
        <v>257</v>
      </c>
      <c r="B258" s="2" t="s">
        <v>351</v>
      </c>
      <c r="C258" s="2">
        <v>63878</v>
      </c>
      <c r="D258" s="2" t="s">
        <v>31</v>
      </c>
      <c r="E258" s="2" t="s">
        <v>15</v>
      </c>
      <c r="F258" s="3" t="s">
        <v>430</v>
      </c>
      <c r="G258" s="2" t="s">
        <v>32</v>
      </c>
      <c r="H258" s="2" t="s">
        <v>17</v>
      </c>
      <c r="I258" s="1" t="s">
        <v>420</v>
      </c>
      <c r="J258" s="2" t="s">
        <v>415</v>
      </c>
      <c r="K258" s="2" t="s">
        <v>26</v>
      </c>
      <c r="L258" s="2" t="s">
        <v>20</v>
      </c>
      <c r="M258" s="2" t="s">
        <v>67</v>
      </c>
      <c r="N258" s="2" t="s">
        <v>29</v>
      </c>
      <c r="O258" s="2">
        <v>4.68</v>
      </c>
      <c r="P258" s="2">
        <v>4</v>
      </c>
    </row>
    <row r="259" spans="1:16" x14ac:dyDescent="0.25">
      <c r="A259" s="2">
        <v>258</v>
      </c>
      <c r="B259" s="2" t="s">
        <v>352</v>
      </c>
      <c r="C259" s="2">
        <v>60656</v>
      </c>
      <c r="D259" s="2" t="s">
        <v>31</v>
      </c>
      <c r="E259" s="2" t="s">
        <v>15</v>
      </c>
      <c r="F259" s="3" t="s">
        <v>429</v>
      </c>
      <c r="G259" s="2" t="s">
        <v>16</v>
      </c>
      <c r="H259" s="2" t="s">
        <v>17</v>
      </c>
      <c r="I259" s="1" t="s">
        <v>418</v>
      </c>
      <c r="J259" s="2" t="s">
        <v>18</v>
      </c>
      <c r="K259" s="2" t="s">
        <v>19</v>
      </c>
      <c r="L259" s="2" t="s">
        <v>20</v>
      </c>
      <c r="M259" s="2" t="s">
        <v>28</v>
      </c>
      <c r="N259" s="2" t="s">
        <v>22</v>
      </c>
      <c r="O259" s="2">
        <v>4.3</v>
      </c>
      <c r="P259" s="2">
        <v>3</v>
      </c>
    </row>
    <row r="260" spans="1:16" x14ac:dyDescent="0.25">
      <c r="A260" s="2">
        <v>259</v>
      </c>
      <c r="B260" s="2" t="s">
        <v>353</v>
      </c>
      <c r="C260" s="2">
        <v>72992</v>
      </c>
      <c r="D260" s="2" t="s">
        <v>121</v>
      </c>
      <c r="E260" s="2" t="s">
        <v>15</v>
      </c>
      <c r="F260" s="3" t="s">
        <v>430</v>
      </c>
      <c r="G260" s="2" t="s">
        <v>16</v>
      </c>
      <c r="H260" s="2" t="s">
        <v>35</v>
      </c>
      <c r="I260" s="1" t="s">
        <v>418</v>
      </c>
      <c r="J260" s="2" t="s">
        <v>18</v>
      </c>
      <c r="K260" s="2" t="s">
        <v>19</v>
      </c>
      <c r="L260" s="2" t="s">
        <v>87</v>
      </c>
      <c r="M260" s="2" t="s">
        <v>45</v>
      </c>
      <c r="N260" s="2" t="s">
        <v>68</v>
      </c>
      <c r="O260" s="2">
        <v>2.4</v>
      </c>
      <c r="P260" s="2">
        <v>4</v>
      </c>
    </row>
    <row r="261" spans="1:16" x14ac:dyDescent="0.25">
      <c r="A261" s="2">
        <v>260</v>
      </c>
      <c r="B261" s="2" t="s">
        <v>354</v>
      </c>
      <c r="C261" s="2">
        <v>55000</v>
      </c>
      <c r="D261" s="2" t="s">
        <v>209</v>
      </c>
      <c r="E261" s="2" t="s">
        <v>15</v>
      </c>
      <c r="F261" s="3" t="s">
        <v>430</v>
      </c>
      <c r="G261" s="2" t="s">
        <v>32</v>
      </c>
      <c r="H261" s="2" t="s">
        <v>25</v>
      </c>
      <c r="I261" s="1" t="s">
        <v>414</v>
      </c>
      <c r="J261" s="2" t="s">
        <v>419</v>
      </c>
      <c r="K261" s="2" t="s">
        <v>26</v>
      </c>
      <c r="L261" s="2" t="s">
        <v>75</v>
      </c>
      <c r="M261" s="2" t="s">
        <v>45</v>
      </c>
      <c r="N261" s="2" t="s">
        <v>29</v>
      </c>
      <c r="O261" s="2">
        <v>3.8</v>
      </c>
      <c r="P261" s="2">
        <v>4</v>
      </c>
    </row>
    <row r="262" spans="1:16" x14ac:dyDescent="0.25">
      <c r="A262" s="2">
        <v>261</v>
      </c>
      <c r="B262" s="2" t="s">
        <v>355</v>
      </c>
      <c r="C262" s="2">
        <v>58939</v>
      </c>
      <c r="D262" s="2" t="s">
        <v>14</v>
      </c>
      <c r="E262" s="2" t="s">
        <v>15</v>
      </c>
      <c r="F262" s="3" t="s">
        <v>429</v>
      </c>
      <c r="G262" s="2" t="s">
        <v>32</v>
      </c>
      <c r="H262" s="2" t="s">
        <v>17</v>
      </c>
      <c r="I262" s="1" t="s">
        <v>419</v>
      </c>
      <c r="J262" s="2" t="s">
        <v>18</v>
      </c>
      <c r="K262" s="2" t="s">
        <v>19</v>
      </c>
      <c r="L262" s="2" t="s">
        <v>20</v>
      </c>
      <c r="M262" s="2" t="s">
        <v>43</v>
      </c>
      <c r="N262" s="2" t="s">
        <v>29</v>
      </c>
      <c r="O262" s="2">
        <v>3.73</v>
      </c>
      <c r="P262" s="2">
        <v>3</v>
      </c>
    </row>
    <row r="263" spans="1:16" x14ac:dyDescent="0.25">
      <c r="A263" s="2">
        <v>262</v>
      </c>
      <c r="B263" s="2" t="s">
        <v>356</v>
      </c>
      <c r="C263" s="2">
        <v>66593</v>
      </c>
      <c r="D263" s="2" t="s">
        <v>47</v>
      </c>
      <c r="E263" s="2" t="s">
        <v>15</v>
      </c>
      <c r="F263" s="3" t="s">
        <v>429</v>
      </c>
      <c r="G263" s="2" t="s">
        <v>32</v>
      </c>
      <c r="H263" s="2" t="s">
        <v>25</v>
      </c>
      <c r="I263" s="1" t="s">
        <v>414</v>
      </c>
      <c r="J263" s="2" t="s">
        <v>18</v>
      </c>
      <c r="K263" s="2" t="s">
        <v>19</v>
      </c>
      <c r="L263" s="2" t="s">
        <v>27</v>
      </c>
      <c r="M263" s="2" t="s">
        <v>21</v>
      </c>
      <c r="N263" s="2" t="s">
        <v>29</v>
      </c>
      <c r="O263" s="2">
        <v>4.3</v>
      </c>
      <c r="P263" s="2">
        <v>3</v>
      </c>
    </row>
    <row r="264" spans="1:16" x14ac:dyDescent="0.25">
      <c r="A264" s="2">
        <v>263</v>
      </c>
      <c r="B264" s="2" t="s">
        <v>357</v>
      </c>
      <c r="C264" s="2">
        <v>87565</v>
      </c>
      <c r="D264" s="2" t="s">
        <v>119</v>
      </c>
      <c r="E264" s="2" t="s">
        <v>15</v>
      </c>
      <c r="F264" s="3" t="s">
        <v>429</v>
      </c>
      <c r="G264" s="2" t="s">
        <v>16</v>
      </c>
      <c r="H264" s="2" t="s">
        <v>25</v>
      </c>
      <c r="I264" s="1" t="s">
        <v>421</v>
      </c>
      <c r="J264" s="2" t="s">
        <v>18</v>
      </c>
      <c r="K264" s="2" t="s">
        <v>19</v>
      </c>
      <c r="L264" s="2" t="s">
        <v>27</v>
      </c>
      <c r="M264" s="2" t="s">
        <v>21</v>
      </c>
      <c r="N264" s="2" t="s">
        <v>29</v>
      </c>
      <c r="O264" s="2">
        <v>3.27</v>
      </c>
      <c r="P264" s="2">
        <v>4</v>
      </c>
    </row>
    <row r="265" spans="1:16" x14ac:dyDescent="0.25">
      <c r="A265" s="2">
        <v>264</v>
      </c>
      <c r="B265" s="2" t="s">
        <v>358</v>
      </c>
      <c r="C265" s="2">
        <v>64021</v>
      </c>
      <c r="D265" s="2" t="s">
        <v>14</v>
      </c>
      <c r="E265" s="2" t="s">
        <v>15</v>
      </c>
      <c r="F265" s="3" t="s">
        <v>429</v>
      </c>
      <c r="G265" s="2" t="s">
        <v>32</v>
      </c>
      <c r="H265" s="2" t="s">
        <v>25</v>
      </c>
      <c r="I265" s="1" t="s">
        <v>417</v>
      </c>
      <c r="J265" s="2" t="s">
        <v>18</v>
      </c>
      <c r="K265" s="2" t="s">
        <v>19</v>
      </c>
      <c r="L265" s="2" t="s">
        <v>20</v>
      </c>
      <c r="M265" s="2" t="s">
        <v>28</v>
      </c>
      <c r="N265" s="2" t="s">
        <v>130</v>
      </c>
      <c r="O265" s="2">
        <v>2.4</v>
      </c>
      <c r="P265" s="2">
        <v>2</v>
      </c>
    </row>
    <row r="266" spans="1:16" x14ac:dyDescent="0.25">
      <c r="A266" s="2">
        <v>265</v>
      </c>
      <c r="B266" s="2" t="s">
        <v>359</v>
      </c>
      <c r="C266" s="2">
        <v>65714</v>
      </c>
      <c r="D266" s="2" t="s">
        <v>77</v>
      </c>
      <c r="E266" s="2" t="s">
        <v>15</v>
      </c>
      <c r="F266" s="3" t="s">
        <v>429</v>
      </c>
      <c r="G266" s="2" t="s">
        <v>32</v>
      </c>
      <c r="H266" s="2" t="s">
        <v>25</v>
      </c>
      <c r="I266" s="1" t="s">
        <v>417</v>
      </c>
      <c r="J266" s="2" t="s">
        <v>18</v>
      </c>
      <c r="K266" s="2" t="s">
        <v>19</v>
      </c>
      <c r="L266" s="2" t="s">
        <v>20</v>
      </c>
      <c r="M266" s="2" t="s">
        <v>21</v>
      </c>
      <c r="N266" s="2" t="s">
        <v>29</v>
      </c>
      <c r="O266" s="2">
        <v>4.83</v>
      </c>
      <c r="P266" s="2">
        <v>5</v>
      </c>
    </row>
    <row r="267" spans="1:16" x14ac:dyDescent="0.25">
      <c r="A267" s="2">
        <v>266</v>
      </c>
      <c r="B267" s="2" t="s">
        <v>360</v>
      </c>
      <c r="C267" s="2">
        <v>62425</v>
      </c>
      <c r="D267" s="2" t="s">
        <v>14</v>
      </c>
      <c r="E267" s="2" t="s">
        <v>15</v>
      </c>
      <c r="F267" s="3" t="s">
        <v>429</v>
      </c>
      <c r="G267" s="2" t="s">
        <v>32</v>
      </c>
      <c r="H267" s="2" t="s">
        <v>35</v>
      </c>
      <c r="I267" s="1" t="s">
        <v>419</v>
      </c>
      <c r="J267" s="2" t="s">
        <v>415</v>
      </c>
      <c r="K267" s="2" t="s">
        <v>26</v>
      </c>
      <c r="L267" s="2" t="s">
        <v>20</v>
      </c>
      <c r="M267" s="2" t="s">
        <v>21</v>
      </c>
      <c r="N267" s="2" t="s">
        <v>22</v>
      </c>
      <c r="O267" s="2">
        <v>4.0999999999999996</v>
      </c>
      <c r="P267" s="2">
        <v>4</v>
      </c>
    </row>
    <row r="268" spans="1:16" x14ac:dyDescent="0.25">
      <c r="A268" s="2">
        <v>267</v>
      </c>
      <c r="B268" s="2" t="s">
        <v>361</v>
      </c>
      <c r="C268" s="2">
        <v>47961</v>
      </c>
      <c r="D268" s="2" t="s">
        <v>14</v>
      </c>
      <c r="E268" s="2" t="s">
        <v>15</v>
      </c>
      <c r="F268" s="3" t="s">
        <v>429</v>
      </c>
      <c r="G268" s="2" t="s">
        <v>32</v>
      </c>
      <c r="H268" s="2" t="s">
        <v>35</v>
      </c>
      <c r="I268" s="1" t="s">
        <v>414</v>
      </c>
      <c r="J268" s="2" t="s">
        <v>18</v>
      </c>
      <c r="K268" s="2" t="s">
        <v>19</v>
      </c>
      <c r="L268" s="2" t="s">
        <v>20</v>
      </c>
      <c r="M268" s="2" t="s">
        <v>36</v>
      </c>
      <c r="N268" s="2" t="s">
        <v>29</v>
      </c>
      <c r="O268" s="2">
        <v>4.0999999999999996</v>
      </c>
      <c r="P268" s="2">
        <v>4</v>
      </c>
    </row>
    <row r="269" spans="1:16" x14ac:dyDescent="0.25">
      <c r="A269" s="2">
        <v>268</v>
      </c>
      <c r="B269" s="2" t="s">
        <v>362</v>
      </c>
      <c r="C269" s="2">
        <v>58273</v>
      </c>
      <c r="D269" s="2" t="s">
        <v>85</v>
      </c>
      <c r="E269" s="2" t="s">
        <v>363</v>
      </c>
      <c r="F269" s="3" t="s">
        <v>429</v>
      </c>
      <c r="G269" s="2" t="s">
        <v>16</v>
      </c>
      <c r="H269" s="2" t="s">
        <v>25</v>
      </c>
      <c r="I269" s="1" t="s">
        <v>418</v>
      </c>
      <c r="J269" s="2" t="s">
        <v>18</v>
      </c>
      <c r="K269" s="2" t="s">
        <v>19</v>
      </c>
      <c r="L269" s="2" t="s">
        <v>87</v>
      </c>
      <c r="M269" s="2" t="s">
        <v>138</v>
      </c>
      <c r="N269" s="2" t="s">
        <v>130</v>
      </c>
      <c r="O269" s="2">
        <v>1.81</v>
      </c>
      <c r="P269" s="2">
        <v>2</v>
      </c>
    </row>
    <row r="270" spans="1:16" x14ac:dyDescent="0.25">
      <c r="A270" s="2">
        <v>269</v>
      </c>
      <c r="B270" s="2" t="s">
        <v>364</v>
      </c>
      <c r="C270" s="2">
        <v>63003</v>
      </c>
      <c r="D270" s="2" t="s">
        <v>80</v>
      </c>
      <c r="E270" s="2" t="s">
        <v>15</v>
      </c>
      <c r="F270" s="3" t="s">
        <v>430</v>
      </c>
      <c r="G270" s="2" t="s">
        <v>16</v>
      </c>
      <c r="H270" s="2" t="s">
        <v>17</v>
      </c>
      <c r="I270" s="1" t="s">
        <v>418</v>
      </c>
      <c r="J270" s="2" t="s">
        <v>18</v>
      </c>
      <c r="K270" s="2" t="s">
        <v>19</v>
      </c>
      <c r="L270" s="2" t="s">
        <v>75</v>
      </c>
      <c r="M270" s="2" t="s">
        <v>28</v>
      </c>
      <c r="N270" s="2" t="s">
        <v>29</v>
      </c>
      <c r="O270" s="2">
        <v>3.9</v>
      </c>
      <c r="P270" s="2">
        <v>5</v>
      </c>
    </row>
    <row r="271" spans="1:16" x14ac:dyDescent="0.25">
      <c r="A271" s="2">
        <v>270</v>
      </c>
      <c r="B271" s="2" t="s">
        <v>365</v>
      </c>
      <c r="C271" s="2">
        <v>61355</v>
      </c>
      <c r="D271" s="2" t="s">
        <v>14</v>
      </c>
      <c r="E271" s="2" t="s">
        <v>15</v>
      </c>
      <c r="F271" s="3" t="s">
        <v>430</v>
      </c>
      <c r="G271" s="2" t="s">
        <v>16</v>
      </c>
      <c r="H271" s="2" t="s">
        <v>25</v>
      </c>
      <c r="I271" s="1" t="s">
        <v>418</v>
      </c>
      <c r="J271" s="2" t="s">
        <v>18</v>
      </c>
      <c r="K271" s="2" t="s">
        <v>19</v>
      </c>
      <c r="L271" s="2" t="s">
        <v>20</v>
      </c>
      <c r="M271" s="2" t="s">
        <v>21</v>
      </c>
      <c r="N271" s="2" t="s">
        <v>29</v>
      </c>
      <c r="O271" s="2">
        <v>4.7</v>
      </c>
      <c r="P271" s="2">
        <v>3</v>
      </c>
    </row>
    <row r="272" spans="1:16" x14ac:dyDescent="0.25">
      <c r="A272" s="2">
        <v>271</v>
      </c>
      <c r="B272" s="2" t="s">
        <v>366</v>
      </c>
      <c r="C272" s="2">
        <v>60120</v>
      </c>
      <c r="D272" s="2" t="s">
        <v>85</v>
      </c>
      <c r="E272" s="2" t="s">
        <v>367</v>
      </c>
      <c r="F272" s="3" t="s">
        <v>430</v>
      </c>
      <c r="G272" s="2" t="s">
        <v>32</v>
      </c>
      <c r="H272" s="2" t="s">
        <v>25</v>
      </c>
      <c r="I272" s="1" t="s">
        <v>422</v>
      </c>
      <c r="J272" s="2" t="s">
        <v>18</v>
      </c>
      <c r="K272" s="2" t="s">
        <v>19</v>
      </c>
      <c r="L272" s="2" t="s">
        <v>87</v>
      </c>
      <c r="M272" s="2" t="s">
        <v>28</v>
      </c>
      <c r="N272" s="2" t="s">
        <v>29</v>
      </c>
      <c r="O272" s="2">
        <v>4.0999999999999996</v>
      </c>
      <c r="P272" s="2">
        <v>4</v>
      </c>
    </row>
    <row r="273" spans="1:16" x14ac:dyDescent="0.25">
      <c r="A273" s="2">
        <v>272</v>
      </c>
      <c r="B273" s="2" t="s">
        <v>368</v>
      </c>
      <c r="C273" s="2">
        <v>63682</v>
      </c>
      <c r="D273" s="2" t="s">
        <v>77</v>
      </c>
      <c r="E273" s="2" t="s">
        <v>15</v>
      </c>
      <c r="F273" s="3" t="s">
        <v>429</v>
      </c>
      <c r="G273" s="2" t="s">
        <v>32</v>
      </c>
      <c r="H273" s="2" t="s">
        <v>25</v>
      </c>
      <c r="I273" s="1" t="s">
        <v>420</v>
      </c>
      <c r="J273" s="2" t="s">
        <v>18</v>
      </c>
      <c r="K273" s="2" t="s">
        <v>19</v>
      </c>
      <c r="L273" s="2" t="s">
        <v>20</v>
      </c>
      <c r="M273" s="2" t="s">
        <v>28</v>
      </c>
      <c r="N273" s="2" t="s">
        <v>29</v>
      </c>
      <c r="O273" s="2">
        <v>3.73</v>
      </c>
      <c r="P273" s="2">
        <v>4</v>
      </c>
    </row>
    <row r="274" spans="1:16" x14ac:dyDescent="0.25">
      <c r="A274" s="2">
        <v>273</v>
      </c>
      <c r="B274" s="2" t="s">
        <v>369</v>
      </c>
      <c r="C274" s="2">
        <v>63025</v>
      </c>
      <c r="D274" s="2" t="s">
        <v>14</v>
      </c>
      <c r="E274" s="2" t="s">
        <v>15</v>
      </c>
      <c r="F274" s="3" t="s">
        <v>429</v>
      </c>
      <c r="G274" s="2" t="s">
        <v>16</v>
      </c>
      <c r="H274" s="2" t="s">
        <v>25</v>
      </c>
      <c r="I274" s="1" t="s">
        <v>415</v>
      </c>
      <c r="J274" s="2" t="s">
        <v>18</v>
      </c>
      <c r="K274" s="2" t="s">
        <v>19</v>
      </c>
      <c r="L274" s="2" t="s">
        <v>20</v>
      </c>
      <c r="M274" s="2" t="s">
        <v>36</v>
      </c>
      <c r="N274" s="2" t="s">
        <v>29</v>
      </c>
      <c r="O274" s="2">
        <v>4.3600000000000003</v>
      </c>
      <c r="P274" s="2">
        <v>5</v>
      </c>
    </row>
    <row r="275" spans="1:16" x14ac:dyDescent="0.25">
      <c r="A275" s="2">
        <v>274</v>
      </c>
      <c r="B275" s="2" t="s">
        <v>370</v>
      </c>
      <c r="C275" s="2">
        <v>59238</v>
      </c>
      <c r="D275" s="2" t="s">
        <v>14</v>
      </c>
      <c r="E275" s="2" t="s">
        <v>15</v>
      </c>
      <c r="F275" s="3" t="s">
        <v>429</v>
      </c>
      <c r="G275" s="2" t="s">
        <v>32</v>
      </c>
      <c r="H275" s="2" t="s">
        <v>17</v>
      </c>
      <c r="I275" s="1" t="s">
        <v>417</v>
      </c>
      <c r="J275" s="2" t="s">
        <v>18</v>
      </c>
      <c r="K275" s="2" t="s">
        <v>19</v>
      </c>
      <c r="L275" s="2" t="s">
        <v>20</v>
      </c>
      <c r="M275" s="2" t="s">
        <v>28</v>
      </c>
      <c r="N275" s="2" t="s">
        <v>29</v>
      </c>
      <c r="O275" s="2">
        <v>3.4</v>
      </c>
      <c r="P275" s="2">
        <v>5</v>
      </c>
    </row>
    <row r="276" spans="1:16" x14ac:dyDescent="0.25">
      <c r="A276" s="2">
        <v>275</v>
      </c>
      <c r="B276" s="2" t="s">
        <v>371</v>
      </c>
      <c r="C276" s="2">
        <v>92989</v>
      </c>
      <c r="D276" s="2" t="s">
        <v>39</v>
      </c>
      <c r="E276" s="2" t="s">
        <v>15</v>
      </c>
      <c r="F276" s="3" t="s">
        <v>429</v>
      </c>
      <c r="G276" s="2" t="s">
        <v>16</v>
      </c>
      <c r="H276" s="2" t="s">
        <v>17</v>
      </c>
      <c r="I276" s="1" t="s">
        <v>418</v>
      </c>
      <c r="J276" s="2" t="s">
        <v>18</v>
      </c>
      <c r="K276" s="2" t="s">
        <v>19</v>
      </c>
      <c r="L276" s="2" t="s">
        <v>40</v>
      </c>
      <c r="M276" s="2" t="s">
        <v>21</v>
      </c>
      <c r="N276" s="2" t="s">
        <v>22</v>
      </c>
      <c r="O276" s="2">
        <v>4.5</v>
      </c>
      <c r="P276" s="2">
        <v>5</v>
      </c>
    </row>
    <row r="277" spans="1:16" x14ac:dyDescent="0.25">
      <c r="A277" s="2">
        <v>276</v>
      </c>
      <c r="B277" s="2" t="s">
        <v>372</v>
      </c>
      <c r="C277" s="2">
        <v>90100</v>
      </c>
      <c r="D277" s="2" t="s">
        <v>134</v>
      </c>
      <c r="E277" s="2" t="s">
        <v>15</v>
      </c>
      <c r="F277" s="3" t="s">
        <v>430</v>
      </c>
      <c r="G277" s="2" t="s">
        <v>16</v>
      </c>
      <c r="H277" s="2" t="s">
        <v>25</v>
      </c>
      <c r="I277" s="1" t="s">
        <v>424</v>
      </c>
      <c r="J277" s="2" t="s">
        <v>18</v>
      </c>
      <c r="K277" s="2" t="s">
        <v>19</v>
      </c>
      <c r="L277" s="2" t="s">
        <v>27</v>
      </c>
      <c r="M277" s="2" t="s">
        <v>28</v>
      </c>
      <c r="N277" s="2" t="s">
        <v>29</v>
      </c>
      <c r="O277" s="2">
        <v>3.4</v>
      </c>
      <c r="P277" s="2">
        <v>3</v>
      </c>
    </row>
    <row r="278" spans="1:16" x14ac:dyDescent="0.25">
      <c r="A278" s="2">
        <v>277</v>
      </c>
      <c r="B278" s="2" t="s">
        <v>373</v>
      </c>
      <c r="C278" s="2">
        <v>60754</v>
      </c>
      <c r="D278" s="2" t="s">
        <v>14</v>
      </c>
      <c r="E278" s="2" t="s">
        <v>15</v>
      </c>
      <c r="F278" s="3" t="s">
        <v>429</v>
      </c>
      <c r="G278" s="2" t="s">
        <v>32</v>
      </c>
      <c r="H278" s="2" t="s">
        <v>25</v>
      </c>
      <c r="I278" s="1" t="s">
        <v>420</v>
      </c>
      <c r="J278" s="2" t="s">
        <v>419</v>
      </c>
      <c r="K278" s="2" t="s">
        <v>26</v>
      </c>
      <c r="L278" s="2" t="s">
        <v>20</v>
      </c>
      <c r="M278" s="2" t="s">
        <v>45</v>
      </c>
      <c r="N278" s="2" t="s">
        <v>29</v>
      </c>
      <c r="O278" s="2">
        <v>4.5</v>
      </c>
      <c r="P278" s="2">
        <v>5</v>
      </c>
    </row>
    <row r="279" spans="1:16" x14ac:dyDescent="0.25">
      <c r="A279" s="2">
        <v>278</v>
      </c>
      <c r="B279" s="2" t="s">
        <v>374</v>
      </c>
      <c r="C279" s="2">
        <v>72202</v>
      </c>
      <c r="D279" s="2" t="s">
        <v>31</v>
      </c>
      <c r="E279" s="2" t="s">
        <v>15</v>
      </c>
      <c r="F279" s="3" t="s">
        <v>429</v>
      </c>
      <c r="G279" s="2" t="s">
        <v>32</v>
      </c>
      <c r="H279" s="2" t="s">
        <v>25</v>
      </c>
      <c r="I279" s="1" t="s">
        <v>414</v>
      </c>
      <c r="J279" s="2" t="s">
        <v>424</v>
      </c>
      <c r="K279" s="2" t="s">
        <v>26</v>
      </c>
      <c r="L279" s="2" t="s">
        <v>20</v>
      </c>
      <c r="M279" s="2" t="s">
        <v>36</v>
      </c>
      <c r="N279" s="2" t="s">
        <v>29</v>
      </c>
      <c r="O279" s="2">
        <v>3.93</v>
      </c>
      <c r="P279" s="2">
        <v>3</v>
      </c>
    </row>
    <row r="280" spans="1:16" x14ac:dyDescent="0.25">
      <c r="A280" s="2">
        <v>279</v>
      </c>
      <c r="B280" s="2" t="s">
        <v>375</v>
      </c>
      <c r="C280" s="2">
        <v>58370</v>
      </c>
      <c r="D280" s="2" t="s">
        <v>85</v>
      </c>
      <c r="E280" s="2" t="s">
        <v>376</v>
      </c>
      <c r="F280" s="3" t="s">
        <v>429</v>
      </c>
      <c r="G280" s="2" t="s">
        <v>32</v>
      </c>
      <c r="H280" s="2" t="s">
        <v>17</v>
      </c>
      <c r="I280" s="1" t="s">
        <v>418</v>
      </c>
      <c r="J280" s="2" t="s">
        <v>18</v>
      </c>
      <c r="K280" s="2" t="s">
        <v>19</v>
      </c>
      <c r="L280" s="2" t="s">
        <v>87</v>
      </c>
      <c r="M280" s="2" t="s">
        <v>28</v>
      </c>
      <c r="N280" s="2" t="s">
        <v>29</v>
      </c>
      <c r="O280" s="2">
        <v>3.69</v>
      </c>
      <c r="P280" s="2">
        <v>3</v>
      </c>
    </row>
    <row r="281" spans="1:16" x14ac:dyDescent="0.25">
      <c r="A281" s="2">
        <v>280</v>
      </c>
      <c r="B281" s="2" t="s">
        <v>377</v>
      </c>
      <c r="C281" s="2">
        <v>48413</v>
      </c>
      <c r="D281" s="2" t="s">
        <v>14</v>
      </c>
      <c r="E281" s="2" t="s">
        <v>15</v>
      </c>
      <c r="F281" s="3" t="s">
        <v>429</v>
      </c>
      <c r="G281" s="2" t="s">
        <v>32</v>
      </c>
      <c r="H281" s="2" t="s">
        <v>17</v>
      </c>
      <c r="I281" s="1" t="s">
        <v>414</v>
      </c>
      <c r="J281" s="2" t="s">
        <v>421</v>
      </c>
      <c r="K281" s="2" t="s">
        <v>26</v>
      </c>
      <c r="L281" s="2" t="s">
        <v>20</v>
      </c>
      <c r="M281" s="2" t="s">
        <v>28</v>
      </c>
      <c r="N281" s="2" t="s">
        <v>29</v>
      </c>
      <c r="O281" s="2">
        <v>3.98</v>
      </c>
      <c r="P281" s="2">
        <v>4</v>
      </c>
    </row>
    <row r="282" spans="1:16" x14ac:dyDescent="0.25">
      <c r="A282" s="2">
        <v>281</v>
      </c>
      <c r="B282" s="2" t="s">
        <v>378</v>
      </c>
      <c r="C282" s="2">
        <v>67176</v>
      </c>
      <c r="D282" s="2" t="s">
        <v>31</v>
      </c>
      <c r="E282" s="2" t="s">
        <v>15</v>
      </c>
      <c r="F282" s="3" t="s">
        <v>429</v>
      </c>
      <c r="G282" s="2" t="s">
        <v>16</v>
      </c>
      <c r="H282" s="2" t="s">
        <v>42</v>
      </c>
      <c r="I282" s="1" t="s">
        <v>425</v>
      </c>
      <c r="J282" s="2" t="s">
        <v>422</v>
      </c>
      <c r="K282" s="2" t="s">
        <v>26</v>
      </c>
      <c r="L282" s="2" t="s">
        <v>20</v>
      </c>
      <c r="M282" s="2" t="s">
        <v>167</v>
      </c>
      <c r="N282" s="2" t="s">
        <v>29</v>
      </c>
      <c r="O282" s="2">
        <v>4.0999999999999996</v>
      </c>
      <c r="P282" s="2">
        <v>4</v>
      </c>
    </row>
    <row r="283" spans="1:16" x14ac:dyDescent="0.25">
      <c r="A283" s="2">
        <v>282</v>
      </c>
      <c r="B283" s="2" t="s">
        <v>379</v>
      </c>
      <c r="C283" s="2">
        <v>56339</v>
      </c>
      <c r="D283" s="2" t="s">
        <v>14</v>
      </c>
      <c r="E283" s="2" t="s">
        <v>15</v>
      </c>
      <c r="F283" s="3" t="s">
        <v>429</v>
      </c>
      <c r="G283" s="2" t="s">
        <v>32</v>
      </c>
      <c r="H283" s="2" t="s">
        <v>35</v>
      </c>
      <c r="I283" s="1" t="s">
        <v>419</v>
      </c>
      <c r="J283" s="2" t="s">
        <v>18</v>
      </c>
      <c r="K283" s="2" t="s">
        <v>19</v>
      </c>
      <c r="L283" s="2" t="s">
        <v>20</v>
      </c>
      <c r="M283" s="2" t="s">
        <v>28</v>
      </c>
      <c r="N283" s="2" t="s">
        <v>29</v>
      </c>
      <c r="O283" s="2">
        <v>4.21</v>
      </c>
      <c r="P283" s="2">
        <v>5</v>
      </c>
    </row>
    <row r="284" spans="1:16" x14ac:dyDescent="0.25">
      <c r="A284" s="2">
        <v>283</v>
      </c>
      <c r="B284" s="2" t="s">
        <v>380</v>
      </c>
      <c r="C284" s="2">
        <v>64397</v>
      </c>
      <c r="D284" s="2" t="s">
        <v>85</v>
      </c>
      <c r="E284" s="2" t="s">
        <v>381</v>
      </c>
      <c r="F284" s="3" t="s">
        <v>429</v>
      </c>
      <c r="G284" s="2" t="s">
        <v>16</v>
      </c>
      <c r="H284" s="2" t="s">
        <v>83</v>
      </c>
      <c r="I284" s="1" t="s">
        <v>426</v>
      </c>
      <c r="J284" s="2" t="s">
        <v>18</v>
      </c>
      <c r="K284" s="2" t="s">
        <v>19</v>
      </c>
      <c r="L284" s="2" t="s">
        <v>87</v>
      </c>
      <c r="M284" s="2" t="s">
        <v>28</v>
      </c>
      <c r="N284" s="2" t="s">
        <v>22</v>
      </c>
      <c r="O284" s="2">
        <v>4.0999999999999996</v>
      </c>
      <c r="P284" s="2">
        <v>3</v>
      </c>
    </row>
    <row r="285" spans="1:16" x14ac:dyDescent="0.25">
      <c r="A285" s="2">
        <v>284</v>
      </c>
      <c r="B285" s="2" t="s">
        <v>382</v>
      </c>
      <c r="C285" s="2">
        <v>63025</v>
      </c>
      <c r="D285" s="2" t="s">
        <v>14</v>
      </c>
      <c r="E285" s="2" t="s">
        <v>15</v>
      </c>
      <c r="F285" s="3" t="s">
        <v>429</v>
      </c>
      <c r="G285" s="2" t="s">
        <v>32</v>
      </c>
      <c r="H285" s="2" t="s">
        <v>17</v>
      </c>
      <c r="I285" s="1" t="s">
        <v>418</v>
      </c>
      <c r="J285" s="2" t="s">
        <v>18</v>
      </c>
      <c r="K285" s="2" t="s">
        <v>19</v>
      </c>
      <c r="L285" s="2" t="s">
        <v>20</v>
      </c>
      <c r="M285" s="2" t="s">
        <v>21</v>
      </c>
      <c r="N285" s="2" t="s">
        <v>68</v>
      </c>
      <c r="O285" s="2">
        <v>2.44</v>
      </c>
      <c r="P285" s="2">
        <v>5</v>
      </c>
    </row>
    <row r="286" spans="1:16" x14ac:dyDescent="0.25">
      <c r="A286" s="2">
        <v>285</v>
      </c>
      <c r="B286" s="2" t="s">
        <v>383</v>
      </c>
      <c r="C286" s="2">
        <v>75281</v>
      </c>
      <c r="D286" s="2" t="s">
        <v>159</v>
      </c>
      <c r="E286" s="2" t="s">
        <v>15</v>
      </c>
      <c r="F286" s="3" t="s">
        <v>430</v>
      </c>
      <c r="G286" s="2" t="s">
        <v>16</v>
      </c>
      <c r="H286" s="2" t="s">
        <v>25</v>
      </c>
      <c r="I286" s="1" t="s">
        <v>415</v>
      </c>
      <c r="J286" s="2" t="s">
        <v>421</v>
      </c>
      <c r="K286" s="2" t="s">
        <v>26</v>
      </c>
      <c r="L286" s="2" t="s">
        <v>27</v>
      </c>
      <c r="M286" s="2" t="s">
        <v>67</v>
      </c>
      <c r="N286" s="2" t="s">
        <v>29</v>
      </c>
      <c r="O286" s="2">
        <v>5</v>
      </c>
      <c r="P286" s="2">
        <v>3</v>
      </c>
    </row>
    <row r="287" spans="1:16" x14ac:dyDescent="0.25">
      <c r="A287" s="2">
        <v>286</v>
      </c>
      <c r="B287" s="2" t="s">
        <v>384</v>
      </c>
      <c r="C287" s="2">
        <v>100416</v>
      </c>
      <c r="D287" s="2" t="s">
        <v>39</v>
      </c>
      <c r="E287" s="2" t="s">
        <v>15</v>
      </c>
      <c r="F287" s="3" t="s">
        <v>429</v>
      </c>
      <c r="G287" s="2" t="s">
        <v>16</v>
      </c>
      <c r="H287" s="2" t="s">
        <v>17</v>
      </c>
      <c r="I287" s="1" t="s">
        <v>419</v>
      </c>
      <c r="J287" s="2" t="s">
        <v>423</v>
      </c>
      <c r="K287" s="2" t="s">
        <v>26</v>
      </c>
      <c r="L287" s="2" t="s">
        <v>40</v>
      </c>
      <c r="M287" s="2" t="s">
        <v>45</v>
      </c>
      <c r="N287" s="2" t="s">
        <v>29</v>
      </c>
      <c r="O287" s="2">
        <v>4.5999999999999996</v>
      </c>
      <c r="P287" s="2">
        <v>3</v>
      </c>
    </row>
    <row r="288" spans="1:16" x14ac:dyDescent="0.25">
      <c r="A288" s="2">
        <v>287</v>
      </c>
      <c r="B288" s="2" t="s">
        <v>385</v>
      </c>
      <c r="C288" s="2">
        <v>74813</v>
      </c>
      <c r="D288" s="2" t="s">
        <v>31</v>
      </c>
      <c r="E288" s="2" t="s">
        <v>15</v>
      </c>
      <c r="F288" s="3" t="s">
        <v>430</v>
      </c>
      <c r="G288" s="2" t="s">
        <v>32</v>
      </c>
      <c r="H288" s="2" t="s">
        <v>17</v>
      </c>
      <c r="I288" s="1" t="s">
        <v>414</v>
      </c>
      <c r="J288" s="2" t="s">
        <v>418</v>
      </c>
      <c r="K288" s="2" t="s">
        <v>26</v>
      </c>
      <c r="L288" s="2" t="s">
        <v>20</v>
      </c>
      <c r="M288" s="2" t="s">
        <v>21</v>
      </c>
      <c r="N288" s="2" t="s">
        <v>29</v>
      </c>
      <c r="O288" s="2">
        <v>4.4000000000000004</v>
      </c>
      <c r="P288" s="2">
        <v>3</v>
      </c>
    </row>
    <row r="289" spans="1:16" x14ac:dyDescent="0.25">
      <c r="A289" s="2">
        <v>288</v>
      </c>
      <c r="B289" s="2" t="s">
        <v>386</v>
      </c>
      <c r="C289" s="2">
        <v>76029</v>
      </c>
      <c r="D289" s="2" t="s">
        <v>159</v>
      </c>
      <c r="E289" s="2" t="s">
        <v>15</v>
      </c>
      <c r="F289" s="3" t="s">
        <v>429</v>
      </c>
      <c r="G289" s="2" t="s">
        <v>16</v>
      </c>
      <c r="H289" s="2" t="s">
        <v>25</v>
      </c>
      <c r="I289" s="1" t="s">
        <v>415</v>
      </c>
      <c r="J289" s="2" t="s">
        <v>18</v>
      </c>
      <c r="K289" s="2" t="s">
        <v>19</v>
      </c>
      <c r="L289" s="2" t="s">
        <v>27</v>
      </c>
      <c r="M289" s="2" t="s">
        <v>43</v>
      </c>
      <c r="N289" s="2" t="s">
        <v>29</v>
      </c>
      <c r="O289" s="2">
        <v>5</v>
      </c>
      <c r="P289" s="2">
        <v>4</v>
      </c>
    </row>
    <row r="290" spans="1:16" x14ac:dyDescent="0.25">
      <c r="A290" s="2">
        <v>289</v>
      </c>
      <c r="B290" s="2" t="s">
        <v>387</v>
      </c>
      <c r="C290" s="2">
        <v>57859</v>
      </c>
      <c r="D290" s="2" t="s">
        <v>85</v>
      </c>
      <c r="E290" s="2" t="s">
        <v>388</v>
      </c>
      <c r="F290" s="3" t="s">
        <v>430</v>
      </c>
      <c r="G290" s="2" t="s">
        <v>32</v>
      </c>
      <c r="H290" s="2" t="s">
        <v>25</v>
      </c>
      <c r="I290" s="1" t="s">
        <v>414</v>
      </c>
      <c r="J290" s="2" t="s">
        <v>18</v>
      </c>
      <c r="K290" s="2" t="s">
        <v>19</v>
      </c>
      <c r="L290" s="2" t="s">
        <v>87</v>
      </c>
      <c r="M290" s="2" t="s">
        <v>28</v>
      </c>
      <c r="N290" s="2" t="s">
        <v>29</v>
      </c>
      <c r="O290" s="2">
        <v>2.81</v>
      </c>
      <c r="P290" s="2">
        <v>3</v>
      </c>
    </row>
    <row r="291" spans="1:16" x14ac:dyDescent="0.25">
      <c r="A291" s="2">
        <v>290</v>
      </c>
      <c r="B291" s="2" t="s">
        <v>389</v>
      </c>
      <c r="C291" s="2">
        <v>58523</v>
      </c>
      <c r="D291" s="2" t="s">
        <v>14</v>
      </c>
      <c r="E291" s="2" t="s">
        <v>15</v>
      </c>
      <c r="F291" s="3" t="s">
        <v>430</v>
      </c>
      <c r="G291" s="2" t="s">
        <v>16</v>
      </c>
      <c r="H291" s="2" t="s">
        <v>35</v>
      </c>
      <c r="I291" s="1" t="s">
        <v>417</v>
      </c>
      <c r="J291" s="2" t="s">
        <v>421</v>
      </c>
      <c r="K291" s="2" t="s">
        <v>26</v>
      </c>
      <c r="L291" s="2" t="s">
        <v>20</v>
      </c>
      <c r="M291" s="2" t="s">
        <v>21</v>
      </c>
      <c r="N291" s="2" t="s">
        <v>22</v>
      </c>
      <c r="O291" s="2">
        <v>4.5</v>
      </c>
      <c r="P291" s="2">
        <v>5</v>
      </c>
    </row>
    <row r="292" spans="1:16" x14ac:dyDescent="0.25">
      <c r="A292" s="2">
        <v>291</v>
      </c>
      <c r="B292" s="2" t="s">
        <v>390</v>
      </c>
      <c r="C292" s="2">
        <v>88976</v>
      </c>
      <c r="D292" s="2" t="s">
        <v>77</v>
      </c>
      <c r="E292" s="2" t="s">
        <v>15</v>
      </c>
      <c r="F292" s="3" t="s">
        <v>429</v>
      </c>
      <c r="G292" s="2" t="s">
        <v>16</v>
      </c>
      <c r="H292" s="2" t="s">
        <v>35</v>
      </c>
      <c r="I292" s="1" t="s">
        <v>414</v>
      </c>
      <c r="J292" s="2" t="s">
        <v>18</v>
      </c>
      <c r="K292" s="2" t="s">
        <v>19</v>
      </c>
      <c r="L292" s="2" t="s">
        <v>20</v>
      </c>
      <c r="M292" s="2" t="s">
        <v>43</v>
      </c>
      <c r="N292" s="2" t="s">
        <v>29</v>
      </c>
      <c r="O292" s="2">
        <v>3.93</v>
      </c>
      <c r="P292" s="2">
        <v>3</v>
      </c>
    </row>
    <row r="293" spans="1:16" x14ac:dyDescent="0.25">
      <c r="A293" s="2">
        <v>292</v>
      </c>
      <c r="B293" s="2" t="s">
        <v>391</v>
      </c>
      <c r="C293" s="2">
        <v>55875</v>
      </c>
      <c r="D293" s="2" t="s">
        <v>85</v>
      </c>
      <c r="E293" s="2" t="s">
        <v>392</v>
      </c>
      <c r="F293" s="3" t="s">
        <v>430</v>
      </c>
      <c r="G293" s="2" t="s">
        <v>16</v>
      </c>
      <c r="H293" s="2" t="s">
        <v>17</v>
      </c>
      <c r="I293" s="1" t="s">
        <v>417</v>
      </c>
      <c r="J293" s="2" t="s">
        <v>18</v>
      </c>
      <c r="K293" s="2" t="s">
        <v>19</v>
      </c>
      <c r="L293" s="2" t="s">
        <v>87</v>
      </c>
      <c r="M293" s="2" t="s">
        <v>138</v>
      </c>
      <c r="N293" s="2" t="s">
        <v>29</v>
      </c>
      <c r="O293" s="2">
        <v>4.5</v>
      </c>
      <c r="P293" s="2">
        <v>4</v>
      </c>
    </row>
    <row r="294" spans="1:16" x14ac:dyDescent="0.25">
      <c r="A294" s="2">
        <v>293</v>
      </c>
      <c r="B294" s="2" t="s">
        <v>393</v>
      </c>
      <c r="C294" s="2">
        <v>113999</v>
      </c>
      <c r="D294" s="2" t="s">
        <v>61</v>
      </c>
      <c r="E294" s="2" t="s">
        <v>15</v>
      </c>
      <c r="F294" s="3" t="s">
        <v>430</v>
      </c>
      <c r="G294" s="2" t="s">
        <v>16</v>
      </c>
      <c r="H294" s="2" t="s">
        <v>25</v>
      </c>
      <c r="I294" s="1" t="s">
        <v>415</v>
      </c>
      <c r="J294" s="2" t="s">
        <v>424</v>
      </c>
      <c r="K294" s="2" t="s">
        <v>57</v>
      </c>
      <c r="L294" s="2" t="s">
        <v>27</v>
      </c>
      <c r="M294" s="2" t="s">
        <v>43</v>
      </c>
      <c r="N294" s="2" t="s">
        <v>29</v>
      </c>
      <c r="O294" s="2">
        <v>4.33</v>
      </c>
      <c r="P294" s="2">
        <v>3</v>
      </c>
    </row>
    <row r="295" spans="1:16" x14ac:dyDescent="0.25">
      <c r="A295" s="2">
        <v>294</v>
      </c>
      <c r="B295" s="2" t="s">
        <v>394</v>
      </c>
      <c r="C295" s="2">
        <v>49773</v>
      </c>
      <c r="D295" s="2" t="s">
        <v>14</v>
      </c>
      <c r="E295" s="2" t="s">
        <v>15</v>
      </c>
      <c r="F295" s="3" t="s">
        <v>430</v>
      </c>
      <c r="G295" s="2" t="s">
        <v>32</v>
      </c>
      <c r="H295" s="2" t="s">
        <v>25</v>
      </c>
      <c r="I295" s="1" t="s">
        <v>414</v>
      </c>
      <c r="J295" s="2" t="s">
        <v>421</v>
      </c>
      <c r="K295" s="2" t="s">
        <v>57</v>
      </c>
      <c r="L295" s="2" t="s">
        <v>20</v>
      </c>
      <c r="M295" s="2" t="s">
        <v>36</v>
      </c>
      <c r="N295" s="2" t="s">
        <v>22</v>
      </c>
      <c r="O295" s="2">
        <v>4.3</v>
      </c>
      <c r="P295" s="2">
        <v>5</v>
      </c>
    </row>
    <row r="296" spans="1:16" x14ac:dyDescent="0.25">
      <c r="A296" s="2">
        <v>295</v>
      </c>
      <c r="B296" s="2" t="s">
        <v>395</v>
      </c>
      <c r="C296" s="2">
        <v>62068</v>
      </c>
      <c r="D296" s="2" t="s">
        <v>14</v>
      </c>
      <c r="E296" s="2" t="s">
        <v>15</v>
      </c>
      <c r="F296" s="3" t="s">
        <v>430</v>
      </c>
      <c r="G296" s="2" t="s">
        <v>32</v>
      </c>
      <c r="H296" s="2" t="s">
        <v>17</v>
      </c>
      <c r="I296" s="1" t="s">
        <v>415</v>
      </c>
      <c r="J296" s="2" t="s">
        <v>18</v>
      </c>
      <c r="K296" s="2" t="s">
        <v>19</v>
      </c>
      <c r="L296" s="2" t="s">
        <v>20</v>
      </c>
      <c r="M296" s="2" t="s">
        <v>21</v>
      </c>
      <c r="N296" s="2" t="s">
        <v>29</v>
      </c>
      <c r="O296" s="2">
        <v>3.21</v>
      </c>
      <c r="P296" s="2">
        <v>3</v>
      </c>
    </row>
    <row r="297" spans="1:16" x14ac:dyDescent="0.25">
      <c r="A297" s="2">
        <v>296</v>
      </c>
      <c r="B297" s="2" t="s">
        <v>396</v>
      </c>
      <c r="C297" s="2">
        <v>66541</v>
      </c>
      <c r="D297" s="2" t="s">
        <v>31</v>
      </c>
      <c r="E297" s="2" t="s">
        <v>15</v>
      </c>
      <c r="F297" s="3" t="s">
        <v>429</v>
      </c>
      <c r="G297" s="2" t="s">
        <v>16</v>
      </c>
      <c r="H297" s="2" t="s">
        <v>17</v>
      </c>
      <c r="I297" s="1" t="s">
        <v>418</v>
      </c>
      <c r="J297" s="2" t="s">
        <v>18</v>
      </c>
      <c r="K297" s="2" t="s">
        <v>19</v>
      </c>
      <c r="L297" s="2" t="s">
        <v>20</v>
      </c>
      <c r="M297" s="2" t="s">
        <v>43</v>
      </c>
      <c r="N297" s="2" t="s">
        <v>29</v>
      </c>
      <c r="O297" s="2">
        <v>3.11</v>
      </c>
      <c r="P297" s="2">
        <v>5</v>
      </c>
    </row>
    <row r="298" spans="1:16" x14ac:dyDescent="0.25">
      <c r="A298" s="2">
        <v>297</v>
      </c>
      <c r="B298" s="2" t="s">
        <v>397</v>
      </c>
      <c r="C298" s="2">
        <v>80512</v>
      </c>
      <c r="D298" s="2" t="s">
        <v>77</v>
      </c>
      <c r="E298" s="2" t="s">
        <v>15</v>
      </c>
      <c r="F298" s="3" t="s">
        <v>429</v>
      </c>
      <c r="G298" s="2" t="s">
        <v>32</v>
      </c>
      <c r="H298" s="2" t="s">
        <v>25</v>
      </c>
      <c r="I298" s="1" t="s">
        <v>414</v>
      </c>
      <c r="J298" s="2" t="s">
        <v>417</v>
      </c>
      <c r="K298" s="2" t="s">
        <v>26</v>
      </c>
      <c r="L298" s="2" t="s">
        <v>20</v>
      </c>
      <c r="M298" s="2" t="s">
        <v>45</v>
      </c>
      <c r="N298" s="2" t="s">
        <v>29</v>
      </c>
      <c r="O298" s="2">
        <v>4.5</v>
      </c>
      <c r="P298" s="2">
        <v>3</v>
      </c>
    </row>
    <row r="299" spans="1:16" x14ac:dyDescent="0.25">
      <c r="A299" s="2">
        <v>298</v>
      </c>
      <c r="B299" s="2" t="s">
        <v>398</v>
      </c>
      <c r="C299" s="2">
        <v>50274</v>
      </c>
      <c r="D299" s="2" t="s">
        <v>14</v>
      </c>
      <c r="E299" s="2" t="s">
        <v>15</v>
      </c>
      <c r="F299" s="3" t="s">
        <v>429</v>
      </c>
      <c r="G299" s="2" t="s">
        <v>32</v>
      </c>
      <c r="H299" s="2" t="s">
        <v>17</v>
      </c>
      <c r="I299" s="1" t="s">
        <v>417</v>
      </c>
      <c r="J299" s="2" t="s">
        <v>415</v>
      </c>
      <c r="K299" s="2" t="s">
        <v>26</v>
      </c>
      <c r="L299" s="2" t="s">
        <v>20</v>
      </c>
      <c r="M299" s="2" t="s">
        <v>67</v>
      </c>
      <c r="N299" s="2" t="s">
        <v>68</v>
      </c>
      <c r="O299" s="2">
        <v>2.5</v>
      </c>
      <c r="P299" s="2">
        <v>3</v>
      </c>
    </row>
    <row r="300" spans="1:16" x14ac:dyDescent="0.25">
      <c r="A300" s="2">
        <v>299</v>
      </c>
      <c r="B300" s="2" t="s">
        <v>399</v>
      </c>
      <c r="C300" s="2">
        <v>84903</v>
      </c>
      <c r="D300" s="2" t="s">
        <v>245</v>
      </c>
      <c r="E300" s="2" t="s">
        <v>15</v>
      </c>
      <c r="F300" s="3" t="s">
        <v>429</v>
      </c>
      <c r="G300" s="2" t="s">
        <v>16</v>
      </c>
      <c r="H300" s="2" t="s">
        <v>17</v>
      </c>
      <c r="I300" s="1" t="s">
        <v>424</v>
      </c>
      <c r="J300" s="2" t="s">
        <v>18</v>
      </c>
      <c r="K300" s="2" t="s">
        <v>19</v>
      </c>
      <c r="L300" s="2" t="s">
        <v>27</v>
      </c>
      <c r="M300" s="2" t="s">
        <v>28</v>
      </c>
      <c r="N300" s="2" t="s">
        <v>29</v>
      </c>
      <c r="O300" s="2">
        <v>3.42</v>
      </c>
      <c r="P300" s="2">
        <v>4</v>
      </c>
    </row>
    <row r="301" spans="1:16" x14ac:dyDescent="0.25">
      <c r="A301" s="2">
        <v>300</v>
      </c>
      <c r="B301" s="2" t="s">
        <v>400</v>
      </c>
      <c r="C301" s="2">
        <v>107226</v>
      </c>
      <c r="D301" s="2" t="s">
        <v>119</v>
      </c>
      <c r="E301" s="2" t="s">
        <v>15</v>
      </c>
      <c r="F301" s="3" t="s">
        <v>429</v>
      </c>
      <c r="G301" s="2" t="s">
        <v>32</v>
      </c>
      <c r="H301" s="2" t="s">
        <v>42</v>
      </c>
      <c r="I301" s="1" t="s">
        <v>415</v>
      </c>
      <c r="J301" s="2" t="s">
        <v>18</v>
      </c>
      <c r="K301" s="2" t="s">
        <v>19</v>
      </c>
      <c r="L301" s="2" t="s">
        <v>27</v>
      </c>
      <c r="M301" s="2" t="s">
        <v>43</v>
      </c>
      <c r="N301" s="2" t="s">
        <v>29</v>
      </c>
      <c r="O301" s="2">
        <v>4.2</v>
      </c>
      <c r="P301" s="2">
        <v>4</v>
      </c>
    </row>
    <row r="302" spans="1:16" x14ac:dyDescent="0.25">
      <c r="A302" s="2">
        <v>301</v>
      </c>
      <c r="B302" s="2" t="s">
        <v>401</v>
      </c>
      <c r="C302" s="2">
        <v>58371</v>
      </c>
      <c r="D302" s="2" t="s">
        <v>14</v>
      </c>
      <c r="E302" s="2" t="s">
        <v>15</v>
      </c>
      <c r="F302" s="3" t="s">
        <v>430</v>
      </c>
      <c r="G302" s="2" t="s">
        <v>16</v>
      </c>
      <c r="H302" s="2" t="s">
        <v>17</v>
      </c>
      <c r="I302" s="1" t="s">
        <v>414</v>
      </c>
      <c r="J302" s="2" t="s">
        <v>418</v>
      </c>
      <c r="K302" s="2" t="s">
        <v>26</v>
      </c>
      <c r="L302" s="2" t="s">
        <v>20</v>
      </c>
      <c r="M302" s="2" t="s">
        <v>21</v>
      </c>
      <c r="N302" s="2" t="s">
        <v>29</v>
      </c>
      <c r="O302" s="2">
        <v>5</v>
      </c>
      <c r="P302" s="2">
        <v>5</v>
      </c>
    </row>
    <row r="303" spans="1:16" x14ac:dyDescent="0.25">
      <c r="A303" s="2">
        <v>302</v>
      </c>
      <c r="B303" s="2" t="s">
        <v>402</v>
      </c>
      <c r="C303" s="2">
        <v>55140</v>
      </c>
      <c r="D303" s="2" t="s">
        <v>14</v>
      </c>
      <c r="E303" s="2" t="s">
        <v>15</v>
      </c>
      <c r="F303" s="3" t="s">
        <v>429</v>
      </c>
      <c r="G303" s="2" t="s">
        <v>16</v>
      </c>
      <c r="H303" s="2" t="s">
        <v>25</v>
      </c>
      <c r="I303" s="1" t="s">
        <v>414</v>
      </c>
      <c r="J303" s="2" t="s">
        <v>415</v>
      </c>
      <c r="K303" s="2" t="s">
        <v>26</v>
      </c>
      <c r="L303" s="2" t="s">
        <v>20</v>
      </c>
      <c r="M303" s="2" t="s">
        <v>138</v>
      </c>
      <c r="N303" s="2" t="s">
        <v>29</v>
      </c>
      <c r="O303" s="2">
        <v>5</v>
      </c>
      <c r="P303" s="2">
        <v>3</v>
      </c>
    </row>
    <row r="304" spans="1:16" x14ac:dyDescent="0.25">
      <c r="A304" s="2">
        <v>303</v>
      </c>
      <c r="B304" s="2" t="s">
        <v>403</v>
      </c>
      <c r="C304" s="2">
        <v>58062</v>
      </c>
      <c r="D304" s="2" t="s">
        <v>14</v>
      </c>
      <c r="E304" s="2" t="s">
        <v>15</v>
      </c>
      <c r="F304" s="3" t="s">
        <v>429</v>
      </c>
      <c r="G304" s="2" t="s">
        <v>32</v>
      </c>
      <c r="H304" s="2" t="s">
        <v>35</v>
      </c>
      <c r="I304" s="1" t="s">
        <v>414</v>
      </c>
      <c r="J304" s="2" t="s">
        <v>417</v>
      </c>
      <c r="K304" s="2" t="s">
        <v>26</v>
      </c>
      <c r="L304" s="2" t="s">
        <v>20</v>
      </c>
      <c r="M304" s="2" t="s">
        <v>36</v>
      </c>
      <c r="N304" s="2" t="s">
        <v>29</v>
      </c>
      <c r="O304" s="2">
        <v>3.6</v>
      </c>
      <c r="P304" s="2">
        <v>5</v>
      </c>
    </row>
    <row r="305" spans="1:16" x14ac:dyDescent="0.25">
      <c r="A305" s="2">
        <v>304</v>
      </c>
      <c r="B305" s="2" t="s">
        <v>404</v>
      </c>
      <c r="C305" s="2">
        <v>59728</v>
      </c>
      <c r="D305" s="2" t="s">
        <v>14</v>
      </c>
      <c r="E305" s="2" t="s">
        <v>15</v>
      </c>
      <c r="F305" s="3" t="s">
        <v>429</v>
      </c>
      <c r="G305" s="2" t="s">
        <v>32</v>
      </c>
      <c r="H305" s="2" t="s">
        <v>17</v>
      </c>
      <c r="I305" s="1" t="s">
        <v>417</v>
      </c>
      <c r="J305" s="2" t="s">
        <v>415</v>
      </c>
      <c r="K305" s="2" t="s">
        <v>26</v>
      </c>
      <c r="L305" s="2" t="s">
        <v>20</v>
      </c>
      <c r="M305" s="2" t="s">
        <v>45</v>
      </c>
      <c r="N305" s="2" t="s">
        <v>29</v>
      </c>
      <c r="O305" s="2">
        <v>4.3</v>
      </c>
      <c r="P305" s="2">
        <v>4</v>
      </c>
    </row>
    <row r="306" spans="1:16" x14ac:dyDescent="0.25">
      <c r="A306" s="2">
        <v>305</v>
      </c>
      <c r="B306" s="2" t="s">
        <v>405</v>
      </c>
      <c r="C306" s="2">
        <v>70507</v>
      </c>
      <c r="D306" s="2" t="s">
        <v>31</v>
      </c>
      <c r="E306" s="2" t="s">
        <v>15</v>
      </c>
      <c r="F306" s="3" t="s">
        <v>429</v>
      </c>
      <c r="G306" s="2" t="s">
        <v>16</v>
      </c>
      <c r="H306" s="2" t="s">
        <v>17</v>
      </c>
      <c r="I306" s="1" t="s">
        <v>419</v>
      </c>
      <c r="J306" s="2" t="s">
        <v>421</v>
      </c>
      <c r="K306" s="2" t="s">
        <v>26</v>
      </c>
      <c r="L306" s="2" t="s">
        <v>20</v>
      </c>
      <c r="M306" s="2" t="s">
        <v>21</v>
      </c>
      <c r="N306" s="2" t="s">
        <v>22</v>
      </c>
      <c r="O306" s="2">
        <v>5</v>
      </c>
      <c r="P306" s="2">
        <v>3</v>
      </c>
    </row>
    <row r="307" spans="1:16" x14ac:dyDescent="0.25">
      <c r="A307" s="2">
        <v>306</v>
      </c>
      <c r="B307" s="2" t="s">
        <v>406</v>
      </c>
      <c r="C307" s="2">
        <v>60446</v>
      </c>
      <c r="D307" s="2" t="s">
        <v>31</v>
      </c>
      <c r="E307" s="2" t="s">
        <v>15</v>
      </c>
      <c r="F307" s="3" t="s">
        <v>430</v>
      </c>
      <c r="G307" s="2" t="s">
        <v>32</v>
      </c>
      <c r="H307" s="2" t="s">
        <v>17</v>
      </c>
      <c r="I307" s="1" t="s">
        <v>418</v>
      </c>
      <c r="J307" s="2" t="s">
        <v>18</v>
      </c>
      <c r="K307" s="2" t="s">
        <v>19</v>
      </c>
      <c r="L307" s="2" t="s">
        <v>20</v>
      </c>
      <c r="M307" s="2" t="s">
        <v>21</v>
      </c>
      <c r="N307" s="2" t="s">
        <v>29</v>
      </c>
      <c r="O307" s="2">
        <v>3.4</v>
      </c>
      <c r="P307" s="2">
        <v>4</v>
      </c>
    </row>
    <row r="308" spans="1:16" x14ac:dyDescent="0.25">
      <c r="A308" s="2">
        <v>307</v>
      </c>
      <c r="B308" s="2" t="s">
        <v>407</v>
      </c>
      <c r="C308" s="2">
        <v>65893</v>
      </c>
      <c r="D308" s="2" t="s">
        <v>31</v>
      </c>
      <c r="E308" s="2" t="s">
        <v>15</v>
      </c>
      <c r="F308" s="3" t="s">
        <v>430</v>
      </c>
      <c r="G308" s="2" t="s">
        <v>16</v>
      </c>
      <c r="H308" s="2" t="s">
        <v>17</v>
      </c>
      <c r="I308" s="1" t="s">
        <v>418</v>
      </c>
      <c r="J308" s="2" t="s">
        <v>18</v>
      </c>
      <c r="K308" s="2" t="s">
        <v>19</v>
      </c>
      <c r="L308" s="2" t="s">
        <v>20</v>
      </c>
      <c r="M308" s="2" t="s">
        <v>21</v>
      </c>
      <c r="N308" s="2" t="s">
        <v>29</v>
      </c>
      <c r="O308" s="2">
        <v>4.07</v>
      </c>
      <c r="P308" s="2">
        <v>4</v>
      </c>
    </row>
    <row r="309" spans="1:16" x14ac:dyDescent="0.25">
      <c r="A309" s="2">
        <v>308</v>
      </c>
      <c r="B309" s="2" t="s">
        <v>408</v>
      </c>
      <c r="C309" s="2">
        <v>48513</v>
      </c>
      <c r="D309" s="2" t="s">
        <v>14</v>
      </c>
      <c r="E309" s="2" t="s">
        <v>15</v>
      </c>
      <c r="F309" s="3" t="s">
        <v>429</v>
      </c>
      <c r="G309" s="2" t="s">
        <v>32</v>
      </c>
      <c r="H309" s="2" t="s">
        <v>17</v>
      </c>
      <c r="I309" s="1" t="s">
        <v>416</v>
      </c>
      <c r="J309" s="2" t="s">
        <v>415</v>
      </c>
      <c r="K309" s="2" t="s">
        <v>26</v>
      </c>
      <c r="L309" s="2" t="s">
        <v>20</v>
      </c>
      <c r="M309" s="2" t="s">
        <v>36</v>
      </c>
      <c r="N309" s="2" t="s">
        <v>130</v>
      </c>
      <c r="O309" s="2">
        <v>3.2</v>
      </c>
      <c r="P309" s="2">
        <v>2</v>
      </c>
    </row>
    <row r="310" spans="1:16" x14ac:dyDescent="0.25">
      <c r="A310" s="2">
        <v>309</v>
      </c>
      <c r="B310" s="2" t="s">
        <v>409</v>
      </c>
      <c r="C310" s="2">
        <v>220450</v>
      </c>
      <c r="D310" s="2" t="s">
        <v>410</v>
      </c>
      <c r="E310" s="2" t="s">
        <v>15</v>
      </c>
      <c r="F310" s="3" t="s">
        <v>429</v>
      </c>
      <c r="G310" s="2" t="s">
        <v>32</v>
      </c>
      <c r="H310" s="2" t="s">
        <v>17</v>
      </c>
      <c r="I310" s="1" t="s">
        <v>422</v>
      </c>
      <c r="J310" s="2" t="s">
        <v>18</v>
      </c>
      <c r="K310" s="2" t="s">
        <v>19</v>
      </c>
      <c r="L310" s="2" t="s">
        <v>27</v>
      </c>
      <c r="M310" s="2" t="s">
        <v>43</v>
      </c>
      <c r="N310" s="2" t="s">
        <v>22</v>
      </c>
      <c r="O310" s="2">
        <v>4.5999999999999996</v>
      </c>
      <c r="P310" s="2">
        <v>5</v>
      </c>
    </row>
    <row r="311" spans="1:16" x14ac:dyDescent="0.25">
      <c r="A311" s="2">
        <v>310</v>
      </c>
      <c r="B311" s="2" t="s">
        <v>411</v>
      </c>
      <c r="C311" s="2">
        <v>89292</v>
      </c>
      <c r="D311" s="2" t="s">
        <v>51</v>
      </c>
      <c r="E311" s="2" t="s">
        <v>15</v>
      </c>
      <c r="F311" s="3" t="s">
        <v>429</v>
      </c>
      <c r="G311" s="2" t="s">
        <v>32</v>
      </c>
      <c r="H311" s="2" t="s">
        <v>17</v>
      </c>
      <c r="I311" s="1" t="s">
        <v>415</v>
      </c>
      <c r="J311" s="2" t="s">
        <v>18</v>
      </c>
      <c r="K311" s="2" t="s">
        <v>19</v>
      </c>
      <c r="L311" s="2" t="s">
        <v>27</v>
      </c>
      <c r="M311" s="2" t="s">
        <v>43</v>
      </c>
      <c r="N311" s="2" t="s">
        <v>29</v>
      </c>
      <c r="O311" s="2">
        <v>5</v>
      </c>
      <c r="P311" s="2">
        <v>3</v>
      </c>
    </row>
    <row r="312" spans="1:16" x14ac:dyDescent="0.25">
      <c r="A312" s="2">
        <v>311</v>
      </c>
      <c r="B312" s="2" t="s">
        <v>412</v>
      </c>
      <c r="C312" s="2">
        <v>45046</v>
      </c>
      <c r="D312" s="2" t="s">
        <v>14</v>
      </c>
      <c r="E312" s="2" t="s">
        <v>15</v>
      </c>
      <c r="F312" s="3" t="s">
        <v>429</v>
      </c>
      <c r="G312" s="2" t="s">
        <v>32</v>
      </c>
      <c r="H312" s="2" t="s">
        <v>42</v>
      </c>
      <c r="I312" s="1" t="s">
        <v>418</v>
      </c>
      <c r="J312" s="2" t="s">
        <v>18</v>
      </c>
      <c r="K312" s="2" t="s">
        <v>19</v>
      </c>
      <c r="L312" s="2" t="s">
        <v>20</v>
      </c>
      <c r="M312" s="2" t="s">
        <v>21</v>
      </c>
      <c r="N312" s="2" t="s">
        <v>29</v>
      </c>
      <c r="O312" s="2">
        <v>4.5</v>
      </c>
      <c r="P312" s="2">
        <v>5</v>
      </c>
    </row>
  </sheetData>
  <autoFilter ref="A1:P3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82"/>
  <sheetViews>
    <sheetView topLeftCell="I9" workbookViewId="0">
      <selection activeCell="M32" sqref="M32"/>
    </sheetView>
  </sheetViews>
  <sheetFormatPr defaultRowHeight="15" x14ac:dyDescent="0.25"/>
  <cols>
    <col min="3" max="3" width="15.5703125" customWidth="1"/>
    <col min="4" max="4" width="12.85546875" customWidth="1"/>
    <col min="7" max="7" width="13.140625" customWidth="1"/>
    <col min="8" max="8" width="20" customWidth="1"/>
    <col min="9" max="9" width="16.28515625" bestFit="1" customWidth="1"/>
    <col min="10" max="10" width="20" customWidth="1"/>
    <col min="11" max="11" width="28.5703125" customWidth="1"/>
    <col min="12" max="12" width="30.85546875" customWidth="1"/>
    <col min="13" max="13" width="19.5703125" customWidth="1"/>
    <col min="14" max="14" width="20" customWidth="1"/>
    <col min="15" max="19" width="2" customWidth="1"/>
    <col min="20" max="109" width="3" customWidth="1"/>
    <col min="110" max="321" width="4" customWidth="1"/>
    <col min="322" max="322" width="11.28515625" bestFit="1" customWidth="1"/>
  </cols>
  <sheetData>
    <row r="3" spans="3:14" x14ac:dyDescent="0.25">
      <c r="C3" s="6" t="s">
        <v>431</v>
      </c>
      <c r="D3" t="s">
        <v>433</v>
      </c>
      <c r="G3" s="6" t="s">
        <v>431</v>
      </c>
      <c r="H3" t="s">
        <v>433</v>
      </c>
      <c r="J3" s="2" t="s">
        <v>433</v>
      </c>
      <c r="K3" s="2" t="s">
        <v>434</v>
      </c>
    </row>
    <row r="4" spans="3:14" x14ac:dyDescent="0.25">
      <c r="C4" s="7" t="s">
        <v>80</v>
      </c>
      <c r="D4" s="8">
        <v>3</v>
      </c>
      <c r="G4" s="7" t="s">
        <v>75</v>
      </c>
      <c r="H4" s="8">
        <v>9</v>
      </c>
      <c r="J4" s="8">
        <v>311</v>
      </c>
      <c r="K4" s="8">
        <v>4.1099999999999985</v>
      </c>
    </row>
    <row r="5" spans="3:14" x14ac:dyDescent="0.25">
      <c r="C5" s="7" t="s">
        <v>209</v>
      </c>
      <c r="D5" s="8">
        <v>3</v>
      </c>
      <c r="G5" s="7" t="s">
        <v>40</v>
      </c>
      <c r="H5" s="8">
        <v>11</v>
      </c>
    </row>
    <row r="6" spans="3:14" x14ac:dyDescent="0.25">
      <c r="C6" s="7" t="s">
        <v>85</v>
      </c>
      <c r="D6" s="8">
        <v>27</v>
      </c>
      <c r="G6" s="7" t="s">
        <v>231</v>
      </c>
      <c r="H6" s="8">
        <v>1</v>
      </c>
      <c r="M6" s="6" t="s">
        <v>431</v>
      </c>
      <c r="N6" t="s">
        <v>455</v>
      </c>
    </row>
    <row r="7" spans="3:14" x14ac:dyDescent="0.25">
      <c r="C7" s="7" t="s">
        <v>134</v>
      </c>
      <c r="D7" s="8">
        <v>4</v>
      </c>
      <c r="G7" s="7" t="s">
        <v>27</v>
      </c>
      <c r="H7" s="8">
        <v>50</v>
      </c>
      <c r="M7" s="7" t="s">
        <v>22</v>
      </c>
      <c r="N7" s="8">
        <v>37</v>
      </c>
    </row>
    <row r="8" spans="3:14" x14ac:dyDescent="0.25">
      <c r="C8" s="7" t="s">
        <v>100</v>
      </c>
      <c r="D8" s="8">
        <v>1</v>
      </c>
      <c r="G8" s="7" t="s">
        <v>20</v>
      </c>
      <c r="H8" s="8">
        <v>209</v>
      </c>
      <c r="J8" s="6" t="s">
        <v>431</v>
      </c>
      <c r="K8" t="s">
        <v>433</v>
      </c>
      <c r="M8" s="7" t="s">
        <v>29</v>
      </c>
      <c r="N8" s="8">
        <v>243</v>
      </c>
    </row>
    <row r="9" spans="3:14" x14ac:dyDescent="0.25">
      <c r="C9" s="7" t="s">
        <v>410</v>
      </c>
      <c r="D9" s="8">
        <v>1</v>
      </c>
      <c r="G9" s="7" t="s">
        <v>87</v>
      </c>
      <c r="H9" s="8">
        <v>31</v>
      </c>
      <c r="J9" s="7" t="s">
        <v>426</v>
      </c>
      <c r="K9" s="8">
        <v>1</v>
      </c>
      <c r="M9" s="7" t="s">
        <v>68</v>
      </c>
      <c r="N9" s="8">
        <v>18</v>
      </c>
    </row>
    <row r="10" spans="3:14" x14ac:dyDescent="0.25">
      <c r="C10" s="7" t="s">
        <v>51</v>
      </c>
      <c r="D10" s="8">
        <v>7</v>
      </c>
      <c r="G10" s="7" t="s">
        <v>432</v>
      </c>
      <c r="H10" s="8">
        <v>311</v>
      </c>
      <c r="J10" s="7" t="s">
        <v>425</v>
      </c>
      <c r="K10" s="8">
        <v>2</v>
      </c>
      <c r="M10" s="7" t="s">
        <v>130</v>
      </c>
      <c r="N10" s="8">
        <v>13</v>
      </c>
    </row>
    <row r="11" spans="3:14" x14ac:dyDescent="0.25">
      <c r="C11" s="7" t="s">
        <v>344</v>
      </c>
      <c r="D11" s="8">
        <v>1</v>
      </c>
      <c r="J11" s="7" t="s">
        <v>416</v>
      </c>
      <c r="K11" s="8">
        <v>3</v>
      </c>
      <c r="M11" s="7" t="s">
        <v>432</v>
      </c>
      <c r="N11" s="8">
        <v>311</v>
      </c>
    </row>
    <row r="12" spans="3:14" x14ac:dyDescent="0.25">
      <c r="C12" s="7" t="s">
        <v>333</v>
      </c>
      <c r="D12" s="8">
        <v>1</v>
      </c>
      <c r="J12" s="7" t="s">
        <v>420</v>
      </c>
      <c r="K12" s="8">
        <v>7</v>
      </c>
    </row>
    <row r="13" spans="3:14" x14ac:dyDescent="0.25">
      <c r="C13" s="7" t="s">
        <v>61</v>
      </c>
      <c r="D13" s="8">
        <v>5</v>
      </c>
      <c r="J13" s="7" t="s">
        <v>422</v>
      </c>
      <c r="K13" s="8">
        <v>9</v>
      </c>
    </row>
    <row r="14" spans="3:14" x14ac:dyDescent="0.25">
      <c r="C14" s="7" t="s">
        <v>114</v>
      </c>
      <c r="D14" s="8">
        <v>1</v>
      </c>
      <c r="G14" s="6" t="s">
        <v>431</v>
      </c>
      <c r="H14" t="s">
        <v>433</v>
      </c>
      <c r="J14" s="7" t="s">
        <v>414</v>
      </c>
      <c r="K14" s="8">
        <v>83</v>
      </c>
      <c r="M14" s="6" t="s">
        <v>431</v>
      </c>
      <c r="N14" t="s">
        <v>433</v>
      </c>
    </row>
    <row r="15" spans="3:14" x14ac:dyDescent="0.25">
      <c r="C15" s="7" t="s">
        <v>206</v>
      </c>
      <c r="D15" s="8">
        <v>1</v>
      </c>
      <c r="G15" s="7" t="s">
        <v>430</v>
      </c>
      <c r="H15" s="8">
        <v>112</v>
      </c>
      <c r="J15" s="7" t="s">
        <v>417</v>
      </c>
      <c r="K15" s="8">
        <v>45</v>
      </c>
      <c r="M15" s="7" t="s">
        <v>22</v>
      </c>
      <c r="N15" s="8">
        <v>37</v>
      </c>
    </row>
    <row r="16" spans="3:14" x14ac:dyDescent="0.25">
      <c r="C16" s="7" t="s">
        <v>71</v>
      </c>
      <c r="D16" s="8">
        <v>1</v>
      </c>
      <c r="G16" s="7" t="s">
        <v>429</v>
      </c>
      <c r="H16" s="8">
        <v>199</v>
      </c>
      <c r="J16" s="7" t="s">
        <v>419</v>
      </c>
      <c r="K16" s="8">
        <v>44</v>
      </c>
      <c r="M16" s="7" t="s">
        <v>29</v>
      </c>
      <c r="N16" s="8">
        <v>243</v>
      </c>
    </row>
    <row r="17" spans="3:14" x14ac:dyDescent="0.25">
      <c r="C17" s="7" t="s">
        <v>165</v>
      </c>
      <c r="D17" s="8">
        <v>1</v>
      </c>
      <c r="G17" s="7" t="s">
        <v>432</v>
      </c>
      <c r="H17" s="8">
        <v>311</v>
      </c>
      <c r="J17" s="7" t="s">
        <v>418</v>
      </c>
      <c r="K17" s="8">
        <v>60</v>
      </c>
      <c r="M17" s="7" t="s">
        <v>68</v>
      </c>
      <c r="N17" s="8">
        <v>18</v>
      </c>
    </row>
    <row r="18" spans="3:14" x14ac:dyDescent="0.25">
      <c r="C18" s="7" t="s">
        <v>337</v>
      </c>
      <c r="D18" s="8">
        <v>2</v>
      </c>
      <c r="J18" s="7" t="s">
        <v>415</v>
      </c>
      <c r="K18" s="8">
        <v>36</v>
      </c>
      <c r="M18" s="7" t="s">
        <v>130</v>
      </c>
      <c r="N18" s="8">
        <v>13</v>
      </c>
    </row>
    <row r="19" spans="3:14" x14ac:dyDescent="0.25">
      <c r="C19" s="7" t="s">
        <v>276</v>
      </c>
      <c r="D19" s="8">
        <v>1</v>
      </c>
      <c r="J19" s="7" t="s">
        <v>421</v>
      </c>
      <c r="K19" s="8">
        <v>14</v>
      </c>
      <c r="M19" s="7" t="s">
        <v>432</v>
      </c>
      <c r="N19" s="8">
        <v>311</v>
      </c>
    </row>
    <row r="20" spans="3:14" x14ac:dyDescent="0.25">
      <c r="C20" s="7" t="s">
        <v>143</v>
      </c>
      <c r="D20" s="8">
        <v>1</v>
      </c>
      <c r="G20" s="6" t="s">
        <v>431</v>
      </c>
      <c r="H20" t="s">
        <v>433</v>
      </c>
      <c r="J20" s="7" t="s">
        <v>424</v>
      </c>
      <c r="K20" s="8">
        <v>6</v>
      </c>
    </row>
    <row r="21" spans="3:14" x14ac:dyDescent="0.25">
      <c r="C21" s="7" t="s">
        <v>47</v>
      </c>
      <c r="D21" s="8">
        <v>8</v>
      </c>
      <c r="G21" s="7" t="s">
        <v>32</v>
      </c>
      <c r="H21" s="8">
        <v>176</v>
      </c>
      <c r="J21" s="7" t="s">
        <v>423</v>
      </c>
      <c r="K21" s="8">
        <v>1</v>
      </c>
    </row>
    <row r="22" spans="3:14" x14ac:dyDescent="0.25">
      <c r="C22" s="7" t="s">
        <v>159</v>
      </c>
      <c r="D22" s="8">
        <v>5</v>
      </c>
      <c r="G22" s="7" t="s">
        <v>16</v>
      </c>
      <c r="H22" s="8">
        <v>135</v>
      </c>
      <c r="J22" s="7" t="s">
        <v>432</v>
      </c>
      <c r="K22" s="8">
        <v>311</v>
      </c>
    </row>
    <row r="23" spans="3:14" x14ac:dyDescent="0.25">
      <c r="C23" s="7" t="s">
        <v>230</v>
      </c>
      <c r="D23" s="8">
        <v>1</v>
      </c>
      <c r="G23" s="7" t="s">
        <v>432</v>
      </c>
      <c r="H23" s="8">
        <v>311</v>
      </c>
    </row>
    <row r="24" spans="3:14" x14ac:dyDescent="0.25">
      <c r="C24" s="7" t="s">
        <v>331</v>
      </c>
      <c r="D24" s="8">
        <v>1</v>
      </c>
    </row>
    <row r="25" spans="3:14" x14ac:dyDescent="0.25">
      <c r="C25" s="7" t="s">
        <v>77</v>
      </c>
      <c r="D25" s="8">
        <v>14</v>
      </c>
    </row>
    <row r="26" spans="3:14" x14ac:dyDescent="0.25">
      <c r="C26" s="7" t="s">
        <v>14</v>
      </c>
      <c r="D26" s="8">
        <v>137</v>
      </c>
      <c r="G26" s="6" t="s">
        <v>431</v>
      </c>
      <c r="H26" t="s">
        <v>433</v>
      </c>
      <c r="J26" s="6" t="s">
        <v>431</v>
      </c>
      <c r="K26" t="s">
        <v>433</v>
      </c>
    </row>
    <row r="27" spans="3:14" x14ac:dyDescent="0.25">
      <c r="C27" s="7" t="s">
        <v>31</v>
      </c>
      <c r="D27" s="8">
        <v>57</v>
      </c>
      <c r="G27" s="7">
        <v>1</v>
      </c>
      <c r="H27" s="8">
        <v>2</v>
      </c>
      <c r="J27" s="7" t="s">
        <v>19</v>
      </c>
      <c r="K27" s="8">
        <v>207</v>
      </c>
      <c r="L27" s="25" t="s">
        <v>449</v>
      </c>
      <c r="M27">
        <f>(GETPIVOTDATA("EmployeeID",$J$26))-GETPIVOTDATA("EmployeeID",$J$26,"EmploymentStatus","Active")</f>
        <v>104</v>
      </c>
    </row>
    <row r="28" spans="3:14" x14ac:dyDescent="0.25">
      <c r="C28" s="7" t="s">
        <v>121</v>
      </c>
      <c r="D28" s="8">
        <v>3</v>
      </c>
      <c r="G28" s="7">
        <v>2</v>
      </c>
      <c r="H28" s="8">
        <v>9</v>
      </c>
      <c r="J28" s="7" t="s">
        <v>57</v>
      </c>
      <c r="K28" s="8">
        <v>16</v>
      </c>
      <c r="L28" s="25" t="s">
        <v>450</v>
      </c>
      <c r="M28">
        <f>GETPIVOTDATA("EmployeeID",$J$26,"EmploymentStatus","Active")</f>
        <v>207</v>
      </c>
    </row>
    <row r="29" spans="3:14" x14ac:dyDescent="0.25">
      <c r="C29" s="7" t="s">
        <v>245</v>
      </c>
      <c r="D29" s="8">
        <v>3</v>
      </c>
      <c r="G29" s="7">
        <v>3</v>
      </c>
      <c r="H29" s="8">
        <v>108</v>
      </c>
      <c r="J29" s="7" t="s">
        <v>26</v>
      </c>
      <c r="K29" s="8">
        <v>88</v>
      </c>
    </row>
    <row r="30" spans="3:14" x14ac:dyDescent="0.25">
      <c r="C30" s="7" t="s">
        <v>248</v>
      </c>
      <c r="D30" s="8">
        <v>1</v>
      </c>
      <c r="G30" s="7">
        <v>4</v>
      </c>
      <c r="H30" s="8">
        <v>94</v>
      </c>
      <c r="J30" s="7" t="s">
        <v>432</v>
      </c>
      <c r="K30" s="8">
        <v>311</v>
      </c>
      <c r="L30" s="25" t="s">
        <v>453</v>
      </c>
      <c r="M30">
        <f>(M28/GETPIVOTDATA("EmployeeID",$J$26))*100</f>
        <v>66.559485530546624</v>
      </c>
    </row>
    <row r="31" spans="3:14" x14ac:dyDescent="0.25">
      <c r="C31" s="7" t="s">
        <v>39</v>
      </c>
      <c r="D31" s="8">
        <v>10</v>
      </c>
      <c r="G31" s="7">
        <v>5</v>
      </c>
      <c r="H31" s="8">
        <v>98</v>
      </c>
      <c r="L31" s="25" t="s">
        <v>454</v>
      </c>
      <c r="M31">
        <f>(M27/GETPIVOTDATA("EmployeeID",$J$26))*100</f>
        <v>33.440514469453376</v>
      </c>
    </row>
    <row r="32" spans="3:14" x14ac:dyDescent="0.25">
      <c r="C32" s="7" t="s">
        <v>91</v>
      </c>
      <c r="D32" s="8">
        <v>1</v>
      </c>
      <c r="G32" s="7" t="s">
        <v>432</v>
      </c>
      <c r="H32" s="8">
        <v>311</v>
      </c>
    </row>
    <row r="33" spans="3:12" x14ac:dyDescent="0.25">
      <c r="C33" s="7" t="s">
        <v>74</v>
      </c>
      <c r="D33" s="8">
        <v>2</v>
      </c>
    </row>
    <row r="34" spans="3:12" x14ac:dyDescent="0.25">
      <c r="C34" s="7" t="s">
        <v>24</v>
      </c>
      <c r="D34" s="8">
        <v>2</v>
      </c>
    </row>
    <row r="35" spans="3:12" x14ac:dyDescent="0.25">
      <c r="C35" s="7" t="s">
        <v>119</v>
      </c>
      <c r="D35" s="8">
        <v>5</v>
      </c>
      <c r="J35" s="2" t="s">
        <v>433</v>
      </c>
      <c r="K35" s="2" t="s">
        <v>434</v>
      </c>
      <c r="L35" s="2" t="s">
        <v>435</v>
      </c>
    </row>
    <row r="36" spans="3:12" x14ac:dyDescent="0.25">
      <c r="C36" s="7" t="s">
        <v>432</v>
      </c>
      <c r="D36" s="8">
        <v>311</v>
      </c>
      <c r="J36" s="8">
        <v>311</v>
      </c>
      <c r="K36" s="8">
        <v>4.1099999999999985</v>
      </c>
      <c r="L36" s="8">
        <v>3.8906752411575565</v>
      </c>
    </row>
    <row r="39" spans="3:12" x14ac:dyDescent="0.25">
      <c r="C39" s="6" t="s">
        <v>431</v>
      </c>
      <c r="D39" t="s">
        <v>433</v>
      </c>
      <c r="J39" s="6" t="s">
        <v>431</v>
      </c>
      <c r="K39" t="s">
        <v>433</v>
      </c>
    </row>
    <row r="40" spans="3:12" x14ac:dyDescent="0.25">
      <c r="C40" s="7" t="s">
        <v>129</v>
      </c>
      <c r="D40" s="8">
        <v>1</v>
      </c>
      <c r="J40" s="7" t="s">
        <v>67</v>
      </c>
      <c r="K40" s="8">
        <v>23</v>
      </c>
    </row>
    <row r="41" spans="3:12" x14ac:dyDescent="0.25">
      <c r="C41" s="7" t="s">
        <v>388</v>
      </c>
      <c r="D41" s="8">
        <v>1</v>
      </c>
      <c r="J41" s="7" t="s">
        <v>45</v>
      </c>
      <c r="K41" s="8">
        <v>29</v>
      </c>
    </row>
    <row r="42" spans="3:12" x14ac:dyDescent="0.25">
      <c r="C42" s="7" t="s">
        <v>145</v>
      </c>
      <c r="D42" s="8">
        <v>1</v>
      </c>
      <c r="J42" s="7" t="s">
        <v>43</v>
      </c>
      <c r="K42" s="8">
        <v>31</v>
      </c>
    </row>
    <row r="43" spans="3:12" x14ac:dyDescent="0.25">
      <c r="C43" s="7" t="s">
        <v>228</v>
      </c>
      <c r="D43" s="8">
        <v>1</v>
      </c>
      <c r="J43" s="7" t="s">
        <v>36</v>
      </c>
      <c r="K43" s="8">
        <v>49</v>
      </c>
    </row>
    <row r="44" spans="3:12" x14ac:dyDescent="0.25">
      <c r="C44" s="7" t="s">
        <v>72</v>
      </c>
      <c r="D44" s="8">
        <v>6</v>
      </c>
      <c r="J44" s="7" t="s">
        <v>28</v>
      </c>
      <c r="K44" s="8">
        <v>87</v>
      </c>
    </row>
    <row r="45" spans="3:12" x14ac:dyDescent="0.25">
      <c r="C45" s="7" t="s">
        <v>295</v>
      </c>
      <c r="D45" s="8">
        <v>1</v>
      </c>
      <c r="J45" s="7" t="s">
        <v>21</v>
      </c>
      <c r="K45" s="8">
        <v>76</v>
      </c>
    </row>
    <row r="46" spans="3:12" x14ac:dyDescent="0.25">
      <c r="C46" s="7" t="s">
        <v>289</v>
      </c>
      <c r="D46" s="8">
        <v>1</v>
      </c>
      <c r="J46" s="7" t="s">
        <v>55</v>
      </c>
      <c r="K46" s="8">
        <v>1</v>
      </c>
    </row>
    <row r="47" spans="3:12" x14ac:dyDescent="0.25">
      <c r="C47" s="7" t="s">
        <v>321</v>
      </c>
      <c r="D47" s="8">
        <v>1</v>
      </c>
      <c r="J47" s="7" t="s">
        <v>167</v>
      </c>
      <c r="K47" s="8">
        <v>2</v>
      </c>
    </row>
    <row r="48" spans="3:12" x14ac:dyDescent="0.25">
      <c r="C48" s="7" t="s">
        <v>179</v>
      </c>
      <c r="D48" s="8">
        <v>1</v>
      </c>
      <c r="J48" s="7" t="s">
        <v>138</v>
      </c>
      <c r="K48" s="8">
        <v>13</v>
      </c>
    </row>
    <row r="49" spans="3:11" x14ac:dyDescent="0.25">
      <c r="C49" s="7" t="s">
        <v>313</v>
      </c>
      <c r="D49" s="8">
        <v>1</v>
      </c>
      <c r="J49" s="7" t="s">
        <v>432</v>
      </c>
      <c r="K49" s="8">
        <v>311</v>
      </c>
    </row>
    <row r="50" spans="3:11" x14ac:dyDescent="0.25">
      <c r="C50" s="7" t="s">
        <v>15</v>
      </c>
      <c r="D50" s="8">
        <v>276</v>
      </c>
    </row>
    <row r="51" spans="3:11" x14ac:dyDescent="0.25">
      <c r="C51" s="7" t="s">
        <v>392</v>
      </c>
      <c r="D51" s="8">
        <v>1</v>
      </c>
    </row>
    <row r="52" spans="3:11" x14ac:dyDescent="0.25">
      <c r="C52" s="7" t="s">
        <v>367</v>
      </c>
      <c r="D52" s="8">
        <v>1</v>
      </c>
      <c r="J52" s="6" t="s">
        <v>431</v>
      </c>
      <c r="K52" t="s">
        <v>433</v>
      </c>
    </row>
    <row r="53" spans="3:11" x14ac:dyDescent="0.25">
      <c r="C53" s="7" t="s">
        <v>299</v>
      </c>
      <c r="D53" s="8">
        <v>1</v>
      </c>
      <c r="J53" s="7" t="s">
        <v>22</v>
      </c>
      <c r="K53" s="8">
        <v>37</v>
      </c>
    </row>
    <row r="54" spans="3:11" x14ac:dyDescent="0.25">
      <c r="C54" s="7" t="s">
        <v>381</v>
      </c>
      <c r="D54" s="8">
        <v>1</v>
      </c>
      <c r="J54" s="7" t="s">
        <v>29</v>
      </c>
      <c r="K54" s="8">
        <v>243</v>
      </c>
    </row>
    <row r="55" spans="3:11" x14ac:dyDescent="0.25">
      <c r="C55" s="7" t="s">
        <v>202</v>
      </c>
      <c r="D55" s="8">
        <v>1</v>
      </c>
      <c r="J55" s="7" t="s">
        <v>68</v>
      </c>
      <c r="K55" s="8">
        <v>18</v>
      </c>
    </row>
    <row r="56" spans="3:11" x14ac:dyDescent="0.25">
      <c r="C56" s="7" t="s">
        <v>363</v>
      </c>
      <c r="D56" s="8">
        <v>1</v>
      </c>
      <c r="J56" s="7" t="s">
        <v>130</v>
      </c>
      <c r="K56" s="8">
        <v>13</v>
      </c>
    </row>
    <row r="57" spans="3:11" x14ac:dyDescent="0.25">
      <c r="C57" s="7" t="s">
        <v>237</v>
      </c>
      <c r="D57" s="8">
        <v>1</v>
      </c>
      <c r="J57" s="7" t="s">
        <v>432</v>
      </c>
      <c r="K57" s="8">
        <v>311</v>
      </c>
    </row>
    <row r="58" spans="3:11" x14ac:dyDescent="0.25">
      <c r="C58" s="7" t="s">
        <v>175</v>
      </c>
      <c r="D58" s="8">
        <v>1</v>
      </c>
    </row>
    <row r="59" spans="3:11" x14ac:dyDescent="0.25">
      <c r="C59" s="7" t="s">
        <v>376</v>
      </c>
      <c r="D59" s="8">
        <v>1</v>
      </c>
    </row>
    <row r="60" spans="3:11" x14ac:dyDescent="0.25">
      <c r="C60" s="7" t="s">
        <v>225</v>
      </c>
      <c r="D60" s="8">
        <v>1</v>
      </c>
    </row>
    <row r="61" spans="3:11" x14ac:dyDescent="0.25">
      <c r="C61" s="7" t="s">
        <v>207</v>
      </c>
      <c r="D61" s="8">
        <v>1</v>
      </c>
    </row>
    <row r="62" spans="3:11" x14ac:dyDescent="0.25">
      <c r="C62" s="7" t="s">
        <v>194</v>
      </c>
      <c r="D62" s="8">
        <v>1</v>
      </c>
    </row>
    <row r="63" spans="3:11" x14ac:dyDescent="0.25">
      <c r="C63" s="7" t="s">
        <v>52</v>
      </c>
      <c r="D63" s="8">
        <v>3</v>
      </c>
    </row>
    <row r="64" spans="3:11" x14ac:dyDescent="0.25">
      <c r="C64" s="7" t="s">
        <v>251</v>
      </c>
      <c r="D64" s="8">
        <v>1</v>
      </c>
    </row>
    <row r="65" spans="3:4" x14ac:dyDescent="0.25">
      <c r="C65" s="7" t="s">
        <v>86</v>
      </c>
      <c r="D65" s="8">
        <v>1</v>
      </c>
    </row>
    <row r="66" spans="3:4" x14ac:dyDescent="0.25">
      <c r="C66" s="7" t="s">
        <v>97</v>
      </c>
      <c r="D66" s="8">
        <v>2</v>
      </c>
    </row>
    <row r="67" spans="3:4" x14ac:dyDescent="0.25">
      <c r="C67" s="7" t="s">
        <v>137</v>
      </c>
      <c r="D67" s="8">
        <v>1</v>
      </c>
    </row>
    <row r="68" spans="3:4" x14ac:dyDescent="0.25">
      <c r="C68" s="7" t="s">
        <v>432</v>
      </c>
      <c r="D68" s="8">
        <v>311</v>
      </c>
    </row>
    <row r="75" spans="3:4" x14ac:dyDescent="0.25">
      <c r="C75" s="6" t="s">
        <v>431</v>
      </c>
      <c r="D75" t="s">
        <v>447</v>
      </c>
    </row>
    <row r="76" spans="3:4" x14ac:dyDescent="0.25">
      <c r="C76" s="7" t="s">
        <v>75</v>
      </c>
      <c r="D76" s="8">
        <v>646127</v>
      </c>
    </row>
    <row r="77" spans="3:4" x14ac:dyDescent="0.25">
      <c r="C77" s="7" t="s">
        <v>40</v>
      </c>
      <c r="D77" s="8">
        <v>1044884</v>
      </c>
    </row>
    <row r="78" spans="3:4" x14ac:dyDescent="0.25">
      <c r="C78" s="7" t="s">
        <v>231</v>
      </c>
      <c r="D78" s="8">
        <v>250000</v>
      </c>
    </row>
    <row r="79" spans="3:4" x14ac:dyDescent="0.25">
      <c r="C79" s="7" t="s">
        <v>27</v>
      </c>
      <c r="D79" s="8">
        <v>4853232</v>
      </c>
    </row>
    <row r="80" spans="3:4" x14ac:dyDescent="0.25">
      <c r="C80" s="7" t="s">
        <v>20</v>
      </c>
      <c r="D80" s="8">
        <v>12530291</v>
      </c>
    </row>
    <row r="81" spans="3:4" x14ac:dyDescent="0.25">
      <c r="C81" s="7" t="s">
        <v>87</v>
      </c>
      <c r="D81" s="8">
        <v>2140899</v>
      </c>
    </row>
    <row r="82" spans="3:4" x14ac:dyDescent="0.25">
      <c r="C82" s="7" t="s">
        <v>432</v>
      </c>
      <c r="D82" s="8">
        <v>21465433</v>
      </c>
    </row>
  </sheetData>
  <pageMargins left="0.7" right="0.7" top="0.75" bottom="0.75" header="0.3" footer="0.3"/>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1:AJ44"/>
  <sheetViews>
    <sheetView showGridLines="0" tabSelected="1" topLeftCell="A3" zoomScale="70" zoomScaleNormal="70" workbookViewId="0">
      <selection activeCell="AN40" sqref="AN40"/>
    </sheetView>
  </sheetViews>
  <sheetFormatPr defaultRowHeight="15" x14ac:dyDescent="0.25"/>
  <cols>
    <col min="1" max="35" width="9.140625" style="9"/>
    <col min="36" max="36" width="29.5703125" style="9" bestFit="1" customWidth="1"/>
    <col min="37" max="16384" width="9.140625" style="9"/>
  </cols>
  <sheetData>
    <row r="31" spans="36:36" ht="23.25" x14ac:dyDescent="0.35">
      <c r="AJ31" s="26" t="s">
        <v>451</v>
      </c>
    </row>
    <row r="32" spans="36:36" ht="23.25" x14ac:dyDescent="0.35">
      <c r="AJ32" s="26">
        <f>pivots!M28</f>
        <v>207</v>
      </c>
    </row>
    <row r="35" spans="4:36" ht="21" x14ac:dyDescent="0.35">
      <c r="AJ35" s="27" t="s">
        <v>452</v>
      </c>
    </row>
    <row r="36" spans="4:36" ht="21" x14ac:dyDescent="0.35">
      <c r="AJ36" s="27">
        <f>pivots!M27</f>
        <v>104</v>
      </c>
    </row>
    <row r="38" spans="4:36" ht="15.75" thickBot="1" x14ac:dyDescent="0.3"/>
    <row r="39" spans="4:36" ht="26.25" x14ac:dyDescent="0.4">
      <c r="D39" s="10" t="s">
        <v>437</v>
      </c>
      <c r="E39" s="11"/>
      <c r="F39" s="11"/>
      <c r="G39" s="11"/>
      <c r="H39" s="12"/>
      <c r="I39" s="12"/>
      <c r="J39" s="13"/>
    </row>
    <row r="40" spans="4:36" ht="29.25" thickBot="1" x14ac:dyDescent="0.5">
      <c r="D40" s="14"/>
      <c r="E40" s="15"/>
      <c r="F40" s="23">
        <f>GETPIVOTDATA("Average of EngagementSurvey",pivots!$J$35)</f>
        <v>4.1099999999999985</v>
      </c>
      <c r="G40" s="15"/>
      <c r="H40" s="15"/>
      <c r="I40" s="15"/>
      <c r="J40" s="16"/>
    </row>
    <row r="42" spans="4:36" ht="15.75" thickBot="1" x14ac:dyDescent="0.3"/>
    <row r="43" spans="4:36" ht="26.25" x14ac:dyDescent="0.4">
      <c r="D43" s="22" t="s">
        <v>436</v>
      </c>
      <c r="E43" s="17"/>
      <c r="F43" s="17"/>
      <c r="G43" s="17"/>
      <c r="H43" s="17"/>
      <c r="I43" s="17"/>
      <c r="J43" s="18"/>
    </row>
    <row r="44" spans="4:36" ht="27" thickBot="1" x14ac:dyDescent="0.45">
      <c r="D44" s="19"/>
      <c r="E44" s="20"/>
      <c r="F44" s="24">
        <f>GETPIVOTDATA("Average of EmployeeSatisfaction",pivots!$J$35)</f>
        <v>3.8906752411575565</v>
      </c>
      <c r="G44" s="20"/>
      <c r="H44" s="20"/>
      <c r="I44" s="20"/>
      <c r="J44"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2"/>
  <sheetViews>
    <sheetView workbookViewId="0">
      <selection activeCell="C13" sqref="C13"/>
    </sheetView>
  </sheetViews>
  <sheetFormatPr defaultRowHeight="15" x14ac:dyDescent="0.25"/>
  <sheetData>
    <row r="3" spans="3:3" x14ac:dyDescent="0.25">
      <c r="C3" t="s">
        <v>438</v>
      </c>
    </row>
    <row r="4" spans="3:3" x14ac:dyDescent="0.25">
      <c r="C4" t="s">
        <v>439</v>
      </c>
    </row>
    <row r="5" spans="3:3" x14ac:dyDescent="0.25">
      <c r="C5" t="s">
        <v>440</v>
      </c>
    </row>
    <row r="6" spans="3:3" x14ac:dyDescent="0.25">
      <c r="C6" t="s">
        <v>441</v>
      </c>
    </row>
    <row r="7" spans="3:3" x14ac:dyDescent="0.25">
      <c r="C7" t="s">
        <v>442</v>
      </c>
    </row>
    <row r="8" spans="3:3" x14ac:dyDescent="0.25">
      <c r="C8" t="s">
        <v>443</v>
      </c>
    </row>
    <row r="9" spans="3:3" x14ac:dyDescent="0.25">
      <c r="C9" t="s">
        <v>444</v>
      </c>
    </row>
    <row r="10" spans="3:3" x14ac:dyDescent="0.25">
      <c r="C10" t="s">
        <v>445</v>
      </c>
    </row>
    <row r="11" spans="3:3" x14ac:dyDescent="0.25">
      <c r="C11" t="s">
        <v>446</v>
      </c>
    </row>
    <row r="12" spans="3:3" x14ac:dyDescent="0.25">
      <c r="C12" t="s">
        <v>448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Emp Info</vt:lpstr>
      <vt:lpstr>data</vt:lpstr>
      <vt:lpstr>pivots</vt:lpstr>
      <vt:lpstr>D-B</vt:lpstr>
      <vt:lpstr>Insights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2024-02-22T15:23:10Z</dcterms:created>
  <dcterms:modified xsi:type="dcterms:W3CDTF">2024-03-30T19:12:14Z</dcterms:modified>
</cp:coreProperties>
</file>