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INDEX(MATCH, MATCH)" sheetId="4" r:id="rId7"/>
    <sheet state="visible" name="Text &amp; Date Functions, Round &amp; " sheetId="5" r:id="rId8"/>
    <sheet state="visible" name="Practice" sheetId="6" r:id="rId9"/>
  </sheets>
  <definedNames>
    <definedName name="results_with_index">'INDEX(MATCH, MATCH)'!$C$2:$G$210</definedName>
    <definedName name="covid">'COVID-19 Raw Data'!$A$2:$T$52</definedName>
    <definedName name="iso_code">'COVID-19 Raw Data'!$A$2:$A$52</definedName>
    <definedName name="location">'COVID-19 Raw Data'!$C$3:$C$52</definedName>
    <definedName name="total_cases_with_index">'INDEX(MATCH, MATCH)'!$D$2:$D$210</definedName>
    <definedName name="columns">'COVID-19 Raw Data'!$A$2:$T$2</definedName>
    <definedName name="covid_vlookup">'COVID-19 Raw Data'!$C$2:$T$52</definedName>
    <definedName name="covid_hlookup">'COVID-19 Raw Data'!$C$2:$T$3</definedName>
  </definedNames>
  <calcPr/>
</workbook>
</file>

<file path=xl/sharedStrings.xml><?xml version="1.0" encoding="utf-8"?>
<sst xmlns="http://schemas.openxmlformats.org/spreadsheetml/2006/main" count="2282" uniqueCount="589">
  <si>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</si>
  <si>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</si>
  <si>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</si>
  <si>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</si>
  <si>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</si>
  <si>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</si>
  <si>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</si>
  <si>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</si>
  <si>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</si>
  <si>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</si>
  <si>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</si>
  <si>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</si>
  <si>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</si>
  <si>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</si>
  <si>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</si>
  <si>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</si>
  <si>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</si>
  <si>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</si>
  <si>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</si>
  <si>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</si>
  <si>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</si>
  <si>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</si>
  <si>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</si>
  <si>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</si>
  <si>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</si>
  <si>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</si>
  <si>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</si>
  <si>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</si>
  <si>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</si>
  <si>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</si>
  <si>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</si>
  <si>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</si>
  <si>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</si>
  <si>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</si>
  <si>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</si>
  <si>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</si>
  <si>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</si>
  <si>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</si>
  <si>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</si>
  <si>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</si>
  <si>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</si>
  <si>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</si>
  <si>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</si>
  <si>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</si>
  <si>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</si>
  <si>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</si>
  <si>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</si>
  <si>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</si>
  <si>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</si>
  <si>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</si>
  <si>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</si>
  <si>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</si>
  <si>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</si>
  <si>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</si>
  <si>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</si>
  <si>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</si>
  <si>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</si>
  <si>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</si>
  <si>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</si>
  <si>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</si>
  <si>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</si>
  <si>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</si>
  <si>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</si>
  <si>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</si>
  <si>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</si>
  <si>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</si>
  <si>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</si>
  <si>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</si>
  <si>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</si>
  <si>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</si>
  <si>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</si>
  <si>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</si>
  <si>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</si>
  <si>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</si>
  <si>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</si>
  <si>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</si>
  <si>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</si>
  <si>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</si>
  <si>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</si>
  <si>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</si>
  <si>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</si>
  <si>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</si>
  <si>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</si>
  <si>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</si>
  <si>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</si>
  <si>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</si>
  <si>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</si>
  <si>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</si>
  <si>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</si>
  <si>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</si>
  <si>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</si>
  <si>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</si>
  <si>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</si>
  <si>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</si>
  <si>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</si>
  <si>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</si>
  <si>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</si>
  <si>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</si>
  <si>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</si>
  <si>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</si>
  <si>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</si>
  <si>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</si>
  <si>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</si>
  <si>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</si>
  <si>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</si>
  <si>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</si>
  <si>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</si>
  <si>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</si>
  <si>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</si>
  <si>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</si>
  <si>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</si>
  <si>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</si>
  <si>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</si>
  <si>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</si>
  <si>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</si>
  <si>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</si>
  <si>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</si>
  <si>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</si>
  <si>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</si>
  <si>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</si>
  <si>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</si>
  <si>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</si>
  <si>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</si>
  <si>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</si>
  <si>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</si>
  <si>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</si>
  <si>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</si>
  <si>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</si>
  <si>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</si>
  <si>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</si>
  <si>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</si>
  <si>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</si>
  <si>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</si>
  <si>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</si>
  <si>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</si>
  <si>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</si>
  <si>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</si>
  <si>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</si>
  <si>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</si>
  <si>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</si>
  <si>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</si>
  <si>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</si>
  <si>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</si>
  <si>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</si>
  <si>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</si>
  <si>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</si>
  <si>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</si>
  <si>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</si>
  <si>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</si>
  <si>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</si>
  <si>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</si>
  <si>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</si>
  <si>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</si>
  <si>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</si>
  <si>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</si>
  <si>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</si>
  <si>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</si>
  <si>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</si>
  <si>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</si>
  <si>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</si>
  <si>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</si>
  <si>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</si>
  <si>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</si>
  <si>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</si>
  <si>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</si>
  <si>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</si>
  <si>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</si>
  <si>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</si>
  <si>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</si>
  <si>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</si>
  <si>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</si>
  <si>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</si>
  <si>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</si>
  <si>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</si>
  <si>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</si>
  <si>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</si>
  <si>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</si>
  <si>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</si>
  <si>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</si>
  <si>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</si>
  <si>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</si>
  <si>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</si>
  <si>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</si>
  <si>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</si>
  <si>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</si>
  <si>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</si>
  <si>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</si>
  <si>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</si>
  <si>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</si>
  <si>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</si>
  <si>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</si>
  <si>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</si>
  <si>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</si>
  <si>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</si>
  <si>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</si>
  <si>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</si>
  <si>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</si>
  <si>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</si>
  <si>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</si>
  <si>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</si>
  <si>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</si>
  <si>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</si>
  <si>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</si>
  <si>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</si>
  <si>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</si>
  <si>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</si>
  <si>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</si>
  <si>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</si>
  <si>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</si>
  <si>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</si>
  <si>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</si>
  <si>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</si>
  <si>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</si>
  <si>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</si>
  <si>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</si>
  <si>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</si>
  <si>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</si>
  <si>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</si>
  <si>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</si>
  <si>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</si>
  <si>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</si>
  <si>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</si>
  <si>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</si>
  <si>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</si>
  <si>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</si>
  <si>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</si>
  <si>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</si>
  <si>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</si>
  <si>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</si>
  <si>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</si>
  <si>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</si>
  <si>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</si>
  <si>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</si>
  <si>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</si>
  <si>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</si>
  <si>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</si>
  <si>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</si>
  <si>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</si>
  <si>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</si>
  <si>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</si>
  <si>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</si>
  <si>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</si>
  <si>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</si>
  <si>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</si>
  <si>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</si>
  <si>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</si>
  <si>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</si>
  <si>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</si>
  <si>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</si>
  <si>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</si>
  <si>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</si>
  <si>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</si>
  <si>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</si>
  <si>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</si>
  <si>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</si>
  <si>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</si>
  <si>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</si>
  <si>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</si>
  <si>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</si>
  <si>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</si>
  <si>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</si>
  <si>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</si>
  <si>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</si>
  <si>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</si>
  <si>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</si>
  <si>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</si>
  <si>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</si>
  <si>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</si>
  <si>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</si>
  <si>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</si>
  <si>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</si>
  <si>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</si>
  <si>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</si>
  <si>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</si>
  <si>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</si>
  <si>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</si>
  <si>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</si>
  <si>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</si>
  <si>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</si>
  <si>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</si>
  <si>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</si>
  <si>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</si>
  <si>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</si>
  <si>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</si>
  <si>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</si>
  <si>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</si>
  <si>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</si>
  <si>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</si>
  <si>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</si>
  <si>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</si>
  <si>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</si>
  <si>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</si>
  <si>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</si>
  <si>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</si>
  <si>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</si>
  <si>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</si>
  <si>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</si>
  <si>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</si>
  <si>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</si>
  <si>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</si>
  <si>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</si>
  <si>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</si>
  <si>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</si>
  <si>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</si>
  <si>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</si>
  <si>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</si>
  <si>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</si>
  <si>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</si>
  <si>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</si>
  <si>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</si>
  <si>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</si>
  <si>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</si>
  <si>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</si>
  <si>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</si>
  <si>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</si>
  <si>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</si>
  <si>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</si>
  <si>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</si>
  <si>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</si>
  <si>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</si>
  <si>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</si>
  <si>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</si>
  <si>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</si>
  <si>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</si>
  <si>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</si>
  <si>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</si>
  <si>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</si>
  <si>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</si>
  <si>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</si>
  <si>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</si>
  <si>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</si>
  <si>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</si>
  <si>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</si>
  <si>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</si>
  <si>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</si>
  <si>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</si>
  <si>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</si>
  <si>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</si>
  <si>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</si>
  <si>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</si>
  <si>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</si>
  <si>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</si>
  <si>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</si>
  <si>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</si>
  <si>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</si>
  <si>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</si>
  <si>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</si>
  <si>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</si>
  <si>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</si>
  <si>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</si>
  <si>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</si>
  <si>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</si>
  <si>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</si>
  <si>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</si>
  <si>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</si>
  <si>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</si>
  <si>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</si>
  <si>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</si>
  <si>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</si>
  <si>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</si>
  <si>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</si>
  <si>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</si>
  <si>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</si>
  <si>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</si>
  <si>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</si>
  <si>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</si>
  <si>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</si>
  <si>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</si>
  <si>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</si>
  <si>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</si>
  <si>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</si>
  <si>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</si>
  <si>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</si>
  <si>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</si>
  <si>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</si>
  <si>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</si>
  <si>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</si>
  <si>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</si>
  <si>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</si>
  <si>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</si>
  <si>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</si>
  <si>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</si>
  <si>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</si>
  <si>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</si>
  <si>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</si>
  <si>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</si>
  <si>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</si>
  <si>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</si>
  <si>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</si>
  <si>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</si>
  <si>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</si>
  <si>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</si>
  <si>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</si>
  <si>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</si>
  <si>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</si>
  <si>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</si>
  <si>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</si>
  <si>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</si>
  <si>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</si>
  <si>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</si>
  <si>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</si>
  <si>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</si>
  <si>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</si>
  <si>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</si>
  <si>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</si>
  <si>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</si>
  <si>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</si>
  <si>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</si>
  <si>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</si>
  <si>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</si>
  <si>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</si>
  <si>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</si>
  <si>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</si>
  <si>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</si>
  <si>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</si>
  <si>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</si>
  <si>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</si>
  <si>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</si>
  <si>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</si>
  <si>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</si>
  <si>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</si>
  <si>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</si>
  <si>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</si>
  <si>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</si>
  <si>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</si>
  <si>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</si>
  <si>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</si>
  <si>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</si>
  <si>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</si>
  <si>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</si>
  <si>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</si>
  <si>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</si>
  <si>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</si>
  <si>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</si>
  <si>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</si>
  <si>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</si>
  <si>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</si>
  <si>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</si>
  <si>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</si>
  <si>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</si>
  <si>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</si>
  <si>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</si>
  <si>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</si>
  <si>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</si>
  <si>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</si>
  <si>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</si>
  <si>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</si>
  <si>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</si>
  <si>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</si>
  <si>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</si>
  <si>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</si>
  <si>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</si>
  <si>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</si>
  <si>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</si>
  <si>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</si>
  <si>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</si>
  <si>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RANK</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</si>
  <si>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</si>
  <si>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</si>
  <si>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</si>
  <si>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</si>
  <si>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</si>
  <si>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</si>
  <si>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</si>
  <si>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</si>
  <si>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</si>
  <si>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</si>
  <si>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</si>
  <si>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</si>
  <si>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</si>
  <si>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</si>
  <si>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</si>
  <si>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</si>
  <si>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</si>
  <si>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</si>
  <si>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</si>
  <si>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</si>
  <si>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</si>
  <si>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</si>
  <si>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</si>
  <si>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</si>
  <si>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</si>
  <si>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</si>
  <si>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</si>
  <si>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 hour</t>
  </si>
  <si>
    <t>Group 4</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</si>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</sst>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
    <numFmt numFmtId="165" formatCode="M/d/yyyy"/>
    <numFmt numFmtId="166" formatCode="m/d/yyyy h:mm:ss"/>
    <numFmt numFmtId="167" formatCode="dddd"/>
    <numFmt numFmtId="168" formatCode="&quot; &quot;dddd"/>
    <numFmt numFmtId="169" formatCode="[$£]#,##0"/>
    <numFmt numFmtId="170" formatCode="&quot;$&quot;#,##0"/>
    <numFmt numFmtId="171" formatCode="m/d/yyyy"/>
  </numFmts>
  <fonts count="9">
    <font>
      <sz val="10.0"/>
      <color rgb="FF000000"/>
      <name val="Arial"/>
      <scheme val="minor"/>
    </font>
    <font>
      <u/>
      <color rgb="FF1155CC"/>
    </font>
    <font>
      <color theme="1"/>
      <name val="Arial"/>
      <scheme val="minor"/>
    </font>
    <font>
      <b/>
      <color theme="1"/>
      <name val="Arial"/>
      <scheme val="minor"/>
    </font>
    <font>
      <sz val="9.0"/>
      <color rgb="FF000000"/>
      <name val="&quot;Google Sans Mono&quot;"/>
    </font>
    <font>
      <b/>
      <color theme="1"/>
      <name val="&quot;Source Sans Pro&quot;"/>
    </font>
    <font>
      <color theme="1"/>
      <name val="Arial"/>
    </font>
    <font>
      <color theme="1"/>
      <name val="&quot;Source Sans Pro&quot;"/>
    </font>
    <font>
      <b/>
      <color theme="1"/>
      <name val="Arial"/>
    </font>
  </fonts>
  <fills count="7">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999999"/>
        <bgColor rgb="FF999999"/>
      </patternFill>
    </fill>
    <fill>
      <patternFill patternType="solid">
        <fgColor rgb="FFFFF2CC"/>
        <bgColor rgb="FFFFF2CC"/>
      </patternFill>
    </fill>
    <fill>
      <patternFill patternType="solid">
        <fgColor rgb="FFEFEFEF"/>
        <bgColor rgb="FFEFEFEF"/>
      </patternFill>
    </fill>
  </fills>
  <borders count="7">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0" fillId="3" fontId="4" numFmtId="3" xfId="0" applyFill="1" applyFont="1" applyNumberFormat="1"/>
    <xf borderId="0" fillId="2" fontId="3" numFmtId="0" xfId="0" applyAlignment="1" applyFont="1">
      <alignment readingOrder="0" vertical="center"/>
    </xf>
    <xf borderId="0" fillId="4"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5" numFmtId="0" xfId="0" applyAlignment="1" applyFont="1">
      <alignment horizontal="center" vertical="center"/>
    </xf>
    <xf borderId="1" fillId="5" fontId="6" numFmtId="0" xfId="0" applyAlignment="1" applyBorder="1" applyFill="1" applyFont="1">
      <alignment horizontal="center" readingOrder="0" vertical="center"/>
    </xf>
    <xf borderId="0" fillId="0" fontId="6" numFmtId="0" xfId="0" applyAlignment="1" applyFont="1">
      <alignment vertical="center"/>
    </xf>
    <xf borderId="1" fillId="5" fontId="7" numFmtId="0" xfId="0" applyAlignment="1" applyBorder="1" applyFont="1">
      <alignment horizontal="center" readingOrder="0" vertical="center"/>
    </xf>
    <xf borderId="0" fillId="0" fontId="2" numFmtId="0" xfId="0" applyFont="1"/>
    <xf borderId="0" fillId="6" fontId="3" numFmtId="0" xfId="0" applyAlignment="1" applyFill="1" applyFont="1">
      <alignment readingOrder="0" vertical="center"/>
    </xf>
    <xf borderId="0" fillId="6" fontId="2" numFmtId="0" xfId="0" applyAlignment="1" applyFont="1">
      <alignment readingOrder="0" vertical="center"/>
    </xf>
    <xf borderId="0" fillId="6" fontId="6" numFmtId="0" xfId="0" applyAlignment="1" applyFont="1">
      <alignment vertical="center"/>
    </xf>
    <xf borderId="0" fillId="4" fontId="6" numFmtId="0" xfId="0" applyAlignment="1" applyFont="1">
      <alignment vertical="center"/>
    </xf>
    <xf borderId="0" fillId="6" fontId="8" numFmtId="0" xfId="0" applyAlignment="1" applyFont="1">
      <alignment readingOrder="0" vertical="center"/>
    </xf>
    <xf borderId="0" fillId="6" fontId="8" numFmtId="0" xfId="0" applyAlignment="1" applyFont="1">
      <alignment vertical="center"/>
    </xf>
    <xf borderId="0" fillId="0" fontId="8" numFmtId="0" xfId="0" applyAlignment="1" applyFont="1">
      <alignment readingOrder="0" vertical="center"/>
    </xf>
    <xf borderId="0" fillId="0" fontId="2" numFmtId="0" xfId="0" applyAlignment="1" applyFont="1">
      <alignment readingOrder="0" vertical="center"/>
    </xf>
    <xf borderId="0" fillId="0" fontId="8" numFmtId="0" xfId="0" applyAlignment="1" applyFont="1">
      <alignment readingOrder="0" vertical="center"/>
    </xf>
    <xf borderId="0" fillId="2" fontId="8" numFmtId="0" xfId="0" applyAlignment="1" applyFont="1">
      <alignment readingOrder="0" vertical="center"/>
    </xf>
    <xf borderId="0" fillId="0" fontId="6" numFmtId="10" xfId="0" applyAlignment="1" applyFont="1" applyNumberFormat="1">
      <alignment vertical="center"/>
    </xf>
    <xf borderId="0" fillId="0" fontId="6" numFmtId="0" xfId="0" applyAlignment="1" applyFont="1">
      <alignment readingOrder="0" vertical="center"/>
    </xf>
    <xf borderId="2" fillId="0" fontId="3" numFmtId="0" xfId="0" applyAlignment="1" applyBorder="1" applyFont="1">
      <alignment readingOrder="0" vertical="center"/>
    </xf>
    <xf borderId="0" fillId="0" fontId="6" numFmtId="0" xfId="0" applyAlignment="1" applyFont="1">
      <alignment horizontal="center" vertical="center"/>
    </xf>
    <xf borderId="0" fillId="0" fontId="6" numFmtId="0" xfId="0" applyAlignment="1" applyFont="1">
      <alignment vertical="center"/>
    </xf>
    <xf borderId="1" fillId="2" fontId="6" numFmtId="0" xfId="0" applyAlignment="1" applyBorder="1" applyFont="1">
      <alignment horizontal="center" vertical="center"/>
    </xf>
    <xf borderId="3" fillId="2" fontId="6" numFmtId="0" xfId="0" applyAlignment="1" applyBorder="1" applyFont="1">
      <alignment readingOrder="0" vertical="center"/>
    </xf>
    <xf borderId="4" fillId="2" fontId="6" numFmtId="0" xfId="0" applyBorder="1" applyFont="1"/>
    <xf borderId="5" fillId="0" fontId="6" numFmtId="0" xfId="0" applyAlignment="1" applyBorder="1" applyFont="1">
      <alignment readingOrder="0" vertical="center"/>
    </xf>
    <xf borderId="0" fillId="2" fontId="6" numFmtId="0" xfId="0" applyFont="1"/>
    <xf borderId="6" fillId="0" fontId="6" numFmtId="0" xfId="0" applyAlignment="1" applyBorder="1" applyFont="1">
      <alignment readingOrder="0" vertical="center"/>
    </xf>
    <xf borderId="0" fillId="2" fontId="6" numFmtId="0" xfId="0" applyFont="1"/>
    <xf borderId="0" fillId="4" fontId="2" numFmtId="0" xfId="0" applyAlignment="1" applyFont="1">
      <alignment readingOrder="0" vertical="center"/>
    </xf>
    <xf borderId="6" fillId="0" fontId="6" numFmtId="0" xfId="0" applyAlignment="1" applyBorder="1" applyFont="1">
      <alignment vertical="center"/>
    </xf>
    <xf borderId="0" fillId="6" fontId="2" numFmtId="0" xfId="0" applyAlignment="1" applyFont="1">
      <alignment readingOrder="0" vertical="center"/>
    </xf>
    <xf borderId="0" fillId="6" fontId="2" numFmtId="0" xfId="0" applyAlignment="1" applyFont="1">
      <alignment vertical="center"/>
    </xf>
    <xf borderId="4" fillId="2" fontId="6" numFmtId="165" xfId="0" applyAlignment="1" applyBorder="1" applyFont="1" applyNumberFormat="1">
      <alignment horizontal="center"/>
    </xf>
    <xf borderId="4" fillId="2" fontId="6" numFmtId="166" xfId="0" applyAlignment="1" applyBorder="1" applyFont="1" applyNumberFormat="1">
      <alignment horizontal="right"/>
    </xf>
    <xf borderId="0" fillId="2" fontId="6" numFmtId="0" xfId="0" applyAlignment="1" applyFont="1">
      <alignment horizontal="right"/>
    </xf>
    <xf borderId="0" fillId="2" fontId="6" numFmtId="167" xfId="0" applyAlignment="1" applyFont="1" applyNumberFormat="1">
      <alignment horizontal="right"/>
    </xf>
    <xf borderId="0" fillId="0" fontId="2" numFmtId="168" xfId="0" applyAlignment="1" applyFont="1" applyNumberFormat="1">
      <alignment readingOrder="0" vertical="center"/>
    </xf>
    <xf borderId="0" fillId="0" fontId="6" numFmtId="0" xfId="0" applyFont="1"/>
    <xf borderId="0" fillId="2" fontId="6" numFmtId="0" xfId="0" applyAlignment="1" applyFont="1">
      <alignment horizontal="right"/>
    </xf>
    <xf borderId="0" fillId="0" fontId="6" numFmtId="0" xfId="0" applyFont="1"/>
    <xf borderId="0" fillId="2" fontId="6" numFmtId="14" xfId="0" applyAlignment="1" applyFont="1" applyNumberFormat="1">
      <alignment horizontal="right"/>
    </xf>
    <xf borderId="0" fillId="0" fontId="2" numFmtId="0" xfId="0" applyAlignment="1" applyFont="1">
      <alignment vertical="center"/>
    </xf>
    <xf borderId="0" fillId="0" fontId="8" numFmtId="0" xfId="0" applyAlignment="1" applyFont="1">
      <alignment horizontal="center"/>
    </xf>
    <xf borderId="0" fillId="0" fontId="8" numFmtId="0" xfId="0" applyAlignment="1" applyFont="1">
      <alignment readingOrder="0"/>
    </xf>
    <xf borderId="0" fillId="2" fontId="8" numFmtId="0" xfId="0" applyAlignment="1" applyFont="1">
      <alignment readingOrder="0"/>
    </xf>
    <xf borderId="0" fillId="0" fontId="8" numFmtId="0" xfId="0" applyFont="1"/>
    <xf borderId="0" fillId="2" fontId="8" numFmtId="0" xfId="0" applyFont="1"/>
    <xf borderId="0" fillId="0" fontId="6" numFmtId="0" xfId="0" applyFont="1"/>
    <xf borderId="0" fillId="0" fontId="6" numFmtId="3" xfId="0" applyAlignment="1" applyFont="1" applyNumberFormat="1">
      <alignment horizontal="center" readingOrder="0"/>
    </xf>
    <xf borderId="0" fillId="0" fontId="6" numFmtId="169" xfId="0" applyAlignment="1" applyFont="1" applyNumberForma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shrinkToFit="0" wrapText="0"/>
    </xf>
    <xf borderId="0" fillId="0" fontId="6" numFmtId="0" xfId="0" applyFont="1"/>
    <xf borderId="0" fillId="0" fontId="2" numFmtId="0" xfId="0" applyAlignment="1" applyFont="1">
      <alignment readingOrder="0"/>
    </xf>
    <xf borderId="0" fillId="0" fontId="2" numFmtId="170" xfId="0" applyAlignment="1" applyFont="1" applyNumberFormat="1">
      <alignment vertical="center"/>
    </xf>
    <xf borderId="0" fillId="0" fontId="2"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IFERROR(VLOOKUP($C2,covid_vlookup,2,FALSE),"-")</f>
        <v>-</v>
      </c>
      <c r="E2" s="14" t="str">
        <f>IFERROR(VLOOKUP($C2,covid_vlookup,3,FALSE),"-")</f>
        <v>-</v>
      </c>
      <c r="F2" s="14" t="str">
        <f>IFERROR(VLOOKUP($C2,covid_vlookup,8,FALSE),"-")</f>
        <v>-</v>
      </c>
      <c r="G2" s="14" t="str">
        <f>IFERROR(VLOOKUP($C2,covid_vlookup,13,FALSE),"-")</f>
        <v>-</v>
      </c>
      <c r="H2" s="2"/>
    </row>
    <row r="3">
      <c r="A3" s="3" t="s">
        <v>22</v>
      </c>
      <c r="B3" s="3" t="s">
        <v>23</v>
      </c>
      <c r="C3" s="3" t="s">
        <v>24</v>
      </c>
      <c r="D3" s="14">
        <f>IFERROR(VLOOKUP($C3,covid_vlookup,2,FALSE),"-")</f>
        <v>210224</v>
      </c>
      <c r="E3" s="14">
        <f>IFERROR(VLOOKUP($C3,covid_vlookup,3,FALSE),"-")</f>
        <v>3217</v>
      </c>
      <c r="F3" s="14">
        <f>IFERROR(VLOOKUP($C3,covid_vlookup,8,FALSE),"-")</f>
        <v>2872934</v>
      </c>
      <c r="G3" s="14">
        <f>IFERROR(VLOOKUP($C3,covid_vlookup,13,FALSE),"-")</f>
        <v>11803.431</v>
      </c>
      <c r="H3" s="2"/>
    </row>
    <row r="4">
      <c r="A4" s="3" t="s">
        <v>124</v>
      </c>
      <c r="B4" s="3" t="s">
        <v>125</v>
      </c>
      <c r="C4" s="3" t="s">
        <v>126</v>
      </c>
      <c r="D4" s="14" t="str">
        <f>IFERROR(VLOOKUP($C4,covid_vlookup,2,FALSE),"-")</f>
        <v>-</v>
      </c>
      <c r="E4" s="14" t="str">
        <f>IFERROR(VLOOKUP($C4,covid_vlookup,3,FALSE),"-")</f>
        <v>-</v>
      </c>
      <c r="F4" s="14" t="str">
        <f>IFERROR(VLOOKUP($C4,covid_vlookup,8,FALSE),"-")</f>
        <v>-</v>
      </c>
      <c r="G4" s="14" t="str">
        <f>IFERROR(VLOOKUP($C4,covid_vlookup,13,FALSE),"-")</f>
        <v>-</v>
      </c>
      <c r="H4" s="2"/>
    </row>
    <row r="5">
      <c r="A5" s="3" t="s">
        <v>25</v>
      </c>
      <c r="B5" s="3" t="s">
        <v>23</v>
      </c>
      <c r="C5" s="3" t="s">
        <v>26</v>
      </c>
      <c r="D5" s="14">
        <f>IFERROR(VLOOKUP($C5,covid_vlookup,2,FALSE),"-")</f>
        <v>23740</v>
      </c>
      <c r="E5" s="14">
        <f>IFERROR(VLOOKUP($C5,covid_vlookup,3,FALSE),"-")</f>
        <v>140</v>
      </c>
      <c r="F5" s="14">
        <f>IFERROR(VLOOKUP($C5,covid_vlookup,8,FALSE),"-")</f>
        <v>77354</v>
      </c>
      <c r="G5" s="14" t="str">
        <f>IFERROR(VLOOKUP($C5,covid_vlookup,13,FALSE),"-")</f>
        <v/>
      </c>
      <c r="H5" s="2"/>
    </row>
    <row r="6">
      <c r="A6" s="3" t="s">
        <v>127</v>
      </c>
      <c r="B6" s="3" t="s">
        <v>125</v>
      </c>
      <c r="C6" s="3" t="s">
        <v>128</v>
      </c>
      <c r="D6" s="14" t="str">
        <f>IFERROR(VLOOKUP($C6,covid_vlookup,2,FALSE),"-")</f>
        <v>-</v>
      </c>
      <c r="E6" s="14" t="str">
        <f>IFERROR(VLOOKUP($C6,covid_vlookup,3,FALSE),"-")</f>
        <v>-</v>
      </c>
      <c r="F6" s="14" t="str">
        <f>IFERROR(VLOOKUP($C6,covid_vlookup,8,FALSE),"-")</f>
        <v>-</v>
      </c>
      <c r="G6" s="14" t="str">
        <f>IFERROR(VLOOKUP($C6,covid_vlookup,13,FALSE),"-")</f>
        <v>-</v>
      </c>
      <c r="H6" s="2"/>
    </row>
    <row r="7">
      <c r="A7" s="3" t="s">
        <v>129</v>
      </c>
      <c r="B7" s="3" t="s">
        <v>130</v>
      </c>
      <c r="C7" s="3" t="s">
        <v>131</v>
      </c>
      <c r="D7" s="14" t="str">
        <f>IFERROR(VLOOKUP($C7,covid_vlookup,2,FALSE),"-")</f>
        <v>-</v>
      </c>
      <c r="E7" s="14" t="str">
        <f>IFERROR(VLOOKUP($C7,covid_vlookup,3,FALSE),"-")</f>
        <v>-</v>
      </c>
      <c r="F7" s="14" t="str">
        <f>IFERROR(VLOOKUP($C7,covid_vlookup,8,FALSE),"-")</f>
        <v>-</v>
      </c>
      <c r="G7" s="14" t="str">
        <f>IFERROR(VLOOKUP($C7,covid_vlookup,13,FALSE),"-")</f>
        <v>-</v>
      </c>
      <c r="H7" s="2"/>
    </row>
    <row r="8">
      <c r="A8" s="3" t="s">
        <v>132</v>
      </c>
      <c r="B8" s="3" t="s">
        <v>130</v>
      </c>
      <c r="C8" s="3" t="s">
        <v>133</v>
      </c>
      <c r="D8" s="14" t="str">
        <f>IFERROR(VLOOKUP($C8,covid_vlookup,2,FALSE),"-")</f>
        <v>-</v>
      </c>
      <c r="E8" s="14" t="str">
        <f>IFERROR(VLOOKUP($C8,covid_vlookup,3,FALSE),"-")</f>
        <v>-</v>
      </c>
      <c r="F8" s="14" t="str">
        <f>IFERROR(VLOOKUP($C8,covid_vlookup,8,FALSE),"-")</f>
        <v>-</v>
      </c>
      <c r="G8" s="14" t="str">
        <f>IFERROR(VLOOKUP($C8,covid_vlookup,13,FALSE),"-")</f>
        <v>-</v>
      </c>
      <c r="H8" s="2"/>
    </row>
    <row r="9">
      <c r="A9" s="3" t="s">
        <v>134</v>
      </c>
      <c r="B9" s="3" t="s">
        <v>135</v>
      </c>
      <c r="C9" s="3" t="s">
        <v>136</v>
      </c>
      <c r="D9" s="14" t="str">
        <f>IFERROR(VLOOKUP($C9,covid_vlookup,2,FALSE),"-")</f>
        <v>-</v>
      </c>
      <c r="E9" s="14" t="str">
        <f>IFERROR(VLOOKUP($C9,covid_vlookup,3,FALSE),"-")</f>
        <v>-</v>
      </c>
      <c r="F9" s="14" t="str">
        <f>IFERROR(VLOOKUP($C9,covid_vlookup,8,FALSE),"-")</f>
        <v>-</v>
      </c>
      <c r="G9" s="14" t="str">
        <f>IFERROR(VLOOKUP($C9,covid_vlookup,13,FALSE),"-")</f>
        <v>-</v>
      </c>
      <c r="H9" s="2"/>
    </row>
    <row r="10">
      <c r="A10" s="3" t="s">
        <v>137</v>
      </c>
      <c r="B10" s="3" t="s">
        <v>122</v>
      </c>
      <c r="C10" s="3" t="s">
        <v>138</v>
      </c>
      <c r="D10" s="14" t="str">
        <f>IFERROR(VLOOKUP($C10,covid_vlookup,2,FALSE),"-")</f>
        <v>-</v>
      </c>
      <c r="E10" s="14" t="str">
        <f>IFERROR(VLOOKUP($C10,covid_vlookup,3,FALSE),"-")</f>
        <v>-</v>
      </c>
      <c r="F10" s="14" t="str">
        <f>IFERROR(VLOOKUP($C10,covid_vlookup,8,FALSE),"-")</f>
        <v>-</v>
      </c>
      <c r="G10" s="14" t="str">
        <f>IFERROR(VLOOKUP($C10,covid_vlookup,13,FALSE),"-")</f>
        <v>-</v>
      </c>
      <c r="H10" s="2"/>
    </row>
    <row r="11">
      <c r="A11" s="3" t="s">
        <v>139</v>
      </c>
      <c r="B11" s="3" t="s">
        <v>130</v>
      </c>
      <c r="C11" s="3" t="s">
        <v>140</v>
      </c>
      <c r="D11" s="14" t="str">
        <f>IFERROR(VLOOKUP($C11,covid_vlookup,2,FALSE),"-")</f>
        <v>-</v>
      </c>
      <c r="E11" s="14" t="str">
        <f>IFERROR(VLOOKUP($C11,covid_vlookup,3,FALSE),"-")</f>
        <v>-</v>
      </c>
      <c r="F11" s="14" t="str">
        <f>IFERROR(VLOOKUP($C11,covid_vlookup,8,FALSE),"-")</f>
        <v>-</v>
      </c>
      <c r="G11" s="14" t="str">
        <f>IFERROR(VLOOKUP($C11,covid_vlookup,13,FALSE),"-")</f>
        <v>-</v>
      </c>
      <c r="H11" s="2"/>
    </row>
    <row r="12">
      <c r="A12" s="3" t="s">
        <v>141</v>
      </c>
      <c r="B12" s="3" t="s">
        <v>142</v>
      </c>
      <c r="C12" s="3" t="s">
        <v>143</v>
      </c>
      <c r="D12" s="14" t="str">
        <f>IFERROR(VLOOKUP($C12,covid_vlookup,2,FALSE),"-")</f>
        <v>-</v>
      </c>
      <c r="E12" s="14" t="str">
        <f>IFERROR(VLOOKUP($C12,covid_vlookup,3,FALSE),"-")</f>
        <v>-</v>
      </c>
      <c r="F12" s="14" t="str">
        <f>IFERROR(VLOOKUP($C12,covid_vlookup,8,FALSE),"-")</f>
        <v>-</v>
      </c>
      <c r="G12" s="14" t="str">
        <f>IFERROR(VLOOKUP($C12,covid_vlookup,13,FALSE),"-")</f>
        <v>-</v>
      </c>
      <c r="H12" s="2"/>
    </row>
    <row r="13">
      <c r="A13" s="3" t="s">
        <v>27</v>
      </c>
      <c r="B13" s="3" t="s">
        <v>23</v>
      </c>
      <c r="C13" s="3" t="s">
        <v>28</v>
      </c>
      <c r="D13" s="14">
        <f>IFERROR(VLOOKUP($C13,covid_vlookup,2,FALSE),"-")</f>
        <v>1278619</v>
      </c>
      <c r="E13" s="14">
        <f>IFERROR(VLOOKUP($C13,covid_vlookup,3,FALSE),"-")</f>
        <v>13733</v>
      </c>
      <c r="F13" s="14">
        <f>IFERROR(VLOOKUP($C13,covid_vlookup,8,FALSE),"-")</f>
        <v>9043072</v>
      </c>
      <c r="G13" s="14">
        <f>IFERROR(VLOOKUP($C13,covid_vlookup,13,FALSE),"-")</f>
        <v>45436.686</v>
      </c>
      <c r="H13" s="2"/>
    </row>
    <row r="14">
      <c r="A14" s="3" t="s">
        <v>144</v>
      </c>
      <c r="B14" s="3" t="s">
        <v>122</v>
      </c>
      <c r="C14" s="3" t="s">
        <v>145</v>
      </c>
      <c r="D14" s="14" t="str">
        <f>IFERROR(VLOOKUP($C14,covid_vlookup,2,FALSE),"-")</f>
        <v>-</v>
      </c>
      <c r="E14" s="14" t="str">
        <f>IFERROR(VLOOKUP($C14,covid_vlookup,3,FALSE),"-")</f>
        <v>-</v>
      </c>
      <c r="F14" s="14" t="str">
        <f>IFERROR(VLOOKUP($C14,covid_vlookup,8,FALSE),"-")</f>
        <v>-</v>
      </c>
      <c r="G14" s="14" t="str">
        <f>IFERROR(VLOOKUP($C14,covid_vlookup,13,FALSE),"-")</f>
        <v>-</v>
      </c>
      <c r="H14" s="2"/>
    </row>
    <row r="15">
      <c r="A15" s="3" t="s">
        <v>146</v>
      </c>
      <c r="B15" s="3" t="s">
        <v>130</v>
      </c>
      <c r="C15" s="3" t="s">
        <v>147</v>
      </c>
      <c r="D15" s="14" t="str">
        <f>IFERROR(VLOOKUP($C15,covid_vlookup,2,FALSE),"-")</f>
        <v>-</v>
      </c>
      <c r="E15" s="14" t="str">
        <f>IFERROR(VLOOKUP($C15,covid_vlookup,3,FALSE),"-")</f>
        <v>-</v>
      </c>
      <c r="F15" s="14" t="str">
        <f>IFERROR(VLOOKUP($C15,covid_vlookup,8,FALSE),"-")</f>
        <v>-</v>
      </c>
      <c r="G15" s="14" t="str">
        <f>IFERROR(VLOOKUP($C15,covid_vlookup,13,FALSE),"-")</f>
        <v>-</v>
      </c>
      <c r="H15" s="2"/>
    </row>
    <row r="16">
      <c r="A16" s="3" t="s">
        <v>148</v>
      </c>
      <c r="B16" s="3" t="s">
        <v>122</v>
      </c>
      <c r="C16" s="3" t="s">
        <v>149</v>
      </c>
      <c r="D16" s="14" t="str">
        <f>IFERROR(VLOOKUP($C16,covid_vlookup,2,FALSE),"-")</f>
        <v>-</v>
      </c>
      <c r="E16" s="14" t="str">
        <f>IFERROR(VLOOKUP($C16,covid_vlookup,3,FALSE),"-")</f>
        <v>-</v>
      </c>
      <c r="F16" s="14" t="str">
        <f>IFERROR(VLOOKUP($C16,covid_vlookup,8,FALSE),"-")</f>
        <v>-</v>
      </c>
      <c r="G16" s="14" t="str">
        <f>IFERROR(VLOOKUP($C16,covid_vlookup,13,FALSE),"-")</f>
        <v>-</v>
      </c>
      <c r="H16" s="2"/>
    </row>
    <row r="17">
      <c r="A17" s="3" t="s">
        <v>150</v>
      </c>
      <c r="B17" s="3" t="s">
        <v>122</v>
      </c>
      <c r="C17" s="3" t="s">
        <v>151</v>
      </c>
      <c r="D17" s="14" t="str">
        <f>IFERROR(VLOOKUP($C17,covid_vlookup,2,FALSE),"-")</f>
        <v>-</v>
      </c>
      <c r="E17" s="14" t="str">
        <f>IFERROR(VLOOKUP($C17,covid_vlookup,3,FALSE),"-")</f>
        <v>-</v>
      </c>
      <c r="F17" s="14" t="str">
        <f>IFERROR(VLOOKUP($C17,covid_vlookup,8,FALSE),"-")</f>
        <v>-</v>
      </c>
      <c r="G17" s="14" t="str">
        <f>IFERROR(VLOOKUP($C17,covid_vlookup,13,FALSE),"-")</f>
        <v>-</v>
      </c>
      <c r="H17" s="2"/>
    </row>
    <row r="18">
      <c r="A18" s="3" t="s">
        <v>152</v>
      </c>
      <c r="B18" s="3" t="s">
        <v>130</v>
      </c>
      <c r="C18" s="3" t="s">
        <v>153</v>
      </c>
      <c r="D18" s="14" t="str">
        <f>IFERROR(VLOOKUP($C18,covid_vlookup,2,FALSE),"-")</f>
        <v>-</v>
      </c>
      <c r="E18" s="14" t="str">
        <f>IFERROR(VLOOKUP($C18,covid_vlookup,3,FALSE),"-")</f>
        <v>-</v>
      </c>
      <c r="F18" s="14" t="str">
        <f>IFERROR(VLOOKUP($C18,covid_vlookup,8,FALSE),"-")</f>
        <v>-</v>
      </c>
      <c r="G18" s="14" t="str">
        <f>IFERROR(VLOOKUP($C18,covid_vlookup,13,FALSE),"-")</f>
        <v>-</v>
      </c>
      <c r="H18" s="2"/>
    </row>
    <row r="19">
      <c r="A19" s="3" t="s">
        <v>35</v>
      </c>
      <c r="B19" s="3" t="s">
        <v>23</v>
      </c>
      <c r="C19" s="3" t="s">
        <v>36</v>
      </c>
      <c r="D19" s="14">
        <f>IFERROR(VLOOKUP($C19,covid_vlookup,2,FALSE),"-")</f>
        <v>699110</v>
      </c>
      <c r="E19" s="14">
        <f>IFERROR(VLOOKUP($C19,covid_vlookup,3,FALSE),"-")</f>
        <v>5578</v>
      </c>
      <c r="F19" s="14">
        <f>IFERROR(VLOOKUP($C19,covid_vlookup,8,FALSE),"-")</f>
        <v>9442867</v>
      </c>
      <c r="G19" s="14">
        <f>IFERROR(VLOOKUP($C19,covid_vlookup,13,FALSE),"-")</f>
        <v>17167.967</v>
      </c>
      <c r="H19" s="2"/>
    </row>
    <row r="20">
      <c r="A20" s="3" t="s">
        <v>29</v>
      </c>
      <c r="B20" s="3" t="s">
        <v>23</v>
      </c>
      <c r="C20" s="3" t="s">
        <v>30</v>
      </c>
      <c r="D20" s="14">
        <f>IFERROR(VLOOKUP($C20,covid_vlookup,2,FALSE),"-")</f>
        <v>2105343</v>
      </c>
      <c r="E20" s="14">
        <f>IFERROR(VLOOKUP($C20,covid_vlookup,3,FALSE),"-")</f>
        <v>28331</v>
      </c>
      <c r="F20" s="14">
        <f>IFERROR(VLOOKUP($C20,covid_vlookup,8,FALSE),"-")</f>
        <v>11632334</v>
      </c>
      <c r="G20" s="14">
        <f>IFERROR(VLOOKUP($C20,covid_vlookup,13,FALSE),"-")</f>
        <v>42658.576</v>
      </c>
      <c r="H20" s="2"/>
    </row>
    <row r="21">
      <c r="A21" s="3" t="s">
        <v>154</v>
      </c>
      <c r="B21" s="3" t="s">
        <v>130</v>
      </c>
      <c r="C21" s="3" t="s">
        <v>155</v>
      </c>
      <c r="D21" s="14" t="str">
        <f>IFERROR(VLOOKUP($C21,covid_vlookup,2,FALSE),"-")</f>
        <v>-</v>
      </c>
      <c r="E21" s="14" t="str">
        <f>IFERROR(VLOOKUP($C21,covid_vlookup,3,FALSE),"-")</f>
        <v>-</v>
      </c>
      <c r="F21" s="14" t="str">
        <f>IFERROR(VLOOKUP($C21,covid_vlookup,8,FALSE),"-")</f>
        <v>-</v>
      </c>
      <c r="G21" s="14" t="str">
        <f>IFERROR(VLOOKUP($C21,covid_vlookup,13,FALSE),"-")</f>
        <v>-</v>
      </c>
      <c r="H21" s="2"/>
    </row>
    <row r="22">
      <c r="A22" s="3" t="s">
        <v>156</v>
      </c>
      <c r="B22" s="3" t="s">
        <v>125</v>
      </c>
      <c r="C22" s="3" t="s">
        <v>157</v>
      </c>
      <c r="D22" s="14" t="str">
        <f>IFERROR(VLOOKUP($C22,covid_vlookup,2,FALSE),"-")</f>
        <v>-</v>
      </c>
      <c r="E22" s="14" t="str">
        <f>IFERROR(VLOOKUP($C22,covid_vlookup,3,FALSE),"-")</f>
        <v>-</v>
      </c>
      <c r="F22" s="14" t="str">
        <f>IFERROR(VLOOKUP($C22,covid_vlookup,8,FALSE),"-")</f>
        <v>-</v>
      </c>
      <c r="G22" s="14" t="str">
        <f>IFERROR(VLOOKUP($C22,covid_vlookup,13,FALSE),"-")</f>
        <v>-</v>
      </c>
      <c r="H22" s="2"/>
    </row>
    <row r="23">
      <c r="A23" s="3" t="s">
        <v>158</v>
      </c>
      <c r="B23" s="3" t="s">
        <v>130</v>
      </c>
      <c r="C23" s="3" t="s">
        <v>159</v>
      </c>
      <c r="D23" s="14" t="str">
        <f>IFERROR(VLOOKUP($C23,covid_vlookup,2,FALSE),"-")</f>
        <v>-</v>
      </c>
      <c r="E23" s="14" t="str">
        <f>IFERROR(VLOOKUP($C23,covid_vlookup,3,FALSE),"-")</f>
        <v>-</v>
      </c>
      <c r="F23" s="14" t="str">
        <f>IFERROR(VLOOKUP($C23,covid_vlookup,8,FALSE),"-")</f>
        <v>-</v>
      </c>
      <c r="G23" s="14" t="str">
        <f>IFERROR(VLOOKUP($C23,covid_vlookup,13,FALSE),"-")</f>
        <v>-</v>
      </c>
      <c r="H23" s="2"/>
    </row>
    <row r="24">
      <c r="A24" s="3" t="s">
        <v>160</v>
      </c>
      <c r="B24" s="3" t="s">
        <v>122</v>
      </c>
      <c r="C24" s="3" t="s">
        <v>161</v>
      </c>
      <c r="D24" s="14" t="str">
        <f>IFERROR(VLOOKUP($C24,covid_vlookup,2,FALSE),"-")</f>
        <v>-</v>
      </c>
      <c r="E24" s="14" t="str">
        <f>IFERROR(VLOOKUP($C24,covid_vlookup,3,FALSE),"-")</f>
        <v>-</v>
      </c>
      <c r="F24" s="14" t="str">
        <f>IFERROR(VLOOKUP($C24,covid_vlookup,8,FALSE),"-")</f>
        <v>-</v>
      </c>
      <c r="G24" s="14" t="str">
        <f>IFERROR(VLOOKUP($C24,covid_vlookup,13,FALSE),"-")</f>
        <v>-</v>
      </c>
      <c r="H24" s="2"/>
    </row>
    <row r="25">
      <c r="A25" s="3" t="s">
        <v>162</v>
      </c>
      <c r="B25" s="3" t="s">
        <v>135</v>
      </c>
      <c r="C25" s="3" t="s">
        <v>163</v>
      </c>
      <c r="D25" s="14" t="str">
        <f>IFERROR(VLOOKUP($C25,covid_vlookup,2,FALSE),"-")</f>
        <v>-</v>
      </c>
      <c r="E25" s="14" t="str">
        <f>IFERROR(VLOOKUP($C25,covid_vlookup,3,FALSE),"-")</f>
        <v>-</v>
      </c>
      <c r="F25" s="14" t="str">
        <f>IFERROR(VLOOKUP($C25,covid_vlookup,8,FALSE),"-")</f>
        <v>-</v>
      </c>
      <c r="G25" s="14" t="str">
        <f>IFERROR(VLOOKUP($C25,covid_vlookup,13,FALSE),"-")</f>
        <v>-</v>
      </c>
      <c r="H25" s="2"/>
    </row>
    <row r="26">
      <c r="A26" s="3" t="s">
        <v>164</v>
      </c>
      <c r="B26" s="3" t="s">
        <v>130</v>
      </c>
      <c r="C26" s="3" t="s">
        <v>165</v>
      </c>
      <c r="D26" s="14" t="str">
        <f>IFERROR(VLOOKUP($C26,covid_vlookup,2,FALSE),"-")</f>
        <v>-</v>
      </c>
      <c r="E26" s="14" t="str">
        <f>IFERROR(VLOOKUP($C26,covid_vlookup,3,FALSE),"-")</f>
        <v>-</v>
      </c>
      <c r="F26" s="14" t="str">
        <f>IFERROR(VLOOKUP($C26,covid_vlookup,8,FALSE),"-")</f>
        <v>-</v>
      </c>
      <c r="G26" s="14" t="str">
        <f>IFERROR(VLOOKUP($C26,covid_vlookup,13,FALSE),"-")</f>
        <v>-</v>
      </c>
      <c r="H26" s="2"/>
    </row>
    <row r="27">
      <c r="A27" s="3" t="s">
        <v>33</v>
      </c>
      <c r="B27" s="3" t="s">
        <v>23</v>
      </c>
      <c r="C27" s="3" t="s">
        <v>34</v>
      </c>
      <c r="D27" s="14">
        <f>IFERROR(VLOOKUP($C27,covid_vlookup,2,FALSE),"-")</f>
        <v>291313</v>
      </c>
      <c r="E27" s="14">
        <f>IFERROR(VLOOKUP($C27,covid_vlookup,3,FALSE),"-")</f>
        <v>13442</v>
      </c>
      <c r="F27" s="14">
        <f>IFERROR(VLOOKUP($C27,covid_vlookup,8,FALSE),"-")</f>
        <v>3263459</v>
      </c>
      <c r="G27" s="14">
        <f>IFERROR(VLOOKUP($C27,covid_vlookup,13,FALSE),"-")</f>
        <v>11713.895</v>
      </c>
      <c r="H27" s="2"/>
    </row>
    <row r="28">
      <c r="A28" s="3" t="s">
        <v>166</v>
      </c>
      <c r="B28" s="3" t="s">
        <v>125</v>
      </c>
      <c r="C28" s="3" t="s">
        <v>167</v>
      </c>
      <c r="D28" s="14" t="str">
        <f>IFERROR(VLOOKUP($C28,covid_vlookup,2,FALSE),"-")</f>
        <v>-</v>
      </c>
      <c r="E28" s="14" t="str">
        <f>IFERROR(VLOOKUP($C28,covid_vlookup,3,FALSE),"-")</f>
        <v>-</v>
      </c>
      <c r="F28" s="14" t="str">
        <f>IFERROR(VLOOKUP($C28,covid_vlookup,8,FALSE),"-")</f>
        <v>-</v>
      </c>
      <c r="G28" s="14" t="str">
        <f>IFERROR(VLOOKUP($C28,covid_vlookup,13,FALSE),"-")</f>
        <v>-</v>
      </c>
      <c r="H28" s="2"/>
    </row>
    <row r="29">
      <c r="A29" s="3" t="s">
        <v>168</v>
      </c>
      <c r="B29" s="3" t="s">
        <v>135</v>
      </c>
      <c r="C29" s="3" t="s">
        <v>169</v>
      </c>
      <c r="D29" s="14" t="str">
        <f>IFERROR(VLOOKUP($C29,covid_vlookup,2,FALSE),"-")</f>
        <v>-</v>
      </c>
      <c r="E29" s="14" t="str">
        <f>IFERROR(VLOOKUP($C29,covid_vlookup,3,FALSE),"-")</f>
        <v>-</v>
      </c>
      <c r="F29" s="14" t="str">
        <f>IFERROR(VLOOKUP($C29,covid_vlookup,8,FALSE),"-")</f>
        <v>-</v>
      </c>
      <c r="G29" s="14" t="str">
        <f>IFERROR(VLOOKUP($C29,covid_vlookup,13,FALSE),"-")</f>
        <v>-</v>
      </c>
      <c r="H29" s="2"/>
    </row>
    <row r="30">
      <c r="A30" s="3" t="s">
        <v>170</v>
      </c>
      <c r="B30" s="3" t="s">
        <v>130</v>
      </c>
      <c r="C30" s="3" t="s">
        <v>171</v>
      </c>
      <c r="D30" s="14" t="str">
        <f>IFERROR(VLOOKUP($C30,covid_vlookup,2,FALSE),"-")</f>
        <v>-</v>
      </c>
      <c r="E30" s="14" t="str">
        <f>IFERROR(VLOOKUP($C30,covid_vlookup,3,FALSE),"-")</f>
        <v>-</v>
      </c>
      <c r="F30" s="14" t="str">
        <f>IFERROR(VLOOKUP($C30,covid_vlookup,8,FALSE),"-")</f>
        <v>-</v>
      </c>
      <c r="G30" s="14" t="str">
        <f>IFERROR(VLOOKUP($C30,covid_vlookup,13,FALSE),"-")</f>
        <v>-</v>
      </c>
      <c r="H30" s="2"/>
    </row>
    <row r="31">
      <c r="A31" s="3" t="s">
        <v>172</v>
      </c>
      <c r="B31" s="3" t="s">
        <v>122</v>
      </c>
      <c r="C31" s="3" t="s">
        <v>173</v>
      </c>
      <c r="D31" s="14" t="str">
        <f>IFERROR(VLOOKUP($C31,covid_vlookup,2,FALSE),"-")</f>
        <v>-</v>
      </c>
      <c r="E31" s="14" t="str">
        <f>IFERROR(VLOOKUP($C31,covid_vlookup,3,FALSE),"-")</f>
        <v>-</v>
      </c>
      <c r="F31" s="14" t="str">
        <f>IFERROR(VLOOKUP($C31,covid_vlookup,8,FALSE),"-")</f>
        <v>-</v>
      </c>
      <c r="G31" s="14" t="str">
        <f>IFERROR(VLOOKUP($C31,covid_vlookup,13,FALSE),"-")</f>
        <v>-</v>
      </c>
      <c r="H31" s="2"/>
    </row>
    <row r="32">
      <c r="A32" s="3" t="s">
        <v>31</v>
      </c>
      <c r="B32" s="3" t="s">
        <v>23</v>
      </c>
      <c r="C32" s="3" t="s">
        <v>32</v>
      </c>
      <c r="D32" s="14">
        <f>IFERROR(VLOOKUP($C32,covid_vlookup,2,FALSE),"-")</f>
        <v>747108</v>
      </c>
      <c r="E32" s="14">
        <f>IFERROR(VLOOKUP($C32,covid_vlookup,3,FALSE),"-")</f>
        <v>30955</v>
      </c>
      <c r="F32" s="14">
        <f>IFERROR(VLOOKUP($C32,covid_vlookup,8,FALSE),"-")</f>
        <v>6896655</v>
      </c>
      <c r="G32" s="14">
        <f>IFERROR(VLOOKUP($C32,covid_vlookup,13,FALSE),"-")</f>
        <v>18563.307</v>
      </c>
      <c r="H32" s="2"/>
    </row>
    <row r="33">
      <c r="A33" s="3" t="s">
        <v>174</v>
      </c>
      <c r="B33" s="3" t="s">
        <v>125</v>
      </c>
      <c r="C33" s="3" t="s">
        <v>175</v>
      </c>
      <c r="D33" s="14" t="str">
        <f>IFERROR(VLOOKUP($C33,covid_vlookup,2,FALSE),"-")</f>
        <v>-</v>
      </c>
      <c r="E33" s="14" t="str">
        <f>IFERROR(VLOOKUP($C33,covid_vlookup,3,FALSE),"-")</f>
        <v>-</v>
      </c>
      <c r="F33" s="14" t="str">
        <f>IFERROR(VLOOKUP($C33,covid_vlookup,8,FALSE),"-")</f>
        <v>-</v>
      </c>
      <c r="G33" s="14" t="str">
        <f>IFERROR(VLOOKUP($C33,covid_vlookup,13,FALSE),"-")</f>
        <v>-</v>
      </c>
      <c r="H33" s="2"/>
    </row>
    <row r="34">
      <c r="A34" s="3" t="s">
        <v>176</v>
      </c>
      <c r="B34" s="3" t="s">
        <v>125</v>
      </c>
      <c r="C34" s="3" t="s">
        <v>177</v>
      </c>
      <c r="D34" s="14" t="str">
        <f>IFERROR(VLOOKUP($C34,covid_vlookup,2,FALSE),"-")</f>
        <v>-</v>
      </c>
      <c r="E34" s="14" t="str">
        <f>IFERROR(VLOOKUP($C34,covid_vlookup,3,FALSE),"-")</f>
        <v>-</v>
      </c>
      <c r="F34" s="14" t="str">
        <f>IFERROR(VLOOKUP($C34,covid_vlookup,8,FALSE),"-")</f>
        <v>-</v>
      </c>
      <c r="G34" s="14" t="str">
        <f>IFERROR(VLOOKUP($C34,covid_vlookup,13,FALSE),"-")</f>
        <v>-</v>
      </c>
      <c r="H34" s="2"/>
    </row>
    <row r="35">
      <c r="A35" s="3" t="s">
        <v>178</v>
      </c>
      <c r="B35" s="3" t="s">
        <v>122</v>
      </c>
      <c r="C35" s="3" t="s">
        <v>179</v>
      </c>
      <c r="D35" s="14" t="str">
        <f>IFERROR(VLOOKUP($C35,covid_vlookup,2,FALSE),"-")</f>
        <v>-</v>
      </c>
      <c r="E35" s="14" t="str">
        <f>IFERROR(VLOOKUP($C35,covid_vlookup,3,FALSE),"-")</f>
        <v>-</v>
      </c>
      <c r="F35" s="14" t="str">
        <f>IFERROR(VLOOKUP($C35,covid_vlookup,8,FALSE),"-")</f>
        <v>-</v>
      </c>
      <c r="G35" s="14" t="str">
        <f>IFERROR(VLOOKUP($C35,covid_vlookup,13,FALSE),"-")</f>
        <v>-</v>
      </c>
      <c r="H35" s="2"/>
    </row>
    <row r="36">
      <c r="A36" s="3" t="s">
        <v>180</v>
      </c>
      <c r="B36" s="3" t="s">
        <v>125</v>
      </c>
      <c r="C36" s="3" t="s">
        <v>181</v>
      </c>
      <c r="D36" s="14" t="str">
        <f>IFERROR(VLOOKUP($C36,covid_vlookup,2,FALSE),"-")</f>
        <v>-</v>
      </c>
      <c r="E36" s="14" t="str">
        <f>IFERROR(VLOOKUP($C36,covid_vlookup,3,FALSE),"-")</f>
        <v>-</v>
      </c>
      <c r="F36" s="14" t="str">
        <f>IFERROR(VLOOKUP($C36,covid_vlookup,8,FALSE),"-")</f>
        <v>-</v>
      </c>
      <c r="G36" s="14" t="str">
        <f>IFERROR(VLOOKUP($C36,covid_vlookup,13,FALSE),"-")</f>
        <v>-</v>
      </c>
      <c r="H36" s="2"/>
    </row>
    <row r="37">
      <c r="A37" s="3" t="s">
        <v>182</v>
      </c>
      <c r="B37" s="3" t="s">
        <v>130</v>
      </c>
      <c r="C37" s="3" t="s">
        <v>183</v>
      </c>
      <c r="D37" s="14" t="str">
        <f>IFERROR(VLOOKUP($C37,covid_vlookup,2,FALSE),"-")</f>
        <v>-</v>
      </c>
      <c r="E37" s="14" t="str">
        <f>IFERROR(VLOOKUP($C37,covid_vlookup,3,FALSE),"-")</f>
        <v>-</v>
      </c>
      <c r="F37" s="14" t="str">
        <f>IFERROR(VLOOKUP($C37,covid_vlookup,8,FALSE),"-")</f>
        <v>-</v>
      </c>
      <c r="G37" s="14" t="str">
        <f>IFERROR(VLOOKUP($C37,covid_vlookup,13,FALSE),"-")</f>
        <v>-</v>
      </c>
      <c r="H37" s="2"/>
    </row>
    <row r="38">
      <c r="A38" s="3" t="s">
        <v>184</v>
      </c>
      <c r="B38" s="3" t="s">
        <v>125</v>
      </c>
      <c r="C38" s="3" t="s">
        <v>185</v>
      </c>
      <c r="D38" s="14" t="str">
        <f>IFERROR(VLOOKUP($C38,covid_vlookup,2,FALSE),"-")</f>
        <v>-</v>
      </c>
      <c r="E38" s="14" t="str">
        <f>IFERROR(VLOOKUP($C38,covid_vlookup,3,FALSE),"-")</f>
        <v>-</v>
      </c>
      <c r="F38" s="14" t="str">
        <f>IFERROR(VLOOKUP($C38,covid_vlookup,8,FALSE),"-")</f>
        <v>-</v>
      </c>
      <c r="G38" s="14" t="str">
        <f>IFERROR(VLOOKUP($C38,covid_vlookup,13,FALSE),"-")</f>
        <v>-</v>
      </c>
      <c r="H38" s="2"/>
    </row>
    <row r="39">
      <c r="A39" s="3" t="s">
        <v>186</v>
      </c>
      <c r="B39" s="3" t="s">
        <v>130</v>
      </c>
      <c r="C39" s="3" t="s">
        <v>187</v>
      </c>
      <c r="D39" s="14" t="str">
        <f>IFERROR(VLOOKUP($C39,covid_vlookup,2,FALSE),"-")</f>
        <v>-</v>
      </c>
      <c r="E39" s="14" t="str">
        <f>IFERROR(VLOOKUP($C39,covid_vlookup,3,FALSE),"-")</f>
        <v>-</v>
      </c>
      <c r="F39" s="14" t="str">
        <f>IFERROR(VLOOKUP($C39,covid_vlookup,8,FALSE),"-")</f>
        <v>-</v>
      </c>
      <c r="G39" s="14" t="str">
        <f>IFERROR(VLOOKUP($C39,covid_vlookup,13,FALSE),"-")</f>
        <v>-</v>
      </c>
      <c r="H39" s="2"/>
    </row>
    <row r="40">
      <c r="A40" s="3" t="s">
        <v>188</v>
      </c>
      <c r="B40" s="3" t="s">
        <v>125</v>
      </c>
      <c r="C40" s="3" t="s">
        <v>189</v>
      </c>
      <c r="D40" s="14" t="str">
        <f>IFERROR(VLOOKUP($C40,covid_vlookup,2,FALSE),"-")</f>
        <v>-</v>
      </c>
      <c r="E40" s="14" t="str">
        <f>IFERROR(VLOOKUP($C40,covid_vlookup,3,FALSE),"-")</f>
        <v>-</v>
      </c>
      <c r="F40" s="14" t="str">
        <f>IFERROR(VLOOKUP($C40,covid_vlookup,8,FALSE),"-")</f>
        <v>-</v>
      </c>
      <c r="G40" s="14" t="str">
        <f>IFERROR(VLOOKUP($C40,covid_vlookup,13,FALSE),"-")</f>
        <v>-</v>
      </c>
      <c r="H40" s="2"/>
    </row>
    <row r="41">
      <c r="A41" s="3" t="s">
        <v>190</v>
      </c>
      <c r="B41" s="3" t="s">
        <v>125</v>
      </c>
      <c r="C41" s="3" t="s">
        <v>191</v>
      </c>
      <c r="D41" s="14" t="str">
        <f>IFERROR(VLOOKUP($C41,covid_vlookup,2,FALSE),"-")</f>
        <v>-</v>
      </c>
      <c r="E41" s="14" t="str">
        <f>IFERROR(VLOOKUP($C41,covid_vlookup,3,FALSE),"-")</f>
        <v>-</v>
      </c>
      <c r="F41" s="14" t="str">
        <f>IFERROR(VLOOKUP($C41,covid_vlookup,8,FALSE),"-")</f>
        <v>-</v>
      </c>
      <c r="G41" s="14" t="str">
        <f>IFERROR(VLOOKUP($C41,covid_vlookup,13,FALSE),"-")</f>
        <v>-</v>
      </c>
      <c r="H41" s="2"/>
    </row>
    <row r="42">
      <c r="A42" s="3" t="s">
        <v>192</v>
      </c>
      <c r="B42" s="3" t="s">
        <v>135</v>
      </c>
      <c r="C42" s="3" t="s">
        <v>193</v>
      </c>
      <c r="D42" s="14" t="str">
        <f>IFERROR(VLOOKUP($C42,covid_vlookup,2,FALSE),"-")</f>
        <v>-</v>
      </c>
      <c r="E42" s="14" t="str">
        <f>IFERROR(VLOOKUP($C42,covid_vlookup,3,FALSE),"-")</f>
        <v>-</v>
      </c>
      <c r="F42" s="14" t="str">
        <f>IFERROR(VLOOKUP($C42,covid_vlookup,8,FALSE),"-")</f>
        <v>-</v>
      </c>
      <c r="G42" s="14" t="str">
        <f>IFERROR(VLOOKUP($C42,covid_vlookup,13,FALSE),"-")</f>
        <v>-</v>
      </c>
      <c r="H42" s="2"/>
    </row>
    <row r="43">
      <c r="A43" s="3" t="s">
        <v>194</v>
      </c>
      <c r="B43" s="3" t="s">
        <v>122</v>
      </c>
      <c r="C43" s="3" t="s">
        <v>195</v>
      </c>
      <c r="D43" s="14" t="str">
        <f>IFERROR(VLOOKUP($C43,covid_vlookup,2,FALSE),"-")</f>
        <v>-</v>
      </c>
      <c r="E43" s="14" t="str">
        <f>IFERROR(VLOOKUP($C43,covid_vlookup,3,FALSE),"-")</f>
        <v>-</v>
      </c>
      <c r="F43" s="14" t="str">
        <f>IFERROR(VLOOKUP($C43,covid_vlookup,8,FALSE),"-")</f>
        <v>-</v>
      </c>
      <c r="G43" s="14" t="str">
        <f>IFERROR(VLOOKUP($C43,covid_vlookup,13,FALSE),"-")</f>
        <v>-</v>
      </c>
      <c r="H43" s="2"/>
    </row>
    <row r="44">
      <c r="A44" s="3" t="s">
        <v>196</v>
      </c>
      <c r="B44" s="3" t="s">
        <v>135</v>
      </c>
      <c r="C44" s="3" t="s">
        <v>197</v>
      </c>
      <c r="D44" s="14" t="str">
        <f>IFERROR(VLOOKUP($C44,covid_vlookup,2,FALSE),"-")</f>
        <v>-</v>
      </c>
      <c r="E44" s="14" t="str">
        <f>IFERROR(VLOOKUP($C44,covid_vlookup,3,FALSE),"-")</f>
        <v>-</v>
      </c>
      <c r="F44" s="14" t="str">
        <f>IFERROR(VLOOKUP($C44,covid_vlookup,8,FALSE),"-")</f>
        <v>-</v>
      </c>
      <c r="G44" s="14" t="str">
        <f>IFERROR(VLOOKUP($C44,covid_vlookup,13,FALSE),"-")</f>
        <v>-</v>
      </c>
      <c r="H44" s="2"/>
    </row>
    <row r="45">
      <c r="A45" s="3" t="s">
        <v>198</v>
      </c>
      <c r="B45" s="3" t="s">
        <v>125</v>
      </c>
      <c r="C45" s="3" t="s">
        <v>199</v>
      </c>
      <c r="D45" s="14" t="str">
        <f>IFERROR(VLOOKUP($C45,covid_vlookup,2,FALSE),"-")</f>
        <v>-</v>
      </c>
      <c r="E45" s="14" t="str">
        <f>IFERROR(VLOOKUP($C45,covid_vlookup,3,FALSE),"-")</f>
        <v>-</v>
      </c>
      <c r="F45" s="14" t="str">
        <f>IFERROR(VLOOKUP($C45,covid_vlookup,8,FALSE),"-")</f>
        <v>-</v>
      </c>
      <c r="G45" s="14" t="str">
        <f>IFERROR(VLOOKUP($C45,covid_vlookup,13,FALSE),"-")</f>
        <v>-</v>
      </c>
      <c r="H45" s="2"/>
    </row>
    <row r="46">
      <c r="A46" s="3" t="s">
        <v>200</v>
      </c>
      <c r="B46" s="3" t="s">
        <v>125</v>
      </c>
      <c r="C46" s="3" t="s">
        <v>201</v>
      </c>
      <c r="D46" s="14" t="str">
        <f>IFERROR(VLOOKUP($C46,covid_vlookup,2,FALSE),"-")</f>
        <v>-</v>
      </c>
      <c r="E46" s="14" t="str">
        <f>IFERROR(VLOOKUP($C46,covid_vlookup,3,FALSE),"-")</f>
        <v>-</v>
      </c>
      <c r="F46" s="14" t="str">
        <f>IFERROR(VLOOKUP($C46,covid_vlookup,8,FALSE),"-")</f>
        <v>-</v>
      </c>
      <c r="G46" s="14" t="str">
        <f>IFERROR(VLOOKUP($C46,covid_vlookup,13,FALSE),"-")</f>
        <v>-</v>
      </c>
      <c r="H46" s="2"/>
    </row>
    <row r="47">
      <c r="A47" s="3" t="s">
        <v>202</v>
      </c>
      <c r="B47" s="3" t="s">
        <v>130</v>
      </c>
      <c r="C47" s="3" t="s">
        <v>203</v>
      </c>
      <c r="D47" s="14" t="str">
        <f>IFERROR(VLOOKUP($C47,covid_vlookup,2,FALSE),"-")</f>
        <v>-</v>
      </c>
      <c r="E47" s="14" t="str">
        <f>IFERROR(VLOOKUP($C47,covid_vlookup,3,FALSE),"-")</f>
        <v>-</v>
      </c>
      <c r="F47" s="14" t="str">
        <f>IFERROR(VLOOKUP($C47,covid_vlookup,8,FALSE),"-")</f>
        <v>-</v>
      </c>
      <c r="G47" s="14" t="str">
        <f>IFERROR(VLOOKUP($C47,covid_vlookup,13,FALSE),"-")</f>
        <v>-</v>
      </c>
      <c r="H47" s="2"/>
    </row>
    <row r="48">
      <c r="A48" s="3" t="s">
        <v>204</v>
      </c>
      <c r="B48" s="3" t="s">
        <v>125</v>
      </c>
      <c r="C48" s="3" t="s">
        <v>205</v>
      </c>
      <c r="D48" s="14" t="str">
        <f>IFERROR(VLOOKUP($C48,covid_vlookup,2,FALSE),"-")</f>
        <v>-</v>
      </c>
      <c r="E48" s="14" t="str">
        <f>IFERROR(VLOOKUP($C48,covid_vlookup,3,FALSE),"-")</f>
        <v>-</v>
      </c>
      <c r="F48" s="14" t="str">
        <f>IFERROR(VLOOKUP($C48,covid_vlookup,8,FALSE),"-")</f>
        <v>-</v>
      </c>
      <c r="G48" s="14" t="str">
        <f>IFERROR(VLOOKUP($C48,covid_vlookup,13,FALSE),"-")</f>
        <v>-</v>
      </c>
      <c r="H48" s="2"/>
    </row>
    <row r="49">
      <c r="A49" s="3" t="s">
        <v>63</v>
      </c>
      <c r="B49" s="3" t="s">
        <v>23</v>
      </c>
      <c r="C49" s="3" t="s">
        <v>64</v>
      </c>
      <c r="D49" s="14">
        <f>IFERROR(VLOOKUP($C49,covid_vlookup,2,FALSE),"-")</f>
        <v>715245</v>
      </c>
      <c r="E49" s="14">
        <f>IFERROR(VLOOKUP($C49,covid_vlookup,3,FALSE),"-")</f>
        <v>12538</v>
      </c>
      <c r="F49" s="14">
        <f>IFERROR(VLOOKUP($C49,covid_vlookup,8,FALSE),"-")</f>
        <v>4081657</v>
      </c>
      <c r="G49" s="14">
        <f>IFERROR(VLOOKUP($C49,covid_vlookup,13,FALSE),"-")</f>
        <v>22669.797</v>
      </c>
      <c r="H49" s="2"/>
    </row>
    <row r="50">
      <c r="A50" s="3" t="s">
        <v>206</v>
      </c>
      <c r="B50" s="3" t="s">
        <v>130</v>
      </c>
      <c r="C50" s="3" t="s">
        <v>207</v>
      </c>
      <c r="D50" s="14" t="str">
        <f>IFERROR(VLOOKUP($C50,covid_vlookup,2,FALSE),"-")</f>
        <v>-</v>
      </c>
      <c r="E50" s="14" t="str">
        <f>IFERROR(VLOOKUP($C50,covid_vlookup,3,FALSE),"-")</f>
        <v>-</v>
      </c>
      <c r="F50" s="14" t="str">
        <f>IFERROR(VLOOKUP($C50,covid_vlookup,8,FALSE),"-")</f>
        <v>-</v>
      </c>
      <c r="G50" s="14" t="str">
        <f>IFERROR(VLOOKUP($C50,covid_vlookup,13,FALSE),"-")</f>
        <v>-</v>
      </c>
      <c r="H50" s="2"/>
    </row>
    <row r="51">
      <c r="A51" s="3" t="s">
        <v>208</v>
      </c>
      <c r="B51" s="3" t="s">
        <v>130</v>
      </c>
      <c r="C51" s="3" t="s">
        <v>209</v>
      </c>
      <c r="D51" s="14" t="str">
        <f>IFERROR(VLOOKUP($C51,covid_vlookup,2,FALSE),"-")</f>
        <v>-</v>
      </c>
      <c r="E51" s="14" t="str">
        <f>IFERROR(VLOOKUP($C51,covid_vlookup,3,FALSE),"-")</f>
        <v>-</v>
      </c>
      <c r="F51" s="14" t="str">
        <f>IFERROR(VLOOKUP($C51,covid_vlookup,8,FALSE),"-")</f>
        <v>-</v>
      </c>
      <c r="G51" s="14" t="str">
        <f>IFERROR(VLOOKUP($C51,covid_vlookup,13,FALSE),"-")</f>
        <v>-</v>
      </c>
      <c r="H51" s="2"/>
    </row>
    <row r="52">
      <c r="A52" s="3" t="s">
        <v>39</v>
      </c>
      <c r="B52" s="3" t="s">
        <v>23</v>
      </c>
      <c r="C52" s="3" t="s">
        <v>210</v>
      </c>
      <c r="D52" s="14" t="str">
        <f>IFERROR(VLOOKUP($C52,covid_vlookup,2,FALSE),"-")</f>
        <v>-</v>
      </c>
      <c r="E52" s="14" t="str">
        <f>IFERROR(VLOOKUP($C52,covid_vlookup,3,FALSE),"-")</f>
        <v>-</v>
      </c>
      <c r="F52" s="14" t="str">
        <f>IFERROR(VLOOKUP($C52,covid_vlookup,8,FALSE),"-")</f>
        <v>-</v>
      </c>
      <c r="G52" s="14" t="str">
        <f>IFERROR(VLOOKUP($C52,covid_vlookup,13,FALSE),"-")</f>
        <v>-</v>
      </c>
      <c r="H52" s="2"/>
    </row>
    <row r="53">
      <c r="A53" s="3" t="s">
        <v>211</v>
      </c>
      <c r="B53" s="3" t="s">
        <v>125</v>
      </c>
      <c r="C53" s="3" t="s">
        <v>212</v>
      </c>
      <c r="D53" s="14" t="str">
        <f>IFERROR(VLOOKUP($C53,covid_vlookup,2,FALSE),"-")</f>
        <v>-</v>
      </c>
      <c r="E53" s="14" t="str">
        <f>IFERROR(VLOOKUP($C53,covid_vlookup,3,FALSE),"-")</f>
        <v>-</v>
      </c>
      <c r="F53" s="14" t="str">
        <f>IFERROR(VLOOKUP($C53,covid_vlookup,8,FALSE),"-")</f>
        <v>-</v>
      </c>
      <c r="G53" s="14" t="str">
        <f>IFERROR(VLOOKUP($C53,covid_vlookup,13,FALSE),"-")</f>
        <v>-</v>
      </c>
      <c r="H53" s="2"/>
    </row>
    <row r="54">
      <c r="A54" s="3" t="s">
        <v>43</v>
      </c>
      <c r="B54" s="3" t="s">
        <v>23</v>
      </c>
      <c r="C54" s="3" t="s">
        <v>44</v>
      </c>
      <c r="D54" s="14">
        <f>IFERROR(VLOOKUP($C54,covid_vlookup,2,FALSE),"-")</f>
        <v>802397</v>
      </c>
      <c r="E54" s="14">
        <f>IFERROR(VLOOKUP($C54,covid_vlookup,3,FALSE),"-")</f>
        <v>3207</v>
      </c>
      <c r="F54" s="14">
        <f>IFERROR(VLOOKUP($C54,covid_vlookup,8,FALSE),"-")</f>
        <v>5813302</v>
      </c>
      <c r="G54" s="14">
        <f>IFERROR(VLOOKUP($C54,covid_vlookup,13,FALSE),"-")</f>
        <v>46682.515</v>
      </c>
      <c r="H54" s="2"/>
    </row>
    <row r="55">
      <c r="A55" s="3" t="s">
        <v>213</v>
      </c>
      <c r="B55" s="3" t="s">
        <v>125</v>
      </c>
      <c r="C55" s="3" t="s">
        <v>214</v>
      </c>
      <c r="D55" s="14" t="str">
        <f>IFERROR(VLOOKUP($C55,covid_vlookup,2,FALSE),"-")</f>
        <v>-</v>
      </c>
      <c r="E55" s="14" t="str">
        <f>IFERROR(VLOOKUP($C55,covid_vlookup,3,FALSE),"-")</f>
        <v>-</v>
      </c>
      <c r="F55" s="14" t="str">
        <f>IFERROR(VLOOKUP($C55,covid_vlookup,8,FALSE),"-")</f>
        <v>-</v>
      </c>
      <c r="G55" s="14" t="str">
        <f>IFERROR(VLOOKUP($C55,covid_vlookup,13,FALSE),"-")</f>
        <v>-</v>
      </c>
      <c r="H55" s="2"/>
    </row>
    <row r="56">
      <c r="A56" s="3" t="s">
        <v>215</v>
      </c>
      <c r="B56" s="3" t="s">
        <v>130</v>
      </c>
      <c r="C56" s="3" t="s">
        <v>216</v>
      </c>
      <c r="D56" s="14" t="str">
        <f>IFERROR(VLOOKUP($C56,covid_vlookup,2,FALSE),"-")</f>
        <v>-</v>
      </c>
      <c r="E56" s="14" t="str">
        <f>IFERROR(VLOOKUP($C56,covid_vlookup,3,FALSE),"-")</f>
        <v>-</v>
      </c>
      <c r="F56" s="14" t="str">
        <f>IFERROR(VLOOKUP($C56,covid_vlookup,8,FALSE),"-")</f>
        <v>-</v>
      </c>
      <c r="G56" s="14" t="str">
        <f>IFERROR(VLOOKUP($C56,covid_vlookup,13,FALSE),"-")</f>
        <v>-</v>
      </c>
      <c r="H56" s="2"/>
    </row>
    <row r="57">
      <c r="A57" s="3" t="s">
        <v>217</v>
      </c>
      <c r="B57" s="3" t="s">
        <v>130</v>
      </c>
      <c r="C57" s="3" t="s">
        <v>218</v>
      </c>
      <c r="D57" s="14" t="str">
        <f>IFERROR(VLOOKUP($C57,covid_vlookup,2,FALSE),"-")</f>
        <v>-</v>
      </c>
      <c r="E57" s="14" t="str">
        <f>IFERROR(VLOOKUP($C57,covid_vlookup,3,FALSE),"-")</f>
        <v>-</v>
      </c>
      <c r="F57" s="14" t="str">
        <f>IFERROR(VLOOKUP($C57,covid_vlookup,8,FALSE),"-")</f>
        <v>-</v>
      </c>
      <c r="G57" s="14" t="str">
        <f>IFERROR(VLOOKUP($C57,covid_vlookup,13,FALSE),"-")</f>
        <v>-</v>
      </c>
      <c r="H57" s="2"/>
    </row>
    <row r="58">
      <c r="A58" s="3" t="s">
        <v>219</v>
      </c>
      <c r="B58" s="3" t="s">
        <v>135</v>
      </c>
      <c r="C58" s="3" t="s">
        <v>220</v>
      </c>
      <c r="D58" s="14" t="str">
        <f>IFERROR(VLOOKUP($C58,covid_vlookup,2,FALSE),"-")</f>
        <v>-</v>
      </c>
      <c r="E58" s="14" t="str">
        <f>IFERROR(VLOOKUP($C58,covid_vlookup,3,FALSE),"-")</f>
        <v>-</v>
      </c>
      <c r="F58" s="14" t="str">
        <f>IFERROR(VLOOKUP($C58,covid_vlookup,8,FALSE),"-")</f>
        <v>-</v>
      </c>
      <c r="G58" s="14" t="str">
        <f>IFERROR(VLOOKUP($C58,covid_vlookup,13,FALSE),"-")</f>
        <v>-</v>
      </c>
      <c r="H58" s="2"/>
    </row>
    <row r="59">
      <c r="A59" s="3" t="s">
        <v>221</v>
      </c>
      <c r="B59" s="3" t="s">
        <v>125</v>
      </c>
      <c r="C59" s="3" t="s">
        <v>222</v>
      </c>
      <c r="D59" s="14" t="str">
        <f>IFERROR(VLOOKUP($C59,covid_vlookup,2,FALSE),"-")</f>
        <v>-</v>
      </c>
      <c r="E59" s="14" t="str">
        <f>IFERROR(VLOOKUP($C59,covid_vlookup,3,FALSE),"-")</f>
        <v>-</v>
      </c>
      <c r="F59" s="14" t="str">
        <f>IFERROR(VLOOKUP($C59,covid_vlookup,8,FALSE),"-")</f>
        <v>-</v>
      </c>
      <c r="G59" s="14" t="str">
        <f>IFERROR(VLOOKUP($C59,covid_vlookup,13,FALSE),"-")</f>
        <v>-</v>
      </c>
      <c r="H59" s="2"/>
    </row>
    <row r="60">
      <c r="A60" s="3" t="s">
        <v>223</v>
      </c>
      <c r="B60" s="3" t="s">
        <v>130</v>
      </c>
      <c r="C60" s="3" t="s">
        <v>224</v>
      </c>
      <c r="D60" s="14" t="str">
        <f>IFERROR(VLOOKUP($C60,covid_vlookup,2,FALSE),"-")</f>
        <v>-</v>
      </c>
      <c r="E60" s="14" t="str">
        <f>IFERROR(VLOOKUP($C60,covid_vlookup,3,FALSE),"-")</f>
        <v>-</v>
      </c>
      <c r="F60" s="14" t="str">
        <f>IFERROR(VLOOKUP($C60,covid_vlookup,8,FALSE),"-")</f>
        <v>-</v>
      </c>
      <c r="G60" s="14" t="str">
        <f>IFERROR(VLOOKUP($C60,covid_vlookup,13,FALSE),"-")</f>
        <v>-</v>
      </c>
      <c r="H60" s="2"/>
    </row>
    <row r="61">
      <c r="A61" s="3" t="s">
        <v>225</v>
      </c>
      <c r="B61" s="3" t="s">
        <v>125</v>
      </c>
      <c r="C61" s="3" t="s">
        <v>226</v>
      </c>
      <c r="D61" s="14" t="str">
        <f>IFERROR(VLOOKUP($C61,covid_vlookup,2,FALSE),"-")</f>
        <v>-</v>
      </c>
      <c r="E61" s="14" t="str">
        <f>IFERROR(VLOOKUP($C61,covid_vlookup,3,FALSE),"-")</f>
        <v>-</v>
      </c>
      <c r="F61" s="14" t="str">
        <f>IFERROR(VLOOKUP($C61,covid_vlookup,8,FALSE),"-")</f>
        <v>-</v>
      </c>
      <c r="G61" s="14" t="str">
        <f>IFERROR(VLOOKUP($C61,covid_vlookup,13,FALSE),"-")</f>
        <v>-</v>
      </c>
      <c r="H61" s="2"/>
    </row>
    <row r="62">
      <c r="A62" s="3" t="s">
        <v>227</v>
      </c>
      <c r="B62" s="3" t="s">
        <v>125</v>
      </c>
      <c r="C62" s="3" t="s">
        <v>228</v>
      </c>
      <c r="D62" s="14" t="str">
        <f>IFERROR(VLOOKUP($C62,covid_vlookup,2,FALSE),"-")</f>
        <v>-</v>
      </c>
      <c r="E62" s="14" t="str">
        <f>IFERROR(VLOOKUP($C62,covid_vlookup,3,FALSE),"-")</f>
        <v>-</v>
      </c>
      <c r="F62" s="14" t="str">
        <f>IFERROR(VLOOKUP($C62,covid_vlookup,8,FALSE),"-")</f>
        <v>-</v>
      </c>
      <c r="G62" s="14" t="str">
        <f>IFERROR(VLOOKUP($C62,covid_vlookup,13,FALSE),"-")</f>
        <v>-</v>
      </c>
      <c r="H62" s="2"/>
    </row>
    <row r="63">
      <c r="A63" s="3" t="s">
        <v>47</v>
      </c>
      <c r="B63" s="3" t="s">
        <v>23</v>
      </c>
      <c r="C63" s="3" t="s">
        <v>48</v>
      </c>
      <c r="D63" s="14">
        <f>IFERROR(VLOOKUP($C63,covid_vlookup,2,FALSE),"-")</f>
        <v>241408</v>
      </c>
      <c r="E63" s="14">
        <f>IFERROR(VLOOKUP($C63,covid_vlookup,3,FALSE),"-")</f>
        <v>1932</v>
      </c>
      <c r="F63" s="14">
        <f>IFERROR(VLOOKUP($C63,covid_vlookup,8,FALSE),"-")</f>
        <v>1325188</v>
      </c>
      <c r="G63" s="14">
        <f>IFERROR(VLOOKUP($C63,covid_vlookup,13,FALSE),"-")</f>
        <v>29481.252</v>
      </c>
      <c r="H63" s="2"/>
    </row>
    <row r="64">
      <c r="A64" s="3" t="s">
        <v>229</v>
      </c>
      <c r="B64" s="3" t="s">
        <v>125</v>
      </c>
      <c r="C64" s="3" t="s">
        <v>230</v>
      </c>
      <c r="D64" s="14" t="str">
        <f>IFERROR(VLOOKUP($C64,covid_vlookup,2,FALSE),"-")</f>
        <v>-</v>
      </c>
      <c r="E64" s="14" t="str">
        <f>IFERROR(VLOOKUP($C64,covid_vlookup,3,FALSE),"-")</f>
        <v>-</v>
      </c>
      <c r="F64" s="14" t="str">
        <f>IFERROR(VLOOKUP($C64,covid_vlookup,8,FALSE),"-")</f>
        <v>-</v>
      </c>
      <c r="G64" s="14" t="str">
        <f>IFERROR(VLOOKUP($C64,covid_vlookup,13,FALSE),"-")</f>
        <v>-</v>
      </c>
      <c r="H64" s="2"/>
    </row>
    <row r="65">
      <c r="A65" s="3" t="s">
        <v>53</v>
      </c>
      <c r="B65" s="3" t="s">
        <v>23</v>
      </c>
      <c r="C65" s="3" t="s">
        <v>54</v>
      </c>
      <c r="D65" s="14">
        <f>IFERROR(VLOOKUP($C65,covid_vlookup,2,FALSE),"-")</f>
        <v>5764</v>
      </c>
      <c r="E65" s="14">
        <f>IFERROR(VLOOKUP($C65,covid_vlookup,3,FALSE),"-")</f>
        <v>14</v>
      </c>
      <c r="F65" s="14">
        <f>IFERROR(VLOOKUP($C65,covid_vlookup,8,FALSE),"-")</f>
        <v>49053</v>
      </c>
      <c r="G65" s="14" t="str">
        <f>IFERROR(VLOOKUP($C65,covid_vlookup,13,FALSE),"-")</f>
        <v/>
      </c>
      <c r="H65" s="2"/>
    </row>
    <row r="66">
      <c r="A66" s="3" t="s">
        <v>231</v>
      </c>
      <c r="B66" s="3" t="s">
        <v>135</v>
      </c>
      <c r="C66" s="3" t="s">
        <v>232</v>
      </c>
      <c r="D66" s="14" t="str">
        <f>IFERROR(VLOOKUP($C66,covid_vlookup,2,FALSE),"-")</f>
        <v>-</v>
      </c>
      <c r="E66" s="14" t="str">
        <f>IFERROR(VLOOKUP($C66,covid_vlookup,3,FALSE),"-")</f>
        <v>-</v>
      </c>
      <c r="F66" s="14" t="str">
        <f>IFERROR(VLOOKUP($C66,covid_vlookup,8,FALSE),"-")</f>
        <v>-</v>
      </c>
      <c r="G66" s="14" t="str">
        <f>IFERROR(VLOOKUP($C66,covid_vlookup,13,FALSE),"-")</f>
        <v>-</v>
      </c>
      <c r="H66" s="2"/>
    </row>
    <row r="67">
      <c r="A67" s="3" t="s">
        <v>233</v>
      </c>
      <c r="B67" s="3" t="s">
        <v>142</v>
      </c>
      <c r="C67" s="3" t="s">
        <v>234</v>
      </c>
      <c r="D67" s="14" t="str">
        <f>IFERROR(VLOOKUP($C67,covid_vlookup,2,FALSE),"-")</f>
        <v>-</v>
      </c>
      <c r="E67" s="14" t="str">
        <f>IFERROR(VLOOKUP($C67,covid_vlookup,3,FALSE),"-")</f>
        <v>-</v>
      </c>
      <c r="F67" s="14" t="str">
        <f>IFERROR(VLOOKUP($C67,covid_vlookup,8,FALSE),"-")</f>
        <v>-</v>
      </c>
      <c r="G67" s="14" t="str">
        <f>IFERROR(VLOOKUP($C67,covid_vlookup,13,FALSE),"-")</f>
        <v>-</v>
      </c>
      <c r="H67" s="2"/>
    </row>
    <row r="68">
      <c r="A68" s="3" t="s">
        <v>49</v>
      </c>
      <c r="B68" s="3" t="s">
        <v>23</v>
      </c>
      <c r="C68" s="3" t="s">
        <v>50</v>
      </c>
      <c r="D68" s="14">
        <f>IFERROR(VLOOKUP($C68,covid_vlookup,2,FALSE),"-")</f>
        <v>260292</v>
      </c>
      <c r="E68" s="14">
        <f>IFERROR(VLOOKUP($C68,covid_vlookup,3,FALSE),"-")</f>
        <v>1564</v>
      </c>
      <c r="F68" s="14">
        <f>IFERROR(VLOOKUP($C68,covid_vlookup,8,FALSE),"-")</f>
        <v>5548361</v>
      </c>
      <c r="G68" s="14">
        <f>IFERROR(VLOOKUP($C68,covid_vlookup,13,FALSE),"-")</f>
        <v>40585.721</v>
      </c>
      <c r="H68" s="2"/>
    </row>
    <row r="69">
      <c r="A69" s="3" t="s">
        <v>51</v>
      </c>
      <c r="B69" s="3" t="s">
        <v>23</v>
      </c>
      <c r="C69" s="3" t="s">
        <v>52</v>
      </c>
      <c r="D69" s="14">
        <f>IFERROR(VLOOKUP($C69,covid_vlookup,2,FALSE),"-")</f>
        <v>10412480</v>
      </c>
      <c r="E69" s="14">
        <f>IFERROR(VLOOKUP($C69,covid_vlookup,3,FALSE),"-")</f>
        <v>123805</v>
      </c>
      <c r="F69" s="14">
        <f>IFERROR(VLOOKUP($C69,covid_vlookup,8,FALSE),"-")</f>
        <v>67422000</v>
      </c>
      <c r="G69" s="14">
        <f>IFERROR(VLOOKUP($C69,covid_vlookup,13,FALSE),"-")</f>
        <v>38605.671</v>
      </c>
      <c r="H69" s="2"/>
    </row>
    <row r="70">
      <c r="A70" s="3" t="s">
        <v>235</v>
      </c>
      <c r="B70" s="3" t="s">
        <v>142</v>
      </c>
      <c r="C70" s="3" t="s">
        <v>236</v>
      </c>
      <c r="D70" s="14" t="str">
        <f>IFERROR(VLOOKUP($C70,covid_vlookup,2,FALSE),"-")</f>
        <v>-</v>
      </c>
      <c r="E70" s="14" t="str">
        <f>IFERROR(VLOOKUP($C70,covid_vlookup,3,FALSE),"-")</f>
        <v>-</v>
      </c>
      <c r="F70" s="14" t="str">
        <f>IFERROR(VLOOKUP($C70,covid_vlookup,8,FALSE),"-")</f>
        <v>-</v>
      </c>
      <c r="G70" s="14" t="str">
        <f>IFERROR(VLOOKUP($C70,covid_vlookup,13,FALSE),"-")</f>
        <v>-</v>
      </c>
      <c r="H70" s="2"/>
    </row>
    <row r="71">
      <c r="A71" s="3" t="s">
        <v>237</v>
      </c>
      <c r="B71" s="3" t="s">
        <v>125</v>
      </c>
      <c r="C71" s="3" t="s">
        <v>238</v>
      </c>
      <c r="D71" s="14" t="str">
        <f>IFERROR(VLOOKUP($C71,covid_vlookup,2,FALSE),"-")</f>
        <v>-</v>
      </c>
      <c r="E71" s="14" t="str">
        <f>IFERROR(VLOOKUP($C71,covid_vlookup,3,FALSE),"-")</f>
        <v>-</v>
      </c>
      <c r="F71" s="14" t="str">
        <f>IFERROR(VLOOKUP($C71,covid_vlookup,8,FALSE),"-")</f>
        <v>-</v>
      </c>
      <c r="G71" s="14" t="str">
        <f>IFERROR(VLOOKUP($C71,covid_vlookup,13,FALSE),"-")</f>
        <v>-</v>
      </c>
      <c r="H71" s="2"/>
    </row>
    <row r="72">
      <c r="A72" s="3" t="s">
        <v>239</v>
      </c>
      <c r="B72" s="3" t="s">
        <v>125</v>
      </c>
      <c r="C72" s="3" t="s">
        <v>240</v>
      </c>
      <c r="D72" s="14" t="str">
        <f>IFERROR(VLOOKUP($C72,covid_vlookup,2,FALSE),"-")</f>
        <v>-</v>
      </c>
      <c r="E72" s="14" t="str">
        <f>IFERROR(VLOOKUP($C72,covid_vlookup,3,FALSE),"-")</f>
        <v>-</v>
      </c>
      <c r="F72" s="14" t="str">
        <f>IFERROR(VLOOKUP($C72,covid_vlookup,8,FALSE),"-")</f>
        <v>-</v>
      </c>
      <c r="G72" s="14" t="str">
        <f>IFERROR(VLOOKUP($C72,covid_vlookup,13,FALSE),"-")</f>
        <v>-</v>
      </c>
      <c r="H72" s="2"/>
    </row>
    <row r="73">
      <c r="A73" s="3" t="s">
        <v>241</v>
      </c>
      <c r="B73" s="3" t="s">
        <v>122</v>
      </c>
      <c r="C73" s="3" t="s">
        <v>242</v>
      </c>
      <c r="D73" s="14" t="str">
        <f>IFERROR(VLOOKUP($C73,covid_vlookup,2,FALSE),"-")</f>
        <v>-</v>
      </c>
      <c r="E73" s="14" t="str">
        <f>IFERROR(VLOOKUP($C73,covid_vlookup,3,FALSE),"-")</f>
        <v>-</v>
      </c>
      <c r="F73" s="14" t="str">
        <f>IFERROR(VLOOKUP($C73,covid_vlookup,8,FALSE),"-")</f>
        <v>-</v>
      </c>
      <c r="G73" s="14" t="str">
        <f>IFERROR(VLOOKUP($C73,covid_vlookup,13,FALSE),"-")</f>
        <v>-</v>
      </c>
      <c r="H73" s="2"/>
    </row>
    <row r="74">
      <c r="A74" s="3" t="s">
        <v>41</v>
      </c>
      <c r="B74" s="3" t="s">
        <v>23</v>
      </c>
      <c r="C74" s="3" t="s">
        <v>42</v>
      </c>
      <c r="D74" s="14">
        <f>IFERROR(VLOOKUP($C74,covid_vlookup,2,FALSE),"-")</f>
        <v>7193186</v>
      </c>
      <c r="E74" s="14">
        <f>IFERROR(VLOOKUP($C74,covid_vlookup,3,FALSE),"-")</f>
        <v>112111</v>
      </c>
      <c r="F74" s="14">
        <f>IFERROR(VLOOKUP($C74,covid_vlookup,8,FALSE),"-")</f>
        <v>83900471</v>
      </c>
      <c r="G74" s="14">
        <f>IFERROR(VLOOKUP($C74,covid_vlookup,13,FALSE),"-")</f>
        <v>45229.245</v>
      </c>
      <c r="H74" s="2"/>
    </row>
    <row r="75">
      <c r="A75" s="3" t="s">
        <v>243</v>
      </c>
      <c r="B75" s="3" t="s">
        <v>125</v>
      </c>
      <c r="C75" s="3" t="s">
        <v>244</v>
      </c>
      <c r="D75" s="14" t="str">
        <f>IFERROR(VLOOKUP($C75,covid_vlookup,2,FALSE),"-")</f>
        <v>-</v>
      </c>
      <c r="E75" s="14" t="str">
        <f>IFERROR(VLOOKUP($C75,covid_vlookup,3,FALSE),"-")</f>
        <v>-</v>
      </c>
      <c r="F75" s="14" t="str">
        <f>IFERROR(VLOOKUP($C75,covid_vlookup,8,FALSE),"-")</f>
        <v>-</v>
      </c>
      <c r="G75" s="14" t="str">
        <f>IFERROR(VLOOKUP($C75,covid_vlookup,13,FALSE),"-")</f>
        <v>-</v>
      </c>
      <c r="H75" s="2"/>
    </row>
    <row r="76">
      <c r="A76" s="3" t="s">
        <v>59</v>
      </c>
      <c r="B76" s="3" t="s">
        <v>23</v>
      </c>
      <c r="C76" s="3" t="s">
        <v>60</v>
      </c>
      <c r="D76" s="14">
        <f>IFERROR(VLOOKUP($C76,covid_vlookup,2,FALSE),"-")</f>
        <v>8701</v>
      </c>
      <c r="E76" s="14">
        <f>IFERROR(VLOOKUP($C76,covid_vlookup,3,FALSE),"-")</f>
        <v>100</v>
      </c>
      <c r="F76" s="14">
        <f>IFERROR(VLOOKUP($C76,covid_vlookup,8,FALSE),"-")</f>
        <v>33691</v>
      </c>
      <c r="G76" s="14" t="str">
        <f>IFERROR(VLOOKUP($C76,covid_vlookup,13,FALSE),"-")</f>
        <v/>
      </c>
      <c r="H76" s="2"/>
    </row>
    <row r="77">
      <c r="A77" s="3" t="s">
        <v>61</v>
      </c>
      <c r="B77" s="3" t="s">
        <v>23</v>
      </c>
      <c r="C77" s="3" t="s">
        <v>62</v>
      </c>
      <c r="D77" s="14">
        <f>IFERROR(VLOOKUP($C77,covid_vlookup,2,FALSE),"-")</f>
        <v>1210853</v>
      </c>
      <c r="E77" s="14">
        <f>IFERROR(VLOOKUP($C77,covid_vlookup,3,FALSE),"-")</f>
        <v>20790</v>
      </c>
      <c r="F77" s="14">
        <f>IFERROR(VLOOKUP($C77,covid_vlookup,8,FALSE),"-")</f>
        <v>10370747</v>
      </c>
      <c r="G77" s="14">
        <f>IFERROR(VLOOKUP($C77,covid_vlookup,13,FALSE),"-")</f>
        <v>24574.382</v>
      </c>
      <c r="H77" s="2"/>
    </row>
    <row r="78">
      <c r="A78" s="3" t="s">
        <v>245</v>
      </c>
      <c r="B78" s="3" t="s">
        <v>130</v>
      </c>
      <c r="C78" s="3" t="s">
        <v>246</v>
      </c>
      <c r="D78" s="14" t="str">
        <f>IFERROR(VLOOKUP($C78,covid_vlookup,2,FALSE),"-")</f>
        <v>-</v>
      </c>
      <c r="E78" s="14" t="str">
        <f>IFERROR(VLOOKUP($C78,covid_vlookup,3,FALSE),"-")</f>
        <v>-</v>
      </c>
      <c r="F78" s="14" t="str">
        <f>IFERROR(VLOOKUP($C78,covid_vlookup,8,FALSE),"-")</f>
        <v>-</v>
      </c>
      <c r="G78" s="14" t="str">
        <f>IFERROR(VLOOKUP($C78,covid_vlookup,13,FALSE),"-")</f>
        <v>-</v>
      </c>
      <c r="H78" s="2"/>
    </row>
    <row r="79">
      <c r="A79" s="3" t="s">
        <v>247</v>
      </c>
      <c r="B79" s="3" t="s">
        <v>130</v>
      </c>
      <c r="C79" s="3" t="s">
        <v>248</v>
      </c>
      <c r="D79" s="14" t="str">
        <f>IFERROR(VLOOKUP($C79,covid_vlookup,2,FALSE),"-")</f>
        <v>-</v>
      </c>
      <c r="E79" s="14" t="str">
        <f>IFERROR(VLOOKUP($C79,covid_vlookup,3,FALSE),"-")</f>
        <v>-</v>
      </c>
      <c r="F79" s="14" t="str">
        <f>IFERROR(VLOOKUP($C79,covid_vlookup,8,FALSE),"-")</f>
        <v>-</v>
      </c>
      <c r="G79" s="14" t="str">
        <f>IFERROR(VLOOKUP($C79,covid_vlookup,13,FALSE),"-")</f>
        <v>-</v>
      </c>
      <c r="H79" s="2"/>
    </row>
    <row r="80">
      <c r="A80" s="3" t="s">
        <v>249</v>
      </c>
      <c r="B80" s="3" t="s">
        <v>142</v>
      </c>
      <c r="C80" s="3" t="s">
        <v>250</v>
      </c>
      <c r="D80" s="14" t="str">
        <f>IFERROR(VLOOKUP($C80,covid_vlookup,2,FALSE),"-")</f>
        <v>-</v>
      </c>
      <c r="E80" s="14" t="str">
        <f>IFERROR(VLOOKUP($C80,covid_vlookup,3,FALSE),"-")</f>
        <v>-</v>
      </c>
      <c r="F80" s="14" t="str">
        <f>IFERROR(VLOOKUP($C80,covid_vlookup,8,FALSE),"-")</f>
        <v>-</v>
      </c>
      <c r="G80" s="14" t="str">
        <f>IFERROR(VLOOKUP($C80,covid_vlookup,13,FALSE),"-")</f>
        <v>-</v>
      </c>
      <c r="H80" s="2"/>
    </row>
    <row r="81">
      <c r="A81" s="3" t="s">
        <v>251</v>
      </c>
      <c r="B81" s="3" t="s">
        <v>130</v>
      </c>
      <c r="C81" s="3" t="s">
        <v>252</v>
      </c>
      <c r="D81" s="14" t="str">
        <f>IFERROR(VLOOKUP($C81,covid_vlookup,2,FALSE),"-")</f>
        <v>-</v>
      </c>
      <c r="E81" s="14" t="str">
        <f>IFERROR(VLOOKUP($C81,covid_vlookup,3,FALSE),"-")</f>
        <v>-</v>
      </c>
      <c r="F81" s="14" t="str">
        <f>IFERROR(VLOOKUP($C81,covid_vlookup,8,FALSE),"-")</f>
        <v>-</v>
      </c>
      <c r="G81" s="14" t="str">
        <f>IFERROR(VLOOKUP($C81,covid_vlookup,13,FALSE),"-")</f>
        <v>-</v>
      </c>
      <c r="H81" s="2"/>
    </row>
    <row r="82">
      <c r="A82" s="3" t="s">
        <v>57</v>
      </c>
      <c r="B82" s="3" t="s">
        <v>23</v>
      </c>
      <c r="C82" s="3" t="s">
        <v>58</v>
      </c>
      <c r="D82" s="14" t="str">
        <f>IFERROR(VLOOKUP($C82,covid_vlookup,2,FALSE),"-")</f>
        <v/>
      </c>
      <c r="E82" s="14" t="str">
        <f>IFERROR(VLOOKUP($C82,covid_vlookup,3,FALSE),"-")</f>
        <v/>
      </c>
      <c r="F82" s="14">
        <f>IFERROR(VLOOKUP($C82,covid_vlookup,8,FALSE),"-")</f>
        <v>63385</v>
      </c>
      <c r="G82" s="14" t="str">
        <f>IFERROR(VLOOKUP($C82,covid_vlookup,13,FALSE),"-")</f>
        <v/>
      </c>
      <c r="H82" s="2"/>
    </row>
    <row r="83">
      <c r="A83" s="3" t="s">
        <v>253</v>
      </c>
      <c r="B83" s="3" t="s">
        <v>125</v>
      </c>
      <c r="C83" s="3" t="s">
        <v>254</v>
      </c>
      <c r="D83" s="14" t="str">
        <f>IFERROR(VLOOKUP($C83,covid_vlookup,2,FALSE),"-")</f>
        <v>-</v>
      </c>
      <c r="E83" s="14" t="str">
        <f>IFERROR(VLOOKUP($C83,covid_vlookup,3,FALSE),"-")</f>
        <v>-</v>
      </c>
      <c r="F83" s="14" t="str">
        <f>IFERROR(VLOOKUP($C83,covid_vlookup,8,FALSE),"-")</f>
        <v>-</v>
      </c>
      <c r="G83" s="14" t="str">
        <f>IFERROR(VLOOKUP($C83,covid_vlookup,13,FALSE),"-")</f>
        <v>-</v>
      </c>
      <c r="H83" s="2"/>
    </row>
    <row r="84">
      <c r="A84" s="3" t="s">
        <v>255</v>
      </c>
      <c r="B84" s="3" t="s">
        <v>125</v>
      </c>
      <c r="C84" s="3" t="s">
        <v>256</v>
      </c>
      <c r="D84" s="14" t="str">
        <f>IFERROR(VLOOKUP($C84,covid_vlookup,2,FALSE),"-")</f>
        <v>-</v>
      </c>
      <c r="E84" s="14" t="str">
        <f>IFERROR(VLOOKUP($C84,covid_vlookup,3,FALSE),"-")</f>
        <v>-</v>
      </c>
      <c r="F84" s="14" t="str">
        <f>IFERROR(VLOOKUP($C84,covid_vlookup,8,FALSE),"-")</f>
        <v>-</v>
      </c>
      <c r="G84" s="14" t="str">
        <f>IFERROR(VLOOKUP($C84,covid_vlookup,13,FALSE),"-")</f>
        <v>-</v>
      </c>
      <c r="H84" s="2"/>
    </row>
    <row r="85">
      <c r="A85" s="3" t="s">
        <v>257</v>
      </c>
      <c r="B85" s="3" t="s">
        <v>135</v>
      </c>
      <c r="C85" s="3" t="s">
        <v>258</v>
      </c>
      <c r="D85" s="14" t="str">
        <f>IFERROR(VLOOKUP($C85,covid_vlookup,2,FALSE),"-")</f>
        <v>-</v>
      </c>
      <c r="E85" s="14" t="str">
        <f>IFERROR(VLOOKUP($C85,covid_vlookup,3,FALSE),"-")</f>
        <v>-</v>
      </c>
      <c r="F85" s="14" t="str">
        <f>IFERROR(VLOOKUP($C85,covid_vlookup,8,FALSE),"-")</f>
        <v>-</v>
      </c>
      <c r="G85" s="14" t="str">
        <f>IFERROR(VLOOKUP($C85,covid_vlookup,13,FALSE),"-")</f>
        <v>-</v>
      </c>
      <c r="H85" s="2"/>
    </row>
    <row r="86">
      <c r="A86" s="3" t="s">
        <v>259</v>
      </c>
      <c r="B86" s="3" t="s">
        <v>130</v>
      </c>
      <c r="C86" s="3" t="s">
        <v>260</v>
      </c>
      <c r="D86" s="14" t="str">
        <f>IFERROR(VLOOKUP($C86,covid_vlookup,2,FALSE),"-")</f>
        <v>-</v>
      </c>
      <c r="E86" s="14" t="str">
        <f>IFERROR(VLOOKUP($C86,covid_vlookup,3,FALSE),"-")</f>
        <v>-</v>
      </c>
      <c r="F86" s="14" t="str">
        <f>IFERROR(VLOOKUP($C86,covid_vlookup,8,FALSE),"-")</f>
        <v>-</v>
      </c>
      <c r="G86" s="14" t="str">
        <f>IFERROR(VLOOKUP($C86,covid_vlookup,13,FALSE),"-")</f>
        <v>-</v>
      </c>
      <c r="H86" s="2"/>
    </row>
    <row r="87">
      <c r="A87" s="3" t="s">
        <v>261</v>
      </c>
      <c r="B87" s="3" t="s">
        <v>130</v>
      </c>
      <c r="C87" s="3" t="s">
        <v>262</v>
      </c>
      <c r="D87" s="14" t="str">
        <f>IFERROR(VLOOKUP($C87,covid_vlookup,2,FALSE),"-")</f>
        <v>-</v>
      </c>
      <c r="E87" s="14" t="str">
        <f>IFERROR(VLOOKUP($C87,covid_vlookup,3,FALSE),"-")</f>
        <v>-</v>
      </c>
      <c r="F87" s="14" t="str">
        <f>IFERROR(VLOOKUP($C87,covid_vlookup,8,FALSE),"-")</f>
        <v>-</v>
      </c>
      <c r="G87" s="14" t="str">
        <f>IFERROR(VLOOKUP($C87,covid_vlookup,13,FALSE),"-")</f>
        <v>-</v>
      </c>
      <c r="H87" s="2"/>
    </row>
    <row r="88">
      <c r="A88" s="3" t="s">
        <v>263</v>
      </c>
      <c r="B88" s="3" t="s">
        <v>122</v>
      </c>
      <c r="C88" s="3" t="s">
        <v>264</v>
      </c>
      <c r="D88" s="14" t="str">
        <f>IFERROR(VLOOKUP($C88,covid_vlookup,2,FALSE),"-")</f>
        <v>-</v>
      </c>
      <c r="E88" s="14" t="str">
        <f>IFERROR(VLOOKUP($C88,covid_vlookup,3,FALSE),"-")</f>
        <v>-</v>
      </c>
      <c r="F88" s="14" t="str">
        <f>IFERROR(VLOOKUP($C88,covid_vlookup,8,FALSE),"-")</f>
        <v>-</v>
      </c>
      <c r="G88" s="14" t="str">
        <f>IFERROR(VLOOKUP($C88,covid_vlookup,13,FALSE),"-")</f>
        <v>-</v>
      </c>
      <c r="H88" s="2"/>
    </row>
    <row r="89">
      <c r="A89" s="3" t="s">
        <v>65</v>
      </c>
      <c r="B89" s="3" t="s">
        <v>23</v>
      </c>
      <c r="C89" s="3" t="s">
        <v>66</v>
      </c>
      <c r="D89" s="14">
        <f>IFERROR(VLOOKUP($C89,covid_vlookup,2,FALSE),"-")</f>
        <v>1256415</v>
      </c>
      <c r="E89" s="14">
        <f>IFERROR(VLOOKUP($C89,covid_vlookup,3,FALSE),"-")</f>
        <v>39186</v>
      </c>
      <c r="F89" s="14">
        <f>IFERROR(VLOOKUP($C89,covid_vlookup,8,FALSE),"-")</f>
        <v>9634162</v>
      </c>
      <c r="G89" s="14">
        <f>IFERROR(VLOOKUP($C89,covid_vlookup,13,FALSE),"-")</f>
        <v>26777.561</v>
      </c>
      <c r="H89" s="2"/>
    </row>
    <row r="90">
      <c r="A90" s="3" t="s">
        <v>71</v>
      </c>
      <c r="B90" s="3" t="s">
        <v>23</v>
      </c>
      <c r="C90" s="3" t="s">
        <v>72</v>
      </c>
      <c r="D90" s="14">
        <f>IFERROR(VLOOKUP($C90,covid_vlookup,2,FALSE),"-")</f>
        <v>27059</v>
      </c>
      <c r="E90" s="14">
        <f>IFERROR(VLOOKUP($C90,covid_vlookup,3,FALSE),"-")</f>
        <v>37</v>
      </c>
      <c r="F90" s="14">
        <f>IFERROR(VLOOKUP($C90,covid_vlookup,8,FALSE),"-")</f>
        <v>368792</v>
      </c>
      <c r="G90" s="14">
        <f>IFERROR(VLOOKUP($C90,covid_vlookup,13,FALSE),"-")</f>
        <v>46482.958</v>
      </c>
      <c r="H90" s="2"/>
    </row>
    <row r="91">
      <c r="A91" s="3" t="s">
        <v>265</v>
      </c>
      <c r="B91" s="3" t="s">
        <v>122</v>
      </c>
      <c r="C91" s="3" t="s">
        <v>266</v>
      </c>
      <c r="D91" s="14" t="str">
        <f>IFERROR(VLOOKUP($C91,covid_vlookup,2,FALSE),"-")</f>
        <v>-</v>
      </c>
      <c r="E91" s="14" t="str">
        <f>IFERROR(VLOOKUP($C91,covid_vlookup,3,FALSE),"-")</f>
        <v>-</v>
      </c>
      <c r="F91" s="14" t="str">
        <f>IFERROR(VLOOKUP($C91,covid_vlookup,8,FALSE),"-")</f>
        <v>-</v>
      </c>
      <c r="G91" s="14" t="str">
        <f>IFERROR(VLOOKUP($C91,covid_vlookup,13,FALSE),"-")</f>
        <v>-</v>
      </c>
      <c r="H91" s="2"/>
    </row>
    <row r="92">
      <c r="A92" s="3" t="s">
        <v>267</v>
      </c>
      <c r="B92" s="3" t="s">
        <v>122</v>
      </c>
      <c r="C92" s="3" t="s">
        <v>268</v>
      </c>
      <c r="D92" s="14" t="str">
        <f>IFERROR(VLOOKUP($C92,covid_vlookup,2,FALSE),"-")</f>
        <v>-</v>
      </c>
      <c r="E92" s="14" t="str">
        <f>IFERROR(VLOOKUP($C92,covid_vlookup,3,FALSE),"-")</f>
        <v>-</v>
      </c>
      <c r="F92" s="14" t="str">
        <f>IFERROR(VLOOKUP($C92,covid_vlookup,8,FALSE),"-")</f>
        <v>-</v>
      </c>
      <c r="G92" s="14" t="str">
        <f>IFERROR(VLOOKUP($C92,covid_vlookup,13,FALSE),"-")</f>
        <v>-</v>
      </c>
      <c r="H92" s="2"/>
    </row>
    <row r="93">
      <c r="A93" s="3" t="s">
        <v>269</v>
      </c>
      <c r="B93" s="3" t="s">
        <v>122</v>
      </c>
      <c r="C93" s="3" t="s">
        <v>270</v>
      </c>
      <c r="D93" s="14" t="str">
        <f>IFERROR(VLOOKUP($C93,covid_vlookup,2,FALSE),"-")</f>
        <v>-</v>
      </c>
      <c r="E93" s="14" t="str">
        <f>IFERROR(VLOOKUP($C93,covid_vlookup,3,FALSE),"-")</f>
        <v>-</v>
      </c>
      <c r="F93" s="14" t="str">
        <f>IFERROR(VLOOKUP($C93,covid_vlookup,8,FALSE),"-")</f>
        <v>-</v>
      </c>
      <c r="G93" s="14" t="str">
        <f>IFERROR(VLOOKUP($C93,covid_vlookup,13,FALSE),"-")</f>
        <v>-</v>
      </c>
      <c r="H93" s="2"/>
    </row>
    <row r="94">
      <c r="A94" s="3" t="s">
        <v>271</v>
      </c>
      <c r="B94" s="3" t="s">
        <v>122</v>
      </c>
      <c r="C94" s="3" t="s">
        <v>272</v>
      </c>
      <c r="D94" s="14" t="str">
        <f>IFERROR(VLOOKUP($C94,covid_vlookup,2,FALSE),"-")</f>
        <v>-</v>
      </c>
      <c r="E94" s="14" t="str">
        <f>IFERROR(VLOOKUP($C94,covid_vlookup,3,FALSE),"-")</f>
        <v>-</v>
      </c>
      <c r="F94" s="14" t="str">
        <f>IFERROR(VLOOKUP($C94,covid_vlookup,8,FALSE),"-")</f>
        <v>-</v>
      </c>
      <c r="G94" s="14" t="str">
        <f>IFERROR(VLOOKUP($C94,covid_vlookup,13,FALSE),"-")</f>
        <v>-</v>
      </c>
      <c r="H94" s="2"/>
    </row>
    <row r="95">
      <c r="A95" s="3" t="s">
        <v>69</v>
      </c>
      <c r="B95" s="3" t="s">
        <v>23</v>
      </c>
      <c r="C95" s="3" t="s">
        <v>70</v>
      </c>
      <c r="D95" s="14">
        <f>IFERROR(VLOOKUP($C95,covid_vlookup,2,FALSE),"-")</f>
        <v>788559</v>
      </c>
      <c r="E95" s="14">
        <f>IFERROR(VLOOKUP($C95,covid_vlookup,3,FALSE),"-")</f>
        <v>5912</v>
      </c>
      <c r="F95" s="14">
        <f>IFERROR(VLOOKUP($C95,covid_vlookup,8,FALSE),"-")</f>
        <v>4982904</v>
      </c>
      <c r="G95" s="14">
        <f>IFERROR(VLOOKUP($C95,covid_vlookup,13,FALSE),"-")</f>
        <v>67335.293</v>
      </c>
      <c r="H95" s="2"/>
    </row>
    <row r="96">
      <c r="A96" s="3" t="s">
        <v>67</v>
      </c>
      <c r="B96" s="3" t="s">
        <v>23</v>
      </c>
      <c r="C96" s="3" t="s">
        <v>68</v>
      </c>
      <c r="D96" s="14">
        <f>IFERROR(VLOOKUP($C96,covid_vlookup,2,FALSE),"-")</f>
        <v>13641</v>
      </c>
      <c r="E96" s="14">
        <f>IFERROR(VLOOKUP($C96,covid_vlookup,3,FALSE),"-")</f>
        <v>67</v>
      </c>
      <c r="F96" s="14">
        <f>IFERROR(VLOOKUP($C96,covid_vlookup,8,FALSE),"-")</f>
        <v>85410</v>
      </c>
      <c r="G96" s="14" t="str">
        <f>IFERROR(VLOOKUP($C96,covid_vlookup,13,FALSE),"-")</f>
        <v/>
      </c>
      <c r="H96" s="2"/>
    </row>
    <row r="97">
      <c r="A97" s="3" t="s">
        <v>273</v>
      </c>
      <c r="B97" s="3" t="s">
        <v>122</v>
      </c>
      <c r="C97" s="3" t="s">
        <v>274</v>
      </c>
      <c r="D97" s="14" t="str">
        <f>IFERROR(VLOOKUP($C97,covid_vlookup,2,FALSE),"-")</f>
        <v>-</v>
      </c>
      <c r="E97" s="14" t="str">
        <f>IFERROR(VLOOKUP($C97,covid_vlookup,3,FALSE),"-")</f>
        <v>-</v>
      </c>
      <c r="F97" s="14" t="str">
        <f>IFERROR(VLOOKUP($C97,covid_vlookup,8,FALSE),"-")</f>
        <v>-</v>
      </c>
      <c r="G97" s="14" t="str">
        <f>IFERROR(VLOOKUP($C97,covid_vlookup,13,FALSE),"-")</f>
        <v>-</v>
      </c>
      <c r="H97" s="2"/>
    </row>
    <row r="98">
      <c r="A98" s="3" t="s">
        <v>73</v>
      </c>
      <c r="B98" s="3" t="s">
        <v>23</v>
      </c>
      <c r="C98" s="3" t="s">
        <v>74</v>
      </c>
      <c r="D98" s="14">
        <f>IFERROR(VLOOKUP($C98,covid_vlookup,2,FALSE),"-")</f>
        <v>6125683</v>
      </c>
      <c r="E98" s="14">
        <f>IFERROR(VLOOKUP($C98,covid_vlookup,3,FALSE),"-")</f>
        <v>137402</v>
      </c>
      <c r="F98" s="14">
        <f>IFERROR(VLOOKUP($C98,covid_vlookup,8,FALSE),"-")</f>
        <v>60367471</v>
      </c>
      <c r="G98" s="14">
        <f>IFERROR(VLOOKUP($C98,covid_vlookup,13,FALSE),"-")</f>
        <v>35220.084</v>
      </c>
      <c r="H98" s="2"/>
    </row>
    <row r="99">
      <c r="A99" s="3" t="s">
        <v>275</v>
      </c>
      <c r="B99" s="3" t="s">
        <v>130</v>
      </c>
      <c r="C99" s="3" t="s">
        <v>276</v>
      </c>
      <c r="D99" s="14" t="str">
        <f>IFERROR(VLOOKUP($C99,covid_vlookup,2,FALSE),"-")</f>
        <v>-</v>
      </c>
      <c r="E99" s="14" t="str">
        <f>IFERROR(VLOOKUP($C99,covid_vlookup,3,FALSE),"-")</f>
        <v>-</v>
      </c>
      <c r="F99" s="14" t="str">
        <f>IFERROR(VLOOKUP($C99,covid_vlookup,8,FALSE),"-")</f>
        <v>-</v>
      </c>
      <c r="G99" s="14" t="str">
        <f>IFERROR(VLOOKUP($C99,covid_vlookup,13,FALSE),"-")</f>
        <v>-</v>
      </c>
      <c r="H99" s="2"/>
    </row>
    <row r="100">
      <c r="A100" s="3" t="s">
        <v>277</v>
      </c>
      <c r="B100" s="3" t="s">
        <v>122</v>
      </c>
      <c r="C100" s="3" t="s">
        <v>278</v>
      </c>
      <c r="D100" s="14" t="str">
        <f>IFERROR(VLOOKUP($C100,covid_vlookup,2,FALSE),"-")</f>
        <v>-</v>
      </c>
      <c r="E100" s="14" t="str">
        <f>IFERROR(VLOOKUP($C100,covid_vlookup,3,FALSE),"-")</f>
        <v>-</v>
      </c>
      <c r="F100" s="14" t="str">
        <f>IFERROR(VLOOKUP($C100,covid_vlookup,8,FALSE),"-")</f>
        <v>-</v>
      </c>
      <c r="G100" s="14" t="str">
        <f>IFERROR(VLOOKUP($C100,covid_vlookup,13,FALSE),"-")</f>
        <v>-</v>
      </c>
      <c r="H100" s="2"/>
    </row>
    <row r="101">
      <c r="A101" s="3" t="s">
        <v>75</v>
      </c>
      <c r="B101" s="3" t="s">
        <v>23</v>
      </c>
      <c r="C101" s="3" t="s">
        <v>76</v>
      </c>
      <c r="D101" s="14" t="str">
        <f>IFERROR(VLOOKUP($C101,covid_vlookup,2,FALSE),"-")</f>
        <v/>
      </c>
      <c r="E101" s="14" t="str">
        <f>IFERROR(VLOOKUP($C101,covid_vlookup,3,FALSE),"-")</f>
        <v/>
      </c>
      <c r="F101" s="14">
        <f>IFERROR(VLOOKUP($C101,covid_vlookup,8,FALSE),"-")</f>
        <v>101073</v>
      </c>
      <c r="G101" s="14" t="str">
        <f>IFERROR(VLOOKUP($C101,covid_vlookup,13,FALSE),"-")</f>
        <v/>
      </c>
      <c r="H101" s="2"/>
    </row>
    <row r="102">
      <c r="A102" s="3" t="s">
        <v>279</v>
      </c>
      <c r="B102" s="3" t="s">
        <v>122</v>
      </c>
      <c r="C102" s="3" t="s">
        <v>280</v>
      </c>
      <c r="D102" s="14" t="str">
        <f>IFERROR(VLOOKUP($C102,covid_vlookup,2,FALSE),"-")</f>
        <v>-</v>
      </c>
      <c r="E102" s="14" t="str">
        <f>IFERROR(VLOOKUP($C102,covid_vlookup,3,FALSE),"-")</f>
        <v>-</v>
      </c>
      <c r="F102" s="14" t="str">
        <f>IFERROR(VLOOKUP($C102,covid_vlookup,8,FALSE),"-")</f>
        <v>-</v>
      </c>
      <c r="G102" s="14" t="str">
        <f>IFERROR(VLOOKUP($C102,covid_vlookup,13,FALSE),"-")</f>
        <v>-</v>
      </c>
      <c r="H102" s="2"/>
    </row>
    <row r="103">
      <c r="A103" s="3" t="s">
        <v>281</v>
      </c>
      <c r="B103" s="3" t="s">
        <v>122</v>
      </c>
      <c r="C103" s="3" t="s">
        <v>282</v>
      </c>
      <c r="D103" s="14" t="str">
        <f>IFERROR(VLOOKUP($C103,covid_vlookup,2,FALSE),"-")</f>
        <v>-</v>
      </c>
      <c r="E103" s="14" t="str">
        <f>IFERROR(VLOOKUP($C103,covid_vlookup,3,FALSE),"-")</f>
        <v>-</v>
      </c>
      <c r="F103" s="14" t="str">
        <f>IFERROR(VLOOKUP($C103,covid_vlookup,8,FALSE),"-")</f>
        <v>-</v>
      </c>
      <c r="G103" s="14" t="str">
        <f>IFERROR(VLOOKUP($C103,covid_vlookup,13,FALSE),"-")</f>
        <v>-</v>
      </c>
      <c r="H103" s="2"/>
    </row>
    <row r="104">
      <c r="A104" s="3" t="s">
        <v>283</v>
      </c>
      <c r="B104" s="3" t="s">
        <v>125</v>
      </c>
      <c r="C104" s="3" t="s">
        <v>284</v>
      </c>
      <c r="D104" s="14" t="str">
        <f>IFERROR(VLOOKUP($C104,covid_vlookup,2,FALSE),"-")</f>
        <v>-</v>
      </c>
      <c r="E104" s="14" t="str">
        <f>IFERROR(VLOOKUP($C104,covid_vlookup,3,FALSE),"-")</f>
        <v>-</v>
      </c>
      <c r="F104" s="14" t="str">
        <f>IFERROR(VLOOKUP($C104,covid_vlookup,8,FALSE),"-")</f>
        <v>-</v>
      </c>
      <c r="G104" s="14" t="str">
        <f>IFERROR(VLOOKUP($C104,covid_vlookup,13,FALSE),"-")</f>
        <v>-</v>
      </c>
      <c r="H104" s="2"/>
    </row>
    <row r="105">
      <c r="A105" s="3" t="s">
        <v>285</v>
      </c>
      <c r="B105" s="3" t="s">
        <v>23</v>
      </c>
      <c r="C105" s="3" t="s">
        <v>286</v>
      </c>
      <c r="D105" s="14" t="str">
        <f>IFERROR(VLOOKUP($C105,covid_vlookup,2,FALSE),"-")</f>
        <v>-</v>
      </c>
      <c r="E105" s="14" t="str">
        <f>IFERROR(VLOOKUP($C105,covid_vlookup,3,FALSE),"-")</f>
        <v>-</v>
      </c>
      <c r="F105" s="14" t="str">
        <f>IFERROR(VLOOKUP($C105,covid_vlookup,8,FALSE),"-")</f>
        <v>-</v>
      </c>
      <c r="G105" s="14" t="str">
        <f>IFERROR(VLOOKUP($C105,covid_vlookup,13,FALSE),"-")</f>
        <v>-</v>
      </c>
      <c r="H105" s="2"/>
    </row>
    <row r="106">
      <c r="A106" s="3" t="s">
        <v>287</v>
      </c>
      <c r="B106" s="3" t="s">
        <v>122</v>
      </c>
      <c r="C106" s="3" t="s">
        <v>288</v>
      </c>
      <c r="D106" s="14" t="str">
        <f>IFERROR(VLOOKUP($C106,covid_vlookup,2,FALSE),"-")</f>
        <v>-</v>
      </c>
      <c r="E106" s="14" t="str">
        <f>IFERROR(VLOOKUP($C106,covid_vlookup,3,FALSE),"-")</f>
        <v>-</v>
      </c>
      <c r="F106" s="14" t="str">
        <f>IFERROR(VLOOKUP($C106,covid_vlookup,8,FALSE),"-")</f>
        <v>-</v>
      </c>
      <c r="G106" s="14" t="str">
        <f>IFERROR(VLOOKUP($C106,covid_vlookup,13,FALSE),"-")</f>
        <v>-</v>
      </c>
      <c r="H106" s="2"/>
    </row>
    <row r="107">
      <c r="A107" s="3" t="s">
        <v>289</v>
      </c>
      <c r="B107" s="3" t="s">
        <v>122</v>
      </c>
      <c r="C107" s="3" t="s">
        <v>290</v>
      </c>
      <c r="D107" s="14" t="str">
        <f>IFERROR(VLOOKUP($C107,covid_vlookup,2,FALSE),"-")</f>
        <v>-</v>
      </c>
      <c r="E107" s="14" t="str">
        <f>IFERROR(VLOOKUP($C107,covid_vlookup,3,FALSE),"-")</f>
        <v>-</v>
      </c>
      <c r="F107" s="14" t="str">
        <f>IFERROR(VLOOKUP($C107,covid_vlookup,8,FALSE),"-")</f>
        <v>-</v>
      </c>
      <c r="G107" s="14" t="str">
        <f>IFERROR(VLOOKUP($C107,covid_vlookup,13,FALSE),"-")</f>
        <v>-</v>
      </c>
      <c r="H107" s="2"/>
    </row>
    <row r="108">
      <c r="A108" s="3" t="s">
        <v>291</v>
      </c>
      <c r="B108" s="3" t="s">
        <v>122</v>
      </c>
      <c r="C108" s="3" t="s">
        <v>292</v>
      </c>
      <c r="D108" s="14" t="str">
        <f>IFERROR(VLOOKUP($C108,covid_vlookup,2,FALSE),"-")</f>
        <v>-</v>
      </c>
      <c r="E108" s="14" t="str">
        <f>IFERROR(VLOOKUP($C108,covid_vlookup,3,FALSE),"-")</f>
        <v>-</v>
      </c>
      <c r="F108" s="14" t="str">
        <f>IFERROR(VLOOKUP($C108,covid_vlookup,8,FALSE),"-")</f>
        <v>-</v>
      </c>
      <c r="G108" s="14" t="str">
        <f>IFERROR(VLOOKUP($C108,covid_vlookup,13,FALSE),"-")</f>
        <v>-</v>
      </c>
      <c r="H108" s="2"/>
    </row>
    <row r="109">
      <c r="A109" s="3" t="s">
        <v>83</v>
      </c>
      <c r="B109" s="3" t="s">
        <v>23</v>
      </c>
      <c r="C109" s="3" t="s">
        <v>84</v>
      </c>
      <c r="D109" s="14">
        <f>IFERROR(VLOOKUP($C109,covid_vlookup,2,FALSE),"-")</f>
        <v>276674</v>
      </c>
      <c r="E109" s="14">
        <f>IFERROR(VLOOKUP($C109,covid_vlookup,3,FALSE),"-")</f>
        <v>4570</v>
      </c>
      <c r="F109" s="14">
        <f>IFERROR(VLOOKUP($C109,covid_vlookup,8,FALSE),"-")</f>
        <v>1866934</v>
      </c>
      <c r="G109" s="14">
        <f>IFERROR(VLOOKUP($C109,covid_vlookup,13,FALSE),"-")</f>
        <v>25063.846</v>
      </c>
      <c r="H109" s="2"/>
    </row>
    <row r="110">
      <c r="A110" s="3" t="s">
        <v>293</v>
      </c>
      <c r="B110" s="3" t="s">
        <v>122</v>
      </c>
      <c r="C110" s="3" t="s">
        <v>294</v>
      </c>
      <c r="D110" s="14" t="str">
        <f>IFERROR(VLOOKUP($C110,covid_vlookup,2,FALSE),"-")</f>
        <v>-</v>
      </c>
      <c r="E110" s="14" t="str">
        <f>IFERROR(VLOOKUP($C110,covid_vlookup,3,FALSE),"-")</f>
        <v>-</v>
      </c>
      <c r="F110" s="14" t="str">
        <f>IFERROR(VLOOKUP($C110,covid_vlookup,8,FALSE),"-")</f>
        <v>-</v>
      </c>
      <c r="G110" s="14" t="str">
        <f>IFERROR(VLOOKUP($C110,covid_vlookup,13,FALSE),"-")</f>
        <v>-</v>
      </c>
      <c r="H110" s="2"/>
    </row>
    <row r="111">
      <c r="A111" s="3" t="s">
        <v>295</v>
      </c>
      <c r="B111" s="3" t="s">
        <v>125</v>
      </c>
      <c r="C111" s="3" t="s">
        <v>296</v>
      </c>
      <c r="D111" s="14" t="str">
        <f>IFERROR(VLOOKUP($C111,covid_vlookup,2,FALSE),"-")</f>
        <v>-</v>
      </c>
      <c r="E111" s="14" t="str">
        <f>IFERROR(VLOOKUP($C111,covid_vlookup,3,FALSE),"-")</f>
        <v>-</v>
      </c>
      <c r="F111" s="14" t="str">
        <f>IFERROR(VLOOKUP($C111,covid_vlookup,8,FALSE),"-")</f>
        <v>-</v>
      </c>
      <c r="G111" s="14" t="str">
        <f>IFERROR(VLOOKUP($C111,covid_vlookup,13,FALSE),"-")</f>
        <v>-</v>
      </c>
      <c r="H111" s="2"/>
    </row>
    <row r="112">
      <c r="A112" s="3" t="s">
        <v>297</v>
      </c>
      <c r="B112" s="3" t="s">
        <v>125</v>
      </c>
      <c r="C112" s="3" t="s">
        <v>298</v>
      </c>
      <c r="D112" s="14" t="str">
        <f>IFERROR(VLOOKUP($C112,covid_vlookup,2,FALSE),"-")</f>
        <v>-</v>
      </c>
      <c r="E112" s="14" t="str">
        <f>IFERROR(VLOOKUP($C112,covid_vlookup,3,FALSE),"-")</f>
        <v>-</v>
      </c>
      <c r="F112" s="14" t="str">
        <f>IFERROR(VLOOKUP($C112,covid_vlookup,8,FALSE),"-")</f>
        <v>-</v>
      </c>
      <c r="G112" s="14" t="str">
        <f>IFERROR(VLOOKUP($C112,covid_vlookup,13,FALSE),"-")</f>
        <v>-</v>
      </c>
      <c r="H112" s="2"/>
    </row>
    <row r="113">
      <c r="A113" s="3" t="s">
        <v>299</v>
      </c>
      <c r="B113" s="3" t="s">
        <v>125</v>
      </c>
      <c r="C113" s="3" t="s">
        <v>300</v>
      </c>
      <c r="D113" s="14" t="str">
        <f>IFERROR(VLOOKUP($C113,covid_vlookup,2,FALSE),"-")</f>
        <v>-</v>
      </c>
      <c r="E113" s="14" t="str">
        <f>IFERROR(VLOOKUP($C113,covid_vlookup,3,FALSE),"-")</f>
        <v>-</v>
      </c>
      <c r="F113" s="14" t="str">
        <f>IFERROR(VLOOKUP($C113,covid_vlookup,8,FALSE),"-")</f>
        <v>-</v>
      </c>
      <c r="G113" s="14" t="str">
        <f>IFERROR(VLOOKUP($C113,covid_vlookup,13,FALSE),"-")</f>
        <v>-</v>
      </c>
      <c r="H113" s="2"/>
    </row>
    <row r="114">
      <c r="A114" s="3" t="s">
        <v>77</v>
      </c>
      <c r="B114" s="3" t="s">
        <v>23</v>
      </c>
      <c r="C114" s="3" t="s">
        <v>78</v>
      </c>
      <c r="D114" s="14">
        <f>IFERROR(VLOOKUP($C114,covid_vlookup,2,FALSE),"-")</f>
        <v>6131</v>
      </c>
      <c r="E114" s="14">
        <f>IFERROR(VLOOKUP($C114,covid_vlookup,3,FALSE),"-")</f>
        <v>69</v>
      </c>
      <c r="F114" s="14">
        <f>IFERROR(VLOOKUP($C114,covid_vlookup,8,FALSE),"-")</f>
        <v>38254</v>
      </c>
      <c r="G114" s="14" t="str">
        <f>IFERROR(VLOOKUP($C114,covid_vlookup,13,FALSE),"-")</f>
        <v/>
      </c>
      <c r="H114" s="2"/>
    </row>
    <row r="115">
      <c r="A115" s="3" t="s">
        <v>79</v>
      </c>
      <c r="B115" s="3" t="s">
        <v>23</v>
      </c>
      <c r="C115" s="3" t="s">
        <v>80</v>
      </c>
      <c r="D115" s="14">
        <f>IFERROR(VLOOKUP($C115,covid_vlookup,2,FALSE),"-")</f>
        <v>519597</v>
      </c>
      <c r="E115" s="14">
        <f>IFERROR(VLOOKUP($C115,covid_vlookup,3,FALSE),"-")</f>
        <v>7387</v>
      </c>
      <c r="F115" s="14">
        <f>IFERROR(VLOOKUP($C115,covid_vlookup,8,FALSE),"-")</f>
        <v>2689862</v>
      </c>
      <c r="G115" s="14">
        <f>IFERROR(VLOOKUP($C115,covid_vlookup,13,FALSE),"-")</f>
        <v>29524.265</v>
      </c>
      <c r="H115" s="2"/>
    </row>
    <row r="116">
      <c r="A116" s="3" t="s">
        <v>81</v>
      </c>
      <c r="B116" s="3" t="s">
        <v>23</v>
      </c>
      <c r="C116" s="3" t="s">
        <v>82</v>
      </c>
      <c r="D116" s="14">
        <f>IFERROR(VLOOKUP($C116,covid_vlookup,2,FALSE),"-")</f>
        <v>103766</v>
      </c>
      <c r="E116" s="14">
        <f>IFERROR(VLOOKUP($C116,covid_vlookup,3,FALSE),"-")</f>
        <v>915</v>
      </c>
      <c r="F116" s="14">
        <f>IFERROR(VLOOKUP($C116,covid_vlookup,8,FALSE),"-")</f>
        <v>634814</v>
      </c>
      <c r="G116" s="14">
        <f>IFERROR(VLOOKUP($C116,covid_vlookup,13,FALSE),"-")</f>
        <v>94277.965</v>
      </c>
      <c r="H116" s="2"/>
    </row>
    <row r="117">
      <c r="A117" s="3" t="s">
        <v>89</v>
      </c>
      <c r="B117" s="3" t="s">
        <v>23</v>
      </c>
      <c r="C117" s="3" t="s">
        <v>301</v>
      </c>
      <c r="D117" s="14" t="str">
        <f>IFERROR(VLOOKUP($C117,covid_vlookup,2,FALSE),"-")</f>
        <v>-</v>
      </c>
      <c r="E117" s="14" t="str">
        <f>IFERROR(VLOOKUP($C117,covid_vlookup,3,FALSE),"-")</f>
        <v>-</v>
      </c>
      <c r="F117" s="14" t="str">
        <f>IFERROR(VLOOKUP($C117,covid_vlookup,8,FALSE),"-")</f>
        <v>-</v>
      </c>
      <c r="G117" s="14" t="str">
        <f>IFERROR(VLOOKUP($C117,covid_vlookup,13,FALSE),"-")</f>
        <v>-</v>
      </c>
      <c r="H117" s="2"/>
    </row>
    <row r="118">
      <c r="A118" s="3" t="s">
        <v>302</v>
      </c>
      <c r="B118" s="3" t="s">
        <v>125</v>
      </c>
      <c r="C118" s="3" t="s">
        <v>303</v>
      </c>
      <c r="D118" s="14" t="str">
        <f>IFERROR(VLOOKUP($C118,covid_vlookup,2,FALSE),"-")</f>
        <v>-</v>
      </c>
      <c r="E118" s="14" t="str">
        <f>IFERROR(VLOOKUP($C118,covid_vlookup,3,FALSE),"-")</f>
        <v>-</v>
      </c>
      <c r="F118" s="14" t="str">
        <f>IFERROR(VLOOKUP($C118,covid_vlookup,8,FALSE),"-")</f>
        <v>-</v>
      </c>
      <c r="G118" s="14" t="str">
        <f>IFERROR(VLOOKUP($C118,covid_vlookup,13,FALSE),"-")</f>
        <v>-</v>
      </c>
      <c r="H118" s="2"/>
    </row>
    <row r="119">
      <c r="A119" s="3" t="s">
        <v>304</v>
      </c>
      <c r="B119" s="3" t="s">
        <v>125</v>
      </c>
      <c r="C119" s="3" t="s">
        <v>305</v>
      </c>
      <c r="D119" s="14" t="str">
        <f>IFERROR(VLOOKUP($C119,covid_vlookup,2,FALSE),"-")</f>
        <v>-</v>
      </c>
      <c r="E119" s="14" t="str">
        <f>IFERROR(VLOOKUP($C119,covid_vlookup,3,FALSE),"-")</f>
        <v>-</v>
      </c>
      <c r="F119" s="14" t="str">
        <f>IFERROR(VLOOKUP($C119,covid_vlookup,8,FALSE),"-")</f>
        <v>-</v>
      </c>
      <c r="G119" s="14" t="str">
        <f>IFERROR(VLOOKUP($C119,covid_vlookup,13,FALSE),"-")</f>
        <v>-</v>
      </c>
      <c r="H119" s="2"/>
    </row>
    <row r="120">
      <c r="A120" s="3" t="s">
        <v>306</v>
      </c>
      <c r="B120" s="3" t="s">
        <v>122</v>
      </c>
      <c r="C120" s="3" t="s">
        <v>307</v>
      </c>
      <c r="D120" s="14" t="str">
        <f>IFERROR(VLOOKUP($C120,covid_vlookup,2,FALSE),"-")</f>
        <v>-</v>
      </c>
      <c r="E120" s="14" t="str">
        <f>IFERROR(VLOOKUP($C120,covid_vlookup,3,FALSE),"-")</f>
        <v>-</v>
      </c>
      <c r="F120" s="14" t="str">
        <f>IFERROR(VLOOKUP($C120,covid_vlookup,8,FALSE),"-")</f>
        <v>-</v>
      </c>
      <c r="G120" s="14" t="str">
        <f>IFERROR(VLOOKUP($C120,covid_vlookup,13,FALSE),"-")</f>
        <v>-</v>
      </c>
      <c r="H120" s="2"/>
    </row>
    <row r="121">
      <c r="A121" s="3" t="s">
        <v>308</v>
      </c>
      <c r="B121" s="3" t="s">
        <v>122</v>
      </c>
      <c r="C121" s="3" t="s">
        <v>309</v>
      </c>
      <c r="D121" s="14" t="str">
        <f>IFERROR(VLOOKUP($C121,covid_vlookup,2,FALSE),"-")</f>
        <v>-</v>
      </c>
      <c r="E121" s="14" t="str">
        <f>IFERROR(VLOOKUP($C121,covid_vlookup,3,FALSE),"-")</f>
        <v>-</v>
      </c>
      <c r="F121" s="14" t="str">
        <f>IFERROR(VLOOKUP($C121,covid_vlookup,8,FALSE),"-")</f>
        <v>-</v>
      </c>
      <c r="G121" s="14" t="str">
        <f>IFERROR(VLOOKUP($C121,covid_vlookup,13,FALSE),"-")</f>
        <v>-</v>
      </c>
      <c r="H121" s="2"/>
    </row>
    <row r="122">
      <c r="A122" s="3" t="s">
        <v>310</v>
      </c>
      <c r="B122" s="3" t="s">
        <v>125</v>
      </c>
      <c r="C122" s="3" t="s">
        <v>311</v>
      </c>
      <c r="D122" s="14" t="str">
        <f>IFERROR(VLOOKUP($C122,covid_vlookup,2,FALSE),"-")</f>
        <v>-</v>
      </c>
      <c r="E122" s="14" t="str">
        <f>IFERROR(VLOOKUP($C122,covid_vlookup,3,FALSE),"-")</f>
        <v>-</v>
      </c>
      <c r="F122" s="14" t="str">
        <f>IFERROR(VLOOKUP($C122,covid_vlookup,8,FALSE),"-")</f>
        <v>-</v>
      </c>
      <c r="G122" s="14" t="str">
        <f>IFERROR(VLOOKUP($C122,covid_vlookup,13,FALSE),"-")</f>
        <v>-</v>
      </c>
      <c r="H122" s="2"/>
    </row>
    <row r="123">
      <c r="A123" s="3" t="s">
        <v>91</v>
      </c>
      <c r="B123" s="3" t="s">
        <v>23</v>
      </c>
      <c r="C123" s="3" t="s">
        <v>92</v>
      </c>
      <c r="D123" s="14">
        <f>IFERROR(VLOOKUP($C123,covid_vlookup,2,FALSE),"-")</f>
        <v>52473</v>
      </c>
      <c r="E123" s="14">
        <f>IFERROR(VLOOKUP($C123,covid_vlookup,3,FALSE),"-")</f>
        <v>476</v>
      </c>
      <c r="F123" s="14">
        <f>IFERROR(VLOOKUP($C123,covid_vlookup,8,FALSE),"-")</f>
        <v>516100</v>
      </c>
      <c r="G123" s="14">
        <f>IFERROR(VLOOKUP($C123,covid_vlookup,13,FALSE),"-")</f>
        <v>36513.323</v>
      </c>
      <c r="H123" s="2"/>
    </row>
    <row r="124">
      <c r="A124" s="3" t="s">
        <v>312</v>
      </c>
      <c r="B124" s="3" t="s">
        <v>125</v>
      </c>
      <c r="C124" s="3" t="s">
        <v>313</v>
      </c>
      <c r="D124" s="14" t="str">
        <f>IFERROR(VLOOKUP($C124,covid_vlookup,2,FALSE),"-")</f>
        <v>-</v>
      </c>
      <c r="E124" s="14" t="str">
        <f>IFERROR(VLOOKUP($C124,covid_vlookup,3,FALSE),"-")</f>
        <v>-</v>
      </c>
      <c r="F124" s="14" t="str">
        <f>IFERROR(VLOOKUP($C124,covid_vlookup,8,FALSE),"-")</f>
        <v>-</v>
      </c>
      <c r="G124" s="14" t="str">
        <f>IFERROR(VLOOKUP($C124,covid_vlookup,13,FALSE),"-")</f>
        <v>-</v>
      </c>
      <c r="H124" s="2"/>
    </row>
    <row r="125">
      <c r="A125" s="3" t="s">
        <v>314</v>
      </c>
      <c r="B125" s="3" t="s">
        <v>125</v>
      </c>
      <c r="C125" s="3" t="s">
        <v>315</v>
      </c>
      <c r="D125" s="14" t="str">
        <f>IFERROR(VLOOKUP($C125,covid_vlookup,2,FALSE),"-")</f>
        <v>-</v>
      </c>
      <c r="E125" s="14" t="str">
        <f>IFERROR(VLOOKUP($C125,covid_vlookup,3,FALSE),"-")</f>
        <v>-</v>
      </c>
      <c r="F125" s="14" t="str">
        <f>IFERROR(VLOOKUP($C125,covid_vlookup,8,FALSE),"-")</f>
        <v>-</v>
      </c>
      <c r="G125" s="14" t="str">
        <f>IFERROR(VLOOKUP($C125,covid_vlookup,13,FALSE),"-")</f>
        <v>-</v>
      </c>
      <c r="H125" s="2"/>
    </row>
    <row r="126">
      <c r="A126" s="3" t="s">
        <v>316</v>
      </c>
      <c r="B126" s="3" t="s">
        <v>130</v>
      </c>
      <c r="C126" s="3" t="s">
        <v>317</v>
      </c>
      <c r="D126" s="14" t="str">
        <f>IFERROR(VLOOKUP($C126,covid_vlookup,2,FALSE),"-")</f>
        <v>-</v>
      </c>
      <c r="E126" s="14" t="str">
        <f>IFERROR(VLOOKUP($C126,covid_vlookup,3,FALSE),"-")</f>
        <v>-</v>
      </c>
      <c r="F126" s="14" t="str">
        <f>IFERROR(VLOOKUP($C126,covid_vlookup,8,FALSE),"-")</f>
        <v>-</v>
      </c>
      <c r="G126" s="14" t="str">
        <f>IFERROR(VLOOKUP($C126,covid_vlookup,13,FALSE),"-")</f>
        <v>-</v>
      </c>
      <c r="H126" s="2"/>
    </row>
    <row r="127">
      <c r="A127" s="3" t="s">
        <v>87</v>
      </c>
      <c r="B127" s="3" t="s">
        <v>23</v>
      </c>
      <c r="C127" s="3" t="s">
        <v>88</v>
      </c>
      <c r="D127" s="14">
        <f>IFERROR(VLOOKUP($C127,covid_vlookup,2,FALSE),"-")</f>
        <v>376155</v>
      </c>
      <c r="E127" s="14">
        <f>IFERROR(VLOOKUP($C127,covid_vlookup,3,FALSE),"-")</f>
        <v>9690</v>
      </c>
      <c r="F127" s="14">
        <f>IFERROR(VLOOKUP($C127,covid_vlookup,8,FALSE),"-")</f>
        <v>4024025</v>
      </c>
      <c r="G127" s="14">
        <f>IFERROR(VLOOKUP($C127,covid_vlookup,13,FALSE),"-")</f>
        <v>5189.972</v>
      </c>
      <c r="H127" s="2"/>
    </row>
    <row r="128">
      <c r="A128" s="3" t="s">
        <v>85</v>
      </c>
      <c r="B128" s="3" t="s">
        <v>23</v>
      </c>
      <c r="C128" s="3" t="s">
        <v>86</v>
      </c>
      <c r="D128" s="14">
        <f>IFERROR(VLOOKUP($C128,covid_vlookup,2,FALSE),"-")</f>
        <v>4985</v>
      </c>
      <c r="E128" s="14">
        <f>IFERROR(VLOOKUP($C128,covid_vlookup,3,FALSE),"-")</f>
        <v>38</v>
      </c>
      <c r="F128" s="14">
        <f>IFERROR(VLOOKUP($C128,covid_vlookup,8,FALSE),"-")</f>
        <v>39520</v>
      </c>
      <c r="G128" s="14" t="str">
        <f>IFERROR(VLOOKUP($C128,covid_vlookup,13,FALSE),"-")</f>
        <v/>
      </c>
      <c r="H128" s="2"/>
    </row>
    <row r="129">
      <c r="A129" s="3" t="s">
        <v>318</v>
      </c>
      <c r="B129" s="3" t="s">
        <v>122</v>
      </c>
      <c r="C129" s="3" t="s">
        <v>319</v>
      </c>
      <c r="D129" s="14" t="str">
        <f>IFERROR(VLOOKUP($C129,covid_vlookup,2,FALSE),"-")</f>
        <v>-</v>
      </c>
      <c r="E129" s="14" t="str">
        <f>IFERROR(VLOOKUP($C129,covid_vlookup,3,FALSE),"-")</f>
        <v>-</v>
      </c>
      <c r="F129" s="14" t="str">
        <f>IFERROR(VLOOKUP($C129,covid_vlookup,8,FALSE),"-")</f>
        <v>-</v>
      </c>
      <c r="G129" s="14" t="str">
        <f>IFERROR(VLOOKUP($C129,covid_vlookup,13,FALSE),"-")</f>
        <v>-</v>
      </c>
      <c r="H129" s="2"/>
    </row>
    <row r="130">
      <c r="A130" s="3" t="s">
        <v>93</v>
      </c>
      <c r="B130" s="3" t="s">
        <v>23</v>
      </c>
      <c r="C130" s="3" t="s">
        <v>94</v>
      </c>
      <c r="D130" s="14">
        <f>IFERROR(VLOOKUP($C130,covid_vlookup,2,FALSE),"-")</f>
        <v>170034</v>
      </c>
      <c r="E130" s="14">
        <f>IFERROR(VLOOKUP($C130,covid_vlookup,3,FALSE),"-")</f>
        <v>2411</v>
      </c>
      <c r="F130" s="14">
        <f>IFERROR(VLOOKUP($C130,covid_vlookup,8,FALSE),"-")</f>
        <v>628051</v>
      </c>
      <c r="G130" s="14">
        <f>IFERROR(VLOOKUP($C130,covid_vlookup,13,FALSE),"-")</f>
        <v>16409.288</v>
      </c>
      <c r="H130" s="2"/>
    </row>
    <row r="131">
      <c r="A131" s="3" t="s">
        <v>320</v>
      </c>
      <c r="B131" s="3" t="s">
        <v>130</v>
      </c>
      <c r="C131" s="3" t="s">
        <v>321</v>
      </c>
      <c r="D131" s="14" t="str">
        <f>IFERROR(VLOOKUP($C131,covid_vlookup,2,FALSE),"-")</f>
        <v>-</v>
      </c>
      <c r="E131" s="14" t="str">
        <f>IFERROR(VLOOKUP($C131,covid_vlookup,3,FALSE),"-")</f>
        <v>-</v>
      </c>
      <c r="F131" s="14" t="str">
        <f>IFERROR(VLOOKUP($C131,covid_vlookup,8,FALSE),"-")</f>
        <v>-</v>
      </c>
      <c r="G131" s="14" t="str">
        <f>IFERROR(VLOOKUP($C131,covid_vlookup,13,FALSE),"-")</f>
        <v>-</v>
      </c>
      <c r="H131" s="2"/>
    </row>
    <row r="132">
      <c r="A132" s="3" t="s">
        <v>322</v>
      </c>
      <c r="B132" s="3" t="s">
        <v>125</v>
      </c>
      <c r="C132" s="3" t="s">
        <v>323</v>
      </c>
      <c r="D132" s="14" t="str">
        <f>IFERROR(VLOOKUP($C132,covid_vlookup,2,FALSE),"-")</f>
        <v>-</v>
      </c>
      <c r="E132" s="14" t="str">
        <f>IFERROR(VLOOKUP($C132,covid_vlookup,3,FALSE),"-")</f>
        <v>-</v>
      </c>
      <c r="F132" s="14" t="str">
        <f>IFERROR(VLOOKUP($C132,covid_vlookup,8,FALSE),"-")</f>
        <v>-</v>
      </c>
      <c r="G132" s="14" t="str">
        <f>IFERROR(VLOOKUP($C132,covid_vlookup,13,FALSE),"-")</f>
        <v>-</v>
      </c>
      <c r="H132" s="2"/>
    </row>
    <row r="133">
      <c r="A133" s="3" t="s">
        <v>324</v>
      </c>
      <c r="B133" s="3" t="s">
        <v>125</v>
      </c>
      <c r="C133" s="3" t="s">
        <v>325</v>
      </c>
      <c r="D133" s="14" t="str">
        <f>IFERROR(VLOOKUP($C133,covid_vlookup,2,FALSE),"-")</f>
        <v>-</v>
      </c>
      <c r="E133" s="14" t="str">
        <f>IFERROR(VLOOKUP($C133,covid_vlookup,3,FALSE),"-")</f>
        <v>-</v>
      </c>
      <c r="F133" s="14" t="str">
        <f>IFERROR(VLOOKUP($C133,covid_vlookup,8,FALSE),"-")</f>
        <v>-</v>
      </c>
      <c r="G133" s="14" t="str">
        <f>IFERROR(VLOOKUP($C133,covid_vlookup,13,FALSE),"-")</f>
        <v>-</v>
      </c>
      <c r="H133" s="2"/>
    </row>
    <row r="134">
      <c r="A134" s="3" t="s">
        <v>326</v>
      </c>
      <c r="B134" s="3" t="s">
        <v>122</v>
      </c>
      <c r="C134" s="3" t="s">
        <v>327</v>
      </c>
      <c r="D134" s="14" t="str">
        <f>IFERROR(VLOOKUP($C134,covid_vlookup,2,FALSE),"-")</f>
        <v>-</v>
      </c>
      <c r="E134" s="14" t="str">
        <f>IFERROR(VLOOKUP($C134,covid_vlookup,3,FALSE),"-")</f>
        <v>-</v>
      </c>
      <c r="F134" s="14" t="str">
        <f>IFERROR(VLOOKUP($C134,covid_vlookup,8,FALSE),"-")</f>
        <v>-</v>
      </c>
      <c r="G134" s="14" t="str">
        <f>IFERROR(VLOOKUP($C134,covid_vlookup,13,FALSE),"-")</f>
        <v>-</v>
      </c>
      <c r="H134" s="2"/>
    </row>
    <row r="135">
      <c r="A135" s="3" t="s">
        <v>328</v>
      </c>
      <c r="B135" s="3" t="s">
        <v>125</v>
      </c>
      <c r="C135" s="3" t="s">
        <v>329</v>
      </c>
      <c r="D135" s="14" t="str">
        <f>IFERROR(VLOOKUP($C135,covid_vlookup,2,FALSE),"-")</f>
        <v>-</v>
      </c>
      <c r="E135" s="14" t="str">
        <f>IFERROR(VLOOKUP($C135,covid_vlookup,3,FALSE),"-")</f>
        <v>-</v>
      </c>
      <c r="F135" s="14" t="str">
        <f>IFERROR(VLOOKUP($C135,covid_vlookup,8,FALSE),"-")</f>
        <v>-</v>
      </c>
      <c r="G135" s="14" t="str">
        <f>IFERROR(VLOOKUP($C135,covid_vlookup,13,FALSE),"-")</f>
        <v>-</v>
      </c>
      <c r="H135" s="2"/>
    </row>
    <row r="136">
      <c r="A136" s="3" t="s">
        <v>330</v>
      </c>
      <c r="B136" s="3" t="s">
        <v>122</v>
      </c>
      <c r="C136" s="3" t="s">
        <v>331</v>
      </c>
      <c r="D136" s="14" t="str">
        <f>IFERROR(VLOOKUP($C136,covid_vlookup,2,FALSE),"-")</f>
        <v>-</v>
      </c>
      <c r="E136" s="14" t="str">
        <f>IFERROR(VLOOKUP($C136,covid_vlookup,3,FALSE),"-")</f>
        <v>-</v>
      </c>
      <c r="F136" s="14" t="str">
        <f>IFERROR(VLOOKUP($C136,covid_vlookup,8,FALSE),"-")</f>
        <v>-</v>
      </c>
      <c r="G136" s="14" t="str">
        <f>IFERROR(VLOOKUP($C136,covid_vlookup,13,FALSE),"-")</f>
        <v>-</v>
      </c>
      <c r="H136" s="2"/>
    </row>
    <row r="137">
      <c r="A137" s="3" t="s">
        <v>95</v>
      </c>
      <c r="B137" s="3" t="s">
        <v>23</v>
      </c>
      <c r="C137" s="3" t="s">
        <v>96</v>
      </c>
      <c r="D137" s="14">
        <f>IFERROR(VLOOKUP($C137,covid_vlookup,2,FALSE),"-")</f>
        <v>3137942</v>
      </c>
      <c r="E137" s="14">
        <f>IFERROR(VLOOKUP($C137,covid_vlookup,3,FALSE),"-")</f>
        <v>20999</v>
      </c>
      <c r="F137" s="14">
        <f>IFERROR(VLOOKUP($C137,covid_vlookup,8,FALSE),"-")</f>
        <v>17173094</v>
      </c>
      <c r="G137" s="14">
        <f>IFERROR(VLOOKUP($C137,covid_vlookup,13,FALSE),"-")</f>
        <v>48472.545</v>
      </c>
      <c r="H137" s="2"/>
    </row>
    <row r="138">
      <c r="A138" s="3" t="s">
        <v>332</v>
      </c>
      <c r="B138" s="3" t="s">
        <v>142</v>
      </c>
      <c r="C138" s="3" t="s">
        <v>333</v>
      </c>
      <c r="D138" s="14" t="str">
        <f>IFERROR(VLOOKUP($C138,covid_vlookup,2,FALSE),"-")</f>
        <v>-</v>
      </c>
      <c r="E138" s="14" t="str">
        <f>IFERROR(VLOOKUP($C138,covid_vlookup,3,FALSE),"-")</f>
        <v>-</v>
      </c>
      <c r="F138" s="14" t="str">
        <f>IFERROR(VLOOKUP($C138,covid_vlookup,8,FALSE),"-")</f>
        <v>-</v>
      </c>
      <c r="G138" s="14" t="str">
        <f>IFERROR(VLOOKUP($C138,covid_vlookup,13,FALSE),"-")</f>
        <v>-</v>
      </c>
      <c r="H138" s="2"/>
    </row>
    <row r="139">
      <c r="A139" s="3" t="s">
        <v>334</v>
      </c>
      <c r="B139" s="3" t="s">
        <v>142</v>
      </c>
      <c r="C139" s="3" t="s">
        <v>335</v>
      </c>
      <c r="D139" s="14" t="str">
        <f>IFERROR(VLOOKUP($C139,covid_vlookup,2,FALSE),"-")</f>
        <v>-</v>
      </c>
      <c r="E139" s="14" t="str">
        <f>IFERROR(VLOOKUP($C139,covid_vlookup,3,FALSE),"-")</f>
        <v>-</v>
      </c>
      <c r="F139" s="14" t="str">
        <f>IFERROR(VLOOKUP($C139,covid_vlookup,8,FALSE),"-")</f>
        <v>-</v>
      </c>
      <c r="G139" s="14" t="str">
        <f>IFERROR(VLOOKUP($C139,covid_vlookup,13,FALSE),"-")</f>
        <v>-</v>
      </c>
      <c r="H139" s="2"/>
    </row>
    <row r="140">
      <c r="A140" s="3" t="s">
        <v>336</v>
      </c>
      <c r="B140" s="3" t="s">
        <v>130</v>
      </c>
      <c r="C140" s="3" t="s">
        <v>337</v>
      </c>
      <c r="D140" s="14" t="str">
        <f>IFERROR(VLOOKUP($C140,covid_vlookup,2,FALSE),"-")</f>
        <v>-</v>
      </c>
      <c r="E140" s="14" t="str">
        <f>IFERROR(VLOOKUP($C140,covid_vlookup,3,FALSE),"-")</f>
        <v>-</v>
      </c>
      <c r="F140" s="14" t="str">
        <f>IFERROR(VLOOKUP($C140,covid_vlookup,8,FALSE),"-")</f>
        <v>-</v>
      </c>
      <c r="G140" s="14" t="str">
        <f>IFERROR(VLOOKUP($C140,covid_vlookup,13,FALSE),"-")</f>
        <v>-</v>
      </c>
      <c r="H140" s="2"/>
    </row>
    <row r="141">
      <c r="A141" s="3" t="s">
        <v>338</v>
      </c>
      <c r="B141" s="3" t="s">
        <v>125</v>
      </c>
      <c r="C141" s="3" t="s">
        <v>339</v>
      </c>
      <c r="D141" s="14" t="str">
        <f>IFERROR(VLOOKUP($C141,covid_vlookup,2,FALSE),"-")</f>
        <v>-</v>
      </c>
      <c r="E141" s="14" t="str">
        <f>IFERROR(VLOOKUP($C141,covid_vlookup,3,FALSE),"-")</f>
        <v>-</v>
      </c>
      <c r="F141" s="14" t="str">
        <f>IFERROR(VLOOKUP($C141,covid_vlookup,8,FALSE),"-")</f>
        <v>-</v>
      </c>
      <c r="G141" s="14" t="str">
        <f>IFERROR(VLOOKUP($C141,covid_vlookup,13,FALSE),"-")</f>
        <v>-</v>
      </c>
      <c r="H141" s="2"/>
    </row>
    <row r="142">
      <c r="A142" s="3" t="s">
        <v>340</v>
      </c>
      <c r="B142" s="3" t="s">
        <v>125</v>
      </c>
      <c r="C142" s="3" t="s">
        <v>341</v>
      </c>
      <c r="D142" s="14" t="str">
        <f>IFERROR(VLOOKUP($C142,covid_vlookup,2,FALSE),"-")</f>
        <v>-</v>
      </c>
      <c r="E142" s="14" t="str">
        <f>IFERROR(VLOOKUP($C142,covid_vlookup,3,FALSE),"-")</f>
        <v>-</v>
      </c>
      <c r="F142" s="14" t="str">
        <f>IFERROR(VLOOKUP($C142,covid_vlookup,8,FALSE),"-")</f>
        <v>-</v>
      </c>
      <c r="G142" s="14" t="str">
        <f>IFERROR(VLOOKUP($C142,covid_vlookup,13,FALSE),"-")</f>
        <v>-</v>
      </c>
      <c r="H142" s="2"/>
    </row>
    <row r="143">
      <c r="A143" s="3" t="s">
        <v>342</v>
      </c>
      <c r="B143" s="3" t="s">
        <v>142</v>
      </c>
      <c r="C143" s="3" t="s">
        <v>343</v>
      </c>
      <c r="D143" s="14" t="str">
        <f>IFERROR(VLOOKUP($C143,covid_vlookup,2,FALSE),"-")</f>
        <v>-</v>
      </c>
      <c r="E143" s="14" t="str">
        <f>IFERROR(VLOOKUP($C143,covid_vlookup,3,FALSE),"-")</f>
        <v>-</v>
      </c>
      <c r="F143" s="14" t="str">
        <f>IFERROR(VLOOKUP($C143,covid_vlookup,8,FALSE),"-")</f>
        <v>-</v>
      </c>
      <c r="G143" s="14" t="str">
        <f>IFERROR(VLOOKUP($C143,covid_vlookup,13,FALSE),"-")</f>
        <v>-</v>
      </c>
      <c r="H143" s="2"/>
    </row>
    <row r="144">
      <c r="A144" s="3" t="s">
        <v>97</v>
      </c>
      <c r="B144" s="3" t="s">
        <v>23</v>
      </c>
      <c r="C144" s="3" t="s">
        <v>98</v>
      </c>
      <c r="D144" s="14">
        <f>IFERROR(VLOOKUP($C144,covid_vlookup,2,FALSE),"-")</f>
        <v>394259</v>
      </c>
      <c r="E144" s="14">
        <f>IFERROR(VLOOKUP($C144,covid_vlookup,3,FALSE),"-")</f>
        <v>1305</v>
      </c>
      <c r="F144" s="14">
        <f>IFERROR(VLOOKUP($C144,covid_vlookup,8,FALSE),"-")</f>
        <v>5465629</v>
      </c>
      <c r="G144" s="14">
        <f>IFERROR(VLOOKUP($C144,covid_vlookup,13,FALSE),"-")</f>
        <v>64800.057</v>
      </c>
      <c r="H144" s="2"/>
    </row>
    <row r="145">
      <c r="A145" s="3" t="s">
        <v>344</v>
      </c>
      <c r="B145" s="3" t="s">
        <v>122</v>
      </c>
      <c r="C145" s="3" t="s">
        <v>345</v>
      </c>
      <c r="D145" s="14" t="str">
        <f>IFERROR(VLOOKUP($C145,covid_vlookup,2,FALSE),"-")</f>
        <v>-</v>
      </c>
      <c r="E145" s="14" t="str">
        <f>IFERROR(VLOOKUP($C145,covid_vlookup,3,FALSE),"-")</f>
        <v>-</v>
      </c>
      <c r="F145" s="14" t="str">
        <f>IFERROR(VLOOKUP($C145,covid_vlookup,8,FALSE),"-")</f>
        <v>-</v>
      </c>
      <c r="G145" s="14" t="str">
        <f>IFERROR(VLOOKUP($C145,covid_vlookup,13,FALSE),"-")</f>
        <v>-</v>
      </c>
      <c r="H145" s="2"/>
    </row>
    <row r="146">
      <c r="A146" s="3" t="s">
        <v>346</v>
      </c>
      <c r="B146" s="3" t="s">
        <v>122</v>
      </c>
      <c r="C146" s="3" t="s">
        <v>347</v>
      </c>
      <c r="D146" s="14" t="str">
        <f>IFERROR(VLOOKUP($C146,covid_vlookup,2,FALSE),"-")</f>
        <v>-</v>
      </c>
      <c r="E146" s="14" t="str">
        <f>IFERROR(VLOOKUP($C146,covid_vlookup,3,FALSE),"-")</f>
        <v>-</v>
      </c>
      <c r="F146" s="14" t="str">
        <f>IFERROR(VLOOKUP($C146,covid_vlookup,8,FALSE),"-")</f>
        <v>-</v>
      </c>
      <c r="G146" s="14" t="str">
        <f>IFERROR(VLOOKUP($C146,covid_vlookup,13,FALSE),"-")</f>
        <v>-</v>
      </c>
      <c r="H146" s="2"/>
    </row>
    <row r="147">
      <c r="A147" s="3" t="s">
        <v>348</v>
      </c>
      <c r="B147" s="3" t="s">
        <v>122</v>
      </c>
      <c r="C147" s="3" t="s">
        <v>349</v>
      </c>
      <c r="D147" s="14" t="str">
        <f>IFERROR(VLOOKUP($C147,covid_vlookup,2,FALSE),"-")</f>
        <v>-</v>
      </c>
      <c r="E147" s="14" t="str">
        <f>IFERROR(VLOOKUP($C147,covid_vlookup,3,FALSE),"-")</f>
        <v>-</v>
      </c>
      <c r="F147" s="14" t="str">
        <f>IFERROR(VLOOKUP($C147,covid_vlookup,8,FALSE),"-")</f>
        <v>-</v>
      </c>
      <c r="G147" s="14" t="str">
        <f>IFERROR(VLOOKUP($C147,covid_vlookup,13,FALSE),"-")</f>
        <v>-</v>
      </c>
      <c r="H147" s="2"/>
    </row>
    <row r="148">
      <c r="A148" s="3" t="s">
        <v>350</v>
      </c>
      <c r="B148" s="3" t="s">
        <v>130</v>
      </c>
      <c r="C148" s="3" t="s">
        <v>351</v>
      </c>
      <c r="D148" s="14" t="str">
        <f>IFERROR(VLOOKUP($C148,covid_vlookup,2,FALSE),"-")</f>
        <v>-</v>
      </c>
      <c r="E148" s="14" t="str">
        <f>IFERROR(VLOOKUP($C148,covid_vlookup,3,FALSE),"-")</f>
        <v>-</v>
      </c>
      <c r="F148" s="14" t="str">
        <f>IFERROR(VLOOKUP($C148,covid_vlookup,8,FALSE),"-")</f>
        <v>-</v>
      </c>
      <c r="G148" s="14" t="str">
        <f>IFERROR(VLOOKUP($C148,covid_vlookup,13,FALSE),"-")</f>
        <v>-</v>
      </c>
      <c r="H148" s="2"/>
    </row>
    <row r="149">
      <c r="A149" s="3" t="s">
        <v>352</v>
      </c>
      <c r="B149" s="3" t="s">
        <v>142</v>
      </c>
      <c r="C149" s="3" t="s">
        <v>353</v>
      </c>
      <c r="D149" s="14" t="str">
        <f>IFERROR(VLOOKUP($C149,covid_vlookup,2,FALSE),"-")</f>
        <v>-</v>
      </c>
      <c r="E149" s="14" t="str">
        <f>IFERROR(VLOOKUP($C149,covid_vlookup,3,FALSE),"-")</f>
        <v>-</v>
      </c>
      <c r="F149" s="14" t="str">
        <f>IFERROR(VLOOKUP($C149,covid_vlookup,8,FALSE),"-")</f>
        <v>-</v>
      </c>
      <c r="G149" s="14" t="str">
        <f>IFERROR(VLOOKUP($C149,covid_vlookup,13,FALSE),"-")</f>
        <v>-</v>
      </c>
      <c r="H149" s="2"/>
    </row>
    <row r="150">
      <c r="A150" s="3" t="s">
        <v>354</v>
      </c>
      <c r="B150" s="3" t="s">
        <v>135</v>
      </c>
      <c r="C150" s="3" t="s">
        <v>355</v>
      </c>
      <c r="D150" s="14" t="str">
        <f>IFERROR(VLOOKUP($C150,covid_vlookup,2,FALSE),"-")</f>
        <v>-</v>
      </c>
      <c r="E150" s="14" t="str">
        <f>IFERROR(VLOOKUP($C150,covid_vlookup,3,FALSE),"-")</f>
        <v>-</v>
      </c>
      <c r="F150" s="14" t="str">
        <f>IFERROR(VLOOKUP($C150,covid_vlookup,8,FALSE),"-")</f>
        <v>-</v>
      </c>
      <c r="G150" s="14" t="str">
        <f>IFERROR(VLOOKUP($C150,covid_vlookup,13,FALSE),"-")</f>
        <v>-</v>
      </c>
      <c r="H150" s="2"/>
    </row>
    <row r="151">
      <c r="A151" s="3" t="s">
        <v>356</v>
      </c>
      <c r="B151" s="3" t="s">
        <v>135</v>
      </c>
      <c r="C151" s="3" t="s">
        <v>357</v>
      </c>
      <c r="D151" s="14" t="str">
        <f>IFERROR(VLOOKUP($C151,covid_vlookup,2,FALSE),"-")</f>
        <v>-</v>
      </c>
      <c r="E151" s="14" t="str">
        <f>IFERROR(VLOOKUP($C151,covid_vlookup,3,FALSE),"-")</f>
        <v>-</v>
      </c>
      <c r="F151" s="14" t="str">
        <f>IFERROR(VLOOKUP($C151,covid_vlookup,8,FALSE),"-")</f>
        <v>-</v>
      </c>
      <c r="G151" s="14" t="str">
        <f>IFERROR(VLOOKUP($C151,covid_vlookup,13,FALSE),"-")</f>
        <v>-</v>
      </c>
      <c r="H151" s="2"/>
    </row>
    <row r="152">
      <c r="A152" s="3" t="s">
        <v>358</v>
      </c>
      <c r="B152" s="3" t="s">
        <v>122</v>
      </c>
      <c r="C152" s="3" t="s">
        <v>359</v>
      </c>
      <c r="D152" s="14" t="str">
        <f>IFERROR(VLOOKUP($C152,covid_vlookup,2,FALSE),"-")</f>
        <v>-</v>
      </c>
      <c r="E152" s="14" t="str">
        <f>IFERROR(VLOOKUP($C152,covid_vlookup,3,FALSE),"-")</f>
        <v>-</v>
      </c>
      <c r="F152" s="14" t="str">
        <f>IFERROR(VLOOKUP($C152,covid_vlookup,8,FALSE),"-")</f>
        <v>-</v>
      </c>
      <c r="G152" s="14" t="str">
        <f>IFERROR(VLOOKUP($C152,covid_vlookup,13,FALSE),"-")</f>
        <v>-</v>
      </c>
      <c r="H152" s="2"/>
    </row>
    <row r="153">
      <c r="A153" s="3" t="s">
        <v>99</v>
      </c>
      <c r="B153" s="3" t="s">
        <v>23</v>
      </c>
      <c r="C153" s="3" t="s">
        <v>100</v>
      </c>
      <c r="D153" s="14">
        <f>IFERROR(VLOOKUP($C153,covid_vlookup,2,FALSE),"-")</f>
        <v>4108215</v>
      </c>
      <c r="E153" s="14">
        <f>IFERROR(VLOOKUP($C153,covid_vlookup,3,FALSE),"-")</f>
        <v>97054</v>
      </c>
      <c r="F153" s="14">
        <f>IFERROR(VLOOKUP($C153,covid_vlookup,8,FALSE),"-")</f>
        <v>37797000</v>
      </c>
      <c r="G153" s="14">
        <f>IFERROR(VLOOKUP($C153,covid_vlookup,13,FALSE),"-")</f>
        <v>27216.445</v>
      </c>
      <c r="H153" s="2"/>
    </row>
    <row r="154">
      <c r="A154" s="3" t="s">
        <v>101</v>
      </c>
      <c r="B154" s="3" t="s">
        <v>23</v>
      </c>
      <c r="C154" s="3" t="s">
        <v>102</v>
      </c>
      <c r="D154" s="14">
        <f>IFERROR(VLOOKUP($C154,covid_vlookup,2,FALSE),"-")</f>
        <v>1389646</v>
      </c>
      <c r="E154" s="14">
        <f>IFERROR(VLOOKUP($C154,covid_vlookup,3,FALSE),"-")</f>
        <v>18955</v>
      </c>
      <c r="F154" s="14">
        <f>IFERROR(VLOOKUP($C154,covid_vlookup,8,FALSE),"-")</f>
        <v>10167923</v>
      </c>
      <c r="G154" s="14">
        <f>IFERROR(VLOOKUP($C154,covid_vlookup,13,FALSE),"-")</f>
        <v>27936.896</v>
      </c>
      <c r="H154" s="2"/>
    </row>
    <row r="155">
      <c r="A155" s="3" t="s">
        <v>360</v>
      </c>
      <c r="B155" s="3" t="s">
        <v>130</v>
      </c>
      <c r="C155" s="3" t="s">
        <v>361</v>
      </c>
      <c r="D155" s="14" t="str">
        <f>IFERROR(VLOOKUP($C155,covid_vlookup,2,FALSE),"-")</f>
        <v>-</v>
      </c>
      <c r="E155" s="14" t="str">
        <f>IFERROR(VLOOKUP($C155,covid_vlookup,3,FALSE),"-")</f>
        <v>-</v>
      </c>
      <c r="F155" s="14" t="str">
        <f>IFERROR(VLOOKUP($C155,covid_vlookup,8,FALSE),"-")</f>
        <v>-</v>
      </c>
      <c r="G155" s="14" t="str">
        <f>IFERROR(VLOOKUP($C155,covid_vlookup,13,FALSE),"-")</f>
        <v>-</v>
      </c>
      <c r="H155" s="2"/>
    </row>
    <row r="156">
      <c r="A156" s="3" t="s">
        <v>362</v>
      </c>
      <c r="B156" s="3" t="s">
        <v>122</v>
      </c>
      <c r="C156" s="3" t="s">
        <v>363</v>
      </c>
      <c r="D156" s="14" t="str">
        <f>IFERROR(VLOOKUP($C156,covid_vlookup,2,FALSE),"-")</f>
        <v>-</v>
      </c>
      <c r="E156" s="14" t="str">
        <f>IFERROR(VLOOKUP($C156,covid_vlookup,3,FALSE),"-")</f>
        <v>-</v>
      </c>
      <c r="F156" s="14" t="str">
        <f>IFERROR(VLOOKUP($C156,covid_vlookup,8,FALSE),"-")</f>
        <v>-</v>
      </c>
      <c r="G156" s="14" t="str">
        <f>IFERROR(VLOOKUP($C156,covid_vlookup,13,FALSE),"-")</f>
        <v>-</v>
      </c>
      <c r="H156" s="2"/>
    </row>
    <row r="157">
      <c r="A157" s="3" t="s">
        <v>103</v>
      </c>
      <c r="B157" s="3" t="s">
        <v>23</v>
      </c>
      <c r="C157" s="3" t="s">
        <v>104</v>
      </c>
      <c r="D157" s="14">
        <f>IFERROR(VLOOKUP($C157,covid_vlookup,2,FALSE),"-")</f>
        <v>1808891</v>
      </c>
      <c r="E157" s="14">
        <f>IFERROR(VLOOKUP($C157,covid_vlookup,3,FALSE),"-")</f>
        <v>58752</v>
      </c>
      <c r="F157" s="14">
        <f>IFERROR(VLOOKUP($C157,covid_vlookup,8,FALSE),"-")</f>
        <v>19127772</v>
      </c>
      <c r="G157" s="14">
        <f>IFERROR(VLOOKUP($C157,covid_vlookup,13,FALSE),"-")</f>
        <v>23313.199</v>
      </c>
      <c r="H157" s="2"/>
    </row>
    <row r="158">
      <c r="A158" s="3" t="s">
        <v>105</v>
      </c>
      <c r="B158" s="3" t="s">
        <v>23</v>
      </c>
      <c r="C158" s="3" t="s">
        <v>106</v>
      </c>
      <c r="D158" s="14">
        <f>IFERROR(VLOOKUP($C158,covid_vlookup,2,FALSE),"-")</f>
        <v>10320405</v>
      </c>
      <c r="E158" s="14">
        <f>IFERROR(VLOOKUP($C158,covid_vlookup,3,FALSE),"-")</f>
        <v>302671</v>
      </c>
      <c r="F158" s="14">
        <f>IFERROR(VLOOKUP($C158,covid_vlookup,8,FALSE),"-")</f>
        <v>145912022</v>
      </c>
      <c r="G158" s="14">
        <f>IFERROR(VLOOKUP($C158,covid_vlookup,13,FALSE),"-")</f>
        <v>24765.954</v>
      </c>
      <c r="H158" s="2"/>
    </row>
    <row r="159">
      <c r="A159" s="3" t="s">
        <v>364</v>
      </c>
      <c r="B159" s="3" t="s">
        <v>125</v>
      </c>
      <c r="C159" s="3" t="s">
        <v>365</v>
      </c>
      <c r="D159" s="14" t="str">
        <f>IFERROR(VLOOKUP($C159,covid_vlookup,2,FALSE),"-")</f>
        <v>-</v>
      </c>
      <c r="E159" s="14" t="str">
        <f>IFERROR(VLOOKUP($C159,covid_vlookup,3,FALSE),"-")</f>
        <v>-</v>
      </c>
      <c r="F159" s="14" t="str">
        <f>IFERROR(VLOOKUP($C159,covid_vlookup,8,FALSE),"-")</f>
        <v>-</v>
      </c>
      <c r="G159" s="14" t="str">
        <f>IFERROR(VLOOKUP($C159,covid_vlookup,13,FALSE),"-")</f>
        <v>-</v>
      </c>
      <c r="H159" s="2"/>
    </row>
    <row r="160">
      <c r="A160" s="3" t="s">
        <v>366</v>
      </c>
      <c r="B160" s="3" t="s">
        <v>130</v>
      </c>
      <c r="C160" s="3" t="s">
        <v>367</v>
      </c>
      <c r="D160" s="14" t="str">
        <f>IFERROR(VLOOKUP($C160,covid_vlookup,2,FALSE),"-")</f>
        <v>-</v>
      </c>
      <c r="E160" s="14" t="str">
        <f>IFERROR(VLOOKUP($C160,covid_vlookup,3,FALSE),"-")</f>
        <v>-</v>
      </c>
      <c r="F160" s="14" t="str">
        <f>IFERROR(VLOOKUP($C160,covid_vlookup,8,FALSE),"-")</f>
        <v>-</v>
      </c>
      <c r="G160" s="14" t="str">
        <f>IFERROR(VLOOKUP($C160,covid_vlookup,13,FALSE),"-")</f>
        <v>-</v>
      </c>
      <c r="H160" s="2"/>
    </row>
    <row r="161">
      <c r="A161" s="3" t="s">
        <v>368</v>
      </c>
      <c r="B161" s="3" t="s">
        <v>130</v>
      </c>
      <c r="C161" s="3" t="s">
        <v>369</v>
      </c>
      <c r="D161" s="14" t="str">
        <f>IFERROR(VLOOKUP($C161,covid_vlookup,2,FALSE),"-")</f>
        <v>-</v>
      </c>
      <c r="E161" s="14" t="str">
        <f>IFERROR(VLOOKUP($C161,covid_vlookup,3,FALSE),"-")</f>
        <v>-</v>
      </c>
      <c r="F161" s="14" t="str">
        <f>IFERROR(VLOOKUP($C161,covid_vlookup,8,FALSE),"-")</f>
        <v>-</v>
      </c>
      <c r="G161" s="14" t="str">
        <f>IFERROR(VLOOKUP($C161,covid_vlookup,13,FALSE),"-")</f>
        <v>-</v>
      </c>
      <c r="H161" s="2"/>
    </row>
    <row r="162">
      <c r="A162" s="3" t="s">
        <v>370</v>
      </c>
      <c r="B162" s="3" t="s">
        <v>130</v>
      </c>
      <c r="C162" s="3" t="s">
        <v>371</v>
      </c>
      <c r="D162" s="14" t="str">
        <f>IFERROR(VLOOKUP($C162,covid_vlookup,2,FALSE),"-")</f>
        <v>-</v>
      </c>
      <c r="E162" s="14" t="str">
        <f>IFERROR(VLOOKUP($C162,covid_vlookup,3,FALSE),"-")</f>
        <v>-</v>
      </c>
      <c r="F162" s="14" t="str">
        <f>IFERROR(VLOOKUP($C162,covid_vlookup,8,FALSE),"-")</f>
        <v>-</v>
      </c>
      <c r="G162" s="14" t="str">
        <f>IFERROR(VLOOKUP($C162,covid_vlookup,13,FALSE),"-")</f>
        <v>-</v>
      </c>
      <c r="H162" s="2"/>
    </row>
    <row r="163">
      <c r="A163" s="3" t="s">
        <v>107</v>
      </c>
      <c r="B163" s="3" t="s">
        <v>23</v>
      </c>
      <c r="C163" s="3" t="s">
        <v>108</v>
      </c>
      <c r="D163" s="14">
        <f>IFERROR(VLOOKUP($C163,covid_vlookup,2,FALSE),"-")</f>
        <v>8202</v>
      </c>
      <c r="E163" s="14">
        <f>IFERROR(VLOOKUP($C163,covid_vlookup,3,FALSE),"-")</f>
        <v>100</v>
      </c>
      <c r="F163" s="14">
        <f>IFERROR(VLOOKUP($C163,covid_vlookup,8,FALSE),"-")</f>
        <v>34010</v>
      </c>
      <c r="G163" s="14">
        <f>IFERROR(VLOOKUP($C163,covid_vlookup,13,FALSE),"-")</f>
        <v>56861.47</v>
      </c>
      <c r="H163" s="2"/>
    </row>
    <row r="164">
      <c r="A164" s="3" t="s">
        <v>372</v>
      </c>
      <c r="B164" s="3" t="s">
        <v>125</v>
      </c>
      <c r="C164" s="3" t="s">
        <v>373</v>
      </c>
      <c r="D164" s="14" t="str">
        <f>IFERROR(VLOOKUP($C164,covid_vlookup,2,FALSE),"-")</f>
        <v>-</v>
      </c>
      <c r="E164" s="14" t="str">
        <f>IFERROR(VLOOKUP($C164,covid_vlookup,3,FALSE),"-")</f>
        <v>-</v>
      </c>
      <c r="F164" s="14" t="str">
        <f>IFERROR(VLOOKUP($C164,covid_vlookup,8,FALSE),"-")</f>
        <v>-</v>
      </c>
      <c r="G164" s="14" t="str">
        <f>IFERROR(VLOOKUP($C164,covid_vlookup,13,FALSE),"-")</f>
        <v>-</v>
      </c>
      <c r="H164" s="2"/>
    </row>
    <row r="165">
      <c r="A165" s="3" t="s">
        <v>374</v>
      </c>
      <c r="B165" s="3" t="s">
        <v>122</v>
      </c>
      <c r="C165" s="3" t="s">
        <v>375</v>
      </c>
      <c r="D165" s="14" t="str">
        <f>IFERROR(VLOOKUP($C165,covid_vlookup,2,FALSE),"-")</f>
        <v>-</v>
      </c>
      <c r="E165" s="14" t="str">
        <f>IFERROR(VLOOKUP($C165,covid_vlookup,3,FALSE),"-")</f>
        <v>-</v>
      </c>
      <c r="F165" s="14" t="str">
        <f>IFERROR(VLOOKUP($C165,covid_vlookup,8,FALSE),"-")</f>
        <v>-</v>
      </c>
      <c r="G165" s="14" t="str">
        <f>IFERROR(VLOOKUP($C165,covid_vlookup,13,FALSE),"-")</f>
        <v>-</v>
      </c>
      <c r="H165" s="2"/>
    </row>
    <row r="166">
      <c r="A166" s="3" t="s">
        <v>376</v>
      </c>
      <c r="B166" s="3" t="s">
        <v>125</v>
      </c>
      <c r="C166" s="3" t="s">
        <v>377</v>
      </c>
      <c r="D166" s="14" t="str">
        <f>IFERROR(VLOOKUP($C166,covid_vlookup,2,FALSE),"-")</f>
        <v>-</v>
      </c>
      <c r="E166" s="14" t="str">
        <f>IFERROR(VLOOKUP($C166,covid_vlookup,3,FALSE),"-")</f>
        <v>-</v>
      </c>
      <c r="F166" s="14" t="str">
        <f>IFERROR(VLOOKUP($C166,covid_vlookup,8,FALSE),"-")</f>
        <v>-</v>
      </c>
      <c r="G166" s="14" t="str">
        <f>IFERROR(VLOOKUP($C166,covid_vlookup,13,FALSE),"-")</f>
        <v>-</v>
      </c>
      <c r="H166" s="2"/>
    </row>
    <row r="167">
      <c r="A167" s="3" t="s">
        <v>109</v>
      </c>
      <c r="B167" s="3" t="s">
        <v>23</v>
      </c>
      <c r="C167" s="3" t="s">
        <v>110</v>
      </c>
      <c r="D167" s="14">
        <f>IFERROR(VLOOKUP($C167,covid_vlookup,2,FALSE),"-")</f>
        <v>1299339</v>
      </c>
      <c r="E167" s="14">
        <f>IFERROR(VLOOKUP($C167,covid_vlookup,3,FALSE),"-")</f>
        <v>12714</v>
      </c>
      <c r="F167" s="14">
        <f>IFERROR(VLOOKUP($C167,covid_vlookup,8,FALSE),"-")</f>
        <v>6871547</v>
      </c>
      <c r="G167" s="14">
        <f>IFERROR(VLOOKUP($C167,covid_vlookup,13,FALSE),"-")</f>
        <v>14048.881</v>
      </c>
      <c r="H167" s="2"/>
    </row>
    <row r="168">
      <c r="A168" s="3" t="s">
        <v>378</v>
      </c>
      <c r="B168" s="3" t="s">
        <v>125</v>
      </c>
      <c r="C168" s="3" t="s">
        <v>379</v>
      </c>
      <c r="D168" s="14" t="str">
        <f>IFERROR(VLOOKUP($C168,covid_vlookup,2,FALSE),"-")</f>
        <v>-</v>
      </c>
      <c r="E168" s="14" t="str">
        <f>IFERROR(VLOOKUP($C168,covid_vlookup,3,FALSE),"-")</f>
        <v>-</v>
      </c>
      <c r="F168" s="14" t="str">
        <f>IFERROR(VLOOKUP($C168,covid_vlookup,8,FALSE),"-")</f>
        <v>-</v>
      </c>
      <c r="G168" s="14" t="str">
        <f>IFERROR(VLOOKUP($C168,covid_vlookup,13,FALSE),"-")</f>
        <v>-</v>
      </c>
      <c r="H168" s="2"/>
    </row>
    <row r="169">
      <c r="A169" s="3" t="s">
        <v>380</v>
      </c>
      <c r="B169" s="3" t="s">
        <v>125</v>
      </c>
      <c r="C169" s="3" t="s">
        <v>381</v>
      </c>
      <c r="D169" s="14" t="str">
        <f>IFERROR(VLOOKUP($C169,covid_vlookup,2,FALSE),"-")</f>
        <v>-</v>
      </c>
      <c r="E169" s="14" t="str">
        <f>IFERROR(VLOOKUP($C169,covid_vlookup,3,FALSE),"-")</f>
        <v>-</v>
      </c>
      <c r="F169" s="14" t="str">
        <f>IFERROR(VLOOKUP($C169,covid_vlookup,8,FALSE),"-")</f>
        <v>-</v>
      </c>
      <c r="G169" s="14" t="str">
        <f>IFERROR(VLOOKUP($C169,covid_vlookup,13,FALSE),"-")</f>
        <v>-</v>
      </c>
      <c r="H169" s="2"/>
    </row>
    <row r="170">
      <c r="A170" s="3" t="s">
        <v>382</v>
      </c>
      <c r="B170" s="3" t="s">
        <v>122</v>
      </c>
      <c r="C170" s="3" t="s">
        <v>383</v>
      </c>
      <c r="D170" s="14" t="str">
        <f>IFERROR(VLOOKUP($C170,covid_vlookup,2,FALSE),"-")</f>
        <v>-</v>
      </c>
      <c r="E170" s="14" t="str">
        <f>IFERROR(VLOOKUP($C170,covid_vlookup,3,FALSE),"-")</f>
        <v>-</v>
      </c>
      <c r="F170" s="14" t="str">
        <f>IFERROR(VLOOKUP($C170,covid_vlookup,8,FALSE),"-")</f>
        <v>-</v>
      </c>
      <c r="G170" s="14" t="str">
        <f>IFERROR(VLOOKUP($C170,covid_vlookup,13,FALSE),"-")</f>
        <v>-</v>
      </c>
      <c r="H170" s="2"/>
    </row>
    <row r="171">
      <c r="A171" s="3" t="s">
        <v>384</v>
      </c>
      <c r="B171" s="3" t="s">
        <v>130</v>
      </c>
      <c r="C171" s="3" t="s">
        <v>385</v>
      </c>
      <c r="D171" s="14" t="str">
        <f>IFERROR(VLOOKUP($C171,covid_vlookup,2,FALSE),"-")</f>
        <v>-</v>
      </c>
      <c r="E171" s="14" t="str">
        <f>IFERROR(VLOOKUP($C171,covid_vlookup,3,FALSE),"-")</f>
        <v>-</v>
      </c>
      <c r="F171" s="14" t="str">
        <f>IFERROR(VLOOKUP($C171,covid_vlookup,8,FALSE),"-")</f>
        <v>-</v>
      </c>
      <c r="G171" s="14" t="str">
        <f>IFERROR(VLOOKUP($C171,covid_vlookup,13,FALSE),"-")</f>
        <v>-</v>
      </c>
      <c r="H171" s="2"/>
    </row>
    <row r="172">
      <c r="A172" s="3" t="s">
        <v>111</v>
      </c>
      <c r="B172" s="3" t="s">
        <v>23</v>
      </c>
      <c r="C172" s="3" t="s">
        <v>112</v>
      </c>
      <c r="D172" s="14">
        <f>IFERROR(VLOOKUP($C172,covid_vlookup,2,FALSE),"-")</f>
        <v>1371082</v>
      </c>
      <c r="E172" s="14">
        <f>IFERROR(VLOOKUP($C172,covid_vlookup,3,FALSE),"-")</f>
        <v>16635</v>
      </c>
      <c r="F172" s="14">
        <f>IFERROR(VLOOKUP($C172,covid_vlookup,8,FALSE),"-")</f>
        <v>5449270</v>
      </c>
      <c r="G172" s="14">
        <f>IFERROR(VLOOKUP($C172,covid_vlookup,13,FALSE),"-")</f>
        <v>30155.152</v>
      </c>
      <c r="H172" s="2"/>
    </row>
    <row r="173">
      <c r="A173" s="3" t="s">
        <v>113</v>
      </c>
      <c r="B173" s="3" t="s">
        <v>23</v>
      </c>
      <c r="C173" s="3" t="s">
        <v>114</v>
      </c>
      <c r="D173" s="14">
        <f>IFERROR(VLOOKUP($C173,covid_vlookup,2,FALSE),"-")</f>
        <v>464048</v>
      </c>
      <c r="E173" s="14">
        <f>IFERROR(VLOOKUP($C173,covid_vlookup,3,FALSE),"-")</f>
        <v>5589</v>
      </c>
      <c r="F173" s="14">
        <f>IFERROR(VLOOKUP($C173,covid_vlookup,8,FALSE),"-")</f>
        <v>2078723</v>
      </c>
      <c r="G173" s="14">
        <f>IFERROR(VLOOKUP($C173,covid_vlookup,13,FALSE),"-")</f>
        <v>31400.84</v>
      </c>
      <c r="H173" s="2"/>
    </row>
    <row r="174">
      <c r="A174" s="3" t="s">
        <v>386</v>
      </c>
      <c r="B174" s="3" t="s">
        <v>125</v>
      </c>
      <c r="C174" s="3" t="s">
        <v>387</v>
      </c>
      <c r="D174" s="14" t="str">
        <f>IFERROR(VLOOKUP($C174,covid_vlookup,2,FALSE),"-")</f>
        <v>-</v>
      </c>
      <c r="E174" s="14" t="str">
        <f>IFERROR(VLOOKUP($C174,covid_vlookup,3,FALSE),"-")</f>
        <v>-</v>
      </c>
      <c r="F174" s="14" t="str">
        <f>IFERROR(VLOOKUP($C174,covid_vlookup,8,FALSE),"-")</f>
        <v>-</v>
      </c>
      <c r="G174" s="14" t="str">
        <f>IFERROR(VLOOKUP($C174,covid_vlookup,13,FALSE),"-")</f>
        <v>-</v>
      </c>
      <c r="H174" s="2"/>
    </row>
    <row r="175">
      <c r="A175" s="3" t="s">
        <v>388</v>
      </c>
      <c r="B175" s="3" t="s">
        <v>125</v>
      </c>
      <c r="C175" s="3" t="s">
        <v>389</v>
      </c>
      <c r="D175" s="14" t="str">
        <f>IFERROR(VLOOKUP($C175,covid_vlookup,2,FALSE),"-")</f>
        <v>-</v>
      </c>
      <c r="E175" s="14" t="str">
        <f>IFERROR(VLOOKUP($C175,covid_vlookup,3,FALSE),"-")</f>
        <v>-</v>
      </c>
      <c r="F175" s="14" t="str">
        <f>IFERROR(VLOOKUP($C175,covid_vlookup,8,FALSE),"-")</f>
        <v>-</v>
      </c>
      <c r="G175" s="14" t="str">
        <f>IFERROR(VLOOKUP($C175,covid_vlookup,13,FALSE),"-")</f>
        <v>-</v>
      </c>
      <c r="H175" s="2"/>
    </row>
    <row r="176">
      <c r="A176" s="3" t="s">
        <v>390</v>
      </c>
      <c r="B176" s="3" t="s">
        <v>122</v>
      </c>
      <c r="C176" s="3" t="s">
        <v>391</v>
      </c>
      <c r="D176" s="14" t="str">
        <f>IFERROR(VLOOKUP($C176,covid_vlookup,2,FALSE),"-")</f>
        <v>-</v>
      </c>
      <c r="E176" s="14" t="str">
        <f>IFERROR(VLOOKUP($C176,covid_vlookup,3,FALSE),"-")</f>
        <v>-</v>
      </c>
      <c r="F176" s="14" t="str">
        <f>IFERROR(VLOOKUP($C176,covid_vlookup,8,FALSE),"-")</f>
        <v>-</v>
      </c>
      <c r="G176" s="14" t="str">
        <f>IFERROR(VLOOKUP($C176,covid_vlookup,13,FALSE),"-")</f>
        <v>-</v>
      </c>
      <c r="H176" s="2"/>
    </row>
    <row r="177">
      <c r="A177" s="3" t="s">
        <v>392</v>
      </c>
      <c r="B177" s="3" t="s">
        <v>125</v>
      </c>
      <c r="C177" s="3" t="s">
        <v>393</v>
      </c>
      <c r="D177" s="14" t="str">
        <f>IFERROR(VLOOKUP($C177,covid_vlookup,2,FALSE),"-")</f>
        <v>-</v>
      </c>
      <c r="E177" s="14" t="str">
        <f>IFERROR(VLOOKUP($C177,covid_vlookup,3,FALSE),"-")</f>
        <v>-</v>
      </c>
      <c r="F177" s="14" t="str">
        <f>IFERROR(VLOOKUP($C177,covid_vlookup,8,FALSE),"-")</f>
        <v>-</v>
      </c>
      <c r="G177" s="14" t="str">
        <f>IFERROR(VLOOKUP($C177,covid_vlookup,13,FALSE),"-")</f>
        <v>-</v>
      </c>
      <c r="H177" s="2"/>
    </row>
    <row r="178">
      <c r="A178" s="3" t="s">
        <v>45</v>
      </c>
      <c r="B178" s="3" t="s">
        <v>23</v>
      </c>
      <c r="C178" s="3" t="s">
        <v>46</v>
      </c>
      <c r="D178" s="14">
        <f>IFERROR(VLOOKUP($C178,covid_vlookup,2,FALSE),"-")</f>
        <v>6294745</v>
      </c>
      <c r="E178" s="14">
        <f>IFERROR(VLOOKUP($C178,covid_vlookup,3,FALSE),"-")</f>
        <v>89405</v>
      </c>
      <c r="F178" s="14">
        <f>IFERROR(VLOOKUP($C178,covid_vlookup,8,FALSE),"-")</f>
        <v>46745211</v>
      </c>
      <c r="G178" s="14">
        <f>IFERROR(VLOOKUP($C178,covid_vlookup,13,FALSE),"-")</f>
        <v>34272.36</v>
      </c>
      <c r="H178" s="2"/>
    </row>
    <row r="179">
      <c r="A179" s="3" t="s">
        <v>394</v>
      </c>
      <c r="B179" s="3" t="s">
        <v>122</v>
      </c>
      <c r="C179" s="3" t="s">
        <v>395</v>
      </c>
      <c r="D179" s="14" t="str">
        <f>IFERROR(VLOOKUP($C179,covid_vlookup,2,FALSE),"-")</f>
        <v>-</v>
      </c>
      <c r="E179" s="14" t="str">
        <f>IFERROR(VLOOKUP($C179,covid_vlookup,3,FALSE),"-")</f>
        <v>-</v>
      </c>
      <c r="F179" s="14" t="str">
        <f>IFERROR(VLOOKUP($C179,covid_vlookup,8,FALSE),"-")</f>
        <v>-</v>
      </c>
      <c r="G179" s="14" t="str">
        <f>IFERROR(VLOOKUP($C179,covid_vlookup,13,FALSE),"-")</f>
        <v>-</v>
      </c>
      <c r="H179" s="2"/>
    </row>
    <row r="180">
      <c r="A180" s="3" t="s">
        <v>396</v>
      </c>
      <c r="B180" s="3" t="s">
        <v>125</v>
      </c>
      <c r="C180" s="3" t="s">
        <v>397</v>
      </c>
      <c r="D180" s="14" t="str">
        <f>IFERROR(VLOOKUP($C180,covid_vlookup,2,FALSE),"-")</f>
        <v>-</v>
      </c>
      <c r="E180" s="14" t="str">
        <f>IFERROR(VLOOKUP($C180,covid_vlookup,3,FALSE),"-")</f>
        <v>-</v>
      </c>
      <c r="F180" s="14" t="str">
        <f>IFERROR(VLOOKUP($C180,covid_vlookup,8,FALSE),"-")</f>
        <v>-</v>
      </c>
      <c r="G180" s="14" t="str">
        <f>IFERROR(VLOOKUP($C180,covid_vlookup,13,FALSE),"-")</f>
        <v>-</v>
      </c>
      <c r="H180" s="2"/>
    </row>
    <row r="181">
      <c r="A181" s="3" t="s">
        <v>398</v>
      </c>
      <c r="B181" s="3" t="s">
        <v>135</v>
      </c>
      <c r="C181" s="3" t="s">
        <v>399</v>
      </c>
      <c r="D181" s="14" t="str">
        <f>IFERROR(VLOOKUP($C181,covid_vlookup,2,FALSE),"-")</f>
        <v>-</v>
      </c>
      <c r="E181" s="14" t="str">
        <f>IFERROR(VLOOKUP($C181,covid_vlookup,3,FALSE),"-")</f>
        <v>-</v>
      </c>
      <c r="F181" s="14" t="str">
        <f>IFERROR(VLOOKUP($C181,covid_vlookup,8,FALSE),"-")</f>
        <v>-</v>
      </c>
      <c r="G181" s="14" t="str">
        <f>IFERROR(VLOOKUP($C181,covid_vlookup,13,FALSE),"-")</f>
        <v>-</v>
      </c>
      <c r="H181" s="2"/>
    </row>
    <row r="182">
      <c r="A182" s="3" t="s">
        <v>400</v>
      </c>
      <c r="B182" s="3" t="s">
        <v>125</v>
      </c>
      <c r="C182" s="3" t="s">
        <v>401</v>
      </c>
      <c r="D182" s="14" t="str">
        <f>IFERROR(VLOOKUP($C182,covid_vlookup,2,FALSE),"-")</f>
        <v>-</v>
      </c>
      <c r="E182" s="14" t="str">
        <f>IFERROR(VLOOKUP($C182,covid_vlookup,3,FALSE),"-")</f>
        <v>-</v>
      </c>
      <c r="F182" s="14" t="str">
        <f>IFERROR(VLOOKUP($C182,covid_vlookup,8,FALSE),"-")</f>
        <v>-</v>
      </c>
      <c r="G182" s="14" t="str">
        <f>IFERROR(VLOOKUP($C182,covid_vlookup,13,FALSE),"-")</f>
        <v>-</v>
      </c>
      <c r="H182" s="2"/>
    </row>
    <row r="183">
      <c r="A183" s="3" t="s">
        <v>115</v>
      </c>
      <c r="B183" s="3" t="s">
        <v>23</v>
      </c>
      <c r="C183" s="3" t="s">
        <v>116</v>
      </c>
      <c r="D183" s="14">
        <f>IFERROR(VLOOKUP($C183,covid_vlookup,2,FALSE),"-")</f>
        <v>1314784</v>
      </c>
      <c r="E183" s="14">
        <f>IFERROR(VLOOKUP($C183,covid_vlookup,3,FALSE),"-")</f>
        <v>15310</v>
      </c>
      <c r="F183" s="14">
        <f>IFERROR(VLOOKUP($C183,covid_vlookup,8,FALSE),"-")</f>
        <v>10160159</v>
      </c>
      <c r="G183" s="14">
        <f>IFERROR(VLOOKUP($C183,covid_vlookup,13,FALSE),"-")</f>
        <v>46949.283</v>
      </c>
      <c r="H183" s="2"/>
    </row>
    <row r="184">
      <c r="A184" s="3" t="s">
        <v>37</v>
      </c>
      <c r="B184" s="3" t="s">
        <v>23</v>
      </c>
      <c r="C184" s="3" t="s">
        <v>38</v>
      </c>
      <c r="D184" s="14">
        <f>IFERROR(VLOOKUP($C184,covid_vlookup,2,FALSE),"-")</f>
        <v>1332615</v>
      </c>
      <c r="E184" s="14">
        <f>IFERROR(VLOOKUP($C184,covid_vlookup,3,FALSE),"-")</f>
        <v>12217</v>
      </c>
      <c r="F184" s="14">
        <f>IFERROR(VLOOKUP($C184,covid_vlookup,8,FALSE),"-")</f>
        <v>8715494</v>
      </c>
      <c r="G184" s="14">
        <f>IFERROR(VLOOKUP($C184,covid_vlookup,13,FALSE),"-")</f>
        <v>57410.166</v>
      </c>
      <c r="H184" s="2"/>
    </row>
    <row r="185">
      <c r="A185" s="3" t="s">
        <v>402</v>
      </c>
      <c r="B185" s="3" t="s">
        <v>122</v>
      </c>
      <c r="C185" s="3" t="s">
        <v>403</v>
      </c>
      <c r="D185" s="14" t="str">
        <f>IFERROR(VLOOKUP($C185,covid_vlookup,2,FALSE),"-")</f>
        <v>-</v>
      </c>
      <c r="E185" s="14" t="str">
        <f>IFERROR(VLOOKUP($C185,covid_vlookup,3,FALSE),"-")</f>
        <v>-</v>
      </c>
      <c r="F185" s="14" t="str">
        <f>IFERROR(VLOOKUP($C185,covid_vlookup,8,FALSE),"-")</f>
        <v>-</v>
      </c>
      <c r="G185" s="14" t="str">
        <f>IFERROR(VLOOKUP($C185,covid_vlookup,13,FALSE),"-")</f>
        <v>-</v>
      </c>
      <c r="H185" s="2"/>
    </row>
    <row r="186">
      <c r="A186" s="3" t="s">
        <v>404</v>
      </c>
      <c r="B186" s="3" t="s">
        <v>122</v>
      </c>
      <c r="C186" s="3" t="s">
        <v>405</v>
      </c>
      <c r="D186" s="14" t="str">
        <f>IFERROR(VLOOKUP($C186,covid_vlookup,2,FALSE),"-")</f>
        <v>-</v>
      </c>
      <c r="E186" s="14" t="str">
        <f>IFERROR(VLOOKUP($C186,covid_vlookup,3,FALSE),"-")</f>
        <v>-</v>
      </c>
      <c r="F186" s="14" t="str">
        <f>IFERROR(VLOOKUP($C186,covid_vlookup,8,FALSE),"-")</f>
        <v>-</v>
      </c>
      <c r="G186" s="14" t="str">
        <f>IFERROR(VLOOKUP($C186,covid_vlookup,13,FALSE),"-")</f>
        <v>-</v>
      </c>
      <c r="H186" s="2"/>
    </row>
    <row r="187">
      <c r="A187" s="3" t="s">
        <v>406</v>
      </c>
      <c r="B187" s="3" t="s">
        <v>122</v>
      </c>
      <c r="C187" s="3" t="s">
        <v>407</v>
      </c>
      <c r="D187" s="14" t="str">
        <f>IFERROR(VLOOKUP($C187,covid_vlookup,2,FALSE),"-")</f>
        <v>-</v>
      </c>
      <c r="E187" s="14" t="str">
        <f>IFERROR(VLOOKUP($C187,covid_vlookup,3,FALSE),"-")</f>
        <v>-</v>
      </c>
      <c r="F187" s="14" t="str">
        <f>IFERROR(VLOOKUP($C187,covid_vlookup,8,FALSE),"-")</f>
        <v>-</v>
      </c>
      <c r="G187" s="14" t="str">
        <f>IFERROR(VLOOKUP($C187,covid_vlookup,13,FALSE),"-")</f>
        <v>-</v>
      </c>
      <c r="H187" s="2"/>
    </row>
    <row r="188">
      <c r="A188" s="3" t="s">
        <v>408</v>
      </c>
      <c r="B188" s="3" t="s">
        <v>125</v>
      </c>
      <c r="C188" s="3" t="s">
        <v>409</v>
      </c>
      <c r="D188" s="14" t="str">
        <f>IFERROR(VLOOKUP($C188,covid_vlookup,2,FALSE),"-")</f>
        <v>-</v>
      </c>
      <c r="E188" s="14" t="str">
        <f>IFERROR(VLOOKUP($C188,covid_vlookup,3,FALSE),"-")</f>
        <v>-</v>
      </c>
      <c r="F188" s="14" t="str">
        <f>IFERROR(VLOOKUP($C188,covid_vlookup,8,FALSE),"-")</f>
        <v>-</v>
      </c>
      <c r="G188" s="14" t="str">
        <f>IFERROR(VLOOKUP($C188,covid_vlookup,13,FALSE),"-")</f>
        <v>-</v>
      </c>
      <c r="H188" s="2"/>
    </row>
    <row r="189">
      <c r="A189" s="3" t="s">
        <v>410</v>
      </c>
      <c r="B189" s="3" t="s">
        <v>122</v>
      </c>
      <c r="C189" s="3" t="s">
        <v>411</v>
      </c>
      <c r="D189" s="14" t="str">
        <f>IFERROR(VLOOKUP($C189,covid_vlookup,2,FALSE),"-")</f>
        <v>-</v>
      </c>
      <c r="E189" s="14" t="str">
        <f>IFERROR(VLOOKUP($C189,covid_vlookup,3,FALSE),"-")</f>
        <v>-</v>
      </c>
      <c r="F189" s="14" t="str">
        <f>IFERROR(VLOOKUP($C189,covid_vlookup,8,FALSE),"-")</f>
        <v>-</v>
      </c>
      <c r="G189" s="14" t="str">
        <f>IFERROR(VLOOKUP($C189,covid_vlookup,13,FALSE),"-")</f>
        <v>-</v>
      </c>
      <c r="H189" s="2"/>
    </row>
    <row r="190">
      <c r="A190" s="3" t="s">
        <v>412</v>
      </c>
      <c r="B190" s="3" t="s">
        <v>122</v>
      </c>
      <c r="C190" s="3" t="s">
        <v>413</v>
      </c>
      <c r="D190" s="14" t="str">
        <f>IFERROR(VLOOKUP($C190,covid_vlookup,2,FALSE),"-")</f>
        <v>-</v>
      </c>
      <c r="E190" s="14" t="str">
        <f>IFERROR(VLOOKUP($C190,covid_vlookup,3,FALSE),"-")</f>
        <v>-</v>
      </c>
      <c r="F190" s="14" t="str">
        <f>IFERROR(VLOOKUP($C190,covid_vlookup,8,FALSE),"-")</f>
        <v>-</v>
      </c>
      <c r="G190" s="14" t="str">
        <f>IFERROR(VLOOKUP($C190,covid_vlookup,13,FALSE),"-")</f>
        <v>-</v>
      </c>
      <c r="H190" s="2"/>
    </row>
    <row r="191">
      <c r="A191" s="3" t="s">
        <v>414</v>
      </c>
      <c r="B191" s="3" t="s">
        <v>125</v>
      </c>
      <c r="C191" s="3" t="s">
        <v>415</v>
      </c>
      <c r="D191" s="14" t="str">
        <f>IFERROR(VLOOKUP($C191,covid_vlookup,2,FALSE),"-")</f>
        <v>-</v>
      </c>
      <c r="E191" s="14" t="str">
        <f>IFERROR(VLOOKUP($C191,covid_vlookup,3,FALSE),"-")</f>
        <v>-</v>
      </c>
      <c r="F191" s="14" t="str">
        <f>IFERROR(VLOOKUP($C191,covid_vlookup,8,FALSE),"-")</f>
        <v>-</v>
      </c>
      <c r="G191" s="14" t="str">
        <f>IFERROR(VLOOKUP($C191,covid_vlookup,13,FALSE),"-")</f>
        <v>-</v>
      </c>
      <c r="H191" s="2"/>
    </row>
    <row r="192">
      <c r="A192" s="3" t="s">
        <v>416</v>
      </c>
      <c r="B192" s="3" t="s">
        <v>130</v>
      </c>
      <c r="C192" s="3" t="s">
        <v>417</v>
      </c>
      <c r="D192" s="14" t="str">
        <f>IFERROR(VLOOKUP($C192,covid_vlookup,2,FALSE),"-")</f>
        <v>-</v>
      </c>
      <c r="E192" s="14" t="str">
        <f>IFERROR(VLOOKUP($C192,covid_vlookup,3,FALSE),"-")</f>
        <v>-</v>
      </c>
      <c r="F192" s="14" t="str">
        <f>IFERROR(VLOOKUP($C192,covid_vlookup,8,FALSE),"-")</f>
        <v>-</v>
      </c>
      <c r="G192" s="14" t="str">
        <f>IFERROR(VLOOKUP($C192,covid_vlookup,13,FALSE),"-")</f>
        <v>-</v>
      </c>
      <c r="H192" s="2"/>
    </row>
    <row r="193">
      <c r="A193" s="3" t="s">
        <v>418</v>
      </c>
      <c r="B193" s="3" t="s">
        <v>125</v>
      </c>
      <c r="C193" s="3" t="s">
        <v>419</v>
      </c>
      <c r="D193" s="14" t="str">
        <f>IFERROR(VLOOKUP($C193,covid_vlookup,2,FALSE),"-")</f>
        <v>-</v>
      </c>
      <c r="E193" s="14" t="str">
        <f>IFERROR(VLOOKUP($C193,covid_vlookup,3,FALSE),"-")</f>
        <v>-</v>
      </c>
      <c r="F193" s="14" t="str">
        <f>IFERROR(VLOOKUP($C193,covid_vlookup,8,FALSE),"-")</f>
        <v>-</v>
      </c>
      <c r="G193" s="14" t="str">
        <f>IFERROR(VLOOKUP($C193,covid_vlookup,13,FALSE),"-")</f>
        <v>-</v>
      </c>
      <c r="H193" s="2"/>
    </row>
    <row r="194">
      <c r="A194" s="3" t="s">
        <v>420</v>
      </c>
      <c r="B194" s="3" t="s">
        <v>122</v>
      </c>
      <c r="C194" s="3" t="s">
        <v>421</v>
      </c>
      <c r="D194" s="14" t="str">
        <f>IFERROR(VLOOKUP($C194,covid_vlookup,2,FALSE),"-")</f>
        <v>-</v>
      </c>
      <c r="E194" s="14" t="str">
        <f>IFERROR(VLOOKUP($C194,covid_vlookup,3,FALSE),"-")</f>
        <v>-</v>
      </c>
      <c r="F194" s="14" t="str">
        <f>IFERROR(VLOOKUP($C194,covid_vlookup,8,FALSE),"-")</f>
        <v>-</v>
      </c>
      <c r="G194" s="14" t="str">
        <f>IFERROR(VLOOKUP($C194,covid_vlookup,13,FALSE),"-")</f>
        <v>-</v>
      </c>
      <c r="H194" s="2"/>
    </row>
    <row r="195">
      <c r="A195" s="3" t="s">
        <v>422</v>
      </c>
      <c r="B195" s="3" t="s">
        <v>130</v>
      </c>
      <c r="C195" s="3" t="s">
        <v>423</v>
      </c>
      <c r="D195" s="14" t="str">
        <f>IFERROR(VLOOKUP($C195,covid_vlookup,2,FALSE),"-")</f>
        <v>-</v>
      </c>
      <c r="E195" s="14" t="str">
        <f>IFERROR(VLOOKUP($C195,covid_vlookup,3,FALSE),"-")</f>
        <v>-</v>
      </c>
      <c r="F195" s="14" t="str">
        <f>IFERROR(VLOOKUP($C195,covid_vlookup,8,FALSE),"-")</f>
        <v>-</v>
      </c>
      <c r="G195" s="14" t="str">
        <f>IFERROR(VLOOKUP($C195,covid_vlookup,13,FALSE),"-")</f>
        <v>-</v>
      </c>
      <c r="H195" s="2"/>
    </row>
    <row r="196">
      <c r="A196" s="3" t="s">
        <v>424</v>
      </c>
      <c r="B196" s="3" t="s">
        <v>125</v>
      </c>
      <c r="C196" s="3" t="s">
        <v>425</v>
      </c>
      <c r="D196" s="14" t="str">
        <f>IFERROR(VLOOKUP($C196,covid_vlookup,2,FALSE),"-")</f>
        <v>-</v>
      </c>
      <c r="E196" s="14" t="str">
        <f>IFERROR(VLOOKUP($C196,covid_vlookup,3,FALSE),"-")</f>
        <v>-</v>
      </c>
      <c r="F196" s="14" t="str">
        <f>IFERROR(VLOOKUP($C196,covid_vlookup,8,FALSE),"-")</f>
        <v>-</v>
      </c>
      <c r="G196" s="14" t="str">
        <f>IFERROR(VLOOKUP($C196,covid_vlookup,13,FALSE),"-")</f>
        <v>-</v>
      </c>
      <c r="H196" s="2"/>
    </row>
    <row r="197">
      <c r="A197" s="3" t="s">
        <v>117</v>
      </c>
      <c r="B197" s="3" t="s">
        <v>23</v>
      </c>
      <c r="C197" s="3" t="s">
        <v>118</v>
      </c>
      <c r="D197" s="14">
        <f>IFERROR(VLOOKUP($C197,covid_vlookup,2,FALSE),"-")</f>
        <v>3847226</v>
      </c>
      <c r="E197" s="14">
        <f>IFERROR(VLOOKUP($C197,covid_vlookup,3,FALSE),"-")</f>
        <v>102088</v>
      </c>
      <c r="F197" s="14">
        <f>IFERROR(VLOOKUP($C197,covid_vlookup,8,FALSE),"-")</f>
        <v>43466822</v>
      </c>
      <c r="G197" s="14">
        <f>IFERROR(VLOOKUP($C197,covid_vlookup,13,FALSE),"-")</f>
        <v>7894.393</v>
      </c>
      <c r="H197" s="2"/>
    </row>
    <row r="198">
      <c r="A198" s="3" t="s">
        <v>426</v>
      </c>
      <c r="B198" s="3" t="s">
        <v>122</v>
      </c>
      <c r="C198" s="3" t="s">
        <v>427</v>
      </c>
      <c r="D198" s="14" t="str">
        <f>IFERROR(VLOOKUP($C198,covid_vlookup,2,FALSE),"-")</f>
        <v>-</v>
      </c>
      <c r="E198" s="14" t="str">
        <f>IFERROR(VLOOKUP($C198,covid_vlookup,3,FALSE),"-")</f>
        <v>-</v>
      </c>
      <c r="F198" s="14" t="str">
        <f>IFERROR(VLOOKUP($C198,covid_vlookup,8,FALSE),"-")</f>
        <v>-</v>
      </c>
      <c r="G198" s="14" t="str">
        <f>IFERROR(VLOOKUP($C198,covid_vlookup,13,FALSE),"-")</f>
        <v>-</v>
      </c>
      <c r="H198" s="2"/>
    </row>
    <row r="199">
      <c r="A199" s="3" t="s">
        <v>55</v>
      </c>
      <c r="B199" s="3" t="s">
        <v>23</v>
      </c>
      <c r="C199" s="3" t="s">
        <v>56</v>
      </c>
      <c r="D199" s="14">
        <f>IFERROR(VLOOKUP($C199,covid_vlookup,2,FALSE),"-")</f>
        <v>12965393</v>
      </c>
      <c r="E199" s="14">
        <f>IFERROR(VLOOKUP($C199,covid_vlookup,3,FALSE),"-")</f>
        <v>148737</v>
      </c>
      <c r="F199" s="14">
        <f>IFERROR(VLOOKUP($C199,covid_vlookup,8,FALSE),"-")</f>
        <v>68207114</v>
      </c>
      <c r="G199" s="14">
        <f>IFERROR(VLOOKUP($C199,covid_vlookup,13,FALSE),"-")</f>
        <v>39753.244</v>
      </c>
      <c r="H199" s="2"/>
    </row>
    <row r="200">
      <c r="A200" s="3" t="s">
        <v>428</v>
      </c>
      <c r="B200" s="3" t="s">
        <v>130</v>
      </c>
      <c r="C200" s="3" t="s">
        <v>429</v>
      </c>
      <c r="D200" s="14" t="str">
        <f>IFERROR(VLOOKUP($C200,covid_vlookup,2,FALSE),"-")</f>
        <v>-</v>
      </c>
      <c r="E200" s="14" t="str">
        <f>IFERROR(VLOOKUP($C200,covid_vlookup,3,FALSE),"-")</f>
        <v>-</v>
      </c>
      <c r="F200" s="14" t="str">
        <f>IFERROR(VLOOKUP($C200,covid_vlookup,8,FALSE),"-")</f>
        <v>-</v>
      </c>
      <c r="G200" s="14" t="str">
        <f>IFERROR(VLOOKUP($C200,covid_vlookup,13,FALSE),"-")</f>
        <v>-</v>
      </c>
      <c r="H200" s="2"/>
    </row>
    <row r="201">
      <c r="A201" s="3" t="s">
        <v>430</v>
      </c>
      <c r="B201" s="3" t="s">
        <v>130</v>
      </c>
      <c r="C201" s="3" t="s">
        <v>431</v>
      </c>
      <c r="D201" s="14" t="str">
        <f>IFERROR(VLOOKUP($C201,covid_vlookup,2,FALSE),"-")</f>
        <v>-</v>
      </c>
      <c r="E201" s="14" t="str">
        <f>IFERROR(VLOOKUP($C201,covid_vlookup,3,FALSE),"-")</f>
        <v>-</v>
      </c>
      <c r="F201" s="14" t="str">
        <f>IFERROR(VLOOKUP($C201,covid_vlookup,8,FALSE),"-")</f>
        <v>-</v>
      </c>
      <c r="G201" s="14" t="str">
        <f>IFERROR(VLOOKUP($C201,covid_vlookup,13,FALSE),"-")</f>
        <v>-</v>
      </c>
      <c r="H201" s="2"/>
    </row>
    <row r="202">
      <c r="A202" s="3" t="s">
        <v>432</v>
      </c>
      <c r="B202" s="3" t="s">
        <v>135</v>
      </c>
      <c r="C202" s="3" t="s">
        <v>433</v>
      </c>
      <c r="D202" s="14" t="str">
        <f>IFERROR(VLOOKUP($C202,covid_vlookup,2,FALSE),"-")</f>
        <v>-</v>
      </c>
      <c r="E202" s="14" t="str">
        <f>IFERROR(VLOOKUP($C202,covid_vlookup,3,FALSE),"-")</f>
        <v>-</v>
      </c>
      <c r="F202" s="14" t="str">
        <f>IFERROR(VLOOKUP($C202,covid_vlookup,8,FALSE),"-")</f>
        <v>-</v>
      </c>
      <c r="G202" s="14" t="str">
        <f>IFERROR(VLOOKUP($C202,covid_vlookup,13,FALSE),"-")</f>
        <v>-</v>
      </c>
      <c r="H202" s="2"/>
    </row>
    <row r="203">
      <c r="A203" s="3" t="s">
        <v>434</v>
      </c>
      <c r="B203" s="3" t="s">
        <v>122</v>
      </c>
      <c r="C203" s="3" t="s">
        <v>435</v>
      </c>
      <c r="D203" s="14" t="str">
        <f>IFERROR(VLOOKUP($C203,covid_vlookup,2,FALSE),"-")</f>
        <v>-</v>
      </c>
      <c r="E203" s="14" t="str">
        <f>IFERROR(VLOOKUP($C203,covid_vlookup,3,FALSE),"-")</f>
        <v>-</v>
      </c>
      <c r="F203" s="14" t="str">
        <f>IFERROR(VLOOKUP($C203,covid_vlookup,8,FALSE),"-")</f>
        <v>-</v>
      </c>
      <c r="G203" s="14" t="str">
        <f>IFERROR(VLOOKUP($C203,covid_vlookup,13,FALSE),"-")</f>
        <v>-</v>
      </c>
      <c r="H203" s="2"/>
    </row>
    <row r="204">
      <c r="A204" s="3" t="s">
        <v>119</v>
      </c>
      <c r="B204" s="3" t="s">
        <v>23</v>
      </c>
      <c r="C204" s="3" t="s">
        <v>120</v>
      </c>
      <c r="D204" s="14">
        <f>IFERROR(VLOOKUP($C204,covid_vlookup,2,FALSE),"-")</f>
        <v>27</v>
      </c>
      <c r="E204" s="14" t="str">
        <f>IFERROR(VLOOKUP($C204,covid_vlookup,3,FALSE),"-")</f>
        <v/>
      </c>
      <c r="F204" s="14">
        <f>IFERROR(VLOOKUP($C204,covid_vlookup,8,FALSE),"-")</f>
        <v>812</v>
      </c>
      <c r="G204" s="14" t="str">
        <f>IFERROR(VLOOKUP($C204,covid_vlookup,13,FALSE),"-")</f>
        <v/>
      </c>
      <c r="H204" s="2"/>
    </row>
    <row r="205">
      <c r="A205" s="3" t="s">
        <v>436</v>
      </c>
      <c r="B205" s="3" t="s">
        <v>135</v>
      </c>
      <c r="C205" s="3" t="s">
        <v>437</v>
      </c>
      <c r="D205" s="14" t="str">
        <f>IFERROR(VLOOKUP($C205,covid_vlookup,2,FALSE),"-")</f>
        <v>-</v>
      </c>
      <c r="E205" s="14" t="str">
        <f>IFERROR(VLOOKUP($C205,covid_vlookup,3,FALSE),"-")</f>
        <v>-</v>
      </c>
      <c r="F205" s="14" t="str">
        <f>IFERROR(VLOOKUP($C205,covid_vlookup,8,FALSE),"-")</f>
        <v>-</v>
      </c>
      <c r="G205" s="14" t="str">
        <f>IFERROR(VLOOKUP($C205,covid_vlookup,13,FALSE),"-")</f>
        <v>-</v>
      </c>
      <c r="H205" s="2"/>
    </row>
    <row r="206">
      <c r="A206" s="3" t="s">
        <v>438</v>
      </c>
      <c r="B206" s="3" t="s">
        <v>122</v>
      </c>
      <c r="C206" s="3" t="s">
        <v>439</v>
      </c>
      <c r="D206" s="14" t="str">
        <f>IFERROR(VLOOKUP($C206,covid_vlookup,2,FALSE),"-")</f>
        <v>-</v>
      </c>
      <c r="E206" s="14" t="str">
        <f>IFERROR(VLOOKUP($C206,covid_vlookup,3,FALSE),"-")</f>
        <v>-</v>
      </c>
      <c r="F206" s="14" t="str">
        <f>IFERROR(VLOOKUP($C206,covid_vlookup,8,FALSE),"-")</f>
        <v>-</v>
      </c>
      <c r="G206" s="14" t="str">
        <f>IFERROR(VLOOKUP($C206,covid_vlookup,13,FALSE),"-")</f>
        <v>-</v>
      </c>
      <c r="H206" s="2"/>
    </row>
    <row r="207">
      <c r="A207" s="3" t="s">
        <v>440</v>
      </c>
      <c r="B207" s="3" t="s">
        <v>125</v>
      </c>
      <c r="C207" s="3" t="s">
        <v>441</v>
      </c>
      <c r="D207" s="14" t="str">
        <f>IFERROR(VLOOKUP($C207,covid_vlookup,2,FALSE),"-")</f>
        <v>-</v>
      </c>
      <c r="E207" s="14" t="str">
        <f>IFERROR(VLOOKUP($C207,covid_vlookup,3,FALSE),"-")</f>
        <v>-</v>
      </c>
      <c r="F207" s="14" t="str">
        <f>IFERROR(VLOOKUP($C207,covid_vlookup,8,FALSE),"-")</f>
        <v>-</v>
      </c>
      <c r="G207" s="14" t="str">
        <f>IFERROR(VLOOKUP($C207,covid_vlookup,13,FALSE),"-")</f>
        <v>-</v>
      </c>
      <c r="H207" s="2"/>
    </row>
    <row r="208">
      <c r="A208" s="3" t="s">
        <v>442</v>
      </c>
      <c r="B208" s="3" t="s">
        <v>122</v>
      </c>
      <c r="C208" s="3" t="s">
        <v>443</v>
      </c>
      <c r="D208" s="14" t="str">
        <f>IFERROR(VLOOKUP($C208,covid_vlookup,2,FALSE),"-")</f>
        <v>-</v>
      </c>
      <c r="E208" s="14" t="str">
        <f>IFERROR(VLOOKUP($C208,covid_vlookup,3,FALSE),"-")</f>
        <v>-</v>
      </c>
      <c r="F208" s="14" t="str">
        <f>IFERROR(VLOOKUP($C208,covid_vlookup,8,FALSE),"-")</f>
        <v>-</v>
      </c>
      <c r="G208" s="14" t="str">
        <f>IFERROR(VLOOKUP($C208,covid_vlookup,13,FALSE),"-")</f>
        <v>-</v>
      </c>
      <c r="H208" s="2"/>
    </row>
    <row r="209">
      <c r="A209" s="3" t="s">
        <v>444</v>
      </c>
      <c r="B209" s="3" t="s">
        <v>125</v>
      </c>
      <c r="C209" s="3" t="s">
        <v>445</v>
      </c>
      <c r="D209" s="14" t="str">
        <f>IFERROR(VLOOKUP($C209,covid_vlookup,2,FALSE),"-")</f>
        <v>-</v>
      </c>
      <c r="E209" s="14" t="str">
        <f>IFERROR(VLOOKUP($C209,covid_vlookup,3,FALSE),"-")</f>
        <v>-</v>
      </c>
      <c r="F209" s="14" t="str">
        <f>IFERROR(VLOOKUP($C209,covid_vlookup,8,FALSE),"-")</f>
        <v>-</v>
      </c>
      <c r="G209" s="14" t="str">
        <f>IFERROR(VLOOKUP($C209,covid_vlookup,13,FALSE),"-")</f>
        <v>-</v>
      </c>
      <c r="H209" s="2"/>
    </row>
    <row r="210">
      <c r="A210" s="3" t="s">
        <v>446</v>
      </c>
      <c r="B210" s="3" t="s">
        <v>125</v>
      </c>
      <c r="C210" s="3" t="s">
        <v>447</v>
      </c>
      <c r="D210" s="14" t="str">
        <f>IFERROR(VLOOKUP($C210,covid_vlookup,2,FALSE),"-")</f>
        <v>-</v>
      </c>
      <c r="E210" s="14" t="str">
        <f>IFERROR(VLOOKUP($C210,covid_vlookup,3,FALSE),"-")</f>
        <v>-</v>
      </c>
      <c r="F210" s="14" t="str">
        <f>IFERROR(VLOOKUP($C210,covid_vlookup,8,FALSE),"-")</f>
        <v>-</v>
      </c>
      <c r="G210" s="14" t="str">
        <f>IFERROR(VLOOKUP($C210,covid_vlookup,13,FALSE),"-")</f>
        <v>-</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5" t="str">
        <f>IFERROR(VLOOKUP($C2,covid_vlookup,HLOOKUP(D$1,covid_hlookup,2,FALSE),FALSE),"-")</f>
        <v>-</v>
      </c>
      <c r="E2" s="15" t="str">
        <f>IFERROR(VLOOKUP($C2,covid_vlookup,HLOOKUP(E$1,covid_hlookup,2,FALSE),FALSE),"-")</f>
        <v>-</v>
      </c>
      <c r="F2" s="15" t="str">
        <f>IFERROR(VLOOKUP($C2,covid_vlookup,HLOOKUP(F$1,covid_hlookup,2,FALSE),FALSE),"-")</f>
        <v>-</v>
      </c>
      <c r="G2" s="15" t="str">
        <f>IFERROR(VLOOKUP($C2,covid_vlookup,HLOOKUP(G$1,covid_hlookup,2,FALSE),FALSE),"-")</f>
        <v>-</v>
      </c>
      <c r="H2" s="2"/>
    </row>
    <row r="3">
      <c r="A3" s="3" t="s">
        <v>22</v>
      </c>
      <c r="B3" s="3" t="s">
        <v>23</v>
      </c>
      <c r="C3" s="3" t="s">
        <v>24</v>
      </c>
      <c r="D3" s="15">
        <f>IFERROR(VLOOKUP($C3,covid_vlookup,HLOOKUP(D$1,covid_hlookup,2,FALSE),FALSE),"-")</f>
        <v>210224</v>
      </c>
      <c r="E3" s="15">
        <f>IFERROR(VLOOKUP($C3,covid_vlookup,HLOOKUP(E$1,covid_hlookup,2,FALSE),FALSE),"-")</f>
        <v>3217</v>
      </c>
      <c r="F3" s="15">
        <f>IFERROR(VLOOKUP($C3,covid_vlookup,HLOOKUP(F$1,covid_hlookup,2,FALSE),FALSE),"-")</f>
        <v>2872934</v>
      </c>
      <c r="G3" s="15">
        <f>IFERROR(VLOOKUP($C3,covid_vlookup,HLOOKUP(G$1,covid_hlookup,2,FALSE),FALSE),"-")</f>
        <v>11803.431</v>
      </c>
      <c r="H3" s="2"/>
    </row>
    <row r="4">
      <c r="A4" s="3" t="s">
        <v>124</v>
      </c>
      <c r="B4" s="3" t="s">
        <v>125</v>
      </c>
      <c r="C4" s="3" t="s">
        <v>126</v>
      </c>
      <c r="D4" s="15" t="str">
        <f>IFERROR(VLOOKUP($C4,covid_vlookup,HLOOKUP(D$1,covid_hlookup,2,FALSE),FALSE),"-")</f>
        <v>-</v>
      </c>
      <c r="E4" s="15" t="str">
        <f>IFERROR(VLOOKUP($C4,covid_vlookup,HLOOKUP(E$1,covid_hlookup,2,FALSE),FALSE),"-")</f>
        <v>-</v>
      </c>
      <c r="F4" s="15" t="str">
        <f>IFERROR(VLOOKUP($C4,covid_vlookup,HLOOKUP(F$1,covid_hlookup,2,FALSE),FALSE),"-")</f>
        <v>-</v>
      </c>
      <c r="G4" s="15" t="str">
        <f>IFERROR(VLOOKUP($C4,covid_vlookup,HLOOKUP(G$1,covid_hlookup,2,FALSE),FALSE),"-")</f>
        <v>-</v>
      </c>
      <c r="H4" s="2"/>
    </row>
    <row r="5">
      <c r="A5" s="3" t="s">
        <v>25</v>
      </c>
      <c r="B5" s="3" t="s">
        <v>23</v>
      </c>
      <c r="C5" s="3" t="s">
        <v>26</v>
      </c>
      <c r="D5" s="15">
        <f>IFERROR(VLOOKUP($C5,covid_vlookup,HLOOKUP(D$1,covid_hlookup,2,FALSE),FALSE),"-")</f>
        <v>23740</v>
      </c>
      <c r="E5" s="15">
        <f>IFERROR(VLOOKUP($C5,covid_vlookup,HLOOKUP(E$1,covid_hlookup,2,FALSE),FALSE),"-")</f>
        <v>140</v>
      </c>
      <c r="F5" s="15">
        <f>IFERROR(VLOOKUP($C5,covid_vlookup,HLOOKUP(F$1,covid_hlookup,2,FALSE),FALSE),"-")</f>
        <v>77354</v>
      </c>
      <c r="G5" s="15" t="str">
        <f>IFERROR(VLOOKUP($C5,covid_vlookup,HLOOKUP(G$1,covid_hlookup,2,FALSE),FALSE),"-")</f>
        <v/>
      </c>
      <c r="H5" s="2"/>
    </row>
    <row r="6">
      <c r="A6" s="3" t="s">
        <v>127</v>
      </c>
      <c r="B6" s="3" t="s">
        <v>125</v>
      </c>
      <c r="C6" s="3" t="s">
        <v>128</v>
      </c>
      <c r="D6" s="15" t="str">
        <f>IFERROR(VLOOKUP($C6,covid_vlookup,HLOOKUP(D$1,covid_hlookup,2,FALSE),FALSE),"-")</f>
        <v>-</v>
      </c>
      <c r="E6" s="15" t="str">
        <f>IFERROR(VLOOKUP($C6,covid_vlookup,HLOOKUP(E$1,covid_hlookup,2,FALSE),FALSE),"-")</f>
        <v>-</v>
      </c>
      <c r="F6" s="15" t="str">
        <f>IFERROR(VLOOKUP($C6,covid_vlookup,HLOOKUP(F$1,covid_hlookup,2,FALSE),FALSE),"-")</f>
        <v>-</v>
      </c>
      <c r="G6" s="15" t="str">
        <f>IFERROR(VLOOKUP($C6,covid_vlookup,HLOOKUP(G$1,covid_hlookup,2,FALSE),FALSE),"-")</f>
        <v>-</v>
      </c>
      <c r="H6" s="2"/>
    </row>
    <row r="7">
      <c r="A7" s="3" t="s">
        <v>129</v>
      </c>
      <c r="B7" s="3" t="s">
        <v>130</v>
      </c>
      <c r="C7" s="3" t="s">
        <v>131</v>
      </c>
      <c r="D7" s="15" t="str">
        <f>IFERROR(VLOOKUP($C7,covid_vlookup,HLOOKUP(D$1,covid_hlookup,2,FALSE),FALSE),"-")</f>
        <v>-</v>
      </c>
      <c r="E7" s="15" t="str">
        <f>IFERROR(VLOOKUP($C7,covid_vlookup,HLOOKUP(E$1,covid_hlookup,2,FALSE),FALSE),"-")</f>
        <v>-</v>
      </c>
      <c r="F7" s="15" t="str">
        <f>IFERROR(VLOOKUP($C7,covid_vlookup,HLOOKUP(F$1,covid_hlookup,2,FALSE),FALSE),"-")</f>
        <v>-</v>
      </c>
      <c r="G7" s="15" t="str">
        <f>IFERROR(VLOOKUP($C7,covid_vlookup,HLOOKUP(G$1,covid_hlookup,2,FALSE),FALSE),"-")</f>
        <v>-</v>
      </c>
      <c r="H7" s="2"/>
    </row>
    <row r="8">
      <c r="A8" s="3" t="s">
        <v>132</v>
      </c>
      <c r="B8" s="3" t="s">
        <v>130</v>
      </c>
      <c r="C8" s="3" t="s">
        <v>133</v>
      </c>
      <c r="D8" s="15" t="str">
        <f>IFERROR(VLOOKUP($C8,covid_vlookup,HLOOKUP(D$1,covid_hlookup,2,FALSE),FALSE),"-")</f>
        <v>-</v>
      </c>
      <c r="E8" s="15" t="str">
        <f>IFERROR(VLOOKUP($C8,covid_vlookup,HLOOKUP(E$1,covid_hlookup,2,FALSE),FALSE),"-")</f>
        <v>-</v>
      </c>
      <c r="F8" s="15" t="str">
        <f>IFERROR(VLOOKUP($C8,covid_vlookup,HLOOKUP(F$1,covid_hlookup,2,FALSE),FALSE),"-")</f>
        <v>-</v>
      </c>
      <c r="G8" s="15" t="str">
        <f>IFERROR(VLOOKUP($C8,covid_vlookup,HLOOKUP(G$1,covid_hlookup,2,FALSE),FALSE),"-")</f>
        <v>-</v>
      </c>
      <c r="H8" s="2"/>
    </row>
    <row r="9">
      <c r="A9" s="3" t="s">
        <v>134</v>
      </c>
      <c r="B9" s="3" t="s">
        <v>135</v>
      </c>
      <c r="C9" s="3" t="s">
        <v>136</v>
      </c>
      <c r="D9" s="15" t="str">
        <f>IFERROR(VLOOKUP($C9,covid_vlookup,HLOOKUP(D$1,covid_hlookup,2,FALSE),FALSE),"-")</f>
        <v>-</v>
      </c>
      <c r="E9" s="15" t="str">
        <f>IFERROR(VLOOKUP($C9,covid_vlookup,HLOOKUP(E$1,covid_hlookup,2,FALSE),FALSE),"-")</f>
        <v>-</v>
      </c>
      <c r="F9" s="15" t="str">
        <f>IFERROR(VLOOKUP($C9,covid_vlookup,HLOOKUP(F$1,covid_hlookup,2,FALSE),FALSE),"-")</f>
        <v>-</v>
      </c>
      <c r="G9" s="15" t="str">
        <f>IFERROR(VLOOKUP($C9,covid_vlookup,HLOOKUP(G$1,covid_hlookup,2,FALSE),FALSE),"-")</f>
        <v>-</v>
      </c>
      <c r="H9" s="2"/>
    </row>
    <row r="10">
      <c r="A10" s="3" t="s">
        <v>137</v>
      </c>
      <c r="B10" s="3" t="s">
        <v>122</v>
      </c>
      <c r="C10" s="3" t="s">
        <v>138</v>
      </c>
      <c r="D10" s="15" t="str">
        <f>IFERROR(VLOOKUP($C10,covid_vlookup,HLOOKUP(D$1,covid_hlookup,2,FALSE),FALSE),"-")</f>
        <v>-</v>
      </c>
      <c r="E10" s="15" t="str">
        <f>IFERROR(VLOOKUP($C10,covid_vlookup,HLOOKUP(E$1,covid_hlookup,2,FALSE),FALSE),"-")</f>
        <v>-</v>
      </c>
      <c r="F10" s="15" t="str">
        <f>IFERROR(VLOOKUP($C10,covid_vlookup,HLOOKUP(F$1,covid_hlookup,2,FALSE),FALSE),"-")</f>
        <v>-</v>
      </c>
      <c r="G10" s="15" t="str">
        <f>IFERROR(VLOOKUP($C10,covid_vlookup,HLOOKUP(G$1,covid_hlookup,2,FALSE),FALSE),"-")</f>
        <v>-</v>
      </c>
      <c r="H10" s="2"/>
    </row>
    <row r="11">
      <c r="A11" s="3" t="s">
        <v>139</v>
      </c>
      <c r="B11" s="3" t="s">
        <v>130</v>
      </c>
      <c r="C11" s="3" t="s">
        <v>140</v>
      </c>
      <c r="D11" s="15" t="str">
        <f>IFERROR(VLOOKUP($C11,covid_vlookup,HLOOKUP(D$1,covid_hlookup,2,FALSE),FALSE),"-")</f>
        <v>-</v>
      </c>
      <c r="E11" s="15" t="str">
        <f>IFERROR(VLOOKUP($C11,covid_vlookup,HLOOKUP(E$1,covid_hlookup,2,FALSE),FALSE),"-")</f>
        <v>-</v>
      </c>
      <c r="F11" s="15" t="str">
        <f>IFERROR(VLOOKUP($C11,covid_vlookup,HLOOKUP(F$1,covid_hlookup,2,FALSE),FALSE),"-")</f>
        <v>-</v>
      </c>
      <c r="G11" s="15" t="str">
        <f>IFERROR(VLOOKUP($C11,covid_vlookup,HLOOKUP(G$1,covid_hlookup,2,FALSE),FALSE),"-")</f>
        <v>-</v>
      </c>
      <c r="H11" s="2"/>
    </row>
    <row r="12">
      <c r="A12" s="3" t="s">
        <v>141</v>
      </c>
      <c r="B12" s="3" t="s">
        <v>142</v>
      </c>
      <c r="C12" s="3" t="s">
        <v>143</v>
      </c>
      <c r="D12" s="15" t="str">
        <f>IFERROR(VLOOKUP($C12,covid_vlookup,HLOOKUP(D$1,covid_hlookup,2,FALSE),FALSE),"-")</f>
        <v>-</v>
      </c>
      <c r="E12" s="15" t="str">
        <f>IFERROR(VLOOKUP($C12,covid_vlookup,HLOOKUP(E$1,covid_hlookup,2,FALSE),FALSE),"-")</f>
        <v>-</v>
      </c>
      <c r="F12" s="15" t="str">
        <f>IFERROR(VLOOKUP($C12,covid_vlookup,HLOOKUP(F$1,covid_hlookup,2,FALSE),FALSE),"-")</f>
        <v>-</v>
      </c>
      <c r="G12" s="15" t="str">
        <f>IFERROR(VLOOKUP($C12,covid_vlookup,HLOOKUP(G$1,covid_hlookup,2,FALSE),FALSE),"-")</f>
        <v>-</v>
      </c>
      <c r="H12" s="2"/>
    </row>
    <row r="13">
      <c r="A13" s="3" t="s">
        <v>27</v>
      </c>
      <c r="B13" s="3" t="s">
        <v>23</v>
      </c>
      <c r="C13" s="3" t="s">
        <v>28</v>
      </c>
      <c r="D13" s="15">
        <f>IFERROR(VLOOKUP($C13,covid_vlookup,HLOOKUP(D$1,covid_hlookup,2,FALSE),FALSE),"-")</f>
        <v>1278619</v>
      </c>
      <c r="E13" s="15">
        <f>IFERROR(VLOOKUP($C13,covid_vlookup,HLOOKUP(E$1,covid_hlookup,2,FALSE),FALSE),"-")</f>
        <v>13733</v>
      </c>
      <c r="F13" s="15">
        <f>IFERROR(VLOOKUP($C13,covid_vlookup,HLOOKUP(F$1,covid_hlookup,2,FALSE),FALSE),"-")</f>
        <v>9043072</v>
      </c>
      <c r="G13" s="15">
        <f>IFERROR(VLOOKUP($C13,covid_vlookup,HLOOKUP(G$1,covid_hlookup,2,FALSE),FALSE),"-")</f>
        <v>45436.686</v>
      </c>
      <c r="H13" s="2"/>
    </row>
    <row r="14">
      <c r="A14" s="3" t="s">
        <v>144</v>
      </c>
      <c r="B14" s="3" t="s">
        <v>122</v>
      </c>
      <c r="C14" s="3" t="s">
        <v>145</v>
      </c>
      <c r="D14" s="15" t="str">
        <f>IFERROR(VLOOKUP($C14,covid_vlookup,HLOOKUP(D$1,covid_hlookup,2,FALSE),FALSE),"-")</f>
        <v>-</v>
      </c>
      <c r="E14" s="15" t="str">
        <f>IFERROR(VLOOKUP($C14,covid_vlookup,HLOOKUP(E$1,covid_hlookup,2,FALSE),FALSE),"-")</f>
        <v>-</v>
      </c>
      <c r="F14" s="15" t="str">
        <f>IFERROR(VLOOKUP($C14,covid_vlookup,HLOOKUP(F$1,covid_hlookup,2,FALSE),FALSE),"-")</f>
        <v>-</v>
      </c>
      <c r="G14" s="15" t="str">
        <f>IFERROR(VLOOKUP($C14,covid_vlookup,HLOOKUP(G$1,covid_hlookup,2,FALSE),FALSE),"-")</f>
        <v>-</v>
      </c>
      <c r="H14" s="2"/>
    </row>
    <row r="15">
      <c r="A15" s="3" t="s">
        <v>146</v>
      </c>
      <c r="B15" s="3" t="s">
        <v>130</v>
      </c>
      <c r="C15" s="3" t="s">
        <v>147</v>
      </c>
      <c r="D15" s="15" t="str">
        <f>IFERROR(VLOOKUP($C15,covid_vlookup,HLOOKUP(D$1,covid_hlookup,2,FALSE),FALSE),"-")</f>
        <v>-</v>
      </c>
      <c r="E15" s="15" t="str">
        <f>IFERROR(VLOOKUP($C15,covid_vlookup,HLOOKUP(E$1,covid_hlookup,2,FALSE),FALSE),"-")</f>
        <v>-</v>
      </c>
      <c r="F15" s="15" t="str">
        <f>IFERROR(VLOOKUP($C15,covid_vlookup,HLOOKUP(F$1,covid_hlookup,2,FALSE),FALSE),"-")</f>
        <v>-</v>
      </c>
      <c r="G15" s="15" t="str">
        <f>IFERROR(VLOOKUP($C15,covid_vlookup,HLOOKUP(G$1,covid_hlookup,2,FALSE),FALSE),"-")</f>
        <v>-</v>
      </c>
      <c r="H15" s="2"/>
    </row>
    <row r="16">
      <c r="A16" s="3" t="s">
        <v>148</v>
      </c>
      <c r="B16" s="3" t="s">
        <v>122</v>
      </c>
      <c r="C16" s="3" t="s">
        <v>149</v>
      </c>
      <c r="D16" s="15" t="str">
        <f>IFERROR(VLOOKUP($C16,covid_vlookup,HLOOKUP(D$1,covid_hlookup,2,FALSE),FALSE),"-")</f>
        <v>-</v>
      </c>
      <c r="E16" s="15" t="str">
        <f>IFERROR(VLOOKUP($C16,covid_vlookup,HLOOKUP(E$1,covid_hlookup,2,FALSE),FALSE),"-")</f>
        <v>-</v>
      </c>
      <c r="F16" s="15" t="str">
        <f>IFERROR(VLOOKUP($C16,covid_vlookup,HLOOKUP(F$1,covid_hlookup,2,FALSE),FALSE),"-")</f>
        <v>-</v>
      </c>
      <c r="G16" s="15" t="str">
        <f>IFERROR(VLOOKUP($C16,covid_vlookup,HLOOKUP(G$1,covid_hlookup,2,FALSE),FALSE),"-")</f>
        <v>-</v>
      </c>
      <c r="H16" s="2"/>
    </row>
    <row r="17">
      <c r="A17" s="3" t="s">
        <v>150</v>
      </c>
      <c r="B17" s="3" t="s">
        <v>122</v>
      </c>
      <c r="C17" s="3" t="s">
        <v>151</v>
      </c>
      <c r="D17" s="15" t="str">
        <f>IFERROR(VLOOKUP($C17,covid_vlookup,HLOOKUP(D$1,covid_hlookup,2,FALSE),FALSE),"-")</f>
        <v>-</v>
      </c>
      <c r="E17" s="15" t="str">
        <f>IFERROR(VLOOKUP($C17,covid_vlookup,HLOOKUP(E$1,covid_hlookup,2,FALSE),FALSE),"-")</f>
        <v>-</v>
      </c>
      <c r="F17" s="15" t="str">
        <f>IFERROR(VLOOKUP($C17,covid_vlookup,HLOOKUP(F$1,covid_hlookup,2,FALSE),FALSE),"-")</f>
        <v>-</v>
      </c>
      <c r="G17" s="15" t="str">
        <f>IFERROR(VLOOKUP($C17,covid_vlookup,HLOOKUP(G$1,covid_hlookup,2,FALSE),FALSE),"-")</f>
        <v>-</v>
      </c>
      <c r="H17" s="2"/>
    </row>
    <row r="18">
      <c r="A18" s="3" t="s">
        <v>152</v>
      </c>
      <c r="B18" s="3" t="s">
        <v>130</v>
      </c>
      <c r="C18" s="3" t="s">
        <v>153</v>
      </c>
      <c r="D18" s="15" t="str">
        <f>IFERROR(VLOOKUP($C18,covid_vlookup,HLOOKUP(D$1,covid_hlookup,2,FALSE),FALSE),"-")</f>
        <v>-</v>
      </c>
      <c r="E18" s="15" t="str">
        <f>IFERROR(VLOOKUP($C18,covid_vlookup,HLOOKUP(E$1,covid_hlookup,2,FALSE),FALSE),"-")</f>
        <v>-</v>
      </c>
      <c r="F18" s="15" t="str">
        <f>IFERROR(VLOOKUP($C18,covid_vlookup,HLOOKUP(F$1,covid_hlookup,2,FALSE),FALSE),"-")</f>
        <v>-</v>
      </c>
      <c r="G18" s="15" t="str">
        <f>IFERROR(VLOOKUP($C18,covid_vlookup,HLOOKUP(G$1,covid_hlookup,2,FALSE),FALSE),"-")</f>
        <v>-</v>
      </c>
      <c r="H18" s="2"/>
    </row>
    <row r="19">
      <c r="A19" s="3" t="s">
        <v>35</v>
      </c>
      <c r="B19" s="3" t="s">
        <v>23</v>
      </c>
      <c r="C19" s="3" t="s">
        <v>36</v>
      </c>
      <c r="D19" s="15">
        <f>IFERROR(VLOOKUP($C19,covid_vlookup,HLOOKUP(D$1,covid_hlookup,2,FALSE),FALSE),"-")</f>
        <v>699110</v>
      </c>
      <c r="E19" s="15">
        <f>IFERROR(VLOOKUP($C19,covid_vlookup,HLOOKUP(E$1,covid_hlookup,2,FALSE),FALSE),"-")</f>
        <v>5578</v>
      </c>
      <c r="F19" s="15">
        <f>IFERROR(VLOOKUP($C19,covid_vlookup,HLOOKUP(F$1,covid_hlookup,2,FALSE),FALSE),"-")</f>
        <v>9442867</v>
      </c>
      <c r="G19" s="15">
        <f>IFERROR(VLOOKUP($C19,covid_vlookup,HLOOKUP(G$1,covid_hlookup,2,FALSE),FALSE),"-")</f>
        <v>17167.967</v>
      </c>
      <c r="H19" s="2"/>
    </row>
    <row r="20">
      <c r="A20" s="3" t="s">
        <v>29</v>
      </c>
      <c r="B20" s="3" t="s">
        <v>23</v>
      </c>
      <c r="C20" s="3" t="s">
        <v>30</v>
      </c>
      <c r="D20" s="15">
        <f>IFERROR(VLOOKUP($C20,covid_vlookup,HLOOKUP(D$1,covid_hlookup,2,FALSE),FALSE),"-")</f>
        <v>2105343</v>
      </c>
      <c r="E20" s="15">
        <f>IFERROR(VLOOKUP($C20,covid_vlookup,HLOOKUP(E$1,covid_hlookup,2,FALSE),FALSE),"-")</f>
        <v>28331</v>
      </c>
      <c r="F20" s="15">
        <f>IFERROR(VLOOKUP($C20,covid_vlookup,HLOOKUP(F$1,covid_hlookup,2,FALSE),FALSE),"-")</f>
        <v>11632334</v>
      </c>
      <c r="G20" s="15">
        <f>IFERROR(VLOOKUP($C20,covid_vlookup,HLOOKUP(G$1,covid_hlookup,2,FALSE),FALSE),"-")</f>
        <v>42658.576</v>
      </c>
      <c r="H20" s="2"/>
    </row>
    <row r="21">
      <c r="A21" s="3" t="s">
        <v>154</v>
      </c>
      <c r="B21" s="3" t="s">
        <v>130</v>
      </c>
      <c r="C21" s="3" t="s">
        <v>155</v>
      </c>
      <c r="D21" s="15" t="str">
        <f>IFERROR(VLOOKUP($C21,covid_vlookup,HLOOKUP(D$1,covid_hlookup,2,FALSE),FALSE),"-")</f>
        <v>-</v>
      </c>
      <c r="E21" s="15" t="str">
        <f>IFERROR(VLOOKUP($C21,covid_vlookup,HLOOKUP(E$1,covid_hlookup,2,FALSE),FALSE),"-")</f>
        <v>-</v>
      </c>
      <c r="F21" s="15" t="str">
        <f>IFERROR(VLOOKUP($C21,covid_vlookup,HLOOKUP(F$1,covid_hlookup,2,FALSE),FALSE),"-")</f>
        <v>-</v>
      </c>
      <c r="G21" s="15" t="str">
        <f>IFERROR(VLOOKUP($C21,covid_vlookup,HLOOKUP(G$1,covid_hlookup,2,FALSE),FALSE),"-")</f>
        <v>-</v>
      </c>
      <c r="H21" s="2"/>
    </row>
    <row r="22">
      <c r="A22" s="3" t="s">
        <v>156</v>
      </c>
      <c r="B22" s="3" t="s">
        <v>125</v>
      </c>
      <c r="C22" s="3" t="s">
        <v>157</v>
      </c>
      <c r="D22" s="15" t="str">
        <f>IFERROR(VLOOKUP($C22,covid_vlookup,HLOOKUP(D$1,covid_hlookup,2,FALSE),FALSE),"-")</f>
        <v>-</v>
      </c>
      <c r="E22" s="15" t="str">
        <f>IFERROR(VLOOKUP($C22,covid_vlookup,HLOOKUP(E$1,covid_hlookup,2,FALSE),FALSE),"-")</f>
        <v>-</v>
      </c>
      <c r="F22" s="15" t="str">
        <f>IFERROR(VLOOKUP($C22,covid_vlookup,HLOOKUP(F$1,covid_hlookup,2,FALSE),FALSE),"-")</f>
        <v>-</v>
      </c>
      <c r="G22" s="15" t="str">
        <f>IFERROR(VLOOKUP($C22,covid_vlookup,HLOOKUP(G$1,covid_hlookup,2,FALSE),FALSE),"-")</f>
        <v>-</v>
      </c>
      <c r="H22" s="2"/>
    </row>
    <row r="23">
      <c r="A23" s="3" t="s">
        <v>158</v>
      </c>
      <c r="B23" s="3" t="s">
        <v>130</v>
      </c>
      <c r="C23" s="3" t="s">
        <v>159</v>
      </c>
      <c r="D23" s="15" t="str">
        <f>IFERROR(VLOOKUP($C23,covid_vlookup,HLOOKUP(D$1,covid_hlookup,2,FALSE),FALSE),"-")</f>
        <v>-</v>
      </c>
      <c r="E23" s="15" t="str">
        <f>IFERROR(VLOOKUP($C23,covid_vlookup,HLOOKUP(E$1,covid_hlookup,2,FALSE),FALSE),"-")</f>
        <v>-</v>
      </c>
      <c r="F23" s="15" t="str">
        <f>IFERROR(VLOOKUP($C23,covid_vlookup,HLOOKUP(F$1,covid_hlookup,2,FALSE),FALSE),"-")</f>
        <v>-</v>
      </c>
      <c r="G23" s="15" t="str">
        <f>IFERROR(VLOOKUP($C23,covid_vlookup,HLOOKUP(G$1,covid_hlookup,2,FALSE),FALSE),"-")</f>
        <v>-</v>
      </c>
      <c r="H23" s="2"/>
    </row>
    <row r="24">
      <c r="A24" s="3" t="s">
        <v>160</v>
      </c>
      <c r="B24" s="3" t="s">
        <v>122</v>
      </c>
      <c r="C24" s="3" t="s">
        <v>161</v>
      </c>
      <c r="D24" s="15" t="str">
        <f>IFERROR(VLOOKUP($C24,covid_vlookup,HLOOKUP(D$1,covid_hlookup,2,FALSE),FALSE),"-")</f>
        <v>-</v>
      </c>
      <c r="E24" s="15" t="str">
        <f>IFERROR(VLOOKUP($C24,covid_vlookup,HLOOKUP(E$1,covid_hlookup,2,FALSE),FALSE),"-")</f>
        <v>-</v>
      </c>
      <c r="F24" s="15" t="str">
        <f>IFERROR(VLOOKUP($C24,covid_vlookup,HLOOKUP(F$1,covid_hlookup,2,FALSE),FALSE),"-")</f>
        <v>-</v>
      </c>
      <c r="G24" s="15" t="str">
        <f>IFERROR(VLOOKUP($C24,covid_vlookup,HLOOKUP(G$1,covid_hlookup,2,FALSE),FALSE),"-")</f>
        <v>-</v>
      </c>
      <c r="H24" s="2"/>
    </row>
    <row r="25">
      <c r="A25" s="3" t="s">
        <v>162</v>
      </c>
      <c r="B25" s="3" t="s">
        <v>135</v>
      </c>
      <c r="C25" s="3" t="s">
        <v>163</v>
      </c>
      <c r="D25" s="15" t="str">
        <f>IFERROR(VLOOKUP($C25,covid_vlookup,HLOOKUP(D$1,covid_hlookup,2,FALSE),FALSE),"-")</f>
        <v>-</v>
      </c>
      <c r="E25" s="15" t="str">
        <f>IFERROR(VLOOKUP($C25,covid_vlookup,HLOOKUP(E$1,covid_hlookup,2,FALSE),FALSE),"-")</f>
        <v>-</v>
      </c>
      <c r="F25" s="15" t="str">
        <f>IFERROR(VLOOKUP($C25,covid_vlookup,HLOOKUP(F$1,covid_hlookup,2,FALSE),FALSE),"-")</f>
        <v>-</v>
      </c>
      <c r="G25" s="15" t="str">
        <f>IFERROR(VLOOKUP($C25,covid_vlookup,HLOOKUP(G$1,covid_hlookup,2,FALSE),FALSE),"-")</f>
        <v>-</v>
      </c>
      <c r="H25" s="2"/>
    </row>
    <row r="26">
      <c r="A26" s="3" t="s">
        <v>164</v>
      </c>
      <c r="B26" s="3" t="s">
        <v>130</v>
      </c>
      <c r="C26" s="3" t="s">
        <v>165</v>
      </c>
      <c r="D26" s="15" t="str">
        <f>IFERROR(VLOOKUP($C26,covid_vlookup,HLOOKUP(D$1,covid_hlookup,2,FALSE),FALSE),"-")</f>
        <v>-</v>
      </c>
      <c r="E26" s="15" t="str">
        <f>IFERROR(VLOOKUP($C26,covid_vlookup,HLOOKUP(E$1,covid_hlookup,2,FALSE),FALSE),"-")</f>
        <v>-</v>
      </c>
      <c r="F26" s="15" t="str">
        <f>IFERROR(VLOOKUP($C26,covid_vlookup,HLOOKUP(F$1,covid_hlookup,2,FALSE),FALSE),"-")</f>
        <v>-</v>
      </c>
      <c r="G26" s="15" t="str">
        <f>IFERROR(VLOOKUP($C26,covid_vlookup,HLOOKUP(G$1,covid_hlookup,2,FALSE),FALSE),"-")</f>
        <v>-</v>
      </c>
      <c r="H26" s="2"/>
    </row>
    <row r="27">
      <c r="A27" s="3" t="s">
        <v>33</v>
      </c>
      <c r="B27" s="3" t="s">
        <v>23</v>
      </c>
      <c r="C27" s="3" t="s">
        <v>34</v>
      </c>
      <c r="D27" s="15">
        <f>IFERROR(VLOOKUP($C27,covid_vlookup,HLOOKUP(D$1,covid_hlookup,2,FALSE),FALSE),"-")</f>
        <v>291313</v>
      </c>
      <c r="E27" s="15">
        <f>IFERROR(VLOOKUP($C27,covid_vlookup,HLOOKUP(E$1,covid_hlookup,2,FALSE),FALSE),"-")</f>
        <v>13442</v>
      </c>
      <c r="F27" s="15">
        <f>IFERROR(VLOOKUP($C27,covid_vlookup,HLOOKUP(F$1,covid_hlookup,2,FALSE),FALSE),"-")</f>
        <v>3263459</v>
      </c>
      <c r="G27" s="15">
        <f>IFERROR(VLOOKUP($C27,covid_vlookup,HLOOKUP(G$1,covid_hlookup,2,FALSE),FALSE),"-")</f>
        <v>11713.895</v>
      </c>
      <c r="H27" s="2"/>
    </row>
    <row r="28">
      <c r="A28" s="3" t="s">
        <v>166</v>
      </c>
      <c r="B28" s="3" t="s">
        <v>125</v>
      </c>
      <c r="C28" s="3" t="s">
        <v>167</v>
      </c>
      <c r="D28" s="15" t="str">
        <f>IFERROR(VLOOKUP($C28,covid_vlookup,HLOOKUP(D$1,covid_hlookup,2,FALSE),FALSE),"-")</f>
        <v>-</v>
      </c>
      <c r="E28" s="15" t="str">
        <f>IFERROR(VLOOKUP($C28,covid_vlookup,HLOOKUP(E$1,covid_hlookup,2,FALSE),FALSE),"-")</f>
        <v>-</v>
      </c>
      <c r="F28" s="15" t="str">
        <f>IFERROR(VLOOKUP($C28,covid_vlookup,HLOOKUP(F$1,covid_hlookup,2,FALSE),FALSE),"-")</f>
        <v>-</v>
      </c>
      <c r="G28" s="15" t="str">
        <f>IFERROR(VLOOKUP($C28,covid_vlookup,HLOOKUP(G$1,covid_hlookup,2,FALSE),FALSE),"-")</f>
        <v>-</v>
      </c>
      <c r="H28" s="2"/>
    </row>
    <row r="29">
      <c r="A29" s="3" t="s">
        <v>168</v>
      </c>
      <c r="B29" s="3" t="s">
        <v>135</v>
      </c>
      <c r="C29" s="3" t="s">
        <v>169</v>
      </c>
      <c r="D29" s="15" t="str">
        <f>IFERROR(VLOOKUP($C29,covid_vlookup,HLOOKUP(D$1,covid_hlookup,2,FALSE),FALSE),"-")</f>
        <v>-</v>
      </c>
      <c r="E29" s="15" t="str">
        <f>IFERROR(VLOOKUP($C29,covid_vlookup,HLOOKUP(E$1,covid_hlookup,2,FALSE),FALSE),"-")</f>
        <v>-</v>
      </c>
      <c r="F29" s="15" t="str">
        <f>IFERROR(VLOOKUP($C29,covid_vlookup,HLOOKUP(F$1,covid_hlookup,2,FALSE),FALSE),"-")</f>
        <v>-</v>
      </c>
      <c r="G29" s="15" t="str">
        <f>IFERROR(VLOOKUP($C29,covid_vlookup,HLOOKUP(G$1,covid_hlookup,2,FALSE),FALSE),"-")</f>
        <v>-</v>
      </c>
      <c r="H29" s="2"/>
    </row>
    <row r="30">
      <c r="A30" s="3" t="s">
        <v>170</v>
      </c>
      <c r="B30" s="3" t="s">
        <v>130</v>
      </c>
      <c r="C30" s="3" t="s">
        <v>171</v>
      </c>
      <c r="D30" s="15" t="str">
        <f>IFERROR(VLOOKUP($C30,covid_vlookup,HLOOKUP(D$1,covid_hlookup,2,FALSE),FALSE),"-")</f>
        <v>-</v>
      </c>
      <c r="E30" s="15" t="str">
        <f>IFERROR(VLOOKUP($C30,covid_vlookup,HLOOKUP(E$1,covid_hlookup,2,FALSE),FALSE),"-")</f>
        <v>-</v>
      </c>
      <c r="F30" s="15" t="str">
        <f>IFERROR(VLOOKUP($C30,covid_vlookup,HLOOKUP(F$1,covid_hlookup,2,FALSE),FALSE),"-")</f>
        <v>-</v>
      </c>
      <c r="G30" s="15" t="str">
        <f>IFERROR(VLOOKUP($C30,covid_vlookup,HLOOKUP(G$1,covid_hlookup,2,FALSE),FALSE),"-")</f>
        <v>-</v>
      </c>
      <c r="H30" s="2"/>
    </row>
    <row r="31">
      <c r="A31" s="3" t="s">
        <v>172</v>
      </c>
      <c r="B31" s="3" t="s">
        <v>122</v>
      </c>
      <c r="C31" s="3" t="s">
        <v>173</v>
      </c>
      <c r="D31" s="15" t="str">
        <f>IFERROR(VLOOKUP($C31,covid_vlookup,HLOOKUP(D$1,covid_hlookup,2,FALSE),FALSE),"-")</f>
        <v>-</v>
      </c>
      <c r="E31" s="15" t="str">
        <f>IFERROR(VLOOKUP($C31,covid_vlookup,HLOOKUP(E$1,covid_hlookup,2,FALSE),FALSE),"-")</f>
        <v>-</v>
      </c>
      <c r="F31" s="15" t="str">
        <f>IFERROR(VLOOKUP($C31,covid_vlookup,HLOOKUP(F$1,covid_hlookup,2,FALSE),FALSE),"-")</f>
        <v>-</v>
      </c>
      <c r="G31" s="15" t="str">
        <f>IFERROR(VLOOKUP($C31,covid_vlookup,HLOOKUP(G$1,covid_hlookup,2,FALSE),FALSE),"-")</f>
        <v>-</v>
      </c>
      <c r="H31" s="2"/>
    </row>
    <row r="32">
      <c r="A32" s="3" t="s">
        <v>31</v>
      </c>
      <c r="B32" s="3" t="s">
        <v>23</v>
      </c>
      <c r="C32" s="3" t="s">
        <v>32</v>
      </c>
      <c r="D32" s="15">
        <f>IFERROR(VLOOKUP($C32,covid_vlookup,HLOOKUP(D$1,covid_hlookup,2,FALSE),FALSE),"-")</f>
        <v>747108</v>
      </c>
      <c r="E32" s="15">
        <f>IFERROR(VLOOKUP($C32,covid_vlookup,HLOOKUP(E$1,covid_hlookup,2,FALSE),FALSE),"-")</f>
        <v>30955</v>
      </c>
      <c r="F32" s="15">
        <f>IFERROR(VLOOKUP($C32,covid_vlookup,HLOOKUP(F$1,covid_hlookup,2,FALSE),FALSE),"-")</f>
        <v>6896655</v>
      </c>
      <c r="G32" s="15">
        <f>IFERROR(VLOOKUP($C32,covid_vlookup,HLOOKUP(G$1,covid_hlookup,2,FALSE),FALSE),"-")</f>
        <v>18563.307</v>
      </c>
      <c r="H32" s="2"/>
    </row>
    <row r="33">
      <c r="A33" s="3" t="s">
        <v>174</v>
      </c>
      <c r="B33" s="3" t="s">
        <v>125</v>
      </c>
      <c r="C33" s="3" t="s">
        <v>175</v>
      </c>
      <c r="D33" s="15" t="str">
        <f>IFERROR(VLOOKUP($C33,covid_vlookup,HLOOKUP(D$1,covid_hlookup,2,FALSE),FALSE),"-")</f>
        <v>-</v>
      </c>
      <c r="E33" s="15" t="str">
        <f>IFERROR(VLOOKUP($C33,covid_vlookup,HLOOKUP(E$1,covid_hlookup,2,FALSE),FALSE),"-")</f>
        <v>-</v>
      </c>
      <c r="F33" s="15" t="str">
        <f>IFERROR(VLOOKUP($C33,covid_vlookup,HLOOKUP(F$1,covid_hlookup,2,FALSE),FALSE),"-")</f>
        <v>-</v>
      </c>
      <c r="G33" s="15" t="str">
        <f>IFERROR(VLOOKUP($C33,covid_vlookup,HLOOKUP(G$1,covid_hlookup,2,FALSE),FALSE),"-")</f>
        <v>-</v>
      </c>
      <c r="H33" s="2"/>
    </row>
    <row r="34">
      <c r="A34" s="3" t="s">
        <v>176</v>
      </c>
      <c r="B34" s="3" t="s">
        <v>125</v>
      </c>
      <c r="C34" s="3" t="s">
        <v>177</v>
      </c>
      <c r="D34" s="15" t="str">
        <f>IFERROR(VLOOKUP($C34,covid_vlookup,HLOOKUP(D$1,covid_hlookup,2,FALSE),FALSE),"-")</f>
        <v>-</v>
      </c>
      <c r="E34" s="15" t="str">
        <f>IFERROR(VLOOKUP($C34,covid_vlookup,HLOOKUP(E$1,covid_hlookup,2,FALSE),FALSE),"-")</f>
        <v>-</v>
      </c>
      <c r="F34" s="15" t="str">
        <f>IFERROR(VLOOKUP($C34,covid_vlookup,HLOOKUP(F$1,covid_hlookup,2,FALSE),FALSE),"-")</f>
        <v>-</v>
      </c>
      <c r="G34" s="15" t="str">
        <f>IFERROR(VLOOKUP($C34,covid_vlookup,HLOOKUP(G$1,covid_hlookup,2,FALSE),FALSE),"-")</f>
        <v>-</v>
      </c>
      <c r="H34" s="2"/>
    </row>
    <row r="35">
      <c r="A35" s="3" t="s">
        <v>178</v>
      </c>
      <c r="B35" s="3" t="s">
        <v>122</v>
      </c>
      <c r="C35" s="3" t="s">
        <v>179</v>
      </c>
      <c r="D35" s="15" t="str">
        <f>IFERROR(VLOOKUP($C35,covid_vlookup,HLOOKUP(D$1,covid_hlookup,2,FALSE),FALSE),"-")</f>
        <v>-</v>
      </c>
      <c r="E35" s="15" t="str">
        <f>IFERROR(VLOOKUP($C35,covid_vlookup,HLOOKUP(E$1,covid_hlookup,2,FALSE),FALSE),"-")</f>
        <v>-</v>
      </c>
      <c r="F35" s="15" t="str">
        <f>IFERROR(VLOOKUP($C35,covid_vlookup,HLOOKUP(F$1,covid_hlookup,2,FALSE),FALSE),"-")</f>
        <v>-</v>
      </c>
      <c r="G35" s="15" t="str">
        <f>IFERROR(VLOOKUP($C35,covid_vlookup,HLOOKUP(G$1,covid_hlookup,2,FALSE),FALSE),"-")</f>
        <v>-</v>
      </c>
      <c r="H35" s="2"/>
    </row>
    <row r="36">
      <c r="A36" s="3" t="s">
        <v>180</v>
      </c>
      <c r="B36" s="3" t="s">
        <v>125</v>
      </c>
      <c r="C36" s="3" t="s">
        <v>181</v>
      </c>
      <c r="D36" s="15" t="str">
        <f>IFERROR(VLOOKUP($C36,covid_vlookup,HLOOKUP(D$1,covid_hlookup,2,FALSE),FALSE),"-")</f>
        <v>-</v>
      </c>
      <c r="E36" s="15" t="str">
        <f>IFERROR(VLOOKUP($C36,covid_vlookup,HLOOKUP(E$1,covid_hlookup,2,FALSE),FALSE),"-")</f>
        <v>-</v>
      </c>
      <c r="F36" s="15" t="str">
        <f>IFERROR(VLOOKUP($C36,covid_vlookup,HLOOKUP(F$1,covid_hlookup,2,FALSE),FALSE),"-")</f>
        <v>-</v>
      </c>
      <c r="G36" s="15" t="str">
        <f>IFERROR(VLOOKUP($C36,covid_vlookup,HLOOKUP(G$1,covid_hlookup,2,FALSE),FALSE),"-")</f>
        <v>-</v>
      </c>
      <c r="H36" s="2"/>
    </row>
    <row r="37">
      <c r="A37" s="3" t="s">
        <v>182</v>
      </c>
      <c r="B37" s="3" t="s">
        <v>130</v>
      </c>
      <c r="C37" s="3" t="s">
        <v>183</v>
      </c>
      <c r="D37" s="15" t="str">
        <f>IFERROR(VLOOKUP($C37,covid_vlookup,HLOOKUP(D$1,covid_hlookup,2,FALSE),FALSE),"-")</f>
        <v>-</v>
      </c>
      <c r="E37" s="15" t="str">
        <f>IFERROR(VLOOKUP($C37,covid_vlookup,HLOOKUP(E$1,covid_hlookup,2,FALSE),FALSE),"-")</f>
        <v>-</v>
      </c>
      <c r="F37" s="15" t="str">
        <f>IFERROR(VLOOKUP($C37,covid_vlookup,HLOOKUP(F$1,covid_hlookup,2,FALSE),FALSE),"-")</f>
        <v>-</v>
      </c>
      <c r="G37" s="15" t="str">
        <f>IFERROR(VLOOKUP($C37,covid_vlookup,HLOOKUP(G$1,covid_hlookup,2,FALSE),FALSE),"-")</f>
        <v>-</v>
      </c>
      <c r="H37" s="2"/>
    </row>
    <row r="38">
      <c r="A38" s="3" t="s">
        <v>184</v>
      </c>
      <c r="B38" s="3" t="s">
        <v>125</v>
      </c>
      <c r="C38" s="3" t="s">
        <v>185</v>
      </c>
      <c r="D38" s="15" t="str">
        <f>IFERROR(VLOOKUP($C38,covid_vlookup,HLOOKUP(D$1,covid_hlookup,2,FALSE),FALSE),"-")</f>
        <v>-</v>
      </c>
      <c r="E38" s="15" t="str">
        <f>IFERROR(VLOOKUP($C38,covid_vlookup,HLOOKUP(E$1,covid_hlookup,2,FALSE),FALSE),"-")</f>
        <v>-</v>
      </c>
      <c r="F38" s="15" t="str">
        <f>IFERROR(VLOOKUP($C38,covid_vlookup,HLOOKUP(F$1,covid_hlookup,2,FALSE),FALSE),"-")</f>
        <v>-</v>
      </c>
      <c r="G38" s="15" t="str">
        <f>IFERROR(VLOOKUP($C38,covid_vlookup,HLOOKUP(G$1,covid_hlookup,2,FALSE),FALSE),"-")</f>
        <v>-</v>
      </c>
      <c r="H38" s="2"/>
    </row>
    <row r="39">
      <c r="A39" s="3" t="s">
        <v>186</v>
      </c>
      <c r="B39" s="3" t="s">
        <v>130</v>
      </c>
      <c r="C39" s="3" t="s">
        <v>187</v>
      </c>
      <c r="D39" s="15" t="str">
        <f>IFERROR(VLOOKUP($C39,covid_vlookup,HLOOKUP(D$1,covid_hlookup,2,FALSE),FALSE),"-")</f>
        <v>-</v>
      </c>
      <c r="E39" s="15" t="str">
        <f>IFERROR(VLOOKUP($C39,covid_vlookup,HLOOKUP(E$1,covid_hlookup,2,FALSE),FALSE),"-")</f>
        <v>-</v>
      </c>
      <c r="F39" s="15" t="str">
        <f>IFERROR(VLOOKUP($C39,covid_vlookup,HLOOKUP(F$1,covid_hlookup,2,FALSE),FALSE),"-")</f>
        <v>-</v>
      </c>
      <c r="G39" s="15" t="str">
        <f>IFERROR(VLOOKUP($C39,covid_vlookup,HLOOKUP(G$1,covid_hlookup,2,FALSE),FALSE),"-")</f>
        <v>-</v>
      </c>
      <c r="H39" s="2"/>
    </row>
    <row r="40">
      <c r="A40" s="3" t="s">
        <v>188</v>
      </c>
      <c r="B40" s="3" t="s">
        <v>125</v>
      </c>
      <c r="C40" s="3" t="s">
        <v>189</v>
      </c>
      <c r="D40" s="15" t="str">
        <f>IFERROR(VLOOKUP($C40,covid_vlookup,HLOOKUP(D$1,covid_hlookup,2,FALSE),FALSE),"-")</f>
        <v>-</v>
      </c>
      <c r="E40" s="15" t="str">
        <f>IFERROR(VLOOKUP($C40,covid_vlookup,HLOOKUP(E$1,covid_hlookup,2,FALSE),FALSE),"-")</f>
        <v>-</v>
      </c>
      <c r="F40" s="15" t="str">
        <f>IFERROR(VLOOKUP($C40,covid_vlookup,HLOOKUP(F$1,covid_hlookup,2,FALSE),FALSE),"-")</f>
        <v>-</v>
      </c>
      <c r="G40" s="15" t="str">
        <f>IFERROR(VLOOKUP($C40,covid_vlookup,HLOOKUP(G$1,covid_hlookup,2,FALSE),FALSE),"-")</f>
        <v>-</v>
      </c>
      <c r="H40" s="2"/>
    </row>
    <row r="41">
      <c r="A41" s="3" t="s">
        <v>190</v>
      </c>
      <c r="B41" s="3" t="s">
        <v>125</v>
      </c>
      <c r="C41" s="3" t="s">
        <v>191</v>
      </c>
      <c r="D41" s="15" t="str">
        <f>IFERROR(VLOOKUP($C41,covid_vlookup,HLOOKUP(D$1,covid_hlookup,2,FALSE),FALSE),"-")</f>
        <v>-</v>
      </c>
      <c r="E41" s="15" t="str">
        <f>IFERROR(VLOOKUP($C41,covid_vlookup,HLOOKUP(E$1,covid_hlookup,2,FALSE),FALSE),"-")</f>
        <v>-</v>
      </c>
      <c r="F41" s="15" t="str">
        <f>IFERROR(VLOOKUP($C41,covid_vlookup,HLOOKUP(F$1,covid_hlookup,2,FALSE),FALSE),"-")</f>
        <v>-</v>
      </c>
      <c r="G41" s="15" t="str">
        <f>IFERROR(VLOOKUP($C41,covid_vlookup,HLOOKUP(G$1,covid_hlookup,2,FALSE),FALSE),"-")</f>
        <v>-</v>
      </c>
      <c r="H41" s="2"/>
    </row>
    <row r="42">
      <c r="A42" s="3" t="s">
        <v>192</v>
      </c>
      <c r="B42" s="3" t="s">
        <v>135</v>
      </c>
      <c r="C42" s="3" t="s">
        <v>193</v>
      </c>
      <c r="D42" s="15" t="str">
        <f>IFERROR(VLOOKUP($C42,covid_vlookup,HLOOKUP(D$1,covid_hlookup,2,FALSE),FALSE),"-")</f>
        <v>-</v>
      </c>
      <c r="E42" s="15" t="str">
        <f>IFERROR(VLOOKUP($C42,covid_vlookup,HLOOKUP(E$1,covid_hlookup,2,FALSE),FALSE),"-")</f>
        <v>-</v>
      </c>
      <c r="F42" s="15" t="str">
        <f>IFERROR(VLOOKUP($C42,covid_vlookup,HLOOKUP(F$1,covid_hlookup,2,FALSE),FALSE),"-")</f>
        <v>-</v>
      </c>
      <c r="G42" s="15" t="str">
        <f>IFERROR(VLOOKUP($C42,covid_vlookup,HLOOKUP(G$1,covid_hlookup,2,FALSE),FALSE),"-")</f>
        <v>-</v>
      </c>
      <c r="H42" s="2"/>
    </row>
    <row r="43">
      <c r="A43" s="3" t="s">
        <v>194</v>
      </c>
      <c r="B43" s="3" t="s">
        <v>122</v>
      </c>
      <c r="C43" s="3" t="s">
        <v>195</v>
      </c>
      <c r="D43" s="15" t="str">
        <f>IFERROR(VLOOKUP($C43,covid_vlookup,HLOOKUP(D$1,covid_hlookup,2,FALSE),FALSE),"-")</f>
        <v>-</v>
      </c>
      <c r="E43" s="15" t="str">
        <f>IFERROR(VLOOKUP($C43,covid_vlookup,HLOOKUP(E$1,covid_hlookup,2,FALSE),FALSE),"-")</f>
        <v>-</v>
      </c>
      <c r="F43" s="15" t="str">
        <f>IFERROR(VLOOKUP($C43,covid_vlookup,HLOOKUP(F$1,covid_hlookup,2,FALSE),FALSE),"-")</f>
        <v>-</v>
      </c>
      <c r="G43" s="15" t="str">
        <f>IFERROR(VLOOKUP($C43,covid_vlookup,HLOOKUP(G$1,covid_hlookup,2,FALSE),FALSE),"-")</f>
        <v>-</v>
      </c>
      <c r="H43" s="2"/>
    </row>
    <row r="44">
      <c r="A44" s="3" t="s">
        <v>196</v>
      </c>
      <c r="B44" s="3" t="s">
        <v>135</v>
      </c>
      <c r="C44" s="3" t="s">
        <v>197</v>
      </c>
      <c r="D44" s="15" t="str">
        <f>IFERROR(VLOOKUP($C44,covid_vlookup,HLOOKUP(D$1,covid_hlookup,2,FALSE),FALSE),"-")</f>
        <v>-</v>
      </c>
      <c r="E44" s="15" t="str">
        <f>IFERROR(VLOOKUP($C44,covid_vlookup,HLOOKUP(E$1,covid_hlookup,2,FALSE),FALSE),"-")</f>
        <v>-</v>
      </c>
      <c r="F44" s="15" t="str">
        <f>IFERROR(VLOOKUP($C44,covid_vlookup,HLOOKUP(F$1,covid_hlookup,2,FALSE),FALSE),"-")</f>
        <v>-</v>
      </c>
      <c r="G44" s="15" t="str">
        <f>IFERROR(VLOOKUP($C44,covid_vlookup,HLOOKUP(G$1,covid_hlookup,2,FALSE),FALSE),"-")</f>
        <v>-</v>
      </c>
      <c r="H44" s="2"/>
    </row>
    <row r="45">
      <c r="A45" s="3" t="s">
        <v>198</v>
      </c>
      <c r="B45" s="3" t="s">
        <v>125</v>
      </c>
      <c r="C45" s="3" t="s">
        <v>199</v>
      </c>
      <c r="D45" s="15" t="str">
        <f>IFERROR(VLOOKUP($C45,covid_vlookup,HLOOKUP(D$1,covid_hlookup,2,FALSE),FALSE),"-")</f>
        <v>-</v>
      </c>
      <c r="E45" s="15" t="str">
        <f>IFERROR(VLOOKUP($C45,covid_vlookup,HLOOKUP(E$1,covid_hlookup,2,FALSE),FALSE),"-")</f>
        <v>-</v>
      </c>
      <c r="F45" s="15" t="str">
        <f>IFERROR(VLOOKUP($C45,covid_vlookup,HLOOKUP(F$1,covid_hlookup,2,FALSE),FALSE),"-")</f>
        <v>-</v>
      </c>
      <c r="G45" s="15" t="str">
        <f>IFERROR(VLOOKUP($C45,covid_vlookup,HLOOKUP(G$1,covid_hlookup,2,FALSE),FALSE),"-")</f>
        <v>-</v>
      </c>
      <c r="H45" s="2"/>
    </row>
    <row r="46">
      <c r="A46" s="3" t="s">
        <v>200</v>
      </c>
      <c r="B46" s="3" t="s">
        <v>125</v>
      </c>
      <c r="C46" s="3" t="s">
        <v>201</v>
      </c>
      <c r="D46" s="15" t="str">
        <f>IFERROR(VLOOKUP($C46,covid_vlookup,HLOOKUP(D$1,covid_hlookup,2,FALSE),FALSE),"-")</f>
        <v>-</v>
      </c>
      <c r="E46" s="15" t="str">
        <f>IFERROR(VLOOKUP($C46,covid_vlookup,HLOOKUP(E$1,covid_hlookup,2,FALSE),FALSE),"-")</f>
        <v>-</v>
      </c>
      <c r="F46" s="15" t="str">
        <f>IFERROR(VLOOKUP($C46,covid_vlookup,HLOOKUP(F$1,covid_hlookup,2,FALSE),FALSE),"-")</f>
        <v>-</v>
      </c>
      <c r="G46" s="15" t="str">
        <f>IFERROR(VLOOKUP($C46,covid_vlookup,HLOOKUP(G$1,covid_hlookup,2,FALSE),FALSE),"-")</f>
        <v>-</v>
      </c>
      <c r="H46" s="2"/>
    </row>
    <row r="47">
      <c r="A47" s="3" t="s">
        <v>202</v>
      </c>
      <c r="B47" s="3" t="s">
        <v>130</v>
      </c>
      <c r="C47" s="3" t="s">
        <v>203</v>
      </c>
      <c r="D47" s="15" t="str">
        <f>IFERROR(VLOOKUP($C47,covid_vlookup,HLOOKUP(D$1,covid_hlookup,2,FALSE),FALSE),"-")</f>
        <v>-</v>
      </c>
      <c r="E47" s="15" t="str">
        <f>IFERROR(VLOOKUP($C47,covid_vlookup,HLOOKUP(E$1,covid_hlookup,2,FALSE),FALSE),"-")</f>
        <v>-</v>
      </c>
      <c r="F47" s="15" t="str">
        <f>IFERROR(VLOOKUP($C47,covid_vlookup,HLOOKUP(F$1,covid_hlookup,2,FALSE),FALSE),"-")</f>
        <v>-</v>
      </c>
      <c r="G47" s="15" t="str">
        <f>IFERROR(VLOOKUP($C47,covid_vlookup,HLOOKUP(G$1,covid_hlookup,2,FALSE),FALSE),"-")</f>
        <v>-</v>
      </c>
      <c r="H47" s="2"/>
    </row>
    <row r="48">
      <c r="A48" s="3" t="s">
        <v>204</v>
      </c>
      <c r="B48" s="3" t="s">
        <v>125</v>
      </c>
      <c r="C48" s="3" t="s">
        <v>205</v>
      </c>
      <c r="D48" s="15" t="str">
        <f>IFERROR(VLOOKUP($C48,covid_vlookup,HLOOKUP(D$1,covid_hlookup,2,FALSE),FALSE),"-")</f>
        <v>-</v>
      </c>
      <c r="E48" s="15" t="str">
        <f>IFERROR(VLOOKUP($C48,covid_vlookup,HLOOKUP(E$1,covid_hlookup,2,FALSE),FALSE),"-")</f>
        <v>-</v>
      </c>
      <c r="F48" s="15" t="str">
        <f>IFERROR(VLOOKUP($C48,covid_vlookup,HLOOKUP(F$1,covid_hlookup,2,FALSE),FALSE),"-")</f>
        <v>-</v>
      </c>
      <c r="G48" s="15" t="str">
        <f>IFERROR(VLOOKUP($C48,covid_vlookup,HLOOKUP(G$1,covid_hlookup,2,FALSE),FALSE),"-")</f>
        <v>-</v>
      </c>
      <c r="H48" s="2"/>
    </row>
    <row r="49">
      <c r="A49" s="3" t="s">
        <v>63</v>
      </c>
      <c r="B49" s="3" t="s">
        <v>23</v>
      </c>
      <c r="C49" s="3" t="s">
        <v>64</v>
      </c>
      <c r="D49" s="15">
        <f>IFERROR(VLOOKUP($C49,covid_vlookup,HLOOKUP(D$1,covid_hlookup,2,FALSE),FALSE),"-")</f>
        <v>715245</v>
      </c>
      <c r="E49" s="15">
        <f>IFERROR(VLOOKUP($C49,covid_vlookup,HLOOKUP(E$1,covid_hlookup,2,FALSE),FALSE),"-")</f>
        <v>12538</v>
      </c>
      <c r="F49" s="15">
        <f>IFERROR(VLOOKUP($C49,covid_vlookup,HLOOKUP(F$1,covid_hlookup,2,FALSE),FALSE),"-")</f>
        <v>4081657</v>
      </c>
      <c r="G49" s="15">
        <f>IFERROR(VLOOKUP($C49,covid_vlookup,HLOOKUP(G$1,covid_hlookup,2,FALSE),FALSE),"-")</f>
        <v>22669.797</v>
      </c>
      <c r="H49" s="2"/>
    </row>
    <row r="50">
      <c r="A50" s="3" t="s">
        <v>206</v>
      </c>
      <c r="B50" s="3" t="s">
        <v>130</v>
      </c>
      <c r="C50" s="3" t="s">
        <v>207</v>
      </c>
      <c r="D50" s="15" t="str">
        <f>IFERROR(VLOOKUP($C50,covid_vlookup,HLOOKUP(D$1,covid_hlookup,2,FALSE),FALSE),"-")</f>
        <v>-</v>
      </c>
      <c r="E50" s="15" t="str">
        <f>IFERROR(VLOOKUP($C50,covid_vlookup,HLOOKUP(E$1,covid_hlookup,2,FALSE),FALSE),"-")</f>
        <v>-</v>
      </c>
      <c r="F50" s="15" t="str">
        <f>IFERROR(VLOOKUP($C50,covid_vlookup,HLOOKUP(F$1,covid_hlookup,2,FALSE),FALSE),"-")</f>
        <v>-</v>
      </c>
      <c r="G50" s="15" t="str">
        <f>IFERROR(VLOOKUP($C50,covid_vlookup,HLOOKUP(G$1,covid_hlookup,2,FALSE),FALSE),"-")</f>
        <v>-</v>
      </c>
      <c r="H50" s="2"/>
    </row>
    <row r="51">
      <c r="A51" s="3" t="s">
        <v>208</v>
      </c>
      <c r="B51" s="3" t="s">
        <v>130</v>
      </c>
      <c r="C51" s="3" t="s">
        <v>209</v>
      </c>
      <c r="D51" s="15" t="str">
        <f>IFERROR(VLOOKUP($C51,covid_vlookup,HLOOKUP(D$1,covid_hlookup,2,FALSE),FALSE),"-")</f>
        <v>-</v>
      </c>
      <c r="E51" s="15" t="str">
        <f>IFERROR(VLOOKUP($C51,covid_vlookup,HLOOKUP(E$1,covid_hlookup,2,FALSE),FALSE),"-")</f>
        <v>-</v>
      </c>
      <c r="F51" s="15" t="str">
        <f>IFERROR(VLOOKUP($C51,covid_vlookup,HLOOKUP(F$1,covid_hlookup,2,FALSE),FALSE),"-")</f>
        <v>-</v>
      </c>
      <c r="G51" s="15" t="str">
        <f>IFERROR(VLOOKUP($C51,covid_vlookup,HLOOKUP(G$1,covid_hlookup,2,FALSE),FALSE),"-")</f>
        <v>-</v>
      </c>
      <c r="H51" s="2"/>
    </row>
    <row r="52">
      <c r="A52" s="3" t="s">
        <v>39</v>
      </c>
      <c r="B52" s="3" t="s">
        <v>23</v>
      </c>
      <c r="C52" s="3" t="s">
        <v>210</v>
      </c>
      <c r="D52" s="15" t="str">
        <f>IFERROR(VLOOKUP($C52,covid_vlookup,HLOOKUP(D$1,covid_hlookup,2,FALSE),FALSE),"-")</f>
        <v>-</v>
      </c>
      <c r="E52" s="15" t="str">
        <f>IFERROR(VLOOKUP($C52,covid_vlookup,HLOOKUP(E$1,covid_hlookup,2,FALSE),FALSE),"-")</f>
        <v>-</v>
      </c>
      <c r="F52" s="15" t="str">
        <f>IFERROR(VLOOKUP($C52,covid_vlookup,HLOOKUP(F$1,covid_hlookup,2,FALSE),FALSE),"-")</f>
        <v>-</v>
      </c>
      <c r="G52" s="15" t="str">
        <f>IFERROR(VLOOKUP($C52,covid_vlookup,HLOOKUP(G$1,covid_hlookup,2,FALSE),FALSE),"-")</f>
        <v>-</v>
      </c>
      <c r="H52" s="2"/>
    </row>
    <row r="53">
      <c r="A53" s="3" t="s">
        <v>211</v>
      </c>
      <c r="B53" s="3" t="s">
        <v>125</v>
      </c>
      <c r="C53" s="3" t="s">
        <v>212</v>
      </c>
      <c r="D53" s="15" t="str">
        <f>IFERROR(VLOOKUP($C53,covid_vlookup,HLOOKUP(D$1,covid_hlookup,2,FALSE),FALSE),"-")</f>
        <v>-</v>
      </c>
      <c r="E53" s="15" t="str">
        <f>IFERROR(VLOOKUP($C53,covid_vlookup,HLOOKUP(E$1,covid_hlookup,2,FALSE),FALSE),"-")</f>
        <v>-</v>
      </c>
      <c r="F53" s="15" t="str">
        <f>IFERROR(VLOOKUP($C53,covid_vlookup,HLOOKUP(F$1,covid_hlookup,2,FALSE),FALSE),"-")</f>
        <v>-</v>
      </c>
      <c r="G53" s="15" t="str">
        <f>IFERROR(VLOOKUP($C53,covid_vlookup,HLOOKUP(G$1,covid_hlookup,2,FALSE),FALSE),"-")</f>
        <v>-</v>
      </c>
      <c r="H53" s="2"/>
    </row>
    <row r="54">
      <c r="A54" s="3" t="s">
        <v>43</v>
      </c>
      <c r="B54" s="3" t="s">
        <v>23</v>
      </c>
      <c r="C54" s="3" t="s">
        <v>44</v>
      </c>
      <c r="D54" s="15">
        <f>IFERROR(VLOOKUP($C54,covid_vlookup,HLOOKUP(D$1,covid_hlookup,2,FALSE),FALSE),"-")</f>
        <v>802397</v>
      </c>
      <c r="E54" s="15">
        <f>IFERROR(VLOOKUP($C54,covid_vlookup,HLOOKUP(E$1,covid_hlookup,2,FALSE),FALSE),"-")</f>
        <v>3207</v>
      </c>
      <c r="F54" s="15">
        <f>IFERROR(VLOOKUP($C54,covid_vlookup,HLOOKUP(F$1,covid_hlookup,2,FALSE),FALSE),"-")</f>
        <v>5813302</v>
      </c>
      <c r="G54" s="15">
        <f>IFERROR(VLOOKUP($C54,covid_vlookup,HLOOKUP(G$1,covid_hlookup,2,FALSE),FALSE),"-")</f>
        <v>46682.515</v>
      </c>
      <c r="H54" s="2"/>
    </row>
    <row r="55">
      <c r="A55" s="3" t="s">
        <v>213</v>
      </c>
      <c r="B55" s="3" t="s">
        <v>125</v>
      </c>
      <c r="C55" s="3" t="s">
        <v>214</v>
      </c>
      <c r="D55" s="15" t="str">
        <f>IFERROR(VLOOKUP($C55,covid_vlookup,HLOOKUP(D$1,covid_hlookup,2,FALSE),FALSE),"-")</f>
        <v>-</v>
      </c>
      <c r="E55" s="15" t="str">
        <f>IFERROR(VLOOKUP($C55,covid_vlookup,HLOOKUP(E$1,covid_hlookup,2,FALSE),FALSE),"-")</f>
        <v>-</v>
      </c>
      <c r="F55" s="15" t="str">
        <f>IFERROR(VLOOKUP($C55,covid_vlookup,HLOOKUP(F$1,covid_hlookup,2,FALSE),FALSE),"-")</f>
        <v>-</v>
      </c>
      <c r="G55" s="15" t="str">
        <f>IFERROR(VLOOKUP($C55,covid_vlookup,HLOOKUP(G$1,covid_hlookup,2,FALSE),FALSE),"-")</f>
        <v>-</v>
      </c>
      <c r="H55" s="2"/>
    </row>
    <row r="56">
      <c r="A56" s="3" t="s">
        <v>215</v>
      </c>
      <c r="B56" s="3" t="s">
        <v>130</v>
      </c>
      <c r="C56" s="3" t="s">
        <v>216</v>
      </c>
      <c r="D56" s="15" t="str">
        <f>IFERROR(VLOOKUP($C56,covid_vlookup,HLOOKUP(D$1,covid_hlookup,2,FALSE),FALSE),"-")</f>
        <v>-</v>
      </c>
      <c r="E56" s="15" t="str">
        <f>IFERROR(VLOOKUP($C56,covid_vlookup,HLOOKUP(E$1,covid_hlookup,2,FALSE),FALSE),"-")</f>
        <v>-</v>
      </c>
      <c r="F56" s="15" t="str">
        <f>IFERROR(VLOOKUP($C56,covid_vlookup,HLOOKUP(F$1,covid_hlookup,2,FALSE),FALSE),"-")</f>
        <v>-</v>
      </c>
      <c r="G56" s="15" t="str">
        <f>IFERROR(VLOOKUP($C56,covid_vlookup,HLOOKUP(G$1,covid_hlookup,2,FALSE),FALSE),"-")</f>
        <v>-</v>
      </c>
      <c r="H56" s="2"/>
    </row>
    <row r="57">
      <c r="A57" s="3" t="s">
        <v>217</v>
      </c>
      <c r="B57" s="3" t="s">
        <v>130</v>
      </c>
      <c r="C57" s="3" t="s">
        <v>218</v>
      </c>
      <c r="D57" s="15" t="str">
        <f>IFERROR(VLOOKUP($C57,covid_vlookup,HLOOKUP(D$1,covid_hlookup,2,FALSE),FALSE),"-")</f>
        <v>-</v>
      </c>
      <c r="E57" s="15" t="str">
        <f>IFERROR(VLOOKUP($C57,covid_vlookup,HLOOKUP(E$1,covid_hlookup,2,FALSE),FALSE),"-")</f>
        <v>-</v>
      </c>
      <c r="F57" s="15" t="str">
        <f>IFERROR(VLOOKUP($C57,covid_vlookup,HLOOKUP(F$1,covid_hlookup,2,FALSE),FALSE),"-")</f>
        <v>-</v>
      </c>
      <c r="G57" s="15" t="str">
        <f>IFERROR(VLOOKUP($C57,covid_vlookup,HLOOKUP(G$1,covid_hlookup,2,FALSE),FALSE),"-")</f>
        <v>-</v>
      </c>
      <c r="H57" s="2"/>
    </row>
    <row r="58">
      <c r="A58" s="3" t="s">
        <v>219</v>
      </c>
      <c r="B58" s="3" t="s">
        <v>135</v>
      </c>
      <c r="C58" s="3" t="s">
        <v>220</v>
      </c>
      <c r="D58" s="15" t="str">
        <f>IFERROR(VLOOKUP($C58,covid_vlookup,HLOOKUP(D$1,covid_hlookup,2,FALSE),FALSE),"-")</f>
        <v>-</v>
      </c>
      <c r="E58" s="15" t="str">
        <f>IFERROR(VLOOKUP($C58,covid_vlookup,HLOOKUP(E$1,covid_hlookup,2,FALSE),FALSE),"-")</f>
        <v>-</v>
      </c>
      <c r="F58" s="15" t="str">
        <f>IFERROR(VLOOKUP($C58,covid_vlookup,HLOOKUP(F$1,covid_hlookup,2,FALSE),FALSE),"-")</f>
        <v>-</v>
      </c>
      <c r="G58" s="15" t="str">
        <f>IFERROR(VLOOKUP($C58,covid_vlookup,HLOOKUP(G$1,covid_hlookup,2,FALSE),FALSE),"-")</f>
        <v>-</v>
      </c>
      <c r="H58" s="2"/>
    </row>
    <row r="59">
      <c r="A59" s="3" t="s">
        <v>221</v>
      </c>
      <c r="B59" s="3" t="s">
        <v>125</v>
      </c>
      <c r="C59" s="3" t="s">
        <v>222</v>
      </c>
      <c r="D59" s="15" t="str">
        <f>IFERROR(VLOOKUP($C59,covid_vlookup,HLOOKUP(D$1,covid_hlookup,2,FALSE),FALSE),"-")</f>
        <v>-</v>
      </c>
      <c r="E59" s="15" t="str">
        <f>IFERROR(VLOOKUP($C59,covid_vlookup,HLOOKUP(E$1,covid_hlookup,2,FALSE),FALSE),"-")</f>
        <v>-</v>
      </c>
      <c r="F59" s="15" t="str">
        <f>IFERROR(VLOOKUP($C59,covid_vlookup,HLOOKUP(F$1,covid_hlookup,2,FALSE),FALSE),"-")</f>
        <v>-</v>
      </c>
      <c r="G59" s="15" t="str">
        <f>IFERROR(VLOOKUP($C59,covid_vlookup,HLOOKUP(G$1,covid_hlookup,2,FALSE),FALSE),"-")</f>
        <v>-</v>
      </c>
      <c r="H59" s="2"/>
    </row>
    <row r="60">
      <c r="A60" s="3" t="s">
        <v>223</v>
      </c>
      <c r="B60" s="3" t="s">
        <v>130</v>
      </c>
      <c r="C60" s="3" t="s">
        <v>224</v>
      </c>
      <c r="D60" s="15" t="str">
        <f>IFERROR(VLOOKUP($C60,covid_vlookup,HLOOKUP(D$1,covid_hlookup,2,FALSE),FALSE),"-")</f>
        <v>-</v>
      </c>
      <c r="E60" s="15" t="str">
        <f>IFERROR(VLOOKUP($C60,covid_vlookup,HLOOKUP(E$1,covid_hlookup,2,FALSE),FALSE),"-")</f>
        <v>-</v>
      </c>
      <c r="F60" s="15" t="str">
        <f>IFERROR(VLOOKUP($C60,covid_vlookup,HLOOKUP(F$1,covid_hlookup,2,FALSE),FALSE),"-")</f>
        <v>-</v>
      </c>
      <c r="G60" s="15" t="str">
        <f>IFERROR(VLOOKUP($C60,covid_vlookup,HLOOKUP(G$1,covid_hlookup,2,FALSE),FALSE),"-")</f>
        <v>-</v>
      </c>
      <c r="H60" s="2"/>
    </row>
    <row r="61">
      <c r="A61" s="3" t="s">
        <v>225</v>
      </c>
      <c r="B61" s="3" t="s">
        <v>125</v>
      </c>
      <c r="C61" s="3" t="s">
        <v>226</v>
      </c>
      <c r="D61" s="15" t="str">
        <f>IFERROR(VLOOKUP($C61,covid_vlookup,HLOOKUP(D$1,covid_hlookup,2,FALSE),FALSE),"-")</f>
        <v>-</v>
      </c>
      <c r="E61" s="15" t="str">
        <f>IFERROR(VLOOKUP($C61,covid_vlookup,HLOOKUP(E$1,covid_hlookup,2,FALSE),FALSE),"-")</f>
        <v>-</v>
      </c>
      <c r="F61" s="15" t="str">
        <f>IFERROR(VLOOKUP($C61,covid_vlookup,HLOOKUP(F$1,covid_hlookup,2,FALSE),FALSE),"-")</f>
        <v>-</v>
      </c>
      <c r="G61" s="15" t="str">
        <f>IFERROR(VLOOKUP($C61,covid_vlookup,HLOOKUP(G$1,covid_hlookup,2,FALSE),FALSE),"-")</f>
        <v>-</v>
      </c>
      <c r="H61" s="2"/>
    </row>
    <row r="62">
      <c r="A62" s="3" t="s">
        <v>227</v>
      </c>
      <c r="B62" s="3" t="s">
        <v>125</v>
      </c>
      <c r="C62" s="3" t="s">
        <v>228</v>
      </c>
      <c r="D62" s="15" t="str">
        <f>IFERROR(VLOOKUP($C62,covid_vlookup,HLOOKUP(D$1,covid_hlookup,2,FALSE),FALSE),"-")</f>
        <v>-</v>
      </c>
      <c r="E62" s="15" t="str">
        <f>IFERROR(VLOOKUP($C62,covid_vlookup,HLOOKUP(E$1,covid_hlookup,2,FALSE),FALSE),"-")</f>
        <v>-</v>
      </c>
      <c r="F62" s="15" t="str">
        <f>IFERROR(VLOOKUP($C62,covid_vlookup,HLOOKUP(F$1,covid_hlookup,2,FALSE),FALSE),"-")</f>
        <v>-</v>
      </c>
      <c r="G62" s="15" t="str">
        <f>IFERROR(VLOOKUP($C62,covid_vlookup,HLOOKUP(G$1,covid_hlookup,2,FALSE),FALSE),"-")</f>
        <v>-</v>
      </c>
      <c r="H62" s="2"/>
    </row>
    <row r="63">
      <c r="A63" s="3" t="s">
        <v>47</v>
      </c>
      <c r="B63" s="3" t="s">
        <v>23</v>
      </c>
      <c r="C63" s="3" t="s">
        <v>48</v>
      </c>
      <c r="D63" s="15">
        <f>IFERROR(VLOOKUP($C63,covid_vlookup,HLOOKUP(D$1,covid_hlookup,2,FALSE),FALSE),"-")</f>
        <v>241408</v>
      </c>
      <c r="E63" s="15">
        <f>IFERROR(VLOOKUP($C63,covid_vlookup,HLOOKUP(E$1,covid_hlookup,2,FALSE),FALSE),"-")</f>
        <v>1932</v>
      </c>
      <c r="F63" s="15">
        <f>IFERROR(VLOOKUP($C63,covid_vlookup,HLOOKUP(F$1,covid_hlookup,2,FALSE),FALSE),"-")</f>
        <v>1325188</v>
      </c>
      <c r="G63" s="15">
        <f>IFERROR(VLOOKUP($C63,covid_vlookup,HLOOKUP(G$1,covid_hlookup,2,FALSE),FALSE),"-")</f>
        <v>29481.252</v>
      </c>
      <c r="H63" s="2"/>
    </row>
    <row r="64">
      <c r="A64" s="3" t="s">
        <v>229</v>
      </c>
      <c r="B64" s="3" t="s">
        <v>125</v>
      </c>
      <c r="C64" s="3" t="s">
        <v>230</v>
      </c>
      <c r="D64" s="15" t="str">
        <f>IFERROR(VLOOKUP($C64,covid_vlookup,HLOOKUP(D$1,covid_hlookup,2,FALSE),FALSE),"-")</f>
        <v>-</v>
      </c>
      <c r="E64" s="15" t="str">
        <f>IFERROR(VLOOKUP($C64,covid_vlookup,HLOOKUP(E$1,covid_hlookup,2,FALSE),FALSE),"-")</f>
        <v>-</v>
      </c>
      <c r="F64" s="15" t="str">
        <f>IFERROR(VLOOKUP($C64,covid_vlookup,HLOOKUP(F$1,covid_hlookup,2,FALSE),FALSE),"-")</f>
        <v>-</v>
      </c>
      <c r="G64" s="15" t="str">
        <f>IFERROR(VLOOKUP($C64,covid_vlookup,HLOOKUP(G$1,covid_hlookup,2,FALSE),FALSE),"-")</f>
        <v>-</v>
      </c>
      <c r="H64" s="2"/>
    </row>
    <row r="65">
      <c r="A65" s="3" t="s">
        <v>53</v>
      </c>
      <c r="B65" s="3" t="s">
        <v>23</v>
      </c>
      <c r="C65" s="3" t="s">
        <v>54</v>
      </c>
      <c r="D65" s="15">
        <f>IFERROR(VLOOKUP($C65,covid_vlookup,HLOOKUP(D$1,covid_hlookup,2,FALSE),FALSE),"-")</f>
        <v>5764</v>
      </c>
      <c r="E65" s="15">
        <f>IFERROR(VLOOKUP($C65,covid_vlookup,HLOOKUP(E$1,covid_hlookup,2,FALSE),FALSE),"-")</f>
        <v>14</v>
      </c>
      <c r="F65" s="15">
        <f>IFERROR(VLOOKUP($C65,covid_vlookup,HLOOKUP(F$1,covid_hlookup,2,FALSE),FALSE),"-")</f>
        <v>49053</v>
      </c>
      <c r="G65" s="15" t="str">
        <f>IFERROR(VLOOKUP($C65,covid_vlookup,HLOOKUP(G$1,covid_hlookup,2,FALSE),FALSE),"-")</f>
        <v/>
      </c>
      <c r="H65" s="2"/>
    </row>
    <row r="66">
      <c r="A66" s="3" t="s">
        <v>231</v>
      </c>
      <c r="B66" s="3" t="s">
        <v>135</v>
      </c>
      <c r="C66" s="3" t="s">
        <v>232</v>
      </c>
      <c r="D66" s="15" t="str">
        <f>IFERROR(VLOOKUP($C66,covid_vlookup,HLOOKUP(D$1,covid_hlookup,2,FALSE),FALSE),"-")</f>
        <v>-</v>
      </c>
      <c r="E66" s="15" t="str">
        <f>IFERROR(VLOOKUP($C66,covid_vlookup,HLOOKUP(E$1,covid_hlookup,2,FALSE),FALSE),"-")</f>
        <v>-</v>
      </c>
      <c r="F66" s="15" t="str">
        <f>IFERROR(VLOOKUP($C66,covid_vlookup,HLOOKUP(F$1,covid_hlookup,2,FALSE),FALSE),"-")</f>
        <v>-</v>
      </c>
      <c r="G66" s="15" t="str">
        <f>IFERROR(VLOOKUP($C66,covid_vlookup,HLOOKUP(G$1,covid_hlookup,2,FALSE),FALSE),"-")</f>
        <v>-</v>
      </c>
      <c r="H66" s="2"/>
    </row>
    <row r="67">
      <c r="A67" s="3" t="s">
        <v>233</v>
      </c>
      <c r="B67" s="3" t="s">
        <v>142</v>
      </c>
      <c r="C67" s="3" t="s">
        <v>234</v>
      </c>
      <c r="D67" s="15" t="str">
        <f>IFERROR(VLOOKUP($C67,covid_vlookup,HLOOKUP(D$1,covid_hlookup,2,FALSE),FALSE),"-")</f>
        <v>-</v>
      </c>
      <c r="E67" s="15" t="str">
        <f>IFERROR(VLOOKUP($C67,covid_vlookup,HLOOKUP(E$1,covid_hlookup,2,FALSE),FALSE),"-")</f>
        <v>-</v>
      </c>
      <c r="F67" s="15" t="str">
        <f>IFERROR(VLOOKUP($C67,covid_vlookup,HLOOKUP(F$1,covid_hlookup,2,FALSE),FALSE),"-")</f>
        <v>-</v>
      </c>
      <c r="G67" s="15" t="str">
        <f>IFERROR(VLOOKUP($C67,covid_vlookup,HLOOKUP(G$1,covid_hlookup,2,FALSE),FALSE),"-")</f>
        <v>-</v>
      </c>
      <c r="H67" s="2"/>
    </row>
    <row r="68">
      <c r="A68" s="3" t="s">
        <v>49</v>
      </c>
      <c r="B68" s="3" t="s">
        <v>23</v>
      </c>
      <c r="C68" s="3" t="s">
        <v>50</v>
      </c>
      <c r="D68" s="15">
        <f>IFERROR(VLOOKUP($C68,covid_vlookup,HLOOKUP(D$1,covid_hlookup,2,FALSE),FALSE),"-")</f>
        <v>260292</v>
      </c>
      <c r="E68" s="15">
        <f>IFERROR(VLOOKUP($C68,covid_vlookup,HLOOKUP(E$1,covid_hlookup,2,FALSE),FALSE),"-")</f>
        <v>1564</v>
      </c>
      <c r="F68" s="15">
        <f>IFERROR(VLOOKUP($C68,covid_vlookup,HLOOKUP(F$1,covid_hlookup,2,FALSE),FALSE),"-")</f>
        <v>5548361</v>
      </c>
      <c r="G68" s="15">
        <f>IFERROR(VLOOKUP($C68,covid_vlookup,HLOOKUP(G$1,covid_hlookup,2,FALSE),FALSE),"-")</f>
        <v>40585.721</v>
      </c>
      <c r="H68" s="2"/>
    </row>
    <row r="69">
      <c r="A69" s="3" t="s">
        <v>51</v>
      </c>
      <c r="B69" s="3" t="s">
        <v>23</v>
      </c>
      <c r="C69" s="3" t="s">
        <v>52</v>
      </c>
      <c r="D69" s="15">
        <f>IFERROR(VLOOKUP($C69,covid_vlookup,HLOOKUP(D$1,covid_hlookup,2,FALSE),FALSE),"-")</f>
        <v>10412480</v>
      </c>
      <c r="E69" s="15">
        <f>IFERROR(VLOOKUP($C69,covid_vlookup,HLOOKUP(E$1,covid_hlookup,2,FALSE),FALSE),"-")</f>
        <v>123805</v>
      </c>
      <c r="F69" s="15">
        <f>IFERROR(VLOOKUP($C69,covid_vlookup,HLOOKUP(F$1,covid_hlookup,2,FALSE),FALSE),"-")</f>
        <v>67422000</v>
      </c>
      <c r="G69" s="15">
        <f>IFERROR(VLOOKUP($C69,covid_vlookup,HLOOKUP(G$1,covid_hlookup,2,FALSE),FALSE),"-")</f>
        <v>38605.671</v>
      </c>
      <c r="H69" s="2"/>
    </row>
    <row r="70">
      <c r="A70" s="3" t="s">
        <v>235</v>
      </c>
      <c r="B70" s="3" t="s">
        <v>142</v>
      </c>
      <c r="C70" s="3" t="s">
        <v>236</v>
      </c>
      <c r="D70" s="15" t="str">
        <f>IFERROR(VLOOKUP($C70,covid_vlookup,HLOOKUP(D$1,covid_hlookup,2,FALSE),FALSE),"-")</f>
        <v>-</v>
      </c>
      <c r="E70" s="15" t="str">
        <f>IFERROR(VLOOKUP($C70,covid_vlookup,HLOOKUP(E$1,covid_hlookup,2,FALSE),FALSE),"-")</f>
        <v>-</v>
      </c>
      <c r="F70" s="15" t="str">
        <f>IFERROR(VLOOKUP($C70,covid_vlookup,HLOOKUP(F$1,covid_hlookup,2,FALSE),FALSE),"-")</f>
        <v>-</v>
      </c>
      <c r="G70" s="15" t="str">
        <f>IFERROR(VLOOKUP($C70,covid_vlookup,HLOOKUP(G$1,covid_hlookup,2,FALSE),FALSE),"-")</f>
        <v>-</v>
      </c>
      <c r="H70" s="2"/>
    </row>
    <row r="71">
      <c r="A71" s="3" t="s">
        <v>237</v>
      </c>
      <c r="B71" s="3" t="s">
        <v>125</v>
      </c>
      <c r="C71" s="3" t="s">
        <v>238</v>
      </c>
      <c r="D71" s="15" t="str">
        <f>IFERROR(VLOOKUP($C71,covid_vlookup,HLOOKUP(D$1,covid_hlookup,2,FALSE),FALSE),"-")</f>
        <v>-</v>
      </c>
      <c r="E71" s="15" t="str">
        <f>IFERROR(VLOOKUP($C71,covid_vlookup,HLOOKUP(E$1,covid_hlookup,2,FALSE),FALSE),"-")</f>
        <v>-</v>
      </c>
      <c r="F71" s="15" t="str">
        <f>IFERROR(VLOOKUP($C71,covid_vlookup,HLOOKUP(F$1,covid_hlookup,2,FALSE),FALSE),"-")</f>
        <v>-</v>
      </c>
      <c r="G71" s="15" t="str">
        <f>IFERROR(VLOOKUP($C71,covid_vlookup,HLOOKUP(G$1,covid_hlookup,2,FALSE),FALSE),"-")</f>
        <v>-</v>
      </c>
      <c r="H71" s="2"/>
    </row>
    <row r="72">
      <c r="A72" s="3" t="s">
        <v>239</v>
      </c>
      <c r="B72" s="3" t="s">
        <v>125</v>
      </c>
      <c r="C72" s="3" t="s">
        <v>240</v>
      </c>
      <c r="D72" s="15" t="str">
        <f>IFERROR(VLOOKUP($C72,covid_vlookup,HLOOKUP(D$1,covid_hlookup,2,FALSE),FALSE),"-")</f>
        <v>-</v>
      </c>
      <c r="E72" s="15" t="str">
        <f>IFERROR(VLOOKUP($C72,covid_vlookup,HLOOKUP(E$1,covid_hlookup,2,FALSE),FALSE),"-")</f>
        <v>-</v>
      </c>
      <c r="F72" s="15" t="str">
        <f>IFERROR(VLOOKUP($C72,covid_vlookup,HLOOKUP(F$1,covid_hlookup,2,FALSE),FALSE),"-")</f>
        <v>-</v>
      </c>
      <c r="G72" s="15" t="str">
        <f>IFERROR(VLOOKUP($C72,covid_vlookup,HLOOKUP(G$1,covid_hlookup,2,FALSE),FALSE),"-")</f>
        <v>-</v>
      </c>
      <c r="H72" s="2"/>
    </row>
    <row r="73">
      <c r="A73" s="3" t="s">
        <v>241</v>
      </c>
      <c r="B73" s="3" t="s">
        <v>122</v>
      </c>
      <c r="C73" s="3" t="s">
        <v>242</v>
      </c>
      <c r="D73" s="15" t="str">
        <f>IFERROR(VLOOKUP($C73,covid_vlookup,HLOOKUP(D$1,covid_hlookup,2,FALSE),FALSE),"-")</f>
        <v>-</v>
      </c>
      <c r="E73" s="15" t="str">
        <f>IFERROR(VLOOKUP($C73,covid_vlookup,HLOOKUP(E$1,covid_hlookup,2,FALSE),FALSE),"-")</f>
        <v>-</v>
      </c>
      <c r="F73" s="15" t="str">
        <f>IFERROR(VLOOKUP($C73,covid_vlookup,HLOOKUP(F$1,covid_hlookup,2,FALSE),FALSE),"-")</f>
        <v>-</v>
      </c>
      <c r="G73" s="15" t="str">
        <f>IFERROR(VLOOKUP($C73,covid_vlookup,HLOOKUP(G$1,covid_hlookup,2,FALSE),FALSE),"-")</f>
        <v>-</v>
      </c>
      <c r="H73" s="2"/>
    </row>
    <row r="74">
      <c r="A74" s="3" t="s">
        <v>41</v>
      </c>
      <c r="B74" s="3" t="s">
        <v>23</v>
      </c>
      <c r="C74" s="3" t="s">
        <v>42</v>
      </c>
      <c r="D74" s="15">
        <f>IFERROR(VLOOKUP($C74,covid_vlookup,HLOOKUP(D$1,covid_hlookup,2,FALSE),FALSE),"-")</f>
        <v>7193186</v>
      </c>
      <c r="E74" s="15">
        <f>IFERROR(VLOOKUP($C74,covid_vlookup,HLOOKUP(E$1,covid_hlookup,2,FALSE),FALSE),"-")</f>
        <v>112111</v>
      </c>
      <c r="F74" s="15">
        <f>IFERROR(VLOOKUP($C74,covid_vlookup,HLOOKUP(F$1,covid_hlookup,2,FALSE),FALSE),"-")</f>
        <v>83900471</v>
      </c>
      <c r="G74" s="15">
        <f>IFERROR(VLOOKUP($C74,covid_vlookup,HLOOKUP(G$1,covid_hlookup,2,FALSE),FALSE),"-")</f>
        <v>45229.245</v>
      </c>
      <c r="H74" s="2"/>
    </row>
    <row r="75">
      <c r="A75" s="3" t="s">
        <v>243</v>
      </c>
      <c r="B75" s="3" t="s">
        <v>125</v>
      </c>
      <c r="C75" s="3" t="s">
        <v>244</v>
      </c>
      <c r="D75" s="15" t="str">
        <f>IFERROR(VLOOKUP($C75,covid_vlookup,HLOOKUP(D$1,covid_hlookup,2,FALSE),FALSE),"-")</f>
        <v>-</v>
      </c>
      <c r="E75" s="15" t="str">
        <f>IFERROR(VLOOKUP($C75,covid_vlookup,HLOOKUP(E$1,covid_hlookup,2,FALSE),FALSE),"-")</f>
        <v>-</v>
      </c>
      <c r="F75" s="15" t="str">
        <f>IFERROR(VLOOKUP($C75,covid_vlookup,HLOOKUP(F$1,covid_hlookup,2,FALSE),FALSE),"-")</f>
        <v>-</v>
      </c>
      <c r="G75" s="15" t="str">
        <f>IFERROR(VLOOKUP($C75,covid_vlookup,HLOOKUP(G$1,covid_hlookup,2,FALSE),FALSE),"-")</f>
        <v>-</v>
      </c>
      <c r="H75" s="2"/>
    </row>
    <row r="76">
      <c r="A76" s="3" t="s">
        <v>59</v>
      </c>
      <c r="B76" s="3" t="s">
        <v>23</v>
      </c>
      <c r="C76" s="3" t="s">
        <v>60</v>
      </c>
      <c r="D76" s="15">
        <f>IFERROR(VLOOKUP($C76,covid_vlookup,HLOOKUP(D$1,covid_hlookup,2,FALSE),FALSE),"-")</f>
        <v>8701</v>
      </c>
      <c r="E76" s="15">
        <f>IFERROR(VLOOKUP($C76,covid_vlookup,HLOOKUP(E$1,covid_hlookup,2,FALSE),FALSE),"-")</f>
        <v>100</v>
      </c>
      <c r="F76" s="15">
        <f>IFERROR(VLOOKUP($C76,covid_vlookup,HLOOKUP(F$1,covid_hlookup,2,FALSE),FALSE),"-")</f>
        <v>33691</v>
      </c>
      <c r="G76" s="15" t="str">
        <f>IFERROR(VLOOKUP($C76,covid_vlookup,HLOOKUP(G$1,covid_hlookup,2,FALSE),FALSE),"-")</f>
        <v/>
      </c>
      <c r="H76" s="2"/>
    </row>
    <row r="77">
      <c r="A77" s="3" t="s">
        <v>61</v>
      </c>
      <c r="B77" s="3" t="s">
        <v>23</v>
      </c>
      <c r="C77" s="3" t="s">
        <v>62</v>
      </c>
      <c r="D77" s="15">
        <f>IFERROR(VLOOKUP($C77,covid_vlookup,HLOOKUP(D$1,covid_hlookup,2,FALSE),FALSE),"-")</f>
        <v>1210853</v>
      </c>
      <c r="E77" s="15">
        <f>IFERROR(VLOOKUP($C77,covid_vlookup,HLOOKUP(E$1,covid_hlookup,2,FALSE),FALSE),"-")</f>
        <v>20790</v>
      </c>
      <c r="F77" s="15">
        <f>IFERROR(VLOOKUP($C77,covid_vlookup,HLOOKUP(F$1,covid_hlookup,2,FALSE),FALSE),"-")</f>
        <v>10370747</v>
      </c>
      <c r="G77" s="15">
        <f>IFERROR(VLOOKUP($C77,covid_vlookup,HLOOKUP(G$1,covid_hlookup,2,FALSE),FALSE),"-")</f>
        <v>24574.382</v>
      </c>
      <c r="H77" s="2"/>
    </row>
    <row r="78">
      <c r="A78" s="3" t="s">
        <v>245</v>
      </c>
      <c r="B78" s="3" t="s">
        <v>130</v>
      </c>
      <c r="C78" s="3" t="s">
        <v>246</v>
      </c>
      <c r="D78" s="15" t="str">
        <f>IFERROR(VLOOKUP($C78,covid_vlookup,HLOOKUP(D$1,covid_hlookup,2,FALSE),FALSE),"-")</f>
        <v>-</v>
      </c>
      <c r="E78" s="15" t="str">
        <f>IFERROR(VLOOKUP($C78,covid_vlookup,HLOOKUP(E$1,covid_hlookup,2,FALSE),FALSE),"-")</f>
        <v>-</v>
      </c>
      <c r="F78" s="15" t="str">
        <f>IFERROR(VLOOKUP($C78,covid_vlookup,HLOOKUP(F$1,covid_hlookup,2,FALSE),FALSE),"-")</f>
        <v>-</v>
      </c>
      <c r="G78" s="15" t="str">
        <f>IFERROR(VLOOKUP($C78,covid_vlookup,HLOOKUP(G$1,covid_hlookup,2,FALSE),FALSE),"-")</f>
        <v>-</v>
      </c>
      <c r="H78" s="2"/>
    </row>
    <row r="79">
      <c r="A79" s="3" t="s">
        <v>247</v>
      </c>
      <c r="B79" s="3" t="s">
        <v>130</v>
      </c>
      <c r="C79" s="3" t="s">
        <v>248</v>
      </c>
      <c r="D79" s="15" t="str">
        <f>IFERROR(VLOOKUP($C79,covid_vlookup,HLOOKUP(D$1,covid_hlookup,2,FALSE),FALSE),"-")</f>
        <v>-</v>
      </c>
      <c r="E79" s="15" t="str">
        <f>IFERROR(VLOOKUP($C79,covid_vlookup,HLOOKUP(E$1,covid_hlookup,2,FALSE),FALSE),"-")</f>
        <v>-</v>
      </c>
      <c r="F79" s="15" t="str">
        <f>IFERROR(VLOOKUP($C79,covid_vlookup,HLOOKUP(F$1,covid_hlookup,2,FALSE),FALSE),"-")</f>
        <v>-</v>
      </c>
      <c r="G79" s="15" t="str">
        <f>IFERROR(VLOOKUP($C79,covid_vlookup,HLOOKUP(G$1,covid_hlookup,2,FALSE),FALSE),"-")</f>
        <v>-</v>
      </c>
      <c r="H79" s="2"/>
    </row>
    <row r="80">
      <c r="A80" s="3" t="s">
        <v>249</v>
      </c>
      <c r="B80" s="3" t="s">
        <v>142</v>
      </c>
      <c r="C80" s="3" t="s">
        <v>250</v>
      </c>
      <c r="D80" s="15" t="str">
        <f>IFERROR(VLOOKUP($C80,covid_vlookup,HLOOKUP(D$1,covid_hlookup,2,FALSE),FALSE),"-")</f>
        <v>-</v>
      </c>
      <c r="E80" s="15" t="str">
        <f>IFERROR(VLOOKUP($C80,covid_vlookup,HLOOKUP(E$1,covid_hlookup,2,FALSE),FALSE),"-")</f>
        <v>-</v>
      </c>
      <c r="F80" s="15" t="str">
        <f>IFERROR(VLOOKUP($C80,covid_vlookup,HLOOKUP(F$1,covid_hlookup,2,FALSE),FALSE),"-")</f>
        <v>-</v>
      </c>
      <c r="G80" s="15" t="str">
        <f>IFERROR(VLOOKUP($C80,covid_vlookup,HLOOKUP(G$1,covid_hlookup,2,FALSE),FALSE),"-")</f>
        <v>-</v>
      </c>
      <c r="H80" s="2"/>
    </row>
    <row r="81">
      <c r="A81" s="3" t="s">
        <v>251</v>
      </c>
      <c r="B81" s="3" t="s">
        <v>130</v>
      </c>
      <c r="C81" s="3" t="s">
        <v>252</v>
      </c>
      <c r="D81" s="15" t="str">
        <f>IFERROR(VLOOKUP($C81,covid_vlookup,HLOOKUP(D$1,covid_hlookup,2,FALSE),FALSE),"-")</f>
        <v>-</v>
      </c>
      <c r="E81" s="15" t="str">
        <f>IFERROR(VLOOKUP($C81,covid_vlookup,HLOOKUP(E$1,covid_hlookup,2,FALSE),FALSE),"-")</f>
        <v>-</v>
      </c>
      <c r="F81" s="15" t="str">
        <f>IFERROR(VLOOKUP($C81,covid_vlookup,HLOOKUP(F$1,covid_hlookup,2,FALSE),FALSE),"-")</f>
        <v>-</v>
      </c>
      <c r="G81" s="15" t="str">
        <f>IFERROR(VLOOKUP($C81,covid_vlookup,HLOOKUP(G$1,covid_hlookup,2,FALSE),FALSE),"-")</f>
        <v>-</v>
      </c>
      <c r="H81" s="2"/>
    </row>
    <row r="82">
      <c r="A82" s="3" t="s">
        <v>57</v>
      </c>
      <c r="B82" s="3" t="s">
        <v>23</v>
      </c>
      <c r="C82" s="3" t="s">
        <v>58</v>
      </c>
      <c r="D82" s="15" t="str">
        <f>IFERROR(VLOOKUP($C82,covid_vlookup,HLOOKUP(D$1,covid_hlookup,2,FALSE),FALSE),"-")</f>
        <v/>
      </c>
      <c r="E82" s="15" t="str">
        <f>IFERROR(VLOOKUP($C82,covid_vlookup,HLOOKUP(E$1,covid_hlookup,2,FALSE),FALSE),"-")</f>
        <v/>
      </c>
      <c r="F82" s="15">
        <f>IFERROR(VLOOKUP($C82,covid_vlookup,HLOOKUP(F$1,covid_hlookup,2,FALSE),FALSE),"-")</f>
        <v>63385</v>
      </c>
      <c r="G82" s="15" t="str">
        <f>IFERROR(VLOOKUP($C82,covid_vlookup,HLOOKUP(G$1,covid_hlookup,2,FALSE),FALSE),"-")</f>
        <v/>
      </c>
      <c r="H82" s="2"/>
    </row>
    <row r="83">
      <c r="A83" s="3" t="s">
        <v>253</v>
      </c>
      <c r="B83" s="3" t="s">
        <v>125</v>
      </c>
      <c r="C83" s="3" t="s">
        <v>254</v>
      </c>
      <c r="D83" s="15" t="str">
        <f>IFERROR(VLOOKUP($C83,covid_vlookup,HLOOKUP(D$1,covid_hlookup,2,FALSE),FALSE),"-")</f>
        <v>-</v>
      </c>
      <c r="E83" s="15" t="str">
        <f>IFERROR(VLOOKUP($C83,covid_vlookup,HLOOKUP(E$1,covid_hlookup,2,FALSE),FALSE),"-")</f>
        <v>-</v>
      </c>
      <c r="F83" s="15" t="str">
        <f>IFERROR(VLOOKUP($C83,covid_vlookup,HLOOKUP(F$1,covid_hlookup,2,FALSE),FALSE),"-")</f>
        <v>-</v>
      </c>
      <c r="G83" s="15" t="str">
        <f>IFERROR(VLOOKUP($C83,covid_vlookup,HLOOKUP(G$1,covid_hlookup,2,FALSE),FALSE),"-")</f>
        <v>-</v>
      </c>
      <c r="H83" s="2"/>
    </row>
    <row r="84">
      <c r="A84" s="3" t="s">
        <v>255</v>
      </c>
      <c r="B84" s="3" t="s">
        <v>125</v>
      </c>
      <c r="C84" s="3" t="s">
        <v>256</v>
      </c>
      <c r="D84" s="15" t="str">
        <f>IFERROR(VLOOKUP($C84,covid_vlookup,HLOOKUP(D$1,covid_hlookup,2,FALSE),FALSE),"-")</f>
        <v>-</v>
      </c>
      <c r="E84" s="15" t="str">
        <f>IFERROR(VLOOKUP($C84,covid_vlookup,HLOOKUP(E$1,covid_hlookup,2,FALSE),FALSE),"-")</f>
        <v>-</v>
      </c>
      <c r="F84" s="15" t="str">
        <f>IFERROR(VLOOKUP($C84,covid_vlookup,HLOOKUP(F$1,covid_hlookup,2,FALSE),FALSE),"-")</f>
        <v>-</v>
      </c>
      <c r="G84" s="15" t="str">
        <f>IFERROR(VLOOKUP($C84,covid_vlookup,HLOOKUP(G$1,covid_hlookup,2,FALSE),FALSE),"-")</f>
        <v>-</v>
      </c>
      <c r="H84" s="2"/>
    </row>
    <row r="85">
      <c r="A85" s="3" t="s">
        <v>257</v>
      </c>
      <c r="B85" s="3" t="s">
        <v>135</v>
      </c>
      <c r="C85" s="3" t="s">
        <v>258</v>
      </c>
      <c r="D85" s="15" t="str">
        <f>IFERROR(VLOOKUP($C85,covid_vlookup,HLOOKUP(D$1,covid_hlookup,2,FALSE),FALSE),"-")</f>
        <v>-</v>
      </c>
      <c r="E85" s="15" t="str">
        <f>IFERROR(VLOOKUP($C85,covid_vlookup,HLOOKUP(E$1,covid_hlookup,2,FALSE),FALSE),"-")</f>
        <v>-</v>
      </c>
      <c r="F85" s="15" t="str">
        <f>IFERROR(VLOOKUP($C85,covid_vlookup,HLOOKUP(F$1,covid_hlookup,2,FALSE),FALSE),"-")</f>
        <v>-</v>
      </c>
      <c r="G85" s="15" t="str">
        <f>IFERROR(VLOOKUP($C85,covid_vlookup,HLOOKUP(G$1,covid_hlookup,2,FALSE),FALSE),"-")</f>
        <v>-</v>
      </c>
      <c r="H85" s="2"/>
    </row>
    <row r="86">
      <c r="A86" s="3" t="s">
        <v>259</v>
      </c>
      <c r="B86" s="3" t="s">
        <v>130</v>
      </c>
      <c r="C86" s="3" t="s">
        <v>260</v>
      </c>
      <c r="D86" s="15" t="str">
        <f>IFERROR(VLOOKUP($C86,covid_vlookup,HLOOKUP(D$1,covid_hlookup,2,FALSE),FALSE),"-")</f>
        <v>-</v>
      </c>
      <c r="E86" s="15" t="str">
        <f>IFERROR(VLOOKUP($C86,covid_vlookup,HLOOKUP(E$1,covid_hlookup,2,FALSE),FALSE),"-")</f>
        <v>-</v>
      </c>
      <c r="F86" s="15" t="str">
        <f>IFERROR(VLOOKUP($C86,covid_vlookup,HLOOKUP(F$1,covid_hlookup,2,FALSE),FALSE),"-")</f>
        <v>-</v>
      </c>
      <c r="G86" s="15" t="str">
        <f>IFERROR(VLOOKUP($C86,covid_vlookup,HLOOKUP(G$1,covid_hlookup,2,FALSE),FALSE),"-")</f>
        <v>-</v>
      </c>
      <c r="H86" s="2"/>
    </row>
    <row r="87">
      <c r="A87" s="3" t="s">
        <v>261</v>
      </c>
      <c r="B87" s="3" t="s">
        <v>130</v>
      </c>
      <c r="C87" s="3" t="s">
        <v>262</v>
      </c>
      <c r="D87" s="15" t="str">
        <f>IFERROR(VLOOKUP($C87,covid_vlookup,HLOOKUP(D$1,covid_hlookup,2,FALSE),FALSE),"-")</f>
        <v>-</v>
      </c>
      <c r="E87" s="15" t="str">
        <f>IFERROR(VLOOKUP($C87,covid_vlookup,HLOOKUP(E$1,covid_hlookup,2,FALSE),FALSE),"-")</f>
        <v>-</v>
      </c>
      <c r="F87" s="15" t="str">
        <f>IFERROR(VLOOKUP($C87,covid_vlookup,HLOOKUP(F$1,covid_hlookup,2,FALSE),FALSE),"-")</f>
        <v>-</v>
      </c>
      <c r="G87" s="15" t="str">
        <f>IFERROR(VLOOKUP($C87,covid_vlookup,HLOOKUP(G$1,covid_hlookup,2,FALSE),FALSE),"-")</f>
        <v>-</v>
      </c>
      <c r="H87" s="2"/>
    </row>
    <row r="88">
      <c r="A88" s="3" t="s">
        <v>263</v>
      </c>
      <c r="B88" s="3" t="s">
        <v>122</v>
      </c>
      <c r="C88" s="3" t="s">
        <v>264</v>
      </c>
      <c r="D88" s="15" t="str">
        <f>IFERROR(VLOOKUP($C88,covid_vlookup,HLOOKUP(D$1,covid_hlookup,2,FALSE),FALSE),"-")</f>
        <v>-</v>
      </c>
      <c r="E88" s="15" t="str">
        <f>IFERROR(VLOOKUP($C88,covid_vlookup,HLOOKUP(E$1,covid_hlookup,2,FALSE),FALSE),"-")</f>
        <v>-</v>
      </c>
      <c r="F88" s="15" t="str">
        <f>IFERROR(VLOOKUP($C88,covid_vlookup,HLOOKUP(F$1,covid_hlookup,2,FALSE),FALSE),"-")</f>
        <v>-</v>
      </c>
      <c r="G88" s="15" t="str">
        <f>IFERROR(VLOOKUP($C88,covid_vlookup,HLOOKUP(G$1,covid_hlookup,2,FALSE),FALSE),"-")</f>
        <v>-</v>
      </c>
      <c r="H88" s="2"/>
    </row>
    <row r="89">
      <c r="A89" s="3" t="s">
        <v>65</v>
      </c>
      <c r="B89" s="3" t="s">
        <v>23</v>
      </c>
      <c r="C89" s="3" t="s">
        <v>66</v>
      </c>
      <c r="D89" s="15">
        <f>IFERROR(VLOOKUP($C89,covid_vlookup,HLOOKUP(D$1,covid_hlookup,2,FALSE),FALSE),"-")</f>
        <v>1256415</v>
      </c>
      <c r="E89" s="15">
        <f>IFERROR(VLOOKUP($C89,covid_vlookup,HLOOKUP(E$1,covid_hlookup,2,FALSE),FALSE),"-")</f>
        <v>39186</v>
      </c>
      <c r="F89" s="15">
        <f>IFERROR(VLOOKUP($C89,covid_vlookup,HLOOKUP(F$1,covid_hlookup,2,FALSE),FALSE),"-")</f>
        <v>9634162</v>
      </c>
      <c r="G89" s="15">
        <f>IFERROR(VLOOKUP($C89,covid_vlookup,HLOOKUP(G$1,covid_hlookup,2,FALSE),FALSE),"-")</f>
        <v>26777.561</v>
      </c>
      <c r="H89" s="2"/>
    </row>
    <row r="90">
      <c r="A90" s="3" t="s">
        <v>71</v>
      </c>
      <c r="B90" s="3" t="s">
        <v>23</v>
      </c>
      <c r="C90" s="3" t="s">
        <v>72</v>
      </c>
      <c r="D90" s="15">
        <f>IFERROR(VLOOKUP($C90,covid_vlookup,HLOOKUP(D$1,covid_hlookup,2,FALSE),FALSE),"-")</f>
        <v>27059</v>
      </c>
      <c r="E90" s="15">
        <f>IFERROR(VLOOKUP($C90,covid_vlookup,HLOOKUP(E$1,covid_hlookup,2,FALSE),FALSE),"-")</f>
        <v>37</v>
      </c>
      <c r="F90" s="15">
        <f>IFERROR(VLOOKUP($C90,covid_vlookup,HLOOKUP(F$1,covid_hlookup,2,FALSE),FALSE),"-")</f>
        <v>368792</v>
      </c>
      <c r="G90" s="15">
        <f>IFERROR(VLOOKUP($C90,covid_vlookup,HLOOKUP(G$1,covid_hlookup,2,FALSE),FALSE),"-")</f>
        <v>46482.958</v>
      </c>
      <c r="H90" s="2"/>
    </row>
    <row r="91">
      <c r="A91" s="3" t="s">
        <v>265</v>
      </c>
      <c r="B91" s="3" t="s">
        <v>122</v>
      </c>
      <c r="C91" s="3" t="s">
        <v>266</v>
      </c>
      <c r="D91" s="15" t="str">
        <f>IFERROR(VLOOKUP($C91,covid_vlookup,HLOOKUP(D$1,covid_hlookup,2,FALSE),FALSE),"-")</f>
        <v>-</v>
      </c>
      <c r="E91" s="15" t="str">
        <f>IFERROR(VLOOKUP($C91,covid_vlookup,HLOOKUP(E$1,covid_hlookup,2,FALSE),FALSE),"-")</f>
        <v>-</v>
      </c>
      <c r="F91" s="15" t="str">
        <f>IFERROR(VLOOKUP($C91,covid_vlookup,HLOOKUP(F$1,covid_hlookup,2,FALSE),FALSE),"-")</f>
        <v>-</v>
      </c>
      <c r="G91" s="15" t="str">
        <f>IFERROR(VLOOKUP($C91,covid_vlookup,HLOOKUP(G$1,covid_hlookup,2,FALSE),FALSE),"-")</f>
        <v>-</v>
      </c>
      <c r="H91" s="2"/>
    </row>
    <row r="92">
      <c r="A92" s="3" t="s">
        <v>267</v>
      </c>
      <c r="B92" s="3" t="s">
        <v>122</v>
      </c>
      <c r="C92" s="3" t="s">
        <v>268</v>
      </c>
      <c r="D92" s="15" t="str">
        <f>IFERROR(VLOOKUP($C92,covid_vlookup,HLOOKUP(D$1,covid_hlookup,2,FALSE),FALSE),"-")</f>
        <v>-</v>
      </c>
      <c r="E92" s="15" t="str">
        <f>IFERROR(VLOOKUP($C92,covid_vlookup,HLOOKUP(E$1,covid_hlookup,2,FALSE),FALSE),"-")</f>
        <v>-</v>
      </c>
      <c r="F92" s="15" t="str">
        <f>IFERROR(VLOOKUP($C92,covid_vlookup,HLOOKUP(F$1,covid_hlookup,2,FALSE),FALSE),"-")</f>
        <v>-</v>
      </c>
      <c r="G92" s="15" t="str">
        <f>IFERROR(VLOOKUP($C92,covid_vlookup,HLOOKUP(G$1,covid_hlookup,2,FALSE),FALSE),"-")</f>
        <v>-</v>
      </c>
      <c r="H92" s="2"/>
    </row>
    <row r="93">
      <c r="A93" s="3" t="s">
        <v>269</v>
      </c>
      <c r="B93" s="3" t="s">
        <v>122</v>
      </c>
      <c r="C93" s="3" t="s">
        <v>270</v>
      </c>
      <c r="D93" s="15" t="str">
        <f>IFERROR(VLOOKUP($C93,covid_vlookup,HLOOKUP(D$1,covid_hlookup,2,FALSE),FALSE),"-")</f>
        <v>-</v>
      </c>
      <c r="E93" s="15" t="str">
        <f>IFERROR(VLOOKUP($C93,covid_vlookup,HLOOKUP(E$1,covid_hlookup,2,FALSE),FALSE),"-")</f>
        <v>-</v>
      </c>
      <c r="F93" s="15" t="str">
        <f>IFERROR(VLOOKUP($C93,covid_vlookup,HLOOKUP(F$1,covid_hlookup,2,FALSE),FALSE),"-")</f>
        <v>-</v>
      </c>
      <c r="G93" s="15" t="str">
        <f>IFERROR(VLOOKUP($C93,covid_vlookup,HLOOKUP(G$1,covid_hlookup,2,FALSE),FALSE),"-")</f>
        <v>-</v>
      </c>
      <c r="H93" s="2"/>
    </row>
    <row r="94">
      <c r="A94" s="3" t="s">
        <v>271</v>
      </c>
      <c r="B94" s="3" t="s">
        <v>122</v>
      </c>
      <c r="C94" s="3" t="s">
        <v>272</v>
      </c>
      <c r="D94" s="15" t="str">
        <f>IFERROR(VLOOKUP($C94,covid_vlookup,HLOOKUP(D$1,covid_hlookup,2,FALSE),FALSE),"-")</f>
        <v>-</v>
      </c>
      <c r="E94" s="15" t="str">
        <f>IFERROR(VLOOKUP($C94,covid_vlookup,HLOOKUP(E$1,covid_hlookup,2,FALSE),FALSE),"-")</f>
        <v>-</v>
      </c>
      <c r="F94" s="15" t="str">
        <f>IFERROR(VLOOKUP($C94,covid_vlookup,HLOOKUP(F$1,covid_hlookup,2,FALSE),FALSE),"-")</f>
        <v>-</v>
      </c>
      <c r="G94" s="15" t="str">
        <f>IFERROR(VLOOKUP($C94,covid_vlookup,HLOOKUP(G$1,covid_hlookup,2,FALSE),FALSE),"-")</f>
        <v>-</v>
      </c>
      <c r="H94" s="2"/>
    </row>
    <row r="95">
      <c r="A95" s="3" t="s">
        <v>69</v>
      </c>
      <c r="B95" s="3" t="s">
        <v>23</v>
      </c>
      <c r="C95" s="3" t="s">
        <v>70</v>
      </c>
      <c r="D95" s="15">
        <f>IFERROR(VLOOKUP($C95,covid_vlookup,HLOOKUP(D$1,covid_hlookup,2,FALSE),FALSE),"-")</f>
        <v>788559</v>
      </c>
      <c r="E95" s="15">
        <f>IFERROR(VLOOKUP($C95,covid_vlookup,HLOOKUP(E$1,covid_hlookup,2,FALSE),FALSE),"-")</f>
        <v>5912</v>
      </c>
      <c r="F95" s="15">
        <f>IFERROR(VLOOKUP($C95,covid_vlookup,HLOOKUP(F$1,covid_hlookup,2,FALSE),FALSE),"-")</f>
        <v>4982904</v>
      </c>
      <c r="G95" s="15">
        <f>IFERROR(VLOOKUP($C95,covid_vlookup,HLOOKUP(G$1,covid_hlookup,2,FALSE),FALSE),"-")</f>
        <v>67335.293</v>
      </c>
      <c r="H95" s="2"/>
    </row>
    <row r="96">
      <c r="A96" s="3" t="s">
        <v>67</v>
      </c>
      <c r="B96" s="3" t="s">
        <v>23</v>
      </c>
      <c r="C96" s="3" t="s">
        <v>68</v>
      </c>
      <c r="D96" s="15">
        <f>IFERROR(VLOOKUP($C96,covid_vlookup,HLOOKUP(D$1,covid_hlookup,2,FALSE),FALSE),"-")</f>
        <v>13641</v>
      </c>
      <c r="E96" s="15">
        <f>IFERROR(VLOOKUP($C96,covid_vlookup,HLOOKUP(E$1,covid_hlookup,2,FALSE),FALSE),"-")</f>
        <v>67</v>
      </c>
      <c r="F96" s="15">
        <f>IFERROR(VLOOKUP($C96,covid_vlookup,HLOOKUP(F$1,covid_hlookup,2,FALSE),FALSE),"-")</f>
        <v>85410</v>
      </c>
      <c r="G96" s="15" t="str">
        <f>IFERROR(VLOOKUP($C96,covid_vlookup,HLOOKUP(G$1,covid_hlookup,2,FALSE),FALSE),"-")</f>
        <v/>
      </c>
      <c r="H96" s="2"/>
    </row>
    <row r="97">
      <c r="A97" s="3" t="s">
        <v>273</v>
      </c>
      <c r="B97" s="3" t="s">
        <v>122</v>
      </c>
      <c r="C97" s="3" t="s">
        <v>274</v>
      </c>
      <c r="D97" s="15" t="str">
        <f>IFERROR(VLOOKUP($C97,covid_vlookup,HLOOKUP(D$1,covid_hlookup,2,FALSE),FALSE),"-")</f>
        <v>-</v>
      </c>
      <c r="E97" s="15" t="str">
        <f>IFERROR(VLOOKUP($C97,covid_vlookup,HLOOKUP(E$1,covid_hlookup,2,FALSE),FALSE),"-")</f>
        <v>-</v>
      </c>
      <c r="F97" s="15" t="str">
        <f>IFERROR(VLOOKUP($C97,covid_vlookup,HLOOKUP(F$1,covid_hlookup,2,FALSE),FALSE),"-")</f>
        <v>-</v>
      </c>
      <c r="G97" s="15" t="str">
        <f>IFERROR(VLOOKUP($C97,covid_vlookup,HLOOKUP(G$1,covid_hlookup,2,FALSE),FALSE),"-")</f>
        <v>-</v>
      </c>
      <c r="H97" s="2"/>
    </row>
    <row r="98">
      <c r="A98" s="3" t="s">
        <v>73</v>
      </c>
      <c r="B98" s="3" t="s">
        <v>23</v>
      </c>
      <c r="C98" s="3" t="s">
        <v>74</v>
      </c>
      <c r="D98" s="15">
        <f>IFERROR(VLOOKUP($C98,covid_vlookup,HLOOKUP(D$1,covid_hlookup,2,FALSE),FALSE),"-")</f>
        <v>6125683</v>
      </c>
      <c r="E98" s="15">
        <f>IFERROR(VLOOKUP($C98,covid_vlookup,HLOOKUP(E$1,covid_hlookup,2,FALSE),FALSE),"-")</f>
        <v>137402</v>
      </c>
      <c r="F98" s="15">
        <f>IFERROR(VLOOKUP($C98,covid_vlookup,HLOOKUP(F$1,covid_hlookup,2,FALSE),FALSE),"-")</f>
        <v>60367471</v>
      </c>
      <c r="G98" s="15">
        <f>IFERROR(VLOOKUP($C98,covid_vlookup,HLOOKUP(G$1,covid_hlookup,2,FALSE),FALSE),"-")</f>
        <v>35220.084</v>
      </c>
      <c r="H98" s="2"/>
    </row>
    <row r="99">
      <c r="A99" s="3" t="s">
        <v>275</v>
      </c>
      <c r="B99" s="3" t="s">
        <v>130</v>
      </c>
      <c r="C99" s="3" t="s">
        <v>276</v>
      </c>
      <c r="D99" s="15" t="str">
        <f>IFERROR(VLOOKUP($C99,covid_vlookup,HLOOKUP(D$1,covid_hlookup,2,FALSE),FALSE),"-")</f>
        <v>-</v>
      </c>
      <c r="E99" s="15" t="str">
        <f>IFERROR(VLOOKUP($C99,covid_vlookup,HLOOKUP(E$1,covid_hlookup,2,FALSE),FALSE),"-")</f>
        <v>-</v>
      </c>
      <c r="F99" s="15" t="str">
        <f>IFERROR(VLOOKUP($C99,covid_vlookup,HLOOKUP(F$1,covid_hlookup,2,FALSE),FALSE),"-")</f>
        <v>-</v>
      </c>
      <c r="G99" s="15" t="str">
        <f>IFERROR(VLOOKUP($C99,covid_vlookup,HLOOKUP(G$1,covid_hlookup,2,FALSE),FALSE),"-")</f>
        <v>-</v>
      </c>
      <c r="H99" s="2"/>
    </row>
    <row r="100">
      <c r="A100" s="3" t="s">
        <v>277</v>
      </c>
      <c r="B100" s="3" t="s">
        <v>122</v>
      </c>
      <c r="C100" s="3" t="s">
        <v>278</v>
      </c>
      <c r="D100" s="15" t="str">
        <f>IFERROR(VLOOKUP($C100,covid_vlookup,HLOOKUP(D$1,covid_hlookup,2,FALSE),FALSE),"-")</f>
        <v>-</v>
      </c>
      <c r="E100" s="15" t="str">
        <f>IFERROR(VLOOKUP($C100,covid_vlookup,HLOOKUP(E$1,covid_hlookup,2,FALSE),FALSE),"-")</f>
        <v>-</v>
      </c>
      <c r="F100" s="15" t="str">
        <f>IFERROR(VLOOKUP($C100,covid_vlookup,HLOOKUP(F$1,covid_hlookup,2,FALSE),FALSE),"-")</f>
        <v>-</v>
      </c>
      <c r="G100" s="15" t="str">
        <f>IFERROR(VLOOKUP($C100,covid_vlookup,HLOOKUP(G$1,covid_hlookup,2,FALSE),FALSE),"-")</f>
        <v>-</v>
      </c>
      <c r="H100" s="2"/>
    </row>
    <row r="101">
      <c r="A101" s="3" t="s">
        <v>75</v>
      </c>
      <c r="B101" s="3" t="s">
        <v>23</v>
      </c>
      <c r="C101" s="3" t="s">
        <v>76</v>
      </c>
      <c r="D101" s="15" t="str">
        <f>IFERROR(VLOOKUP($C101,covid_vlookup,HLOOKUP(D$1,covid_hlookup,2,FALSE),FALSE),"-")</f>
        <v/>
      </c>
      <c r="E101" s="15" t="str">
        <f>IFERROR(VLOOKUP($C101,covid_vlookup,HLOOKUP(E$1,covid_hlookup,2,FALSE),FALSE),"-")</f>
        <v/>
      </c>
      <c r="F101" s="15">
        <f>IFERROR(VLOOKUP($C101,covid_vlookup,HLOOKUP(F$1,covid_hlookup,2,FALSE),FALSE),"-")</f>
        <v>101073</v>
      </c>
      <c r="G101" s="15" t="str">
        <f>IFERROR(VLOOKUP($C101,covid_vlookup,HLOOKUP(G$1,covid_hlookup,2,FALSE),FALSE),"-")</f>
        <v/>
      </c>
      <c r="H101" s="2"/>
    </row>
    <row r="102">
      <c r="A102" s="3" t="s">
        <v>279</v>
      </c>
      <c r="B102" s="3" t="s">
        <v>122</v>
      </c>
      <c r="C102" s="3" t="s">
        <v>280</v>
      </c>
      <c r="D102" s="15" t="str">
        <f>IFERROR(VLOOKUP($C102,covid_vlookup,HLOOKUP(D$1,covid_hlookup,2,FALSE),FALSE),"-")</f>
        <v>-</v>
      </c>
      <c r="E102" s="15" t="str">
        <f>IFERROR(VLOOKUP($C102,covid_vlookup,HLOOKUP(E$1,covid_hlookup,2,FALSE),FALSE),"-")</f>
        <v>-</v>
      </c>
      <c r="F102" s="15" t="str">
        <f>IFERROR(VLOOKUP($C102,covid_vlookup,HLOOKUP(F$1,covid_hlookup,2,FALSE),FALSE),"-")</f>
        <v>-</v>
      </c>
      <c r="G102" s="15" t="str">
        <f>IFERROR(VLOOKUP($C102,covid_vlookup,HLOOKUP(G$1,covid_hlookup,2,FALSE),FALSE),"-")</f>
        <v>-</v>
      </c>
      <c r="H102" s="2"/>
    </row>
    <row r="103">
      <c r="A103" s="3" t="s">
        <v>281</v>
      </c>
      <c r="B103" s="3" t="s">
        <v>122</v>
      </c>
      <c r="C103" s="3" t="s">
        <v>282</v>
      </c>
      <c r="D103" s="15" t="str">
        <f>IFERROR(VLOOKUP($C103,covid_vlookup,HLOOKUP(D$1,covid_hlookup,2,FALSE),FALSE),"-")</f>
        <v>-</v>
      </c>
      <c r="E103" s="15" t="str">
        <f>IFERROR(VLOOKUP($C103,covid_vlookup,HLOOKUP(E$1,covid_hlookup,2,FALSE),FALSE),"-")</f>
        <v>-</v>
      </c>
      <c r="F103" s="15" t="str">
        <f>IFERROR(VLOOKUP($C103,covid_vlookup,HLOOKUP(F$1,covid_hlookup,2,FALSE),FALSE),"-")</f>
        <v>-</v>
      </c>
      <c r="G103" s="15" t="str">
        <f>IFERROR(VLOOKUP($C103,covid_vlookup,HLOOKUP(G$1,covid_hlookup,2,FALSE),FALSE),"-")</f>
        <v>-</v>
      </c>
      <c r="H103" s="2"/>
    </row>
    <row r="104">
      <c r="A104" s="3" t="s">
        <v>283</v>
      </c>
      <c r="B104" s="3" t="s">
        <v>125</v>
      </c>
      <c r="C104" s="3" t="s">
        <v>284</v>
      </c>
      <c r="D104" s="15" t="str">
        <f>IFERROR(VLOOKUP($C104,covid_vlookup,HLOOKUP(D$1,covid_hlookup,2,FALSE),FALSE),"-")</f>
        <v>-</v>
      </c>
      <c r="E104" s="15" t="str">
        <f>IFERROR(VLOOKUP($C104,covid_vlookup,HLOOKUP(E$1,covid_hlookup,2,FALSE),FALSE),"-")</f>
        <v>-</v>
      </c>
      <c r="F104" s="15" t="str">
        <f>IFERROR(VLOOKUP($C104,covid_vlookup,HLOOKUP(F$1,covid_hlookup,2,FALSE),FALSE),"-")</f>
        <v>-</v>
      </c>
      <c r="G104" s="15" t="str">
        <f>IFERROR(VLOOKUP($C104,covid_vlookup,HLOOKUP(G$1,covid_hlookup,2,FALSE),FALSE),"-")</f>
        <v>-</v>
      </c>
      <c r="H104" s="2"/>
    </row>
    <row r="105">
      <c r="A105" s="3" t="s">
        <v>285</v>
      </c>
      <c r="B105" s="3" t="s">
        <v>23</v>
      </c>
      <c r="C105" s="3" t="s">
        <v>286</v>
      </c>
      <c r="D105" s="15" t="str">
        <f>IFERROR(VLOOKUP($C105,covid_vlookup,HLOOKUP(D$1,covid_hlookup,2,FALSE),FALSE),"-")</f>
        <v>-</v>
      </c>
      <c r="E105" s="15" t="str">
        <f>IFERROR(VLOOKUP($C105,covid_vlookup,HLOOKUP(E$1,covid_hlookup,2,FALSE),FALSE),"-")</f>
        <v>-</v>
      </c>
      <c r="F105" s="15" t="str">
        <f>IFERROR(VLOOKUP($C105,covid_vlookup,HLOOKUP(F$1,covid_hlookup,2,FALSE),FALSE),"-")</f>
        <v>-</v>
      </c>
      <c r="G105" s="15" t="str">
        <f>IFERROR(VLOOKUP($C105,covid_vlookup,HLOOKUP(G$1,covid_hlookup,2,FALSE),FALSE),"-")</f>
        <v>-</v>
      </c>
      <c r="H105" s="2"/>
    </row>
    <row r="106">
      <c r="A106" s="3" t="s">
        <v>287</v>
      </c>
      <c r="B106" s="3" t="s">
        <v>122</v>
      </c>
      <c r="C106" s="3" t="s">
        <v>288</v>
      </c>
      <c r="D106" s="15" t="str">
        <f>IFERROR(VLOOKUP($C106,covid_vlookup,HLOOKUP(D$1,covid_hlookup,2,FALSE),FALSE),"-")</f>
        <v>-</v>
      </c>
      <c r="E106" s="15" t="str">
        <f>IFERROR(VLOOKUP($C106,covid_vlookup,HLOOKUP(E$1,covid_hlookup,2,FALSE),FALSE),"-")</f>
        <v>-</v>
      </c>
      <c r="F106" s="15" t="str">
        <f>IFERROR(VLOOKUP($C106,covid_vlookup,HLOOKUP(F$1,covid_hlookup,2,FALSE),FALSE),"-")</f>
        <v>-</v>
      </c>
      <c r="G106" s="15" t="str">
        <f>IFERROR(VLOOKUP($C106,covid_vlookup,HLOOKUP(G$1,covid_hlookup,2,FALSE),FALSE),"-")</f>
        <v>-</v>
      </c>
      <c r="H106" s="2"/>
    </row>
    <row r="107">
      <c r="A107" s="3" t="s">
        <v>289</v>
      </c>
      <c r="B107" s="3" t="s">
        <v>122</v>
      </c>
      <c r="C107" s="3" t="s">
        <v>290</v>
      </c>
      <c r="D107" s="15" t="str">
        <f>IFERROR(VLOOKUP($C107,covid_vlookup,HLOOKUP(D$1,covid_hlookup,2,FALSE),FALSE),"-")</f>
        <v>-</v>
      </c>
      <c r="E107" s="15" t="str">
        <f>IFERROR(VLOOKUP($C107,covid_vlookup,HLOOKUP(E$1,covid_hlookup,2,FALSE),FALSE),"-")</f>
        <v>-</v>
      </c>
      <c r="F107" s="15" t="str">
        <f>IFERROR(VLOOKUP($C107,covid_vlookup,HLOOKUP(F$1,covid_hlookup,2,FALSE),FALSE),"-")</f>
        <v>-</v>
      </c>
      <c r="G107" s="15" t="str">
        <f>IFERROR(VLOOKUP($C107,covid_vlookup,HLOOKUP(G$1,covid_hlookup,2,FALSE),FALSE),"-")</f>
        <v>-</v>
      </c>
      <c r="H107" s="2"/>
    </row>
    <row r="108">
      <c r="A108" s="3" t="s">
        <v>291</v>
      </c>
      <c r="B108" s="3" t="s">
        <v>122</v>
      </c>
      <c r="C108" s="3" t="s">
        <v>292</v>
      </c>
      <c r="D108" s="15" t="str">
        <f>IFERROR(VLOOKUP($C108,covid_vlookup,HLOOKUP(D$1,covid_hlookup,2,FALSE),FALSE),"-")</f>
        <v>-</v>
      </c>
      <c r="E108" s="15" t="str">
        <f>IFERROR(VLOOKUP($C108,covid_vlookup,HLOOKUP(E$1,covid_hlookup,2,FALSE),FALSE),"-")</f>
        <v>-</v>
      </c>
      <c r="F108" s="15" t="str">
        <f>IFERROR(VLOOKUP($C108,covid_vlookup,HLOOKUP(F$1,covid_hlookup,2,FALSE),FALSE),"-")</f>
        <v>-</v>
      </c>
      <c r="G108" s="15" t="str">
        <f>IFERROR(VLOOKUP($C108,covid_vlookup,HLOOKUP(G$1,covid_hlookup,2,FALSE),FALSE),"-")</f>
        <v>-</v>
      </c>
      <c r="H108" s="2"/>
    </row>
    <row r="109">
      <c r="A109" s="3" t="s">
        <v>83</v>
      </c>
      <c r="B109" s="3" t="s">
        <v>23</v>
      </c>
      <c r="C109" s="3" t="s">
        <v>84</v>
      </c>
      <c r="D109" s="15">
        <f>IFERROR(VLOOKUP($C109,covid_vlookup,HLOOKUP(D$1,covid_hlookup,2,FALSE),FALSE),"-")</f>
        <v>276674</v>
      </c>
      <c r="E109" s="15">
        <f>IFERROR(VLOOKUP($C109,covid_vlookup,HLOOKUP(E$1,covid_hlookup,2,FALSE),FALSE),"-")</f>
        <v>4570</v>
      </c>
      <c r="F109" s="15">
        <f>IFERROR(VLOOKUP($C109,covid_vlookup,HLOOKUP(F$1,covid_hlookup,2,FALSE),FALSE),"-")</f>
        <v>1866934</v>
      </c>
      <c r="G109" s="15">
        <f>IFERROR(VLOOKUP($C109,covid_vlookup,HLOOKUP(G$1,covid_hlookup,2,FALSE),FALSE),"-")</f>
        <v>25063.846</v>
      </c>
      <c r="H109" s="2"/>
    </row>
    <row r="110">
      <c r="A110" s="3" t="s">
        <v>293</v>
      </c>
      <c r="B110" s="3" t="s">
        <v>122</v>
      </c>
      <c r="C110" s="3" t="s">
        <v>294</v>
      </c>
      <c r="D110" s="15" t="str">
        <f>IFERROR(VLOOKUP($C110,covid_vlookup,HLOOKUP(D$1,covid_hlookup,2,FALSE),FALSE),"-")</f>
        <v>-</v>
      </c>
      <c r="E110" s="15" t="str">
        <f>IFERROR(VLOOKUP($C110,covid_vlookup,HLOOKUP(E$1,covid_hlookup,2,FALSE),FALSE),"-")</f>
        <v>-</v>
      </c>
      <c r="F110" s="15" t="str">
        <f>IFERROR(VLOOKUP($C110,covid_vlookup,HLOOKUP(F$1,covid_hlookup,2,FALSE),FALSE),"-")</f>
        <v>-</v>
      </c>
      <c r="G110" s="15" t="str">
        <f>IFERROR(VLOOKUP($C110,covid_vlookup,HLOOKUP(G$1,covid_hlookup,2,FALSE),FALSE),"-")</f>
        <v>-</v>
      </c>
      <c r="H110" s="2"/>
    </row>
    <row r="111">
      <c r="A111" s="3" t="s">
        <v>295</v>
      </c>
      <c r="B111" s="3" t="s">
        <v>125</v>
      </c>
      <c r="C111" s="3" t="s">
        <v>296</v>
      </c>
      <c r="D111" s="15" t="str">
        <f>IFERROR(VLOOKUP($C111,covid_vlookup,HLOOKUP(D$1,covid_hlookup,2,FALSE),FALSE),"-")</f>
        <v>-</v>
      </c>
      <c r="E111" s="15" t="str">
        <f>IFERROR(VLOOKUP($C111,covid_vlookup,HLOOKUP(E$1,covid_hlookup,2,FALSE),FALSE),"-")</f>
        <v>-</v>
      </c>
      <c r="F111" s="15" t="str">
        <f>IFERROR(VLOOKUP($C111,covid_vlookup,HLOOKUP(F$1,covid_hlookup,2,FALSE),FALSE),"-")</f>
        <v>-</v>
      </c>
      <c r="G111" s="15" t="str">
        <f>IFERROR(VLOOKUP($C111,covid_vlookup,HLOOKUP(G$1,covid_hlookup,2,FALSE),FALSE),"-")</f>
        <v>-</v>
      </c>
      <c r="H111" s="2"/>
    </row>
    <row r="112">
      <c r="A112" s="3" t="s">
        <v>297</v>
      </c>
      <c r="B112" s="3" t="s">
        <v>125</v>
      </c>
      <c r="C112" s="3" t="s">
        <v>298</v>
      </c>
      <c r="D112" s="15" t="str">
        <f>IFERROR(VLOOKUP($C112,covid_vlookup,HLOOKUP(D$1,covid_hlookup,2,FALSE),FALSE),"-")</f>
        <v>-</v>
      </c>
      <c r="E112" s="15" t="str">
        <f>IFERROR(VLOOKUP($C112,covid_vlookup,HLOOKUP(E$1,covid_hlookup,2,FALSE),FALSE),"-")</f>
        <v>-</v>
      </c>
      <c r="F112" s="15" t="str">
        <f>IFERROR(VLOOKUP($C112,covid_vlookup,HLOOKUP(F$1,covid_hlookup,2,FALSE),FALSE),"-")</f>
        <v>-</v>
      </c>
      <c r="G112" s="15" t="str">
        <f>IFERROR(VLOOKUP($C112,covid_vlookup,HLOOKUP(G$1,covid_hlookup,2,FALSE),FALSE),"-")</f>
        <v>-</v>
      </c>
      <c r="H112" s="2"/>
    </row>
    <row r="113">
      <c r="A113" s="3" t="s">
        <v>299</v>
      </c>
      <c r="B113" s="3" t="s">
        <v>125</v>
      </c>
      <c r="C113" s="3" t="s">
        <v>300</v>
      </c>
      <c r="D113" s="15" t="str">
        <f>IFERROR(VLOOKUP($C113,covid_vlookup,HLOOKUP(D$1,covid_hlookup,2,FALSE),FALSE),"-")</f>
        <v>-</v>
      </c>
      <c r="E113" s="15" t="str">
        <f>IFERROR(VLOOKUP($C113,covid_vlookup,HLOOKUP(E$1,covid_hlookup,2,FALSE),FALSE),"-")</f>
        <v>-</v>
      </c>
      <c r="F113" s="15" t="str">
        <f>IFERROR(VLOOKUP($C113,covid_vlookup,HLOOKUP(F$1,covid_hlookup,2,FALSE),FALSE),"-")</f>
        <v>-</v>
      </c>
      <c r="G113" s="15" t="str">
        <f>IFERROR(VLOOKUP($C113,covid_vlookup,HLOOKUP(G$1,covid_hlookup,2,FALSE),FALSE),"-")</f>
        <v>-</v>
      </c>
      <c r="H113" s="2"/>
    </row>
    <row r="114">
      <c r="A114" s="3" t="s">
        <v>77</v>
      </c>
      <c r="B114" s="3" t="s">
        <v>23</v>
      </c>
      <c r="C114" s="3" t="s">
        <v>78</v>
      </c>
      <c r="D114" s="15">
        <f>IFERROR(VLOOKUP($C114,covid_vlookup,HLOOKUP(D$1,covid_hlookup,2,FALSE),FALSE),"-")</f>
        <v>6131</v>
      </c>
      <c r="E114" s="15">
        <f>IFERROR(VLOOKUP($C114,covid_vlookup,HLOOKUP(E$1,covid_hlookup,2,FALSE),FALSE),"-")</f>
        <v>69</v>
      </c>
      <c r="F114" s="15">
        <f>IFERROR(VLOOKUP($C114,covid_vlookup,HLOOKUP(F$1,covid_hlookup,2,FALSE),FALSE),"-")</f>
        <v>38254</v>
      </c>
      <c r="G114" s="15" t="str">
        <f>IFERROR(VLOOKUP($C114,covid_vlookup,HLOOKUP(G$1,covid_hlookup,2,FALSE),FALSE),"-")</f>
        <v/>
      </c>
      <c r="H114" s="2"/>
    </row>
    <row r="115">
      <c r="A115" s="3" t="s">
        <v>79</v>
      </c>
      <c r="B115" s="3" t="s">
        <v>23</v>
      </c>
      <c r="C115" s="3" t="s">
        <v>80</v>
      </c>
      <c r="D115" s="15">
        <f>IFERROR(VLOOKUP($C115,covid_vlookup,HLOOKUP(D$1,covid_hlookup,2,FALSE),FALSE),"-")</f>
        <v>519597</v>
      </c>
      <c r="E115" s="15">
        <f>IFERROR(VLOOKUP($C115,covid_vlookup,HLOOKUP(E$1,covid_hlookup,2,FALSE),FALSE),"-")</f>
        <v>7387</v>
      </c>
      <c r="F115" s="15">
        <f>IFERROR(VLOOKUP($C115,covid_vlookup,HLOOKUP(F$1,covid_hlookup,2,FALSE),FALSE),"-")</f>
        <v>2689862</v>
      </c>
      <c r="G115" s="15">
        <f>IFERROR(VLOOKUP($C115,covid_vlookup,HLOOKUP(G$1,covid_hlookup,2,FALSE),FALSE),"-")</f>
        <v>29524.265</v>
      </c>
      <c r="H115" s="2"/>
    </row>
    <row r="116">
      <c r="A116" s="3" t="s">
        <v>81</v>
      </c>
      <c r="B116" s="3" t="s">
        <v>23</v>
      </c>
      <c r="C116" s="3" t="s">
        <v>82</v>
      </c>
      <c r="D116" s="15">
        <f>IFERROR(VLOOKUP($C116,covid_vlookup,HLOOKUP(D$1,covid_hlookup,2,FALSE),FALSE),"-")</f>
        <v>103766</v>
      </c>
      <c r="E116" s="15">
        <f>IFERROR(VLOOKUP($C116,covid_vlookup,HLOOKUP(E$1,covid_hlookup,2,FALSE),FALSE),"-")</f>
        <v>915</v>
      </c>
      <c r="F116" s="15">
        <f>IFERROR(VLOOKUP($C116,covid_vlookup,HLOOKUP(F$1,covid_hlookup,2,FALSE),FALSE),"-")</f>
        <v>634814</v>
      </c>
      <c r="G116" s="15">
        <f>IFERROR(VLOOKUP($C116,covid_vlookup,HLOOKUP(G$1,covid_hlookup,2,FALSE),FALSE),"-")</f>
        <v>94277.965</v>
      </c>
      <c r="H116" s="2"/>
    </row>
    <row r="117">
      <c r="A117" s="3" t="s">
        <v>89</v>
      </c>
      <c r="B117" s="3" t="s">
        <v>23</v>
      </c>
      <c r="C117" s="3" t="s">
        <v>301</v>
      </c>
      <c r="D117" s="15" t="str">
        <f>IFERROR(VLOOKUP($C117,covid_vlookup,HLOOKUP(D$1,covid_hlookup,2,FALSE),FALSE),"-")</f>
        <v>-</v>
      </c>
      <c r="E117" s="15" t="str">
        <f>IFERROR(VLOOKUP($C117,covid_vlookup,HLOOKUP(E$1,covid_hlookup,2,FALSE),FALSE),"-")</f>
        <v>-</v>
      </c>
      <c r="F117" s="15" t="str">
        <f>IFERROR(VLOOKUP($C117,covid_vlookup,HLOOKUP(F$1,covid_hlookup,2,FALSE),FALSE),"-")</f>
        <v>-</v>
      </c>
      <c r="G117" s="15" t="str">
        <f>IFERROR(VLOOKUP($C117,covid_vlookup,HLOOKUP(G$1,covid_hlookup,2,FALSE),FALSE),"-")</f>
        <v>-</v>
      </c>
      <c r="H117" s="2"/>
    </row>
    <row r="118">
      <c r="A118" s="3" t="s">
        <v>302</v>
      </c>
      <c r="B118" s="3" t="s">
        <v>125</v>
      </c>
      <c r="C118" s="3" t="s">
        <v>303</v>
      </c>
      <c r="D118" s="15" t="str">
        <f>IFERROR(VLOOKUP($C118,covid_vlookup,HLOOKUP(D$1,covid_hlookup,2,FALSE),FALSE),"-")</f>
        <v>-</v>
      </c>
      <c r="E118" s="15" t="str">
        <f>IFERROR(VLOOKUP($C118,covid_vlookup,HLOOKUP(E$1,covid_hlookup,2,FALSE),FALSE),"-")</f>
        <v>-</v>
      </c>
      <c r="F118" s="15" t="str">
        <f>IFERROR(VLOOKUP($C118,covid_vlookup,HLOOKUP(F$1,covid_hlookup,2,FALSE),FALSE),"-")</f>
        <v>-</v>
      </c>
      <c r="G118" s="15" t="str">
        <f>IFERROR(VLOOKUP($C118,covid_vlookup,HLOOKUP(G$1,covid_hlookup,2,FALSE),FALSE),"-")</f>
        <v>-</v>
      </c>
      <c r="H118" s="2"/>
    </row>
    <row r="119">
      <c r="A119" s="3" t="s">
        <v>304</v>
      </c>
      <c r="B119" s="3" t="s">
        <v>125</v>
      </c>
      <c r="C119" s="3" t="s">
        <v>305</v>
      </c>
      <c r="D119" s="15" t="str">
        <f>IFERROR(VLOOKUP($C119,covid_vlookup,HLOOKUP(D$1,covid_hlookup,2,FALSE),FALSE),"-")</f>
        <v>-</v>
      </c>
      <c r="E119" s="15" t="str">
        <f>IFERROR(VLOOKUP($C119,covid_vlookup,HLOOKUP(E$1,covid_hlookup,2,FALSE),FALSE),"-")</f>
        <v>-</v>
      </c>
      <c r="F119" s="15" t="str">
        <f>IFERROR(VLOOKUP($C119,covid_vlookup,HLOOKUP(F$1,covid_hlookup,2,FALSE),FALSE),"-")</f>
        <v>-</v>
      </c>
      <c r="G119" s="15" t="str">
        <f>IFERROR(VLOOKUP($C119,covid_vlookup,HLOOKUP(G$1,covid_hlookup,2,FALSE),FALSE),"-")</f>
        <v>-</v>
      </c>
      <c r="H119" s="2"/>
    </row>
    <row r="120">
      <c r="A120" s="3" t="s">
        <v>306</v>
      </c>
      <c r="B120" s="3" t="s">
        <v>122</v>
      </c>
      <c r="C120" s="3" t="s">
        <v>307</v>
      </c>
      <c r="D120" s="15" t="str">
        <f>IFERROR(VLOOKUP($C120,covid_vlookup,HLOOKUP(D$1,covid_hlookup,2,FALSE),FALSE),"-")</f>
        <v>-</v>
      </c>
      <c r="E120" s="15" t="str">
        <f>IFERROR(VLOOKUP($C120,covid_vlookup,HLOOKUP(E$1,covid_hlookup,2,FALSE),FALSE),"-")</f>
        <v>-</v>
      </c>
      <c r="F120" s="15" t="str">
        <f>IFERROR(VLOOKUP($C120,covid_vlookup,HLOOKUP(F$1,covid_hlookup,2,FALSE),FALSE),"-")</f>
        <v>-</v>
      </c>
      <c r="G120" s="15" t="str">
        <f>IFERROR(VLOOKUP($C120,covid_vlookup,HLOOKUP(G$1,covid_hlookup,2,FALSE),FALSE),"-")</f>
        <v>-</v>
      </c>
      <c r="H120" s="2"/>
    </row>
    <row r="121">
      <c r="A121" s="3" t="s">
        <v>308</v>
      </c>
      <c r="B121" s="3" t="s">
        <v>122</v>
      </c>
      <c r="C121" s="3" t="s">
        <v>309</v>
      </c>
      <c r="D121" s="15" t="str">
        <f>IFERROR(VLOOKUP($C121,covid_vlookup,HLOOKUP(D$1,covid_hlookup,2,FALSE),FALSE),"-")</f>
        <v>-</v>
      </c>
      <c r="E121" s="15" t="str">
        <f>IFERROR(VLOOKUP($C121,covid_vlookup,HLOOKUP(E$1,covid_hlookup,2,FALSE),FALSE),"-")</f>
        <v>-</v>
      </c>
      <c r="F121" s="15" t="str">
        <f>IFERROR(VLOOKUP($C121,covid_vlookup,HLOOKUP(F$1,covid_hlookup,2,FALSE),FALSE),"-")</f>
        <v>-</v>
      </c>
      <c r="G121" s="15" t="str">
        <f>IFERROR(VLOOKUP($C121,covid_vlookup,HLOOKUP(G$1,covid_hlookup,2,FALSE),FALSE),"-")</f>
        <v>-</v>
      </c>
      <c r="H121" s="2"/>
    </row>
    <row r="122">
      <c r="A122" s="3" t="s">
        <v>310</v>
      </c>
      <c r="B122" s="3" t="s">
        <v>125</v>
      </c>
      <c r="C122" s="3" t="s">
        <v>311</v>
      </c>
      <c r="D122" s="15" t="str">
        <f>IFERROR(VLOOKUP($C122,covid_vlookup,HLOOKUP(D$1,covid_hlookup,2,FALSE),FALSE),"-")</f>
        <v>-</v>
      </c>
      <c r="E122" s="15" t="str">
        <f>IFERROR(VLOOKUP($C122,covid_vlookup,HLOOKUP(E$1,covid_hlookup,2,FALSE),FALSE),"-")</f>
        <v>-</v>
      </c>
      <c r="F122" s="15" t="str">
        <f>IFERROR(VLOOKUP($C122,covid_vlookup,HLOOKUP(F$1,covid_hlookup,2,FALSE),FALSE),"-")</f>
        <v>-</v>
      </c>
      <c r="G122" s="15" t="str">
        <f>IFERROR(VLOOKUP($C122,covid_vlookup,HLOOKUP(G$1,covid_hlookup,2,FALSE),FALSE),"-")</f>
        <v>-</v>
      </c>
      <c r="H122" s="2"/>
    </row>
    <row r="123">
      <c r="A123" s="3" t="s">
        <v>91</v>
      </c>
      <c r="B123" s="3" t="s">
        <v>23</v>
      </c>
      <c r="C123" s="3" t="s">
        <v>92</v>
      </c>
      <c r="D123" s="15">
        <f>IFERROR(VLOOKUP($C123,covid_vlookup,HLOOKUP(D$1,covid_hlookup,2,FALSE),FALSE),"-")</f>
        <v>52473</v>
      </c>
      <c r="E123" s="15">
        <f>IFERROR(VLOOKUP($C123,covid_vlookup,HLOOKUP(E$1,covid_hlookup,2,FALSE),FALSE),"-")</f>
        <v>476</v>
      </c>
      <c r="F123" s="15">
        <f>IFERROR(VLOOKUP($C123,covid_vlookup,HLOOKUP(F$1,covid_hlookup,2,FALSE),FALSE),"-")</f>
        <v>516100</v>
      </c>
      <c r="G123" s="15">
        <f>IFERROR(VLOOKUP($C123,covid_vlookup,HLOOKUP(G$1,covid_hlookup,2,FALSE),FALSE),"-")</f>
        <v>36513.323</v>
      </c>
      <c r="H123" s="2"/>
    </row>
    <row r="124">
      <c r="A124" s="3" t="s">
        <v>312</v>
      </c>
      <c r="B124" s="3" t="s">
        <v>125</v>
      </c>
      <c r="C124" s="3" t="s">
        <v>313</v>
      </c>
      <c r="D124" s="15" t="str">
        <f>IFERROR(VLOOKUP($C124,covid_vlookup,HLOOKUP(D$1,covid_hlookup,2,FALSE),FALSE),"-")</f>
        <v>-</v>
      </c>
      <c r="E124" s="15" t="str">
        <f>IFERROR(VLOOKUP($C124,covid_vlookup,HLOOKUP(E$1,covid_hlookup,2,FALSE),FALSE),"-")</f>
        <v>-</v>
      </c>
      <c r="F124" s="15" t="str">
        <f>IFERROR(VLOOKUP($C124,covid_vlookup,HLOOKUP(F$1,covid_hlookup,2,FALSE),FALSE),"-")</f>
        <v>-</v>
      </c>
      <c r="G124" s="15" t="str">
        <f>IFERROR(VLOOKUP($C124,covid_vlookup,HLOOKUP(G$1,covid_hlookup,2,FALSE),FALSE),"-")</f>
        <v>-</v>
      </c>
      <c r="H124" s="2"/>
    </row>
    <row r="125">
      <c r="A125" s="3" t="s">
        <v>314</v>
      </c>
      <c r="B125" s="3" t="s">
        <v>125</v>
      </c>
      <c r="C125" s="3" t="s">
        <v>315</v>
      </c>
      <c r="D125" s="15" t="str">
        <f>IFERROR(VLOOKUP($C125,covid_vlookup,HLOOKUP(D$1,covid_hlookup,2,FALSE),FALSE),"-")</f>
        <v>-</v>
      </c>
      <c r="E125" s="15" t="str">
        <f>IFERROR(VLOOKUP($C125,covid_vlookup,HLOOKUP(E$1,covid_hlookup,2,FALSE),FALSE),"-")</f>
        <v>-</v>
      </c>
      <c r="F125" s="15" t="str">
        <f>IFERROR(VLOOKUP($C125,covid_vlookup,HLOOKUP(F$1,covid_hlookup,2,FALSE),FALSE),"-")</f>
        <v>-</v>
      </c>
      <c r="G125" s="15" t="str">
        <f>IFERROR(VLOOKUP($C125,covid_vlookup,HLOOKUP(G$1,covid_hlookup,2,FALSE),FALSE),"-")</f>
        <v>-</v>
      </c>
      <c r="H125" s="2"/>
    </row>
    <row r="126">
      <c r="A126" s="3" t="s">
        <v>316</v>
      </c>
      <c r="B126" s="3" t="s">
        <v>130</v>
      </c>
      <c r="C126" s="3" t="s">
        <v>317</v>
      </c>
      <c r="D126" s="15" t="str">
        <f>IFERROR(VLOOKUP($C126,covid_vlookup,HLOOKUP(D$1,covid_hlookup,2,FALSE),FALSE),"-")</f>
        <v>-</v>
      </c>
      <c r="E126" s="15" t="str">
        <f>IFERROR(VLOOKUP($C126,covid_vlookup,HLOOKUP(E$1,covid_hlookup,2,FALSE),FALSE),"-")</f>
        <v>-</v>
      </c>
      <c r="F126" s="15" t="str">
        <f>IFERROR(VLOOKUP($C126,covid_vlookup,HLOOKUP(F$1,covid_hlookup,2,FALSE),FALSE),"-")</f>
        <v>-</v>
      </c>
      <c r="G126" s="15" t="str">
        <f>IFERROR(VLOOKUP($C126,covid_vlookup,HLOOKUP(G$1,covid_hlookup,2,FALSE),FALSE),"-")</f>
        <v>-</v>
      </c>
      <c r="H126" s="2"/>
    </row>
    <row r="127">
      <c r="A127" s="3" t="s">
        <v>87</v>
      </c>
      <c r="B127" s="3" t="s">
        <v>23</v>
      </c>
      <c r="C127" s="3" t="s">
        <v>88</v>
      </c>
      <c r="D127" s="15">
        <f>IFERROR(VLOOKUP($C127,covid_vlookup,HLOOKUP(D$1,covid_hlookup,2,FALSE),FALSE),"-")</f>
        <v>376155</v>
      </c>
      <c r="E127" s="15">
        <f>IFERROR(VLOOKUP($C127,covid_vlookup,HLOOKUP(E$1,covid_hlookup,2,FALSE),FALSE),"-")</f>
        <v>9690</v>
      </c>
      <c r="F127" s="15">
        <f>IFERROR(VLOOKUP($C127,covid_vlookup,HLOOKUP(F$1,covid_hlookup,2,FALSE),FALSE),"-")</f>
        <v>4024025</v>
      </c>
      <c r="G127" s="15">
        <f>IFERROR(VLOOKUP($C127,covid_vlookup,HLOOKUP(G$1,covid_hlookup,2,FALSE),FALSE),"-")</f>
        <v>5189.972</v>
      </c>
      <c r="H127" s="2"/>
    </row>
    <row r="128">
      <c r="A128" s="3" t="s">
        <v>85</v>
      </c>
      <c r="B128" s="3" t="s">
        <v>23</v>
      </c>
      <c r="C128" s="3" t="s">
        <v>86</v>
      </c>
      <c r="D128" s="15">
        <f>IFERROR(VLOOKUP($C128,covid_vlookup,HLOOKUP(D$1,covid_hlookup,2,FALSE),FALSE),"-")</f>
        <v>4985</v>
      </c>
      <c r="E128" s="15">
        <f>IFERROR(VLOOKUP($C128,covid_vlookup,HLOOKUP(E$1,covid_hlookup,2,FALSE),FALSE),"-")</f>
        <v>38</v>
      </c>
      <c r="F128" s="15">
        <f>IFERROR(VLOOKUP($C128,covid_vlookup,HLOOKUP(F$1,covid_hlookup,2,FALSE),FALSE),"-")</f>
        <v>39520</v>
      </c>
      <c r="G128" s="15" t="str">
        <f>IFERROR(VLOOKUP($C128,covid_vlookup,HLOOKUP(G$1,covid_hlookup,2,FALSE),FALSE),"-")</f>
        <v/>
      </c>
      <c r="H128" s="2"/>
    </row>
    <row r="129">
      <c r="A129" s="3" t="s">
        <v>318</v>
      </c>
      <c r="B129" s="3" t="s">
        <v>122</v>
      </c>
      <c r="C129" s="3" t="s">
        <v>319</v>
      </c>
      <c r="D129" s="15" t="str">
        <f>IFERROR(VLOOKUP($C129,covid_vlookup,HLOOKUP(D$1,covid_hlookup,2,FALSE),FALSE),"-")</f>
        <v>-</v>
      </c>
      <c r="E129" s="15" t="str">
        <f>IFERROR(VLOOKUP($C129,covid_vlookup,HLOOKUP(E$1,covid_hlookup,2,FALSE),FALSE),"-")</f>
        <v>-</v>
      </c>
      <c r="F129" s="15" t="str">
        <f>IFERROR(VLOOKUP($C129,covid_vlookup,HLOOKUP(F$1,covid_hlookup,2,FALSE),FALSE),"-")</f>
        <v>-</v>
      </c>
      <c r="G129" s="15" t="str">
        <f>IFERROR(VLOOKUP($C129,covid_vlookup,HLOOKUP(G$1,covid_hlookup,2,FALSE),FALSE),"-")</f>
        <v>-</v>
      </c>
      <c r="H129" s="2"/>
    </row>
    <row r="130">
      <c r="A130" s="3" t="s">
        <v>93</v>
      </c>
      <c r="B130" s="3" t="s">
        <v>23</v>
      </c>
      <c r="C130" s="3" t="s">
        <v>94</v>
      </c>
      <c r="D130" s="15">
        <f>IFERROR(VLOOKUP($C130,covid_vlookup,HLOOKUP(D$1,covid_hlookup,2,FALSE),FALSE),"-")</f>
        <v>170034</v>
      </c>
      <c r="E130" s="15">
        <f>IFERROR(VLOOKUP($C130,covid_vlookup,HLOOKUP(E$1,covid_hlookup,2,FALSE),FALSE),"-")</f>
        <v>2411</v>
      </c>
      <c r="F130" s="15">
        <f>IFERROR(VLOOKUP($C130,covid_vlookup,HLOOKUP(F$1,covid_hlookup,2,FALSE),FALSE),"-")</f>
        <v>628051</v>
      </c>
      <c r="G130" s="15">
        <f>IFERROR(VLOOKUP($C130,covid_vlookup,HLOOKUP(G$1,covid_hlookup,2,FALSE),FALSE),"-")</f>
        <v>16409.288</v>
      </c>
      <c r="H130" s="2"/>
    </row>
    <row r="131">
      <c r="A131" s="3" t="s">
        <v>320</v>
      </c>
      <c r="B131" s="3" t="s">
        <v>130</v>
      </c>
      <c r="C131" s="3" t="s">
        <v>321</v>
      </c>
      <c r="D131" s="15" t="str">
        <f>IFERROR(VLOOKUP($C131,covid_vlookup,HLOOKUP(D$1,covid_hlookup,2,FALSE),FALSE),"-")</f>
        <v>-</v>
      </c>
      <c r="E131" s="15" t="str">
        <f>IFERROR(VLOOKUP($C131,covid_vlookup,HLOOKUP(E$1,covid_hlookup,2,FALSE),FALSE),"-")</f>
        <v>-</v>
      </c>
      <c r="F131" s="15" t="str">
        <f>IFERROR(VLOOKUP($C131,covid_vlookup,HLOOKUP(F$1,covid_hlookup,2,FALSE),FALSE),"-")</f>
        <v>-</v>
      </c>
      <c r="G131" s="15" t="str">
        <f>IFERROR(VLOOKUP($C131,covid_vlookup,HLOOKUP(G$1,covid_hlookup,2,FALSE),FALSE),"-")</f>
        <v>-</v>
      </c>
      <c r="H131" s="2"/>
    </row>
    <row r="132">
      <c r="A132" s="3" t="s">
        <v>322</v>
      </c>
      <c r="B132" s="3" t="s">
        <v>125</v>
      </c>
      <c r="C132" s="3" t="s">
        <v>323</v>
      </c>
      <c r="D132" s="15" t="str">
        <f>IFERROR(VLOOKUP($C132,covid_vlookup,HLOOKUP(D$1,covid_hlookup,2,FALSE),FALSE),"-")</f>
        <v>-</v>
      </c>
      <c r="E132" s="15" t="str">
        <f>IFERROR(VLOOKUP($C132,covid_vlookup,HLOOKUP(E$1,covid_hlookup,2,FALSE),FALSE),"-")</f>
        <v>-</v>
      </c>
      <c r="F132" s="15" t="str">
        <f>IFERROR(VLOOKUP($C132,covid_vlookup,HLOOKUP(F$1,covid_hlookup,2,FALSE),FALSE),"-")</f>
        <v>-</v>
      </c>
      <c r="G132" s="15" t="str">
        <f>IFERROR(VLOOKUP($C132,covid_vlookup,HLOOKUP(G$1,covid_hlookup,2,FALSE),FALSE),"-")</f>
        <v>-</v>
      </c>
      <c r="H132" s="2"/>
    </row>
    <row r="133">
      <c r="A133" s="3" t="s">
        <v>324</v>
      </c>
      <c r="B133" s="3" t="s">
        <v>125</v>
      </c>
      <c r="C133" s="3" t="s">
        <v>325</v>
      </c>
      <c r="D133" s="15" t="str">
        <f>IFERROR(VLOOKUP($C133,covid_vlookup,HLOOKUP(D$1,covid_hlookup,2,FALSE),FALSE),"-")</f>
        <v>-</v>
      </c>
      <c r="E133" s="15" t="str">
        <f>IFERROR(VLOOKUP($C133,covid_vlookup,HLOOKUP(E$1,covid_hlookup,2,FALSE),FALSE),"-")</f>
        <v>-</v>
      </c>
      <c r="F133" s="15" t="str">
        <f>IFERROR(VLOOKUP($C133,covid_vlookup,HLOOKUP(F$1,covid_hlookup,2,FALSE),FALSE),"-")</f>
        <v>-</v>
      </c>
      <c r="G133" s="15" t="str">
        <f>IFERROR(VLOOKUP($C133,covid_vlookup,HLOOKUP(G$1,covid_hlookup,2,FALSE),FALSE),"-")</f>
        <v>-</v>
      </c>
      <c r="H133" s="2"/>
    </row>
    <row r="134">
      <c r="A134" s="3" t="s">
        <v>326</v>
      </c>
      <c r="B134" s="3" t="s">
        <v>122</v>
      </c>
      <c r="C134" s="3" t="s">
        <v>327</v>
      </c>
      <c r="D134" s="15" t="str">
        <f>IFERROR(VLOOKUP($C134,covid_vlookup,HLOOKUP(D$1,covid_hlookup,2,FALSE),FALSE),"-")</f>
        <v>-</v>
      </c>
      <c r="E134" s="15" t="str">
        <f>IFERROR(VLOOKUP($C134,covid_vlookup,HLOOKUP(E$1,covid_hlookup,2,FALSE),FALSE),"-")</f>
        <v>-</v>
      </c>
      <c r="F134" s="15" t="str">
        <f>IFERROR(VLOOKUP($C134,covid_vlookup,HLOOKUP(F$1,covid_hlookup,2,FALSE),FALSE),"-")</f>
        <v>-</v>
      </c>
      <c r="G134" s="15" t="str">
        <f>IFERROR(VLOOKUP($C134,covid_vlookup,HLOOKUP(G$1,covid_hlookup,2,FALSE),FALSE),"-")</f>
        <v>-</v>
      </c>
      <c r="H134" s="2"/>
    </row>
    <row r="135">
      <c r="A135" s="3" t="s">
        <v>328</v>
      </c>
      <c r="B135" s="3" t="s">
        <v>125</v>
      </c>
      <c r="C135" s="3" t="s">
        <v>329</v>
      </c>
      <c r="D135" s="15" t="str">
        <f>IFERROR(VLOOKUP($C135,covid_vlookup,HLOOKUP(D$1,covid_hlookup,2,FALSE),FALSE),"-")</f>
        <v>-</v>
      </c>
      <c r="E135" s="15" t="str">
        <f>IFERROR(VLOOKUP($C135,covid_vlookup,HLOOKUP(E$1,covid_hlookup,2,FALSE),FALSE),"-")</f>
        <v>-</v>
      </c>
      <c r="F135" s="15" t="str">
        <f>IFERROR(VLOOKUP($C135,covid_vlookup,HLOOKUP(F$1,covid_hlookup,2,FALSE),FALSE),"-")</f>
        <v>-</v>
      </c>
      <c r="G135" s="15" t="str">
        <f>IFERROR(VLOOKUP($C135,covid_vlookup,HLOOKUP(G$1,covid_hlookup,2,FALSE),FALSE),"-")</f>
        <v>-</v>
      </c>
      <c r="H135" s="2"/>
    </row>
    <row r="136">
      <c r="A136" s="3" t="s">
        <v>330</v>
      </c>
      <c r="B136" s="3" t="s">
        <v>122</v>
      </c>
      <c r="C136" s="3" t="s">
        <v>331</v>
      </c>
      <c r="D136" s="15" t="str">
        <f>IFERROR(VLOOKUP($C136,covid_vlookup,HLOOKUP(D$1,covid_hlookup,2,FALSE),FALSE),"-")</f>
        <v>-</v>
      </c>
      <c r="E136" s="15" t="str">
        <f>IFERROR(VLOOKUP($C136,covid_vlookup,HLOOKUP(E$1,covid_hlookup,2,FALSE),FALSE),"-")</f>
        <v>-</v>
      </c>
      <c r="F136" s="15" t="str">
        <f>IFERROR(VLOOKUP($C136,covid_vlookup,HLOOKUP(F$1,covid_hlookup,2,FALSE),FALSE),"-")</f>
        <v>-</v>
      </c>
      <c r="G136" s="15" t="str">
        <f>IFERROR(VLOOKUP($C136,covid_vlookup,HLOOKUP(G$1,covid_hlookup,2,FALSE),FALSE),"-")</f>
        <v>-</v>
      </c>
      <c r="H136" s="2"/>
    </row>
    <row r="137">
      <c r="A137" s="3" t="s">
        <v>95</v>
      </c>
      <c r="B137" s="3" t="s">
        <v>23</v>
      </c>
      <c r="C137" s="3" t="s">
        <v>96</v>
      </c>
      <c r="D137" s="15">
        <f>IFERROR(VLOOKUP($C137,covid_vlookup,HLOOKUP(D$1,covid_hlookup,2,FALSE),FALSE),"-")</f>
        <v>3137942</v>
      </c>
      <c r="E137" s="15">
        <f>IFERROR(VLOOKUP($C137,covid_vlookup,HLOOKUP(E$1,covid_hlookup,2,FALSE),FALSE),"-")</f>
        <v>20999</v>
      </c>
      <c r="F137" s="15">
        <f>IFERROR(VLOOKUP($C137,covid_vlookup,HLOOKUP(F$1,covid_hlookup,2,FALSE),FALSE),"-")</f>
        <v>17173094</v>
      </c>
      <c r="G137" s="15">
        <f>IFERROR(VLOOKUP($C137,covid_vlookup,HLOOKUP(G$1,covid_hlookup,2,FALSE),FALSE),"-")</f>
        <v>48472.545</v>
      </c>
      <c r="H137" s="2"/>
    </row>
    <row r="138">
      <c r="A138" s="3" t="s">
        <v>332</v>
      </c>
      <c r="B138" s="3" t="s">
        <v>142</v>
      </c>
      <c r="C138" s="3" t="s">
        <v>333</v>
      </c>
      <c r="D138" s="15" t="str">
        <f>IFERROR(VLOOKUP($C138,covid_vlookup,HLOOKUP(D$1,covid_hlookup,2,FALSE),FALSE),"-")</f>
        <v>-</v>
      </c>
      <c r="E138" s="15" t="str">
        <f>IFERROR(VLOOKUP($C138,covid_vlookup,HLOOKUP(E$1,covid_hlookup,2,FALSE),FALSE),"-")</f>
        <v>-</v>
      </c>
      <c r="F138" s="15" t="str">
        <f>IFERROR(VLOOKUP($C138,covid_vlookup,HLOOKUP(F$1,covid_hlookup,2,FALSE),FALSE),"-")</f>
        <v>-</v>
      </c>
      <c r="G138" s="15" t="str">
        <f>IFERROR(VLOOKUP($C138,covid_vlookup,HLOOKUP(G$1,covid_hlookup,2,FALSE),FALSE),"-")</f>
        <v>-</v>
      </c>
      <c r="H138" s="2"/>
    </row>
    <row r="139">
      <c r="A139" s="3" t="s">
        <v>334</v>
      </c>
      <c r="B139" s="3" t="s">
        <v>142</v>
      </c>
      <c r="C139" s="3" t="s">
        <v>335</v>
      </c>
      <c r="D139" s="15" t="str">
        <f>IFERROR(VLOOKUP($C139,covid_vlookup,HLOOKUP(D$1,covid_hlookup,2,FALSE),FALSE),"-")</f>
        <v>-</v>
      </c>
      <c r="E139" s="15" t="str">
        <f>IFERROR(VLOOKUP($C139,covid_vlookup,HLOOKUP(E$1,covid_hlookup,2,FALSE),FALSE),"-")</f>
        <v>-</v>
      </c>
      <c r="F139" s="15" t="str">
        <f>IFERROR(VLOOKUP($C139,covid_vlookup,HLOOKUP(F$1,covid_hlookup,2,FALSE),FALSE),"-")</f>
        <v>-</v>
      </c>
      <c r="G139" s="15" t="str">
        <f>IFERROR(VLOOKUP($C139,covid_vlookup,HLOOKUP(G$1,covid_hlookup,2,FALSE),FALSE),"-")</f>
        <v>-</v>
      </c>
      <c r="H139" s="2"/>
    </row>
    <row r="140">
      <c r="A140" s="3" t="s">
        <v>336</v>
      </c>
      <c r="B140" s="3" t="s">
        <v>130</v>
      </c>
      <c r="C140" s="3" t="s">
        <v>337</v>
      </c>
      <c r="D140" s="15" t="str">
        <f>IFERROR(VLOOKUP($C140,covid_vlookup,HLOOKUP(D$1,covid_hlookup,2,FALSE),FALSE),"-")</f>
        <v>-</v>
      </c>
      <c r="E140" s="15" t="str">
        <f>IFERROR(VLOOKUP($C140,covid_vlookup,HLOOKUP(E$1,covid_hlookup,2,FALSE),FALSE),"-")</f>
        <v>-</v>
      </c>
      <c r="F140" s="15" t="str">
        <f>IFERROR(VLOOKUP($C140,covid_vlookup,HLOOKUP(F$1,covid_hlookup,2,FALSE),FALSE),"-")</f>
        <v>-</v>
      </c>
      <c r="G140" s="15" t="str">
        <f>IFERROR(VLOOKUP($C140,covid_vlookup,HLOOKUP(G$1,covid_hlookup,2,FALSE),FALSE),"-")</f>
        <v>-</v>
      </c>
      <c r="H140" s="2"/>
    </row>
    <row r="141">
      <c r="A141" s="3" t="s">
        <v>338</v>
      </c>
      <c r="B141" s="3" t="s">
        <v>125</v>
      </c>
      <c r="C141" s="3" t="s">
        <v>339</v>
      </c>
      <c r="D141" s="15" t="str">
        <f>IFERROR(VLOOKUP($C141,covid_vlookup,HLOOKUP(D$1,covid_hlookup,2,FALSE),FALSE),"-")</f>
        <v>-</v>
      </c>
      <c r="E141" s="15" t="str">
        <f>IFERROR(VLOOKUP($C141,covid_vlookup,HLOOKUP(E$1,covid_hlookup,2,FALSE),FALSE),"-")</f>
        <v>-</v>
      </c>
      <c r="F141" s="15" t="str">
        <f>IFERROR(VLOOKUP($C141,covid_vlookup,HLOOKUP(F$1,covid_hlookup,2,FALSE),FALSE),"-")</f>
        <v>-</v>
      </c>
      <c r="G141" s="15" t="str">
        <f>IFERROR(VLOOKUP($C141,covid_vlookup,HLOOKUP(G$1,covid_hlookup,2,FALSE),FALSE),"-")</f>
        <v>-</v>
      </c>
      <c r="H141" s="2"/>
    </row>
    <row r="142">
      <c r="A142" s="3" t="s">
        <v>340</v>
      </c>
      <c r="B142" s="3" t="s">
        <v>125</v>
      </c>
      <c r="C142" s="3" t="s">
        <v>341</v>
      </c>
      <c r="D142" s="15" t="str">
        <f>IFERROR(VLOOKUP($C142,covid_vlookup,HLOOKUP(D$1,covid_hlookup,2,FALSE),FALSE),"-")</f>
        <v>-</v>
      </c>
      <c r="E142" s="15" t="str">
        <f>IFERROR(VLOOKUP($C142,covid_vlookup,HLOOKUP(E$1,covid_hlookup,2,FALSE),FALSE),"-")</f>
        <v>-</v>
      </c>
      <c r="F142" s="15" t="str">
        <f>IFERROR(VLOOKUP($C142,covid_vlookup,HLOOKUP(F$1,covid_hlookup,2,FALSE),FALSE),"-")</f>
        <v>-</v>
      </c>
      <c r="G142" s="15" t="str">
        <f>IFERROR(VLOOKUP($C142,covid_vlookup,HLOOKUP(G$1,covid_hlookup,2,FALSE),FALSE),"-")</f>
        <v>-</v>
      </c>
      <c r="H142" s="2"/>
    </row>
    <row r="143">
      <c r="A143" s="3" t="s">
        <v>342</v>
      </c>
      <c r="B143" s="3" t="s">
        <v>142</v>
      </c>
      <c r="C143" s="3" t="s">
        <v>343</v>
      </c>
      <c r="D143" s="15" t="str">
        <f>IFERROR(VLOOKUP($C143,covid_vlookup,HLOOKUP(D$1,covid_hlookup,2,FALSE),FALSE),"-")</f>
        <v>-</v>
      </c>
      <c r="E143" s="15" t="str">
        <f>IFERROR(VLOOKUP($C143,covid_vlookup,HLOOKUP(E$1,covid_hlookup,2,FALSE),FALSE),"-")</f>
        <v>-</v>
      </c>
      <c r="F143" s="15" t="str">
        <f>IFERROR(VLOOKUP($C143,covid_vlookup,HLOOKUP(F$1,covid_hlookup,2,FALSE),FALSE),"-")</f>
        <v>-</v>
      </c>
      <c r="G143" s="15" t="str">
        <f>IFERROR(VLOOKUP($C143,covid_vlookup,HLOOKUP(G$1,covid_hlookup,2,FALSE),FALSE),"-")</f>
        <v>-</v>
      </c>
      <c r="H143" s="2"/>
    </row>
    <row r="144">
      <c r="A144" s="3" t="s">
        <v>97</v>
      </c>
      <c r="B144" s="3" t="s">
        <v>23</v>
      </c>
      <c r="C144" s="3" t="s">
        <v>98</v>
      </c>
      <c r="D144" s="15">
        <f>IFERROR(VLOOKUP($C144,covid_vlookup,HLOOKUP(D$1,covid_hlookup,2,FALSE),FALSE),"-")</f>
        <v>394259</v>
      </c>
      <c r="E144" s="15">
        <f>IFERROR(VLOOKUP($C144,covid_vlookup,HLOOKUP(E$1,covid_hlookup,2,FALSE),FALSE),"-")</f>
        <v>1305</v>
      </c>
      <c r="F144" s="15">
        <f>IFERROR(VLOOKUP($C144,covid_vlookup,HLOOKUP(F$1,covid_hlookup,2,FALSE),FALSE),"-")</f>
        <v>5465629</v>
      </c>
      <c r="G144" s="15">
        <f>IFERROR(VLOOKUP($C144,covid_vlookup,HLOOKUP(G$1,covid_hlookup,2,FALSE),FALSE),"-")</f>
        <v>64800.057</v>
      </c>
      <c r="H144" s="2"/>
    </row>
    <row r="145">
      <c r="A145" s="3" t="s">
        <v>344</v>
      </c>
      <c r="B145" s="3" t="s">
        <v>122</v>
      </c>
      <c r="C145" s="3" t="s">
        <v>345</v>
      </c>
      <c r="D145" s="15" t="str">
        <f>IFERROR(VLOOKUP($C145,covid_vlookup,HLOOKUP(D$1,covid_hlookup,2,FALSE),FALSE),"-")</f>
        <v>-</v>
      </c>
      <c r="E145" s="15" t="str">
        <f>IFERROR(VLOOKUP($C145,covid_vlookup,HLOOKUP(E$1,covid_hlookup,2,FALSE),FALSE),"-")</f>
        <v>-</v>
      </c>
      <c r="F145" s="15" t="str">
        <f>IFERROR(VLOOKUP($C145,covid_vlookup,HLOOKUP(F$1,covid_hlookup,2,FALSE),FALSE),"-")</f>
        <v>-</v>
      </c>
      <c r="G145" s="15" t="str">
        <f>IFERROR(VLOOKUP($C145,covid_vlookup,HLOOKUP(G$1,covid_hlookup,2,FALSE),FALSE),"-")</f>
        <v>-</v>
      </c>
      <c r="H145" s="2"/>
    </row>
    <row r="146">
      <c r="A146" s="3" t="s">
        <v>346</v>
      </c>
      <c r="B146" s="3" t="s">
        <v>122</v>
      </c>
      <c r="C146" s="3" t="s">
        <v>347</v>
      </c>
      <c r="D146" s="15" t="str">
        <f>IFERROR(VLOOKUP($C146,covid_vlookup,HLOOKUP(D$1,covid_hlookup,2,FALSE),FALSE),"-")</f>
        <v>-</v>
      </c>
      <c r="E146" s="15" t="str">
        <f>IFERROR(VLOOKUP($C146,covid_vlookup,HLOOKUP(E$1,covid_hlookup,2,FALSE),FALSE),"-")</f>
        <v>-</v>
      </c>
      <c r="F146" s="15" t="str">
        <f>IFERROR(VLOOKUP($C146,covid_vlookup,HLOOKUP(F$1,covid_hlookup,2,FALSE),FALSE),"-")</f>
        <v>-</v>
      </c>
      <c r="G146" s="15" t="str">
        <f>IFERROR(VLOOKUP($C146,covid_vlookup,HLOOKUP(G$1,covid_hlookup,2,FALSE),FALSE),"-")</f>
        <v>-</v>
      </c>
      <c r="H146" s="2"/>
    </row>
    <row r="147">
      <c r="A147" s="3" t="s">
        <v>348</v>
      </c>
      <c r="B147" s="3" t="s">
        <v>122</v>
      </c>
      <c r="C147" s="3" t="s">
        <v>349</v>
      </c>
      <c r="D147" s="15" t="str">
        <f>IFERROR(VLOOKUP($C147,covid_vlookup,HLOOKUP(D$1,covid_hlookup,2,FALSE),FALSE),"-")</f>
        <v>-</v>
      </c>
      <c r="E147" s="15" t="str">
        <f>IFERROR(VLOOKUP($C147,covid_vlookup,HLOOKUP(E$1,covid_hlookup,2,FALSE),FALSE),"-")</f>
        <v>-</v>
      </c>
      <c r="F147" s="15" t="str">
        <f>IFERROR(VLOOKUP($C147,covid_vlookup,HLOOKUP(F$1,covid_hlookup,2,FALSE),FALSE),"-")</f>
        <v>-</v>
      </c>
      <c r="G147" s="15" t="str">
        <f>IFERROR(VLOOKUP($C147,covid_vlookup,HLOOKUP(G$1,covid_hlookup,2,FALSE),FALSE),"-")</f>
        <v>-</v>
      </c>
      <c r="H147" s="2"/>
    </row>
    <row r="148">
      <c r="A148" s="3" t="s">
        <v>350</v>
      </c>
      <c r="B148" s="3" t="s">
        <v>130</v>
      </c>
      <c r="C148" s="3" t="s">
        <v>351</v>
      </c>
      <c r="D148" s="15" t="str">
        <f>IFERROR(VLOOKUP($C148,covid_vlookup,HLOOKUP(D$1,covid_hlookup,2,FALSE),FALSE),"-")</f>
        <v>-</v>
      </c>
      <c r="E148" s="15" t="str">
        <f>IFERROR(VLOOKUP($C148,covid_vlookup,HLOOKUP(E$1,covid_hlookup,2,FALSE),FALSE),"-")</f>
        <v>-</v>
      </c>
      <c r="F148" s="15" t="str">
        <f>IFERROR(VLOOKUP($C148,covid_vlookup,HLOOKUP(F$1,covid_hlookup,2,FALSE),FALSE),"-")</f>
        <v>-</v>
      </c>
      <c r="G148" s="15" t="str">
        <f>IFERROR(VLOOKUP($C148,covid_vlookup,HLOOKUP(G$1,covid_hlookup,2,FALSE),FALSE),"-")</f>
        <v>-</v>
      </c>
      <c r="H148" s="2"/>
    </row>
    <row r="149">
      <c r="A149" s="3" t="s">
        <v>352</v>
      </c>
      <c r="B149" s="3" t="s">
        <v>142</v>
      </c>
      <c r="C149" s="3" t="s">
        <v>353</v>
      </c>
      <c r="D149" s="15" t="str">
        <f>IFERROR(VLOOKUP($C149,covid_vlookup,HLOOKUP(D$1,covid_hlookup,2,FALSE),FALSE),"-")</f>
        <v>-</v>
      </c>
      <c r="E149" s="15" t="str">
        <f>IFERROR(VLOOKUP($C149,covid_vlookup,HLOOKUP(E$1,covid_hlookup,2,FALSE),FALSE),"-")</f>
        <v>-</v>
      </c>
      <c r="F149" s="15" t="str">
        <f>IFERROR(VLOOKUP($C149,covid_vlookup,HLOOKUP(F$1,covid_hlookup,2,FALSE),FALSE),"-")</f>
        <v>-</v>
      </c>
      <c r="G149" s="15" t="str">
        <f>IFERROR(VLOOKUP($C149,covid_vlookup,HLOOKUP(G$1,covid_hlookup,2,FALSE),FALSE),"-")</f>
        <v>-</v>
      </c>
      <c r="H149" s="2"/>
    </row>
    <row r="150">
      <c r="A150" s="3" t="s">
        <v>354</v>
      </c>
      <c r="B150" s="3" t="s">
        <v>135</v>
      </c>
      <c r="C150" s="3" t="s">
        <v>355</v>
      </c>
      <c r="D150" s="15" t="str">
        <f>IFERROR(VLOOKUP($C150,covid_vlookup,HLOOKUP(D$1,covid_hlookup,2,FALSE),FALSE),"-")</f>
        <v>-</v>
      </c>
      <c r="E150" s="15" t="str">
        <f>IFERROR(VLOOKUP($C150,covid_vlookup,HLOOKUP(E$1,covid_hlookup,2,FALSE),FALSE),"-")</f>
        <v>-</v>
      </c>
      <c r="F150" s="15" t="str">
        <f>IFERROR(VLOOKUP($C150,covid_vlookup,HLOOKUP(F$1,covid_hlookup,2,FALSE),FALSE),"-")</f>
        <v>-</v>
      </c>
      <c r="G150" s="15" t="str">
        <f>IFERROR(VLOOKUP($C150,covid_vlookup,HLOOKUP(G$1,covid_hlookup,2,FALSE),FALSE),"-")</f>
        <v>-</v>
      </c>
      <c r="H150" s="2"/>
    </row>
    <row r="151">
      <c r="A151" s="3" t="s">
        <v>356</v>
      </c>
      <c r="B151" s="3" t="s">
        <v>135</v>
      </c>
      <c r="C151" s="3" t="s">
        <v>357</v>
      </c>
      <c r="D151" s="15" t="str">
        <f>IFERROR(VLOOKUP($C151,covid_vlookup,HLOOKUP(D$1,covid_hlookup,2,FALSE),FALSE),"-")</f>
        <v>-</v>
      </c>
      <c r="E151" s="15" t="str">
        <f>IFERROR(VLOOKUP($C151,covid_vlookup,HLOOKUP(E$1,covid_hlookup,2,FALSE),FALSE),"-")</f>
        <v>-</v>
      </c>
      <c r="F151" s="15" t="str">
        <f>IFERROR(VLOOKUP($C151,covid_vlookup,HLOOKUP(F$1,covid_hlookup,2,FALSE),FALSE),"-")</f>
        <v>-</v>
      </c>
      <c r="G151" s="15" t="str">
        <f>IFERROR(VLOOKUP($C151,covid_vlookup,HLOOKUP(G$1,covid_hlookup,2,FALSE),FALSE),"-")</f>
        <v>-</v>
      </c>
      <c r="H151" s="2"/>
    </row>
    <row r="152">
      <c r="A152" s="3" t="s">
        <v>358</v>
      </c>
      <c r="B152" s="3" t="s">
        <v>122</v>
      </c>
      <c r="C152" s="3" t="s">
        <v>359</v>
      </c>
      <c r="D152" s="15" t="str">
        <f>IFERROR(VLOOKUP($C152,covid_vlookup,HLOOKUP(D$1,covid_hlookup,2,FALSE),FALSE),"-")</f>
        <v>-</v>
      </c>
      <c r="E152" s="15" t="str">
        <f>IFERROR(VLOOKUP($C152,covid_vlookup,HLOOKUP(E$1,covid_hlookup,2,FALSE),FALSE),"-")</f>
        <v>-</v>
      </c>
      <c r="F152" s="15" t="str">
        <f>IFERROR(VLOOKUP($C152,covid_vlookup,HLOOKUP(F$1,covid_hlookup,2,FALSE),FALSE),"-")</f>
        <v>-</v>
      </c>
      <c r="G152" s="15" t="str">
        <f>IFERROR(VLOOKUP($C152,covid_vlookup,HLOOKUP(G$1,covid_hlookup,2,FALSE),FALSE),"-")</f>
        <v>-</v>
      </c>
      <c r="H152" s="2"/>
    </row>
    <row r="153">
      <c r="A153" s="3" t="s">
        <v>99</v>
      </c>
      <c r="B153" s="3" t="s">
        <v>23</v>
      </c>
      <c r="C153" s="3" t="s">
        <v>100</v>
      </c>
      <c r="D153" s="15">
        <f>IFERROR(VLOOKUP($C153,covid_vlookup,HLOOKUP(D$1,covid_hlookup,2,FALSE),FALSE),"-")</f>
        <v>4108215</v>
      </c>
      <c r="E153" s="15">
        <f>IFERROR(VLOOKUP($C153,covid_vlookup,HLOOKUP(E$1,covid_hlookup,2,FALSE),FALSE),"-")</f>
        <v>97054</v>
      </c>
      <c r="F153" s="15">
        <f>IFERROR(VLOOKUP($C153,covid_vlookup,HLOOKUP(F$1,covid_hlookup,2,FALSE),FALSE),"-")</f>
        <v>37797000</v>
      </c>
      <c r="G153" s="15">
        <f>IFERROR(VLOOKUP($C153,covid_vlookup,HLOOKUP(G$1,covid_hlookup,2,FALSE),FALSE),"-")</f>
        <v>27216.445</v>
      </c>
      <c r="H153" s="2"/>
    </row>
    <row r="154">
      <c r="A154" s="3" t="s">
        <v>101</v>
      </c>
      <c r="B154" s="3" t="s">
        <v>23</v>
      </c>
      <c r="C154" s="3" t="s">
        <v>102</v>
      </c>
      <c r="D154" s="15">
        <f>IFERROR(VLOOKUP($C154,covid_vlookup,HLOOKUP(D$1,covid_hlookup,2,FALSE),FALSE),"-")</f>
        <v>1389646</v>
      </c>
      <c r="E154" s="15">
        <f>IFERROR(VLOOKUP($C154,covid_vlookup,HLOOKUP(E$1,covid_hlookup,2,FALSE),FALSE),"-")</f>
        <v>18955</v>
      </c>
      <c r="F154" s="15">
        <f>IFERROR(VLOOKUP($C154,covid_vlookup,HLOOKUP(F$1,covid_hlookup,2,FALSE),FALSE),"-")</f>
        <v>10167923</v>
      </c>
      <c r="G154" s="15">
        <f>IFERROR(VLOOKUP($C154,covid_vlookup,HLOOKUP(G$1,covid_hlookup,2,FALSE),FALSE),"-")</f>
        <v>27936.896</v>
      </c>
      <c r="H154" s="2"/>
    </row>
    <row r="155">
      <c r="A155" s="3" t="s">
        <v>360</v>
      </c>
      <c r="B155" s="3" t="s">
        <v>130</v>
      </c>
      <c r="C155" s="3" t="s">
        <v>361</v>
      </c>
      <c r="D155" s="15" t="str">
        <f>IFERROR(VLOOKUP($C155,covid_vlookup,HLOOKUP(D$1,covid_hlookup,2,FALSE),FALSE),"-")</f>
        <v>-</v>
      </c>
      <c r="E155" s="15" t="str">
        <f>IFERROR(VLOOKUP($C155,covid_vlookup,HLOOKUP(E$1,covid_hlookup,2,FALSE),FALSE),"-")</f>
        <v>-</v>
      </c>
      <c r="F155" s="15" t="str">
        <f>IFERROR(VLOOKUP($C155,covid_vlookup,HLOOKUP(F$1,covid_hlookup,2,FALSE),FALSE),"-")</f>
        <v>-</v>
      </c>
      <c r="G155" s="15" t="str">
        <f>IFERROR(VLOOKUP($C155,covid_vlookup,HLOOKUP(G$1,covid_hlookup,2,FALSE),FALSE),"-")</f>
        <v>-</v>
      </c>
      <c r="H155" s="2"/>
    </row>
    <row r="156">
      <c r="A156" s="3" t="s">
        <v>362</v>
      </c>
      <c r="B156" s="3" t="s">
        <v>122</v>
      </c>
      <c r="C156" s="3" t="s">
        <v>363</v>
      </c>
      <c r="D156" s="15" t="str">
        <f>IFERROR(VLOOKUP($C156,covid_vlookup,HLOOKUP(D$1,covid_hlookup,2,FALSE),FALSE),"-")</f>
        <v>-</v>
      </c>
      <c r="E156" s="15" t="str">
        <f>IFERROR(VLOOKUP($C156,covid_vlookup,HLOOKUP(E$1,covid_hlookup,2,FALSE),FALSE),"-")</f>
        <v>-</v>
      </c>
      <c r="F156" s="15" t="str">
        <f>IFERROR(VLOOKUP($C156,covid_vlookup,HLOOKUP(F$1,covid_hlookup,2,FALSE),FALSE),"-")</f>
        <v>-</v>
      </c>
      <c r="G156" s="15" t="str">
        <f>IFERROR(VLOOKUP($C156,covid_vlookup,HLOOKUP(G$1,covid_hlookup,2,FALSE),FALSE),"-")</f>
        <v>-</v>
      </c>
      <c r="H156" s="2"/>
    </row>
    <row r="157">
      <c r="A157" s="3" t="s">
        <v>103</v>
      </c>
      <c r="B157" s="3" t="s">
        <v>23</v>
      </c>
      <c r="C157" s="3" t="s">
        <v>104</v>
      </c>
      <c r="D157" s="15">
        <f>IFERROR(VLOOKUP($C157,covid_vlookup,HLOOKUP(D$1,covid_hlookup,2,FALSE),FALSE),"-")</f>
        <v>1808891</v>
      </c>
      <c r="E157" s="15">
        <f>IFERROR(VLOOKUP($C157,covid_vlookup,HLOOKUP(E$1,covid_hlookup,2,FALSE),FALSE),"-")</f>
        <v>58752</v>
      </c>
      <c r="F157" s="15">
        <f>IFERROR(VLOOKUP($C157,covid_vlookup,HLOOKUP(F$1,covid_hlookup,2,FALSE),FALSE),"-")</f>
        <v>19127772</v>
      </c>
      <c r="G157" s="15">
        <f>IFERROR(VLOOKUP($C157,covid_vlookup,HLOOKUP(G$1,covid_hlookup,2,FALSE),FALSE),"-")</f>
        <v>23313.199</v>
      </c>
      <c r="H157" s="2"/>
    </row>
    <row r="158">
      <c r="A158" s="3" t="s">
        <v>105</v>
      </c>
      <c r="B158" s="3" t="s">
        <v>23</v>
      </c>
      <c r="C158" s="3" t="s">
        <v>106</v>
      </c>
      <c r="D158" s="15">
        <f>IFERROR(VLOOKUP($C158,covid_vlookup,HLOOKUP(D$1,covid_hlookup,2,FALSE),FALSE),"-")</f>
        <v>10320405</v>
      </c>
      <c r="E158" s="15">
        <f>IFERROR(VLOOKUP($C158,covid_vlookup,HLOOKUP(E$1,covid_hlookup,2,FALSE),FALSE),"-")</f>
        <v>302671</v>
      </c>
      <c r="F158" s="15">
        <f>IFERROR(VLOOKUP($C158,covid_vlookup,HLOOKUP(F$1,covid_hlookup,2,FALSE),FALSE),"-")</f>
        <v>145912022</v>
      </c>
      <c r="G158" s="15">
        <f>IFERROR(VLOOKUP($C158,covid_vlookup,HLOOKUP(G$1,covid_hlookup,2,FALSE),FALSE),"-")</f>
        <v>24765.954</v>
      </c>
      <c r="H158" s="2"/>
    </row>
    <row r="159">
      <c r="A159" s="3" t="s">
        <v>364</v>
      </c>
      <c r="B159" s="3" t="s">
        <v>125</v>
      </c>
      <c r="C159" s="3" t="s">
        <v>365</v>
      </c>
      <c r="D159" s="15" t="str">
        <f>IFERROR(VLOOKUP($C159,covid_vlookup,HLOOKUP(D$1,covid_hlookup,2,FALSE),FALSE),"-")</f>
        <v>-</v>
      </c>
      <c r="E159" s="15" t="str">
        <f>IFERROR(VLOOKUP($C159,covid_vlookup,HLOOKUP(E$1,covid_hlookup,2,FALSE),FALSE),"-")</f>
        <v>-</v>
      </c>
      <c r="F159" s="15" t="str">
        <f>IFERROR(VLOOKUP($C159,covid_vlookup,HLOOKUP(F$1,covid_hlookup,2,FALSE),FALSE),"-")</f>
        <v>-</v>
      </c>
      <c r="G159" s="15" t="str">
        <f>IFERROR(VLOOKUP($C159,covid_vlookup,HLOOKUP(G$1,covid_hlookup,2,FALSE),FALSE),"-")</f>
        <v>-</v>
      </c>
      <c r="H159" s="2"/>
    </row>
    <row r="160">
      <c r="A160" s="3" t="s">
        <v>366</v>
      </c>
      <c r="B160" s="3" t="s">
        <v>130</v>
      </c>
      <c r="C160" s="3" t="s">
        <v>367</v>
      </c>
      <c r="D160" s="15" t="str">
        <f>IFERROR(VLOOKUP($C160,covid_vlookup,HLOOKUP(D$1,covid_hlookup,2,FALSE),FALSE),"-")</f>
        <v>-</v>
      </c>
      <c r="E160" s="15" t="str">
        <f>IFERROR(VLOOKUP($C160,covid_vlookup,HLOOKUP(E$1,covid_hlookup,2,FALSE),FALSE),"-")</f>
        <v>-</v>
      </c>
      <c r="F160" s="15" t="str">
        <f>IFERROR(VLOOKUP($C160,covid_vlookup,HLOOKUP(F$1,covid_hlookup,2,FALSE),FALSE),"-")</f>
        <v>-</v>
      </c>
      <c r="G160" s="15" t="str">
        <f>IFERROR(VLOOKUP($C160,covid_vlookup,HLOOKUP(G$1,covid_hlookup,2,FALSE),FALSE),"-")</f>
        <v>-</v>
      </c>
      <c r="H160" s="2"/>
    </row>
    <row r="161">
      <c r="A161" s="3" t="s">
        <v>368</v>
      </c>
      <c r="B161" s="3" t="s">
        <v>130</v>
      </c>
      <c r="C161" s="3" t="s">
        <v>369</v>
      </c>
      <c r="D161" s="15" t="str">
        <f>IFERROR(VLOOKUP($C161,covid_vlookup,HLOOKUP(D$1,covid_hlookup,2,FALSE),FALSE),"-")</f>
        <v>-</v>
      </c>
      <c r="E161" s="15" t="str">
        <f>IFERROR(VLOOKUP($C161,covid_vlookup,HLOOKUP(E$1,covid_hlookup,2,FALSE),FALSE),"-")</f>
        <v>-</v>
      </c>
      <c r="F161" s="15" t="str">
        <f>IFERROR(VLOOKUP($C161,covid_vlookup,HLOOKUP(F$1,covid_hlookup,2,FALSE),FALSE),"-")</f>
        <v>-</v>
      </c>
      <c r="G161" s="15" t="str">
        <f>IFERROR(VLOOKUP($C161,covid_vlookup,HLOOKUP(G$1,covid_hlookup,2,FALSE),FALSE),"-")</f>
        <v>-</v>
      </c>
      <c r="H161" s="2"/>
    </row>
    <row r="162">
      <c r="A162" s="3" t="s">
        <v>370</v>
      </c>
      <c r="B162" s="3" t="s">
        <v>130</v>
      </c>
      <c r="C162" s="3" t="s">
        <v>371</v>
      </c>
      <c r="D162" s="15" t="str">
        <f>IFERROR(VLOOKUP($C162,covid_vlookup,HLOOKUP(D$1,covid_hlookup,2,FALSE),FALSE),"-")</f>
        <v>-</v>
      </c>
      <c r="E162" s="15" t="str">
        <f>IFERROR(VLOOKUP($C162,covid_vlookup,HLOOKUP(E$1,covid_hlookup,2,FALSE),FALSE),"-")</f>
        <v>-</v>
      </c>
      <c r="F162" s="15" t="str">
        <f>IFERROR(VLOOKUP($C162,covid_vlookup,HLOOKUP(F$1,covid_hlookup,2,FALSE),FALSE),"-")</f>
        <v>-</v>
      </c>
      <c r="G162" s="15" t="str">
        <f>IFERROR(VLOOKUP($C162,covid_vlookup,HLOOKUP(G$1,covid_hlookup,2,FALSE),FALSE),"-")</f>
        <v>-</v>
      </c>
      <c r="H162" s="2"/>
    </row>
    <row r="163">
      <c r="A163" s="3" t="s">
        <v>107</v>
      </c>
      <c r="B163" s="3" t="s">
        <v>23</v>
      </c>
      <c r="C163" s="3" t="s">
        <v>108</v>
      </c>
      <c r="D163" s="15">
        <f>IFERROR(VLOOKUP($C163,covid_vlookup,HLOOKUP(D$1,covid_hlookup,2,FALSE),FALSE),"-")</f>
        <v>8202</v>
      </c>
      <c r="E163" s="15">
        <f>IFERROR(VLOOKUP($C163,covid_vlookup,HLOOKUP(E$1,covid_hlookup,2,FALSE),FALSE),"-")</f>
        <v>100</v>
      </c>
      <c r="F163" s="15">
        <f>IFERROR(VLOOKUP($C163,covid_vlookup,HLOOKUP(F$1,covid_hlookup,2,FALSE),FALSE),"-")</f>
        <v>34010</v>
      </c>
      <c r="G163" s="15">
        <f>IFERROR(VLOOKUP($C163,covid_vlookup,HLOOKUP(G$1,covid_hlookup,2,FALSE),FALSE),"-")</f>
        <v>56861.47</v>
      </c>
      <c r="H163" s="2"/>
    </row>
    <row r="164">
      <c r="A164" s="3" t="s">
        <v>372</v>
      </c>
      <c r="B164" s="3" t="s">
        <v>125</v>
      </c>
      <c r="C164" s="3" t="s">
        <v>373</v>
      </c>
      <c r="D164" s="15" t="str">
        <f>IFERROR(VLOOKUP($C164,covid_vlookup,HLOOKUP(D$1,covid_hlookup,2,FALSE),FALSE),"-")</f>
        <v>-</v>
      </c>
      <c r="E164" s="15" t="str">
        <f>IFERROR(VLOOKUP($C164,covid_vlookup,HLOOKUP(E$1,covid_hlookup,2,FALSE),FALSE),"-")</f>
        <v>-</v>
      </c>
      <c r="F164" s="15" t="str">
        <f>IFERROR(VLOOKUP($C164,covid_vlookup,HLOOKUP(F$1,covid_hlookup,2,FALSE),FALSE),"-")</f>
        <v>-</v>
      </c>
      <c r="G164" s="15" t="str">
        <f>IFERROR(VLOOKUP($C164,covid_vlookup,HLOOKUP(G$1,covid_hlookup,2,FALSE),FALSE),"-")</f>
        <v>-</v>
      </c>
      <c r="H164" s="2"/>
    </row>
    <row r="165">
      <c r="A165" s="3" t="s">
        <v>374</v>
      </c>
      <c r="B165" s="3" t="s">
        <v>122</v>
      </c>
      <c r="C165" s="3" t="s">
        <v>375</v>
      </c>
      <c r="D165" s="15" t="str">
        <f>IFERROR(VLOOKUP($C165,covid_vlookup,HLOOKUP(D$1,covid_hlookup,2,FALSE),FALSE),"-")</f>
        <v>-</v>
      </c>
      <c r="E165" s="15" t="str">
        <f>IFERROR(VLOOKUP($C165,covid_vlookup,HLOOKUP(E$1,covid_hlookup,2,FALSE),FALSE),"-")</f>
        <v>-</v>
      </c>
      <c r="F165" s="15" t="str">
        <f>IFERROR(VLOOKUP($C165,covid_vlookup,HLOOKUP(F$1,covid_hlookup,2,FALSE),FALSE),"-")</f>
        <v>-</v>
      </c>
      <c r="G165" s="15" t="str">
        <f>IFERROR(VLOOKUP($C165,covid_vlookup,HLOOKUP(G$1,covid_hlookup,2,FALSE),FALSE),"-")</f>
        <v>-</v>
      </c>
      <c r="H165" s="2"/>
    </row>
    <row r="166">
      <c r="A166" s="3" t="s">
        <v>376</v>
      </c>
      <c r="B166" s="3" t="s">
        <v>125</v>
      </c>
      <c r="C166" s="3" t="s">
        <v>377</v>
      </c>
      <c r="D166" s="15" t="str">
        <f>IFERROR(VLOOKUP($C166,covid_vlookup,HLOOKUP(D$1,covid_hlookup,2,FALSE),FALSE),"-")</f>
        <v>-</v>
      </c>
      <c r="E166" s="15" t="str">
        <f>IFERROR(VLOOKUP($C166,covid_vlookup,HLOOKUP(E$1,covid_hlookup,2,FALSE),FALSE),"-")</f>
        <v>-</v>
      </c>
      <c r="F166" s="15" t="str">
        <f>IFERROR(VLOOKUP($C166,covid_vlookup,HLOOKUP(F$1,covid_hlookup,2,FALSE),FALSE),"-")</f>
        <v>-</v>
      </c>
      <c r="G166" s="15" t="str">
        <f>IFERROR(VLOOKUP($C166,covid_vlookup,HLOOKUP(G$1,covid_hlookup,2,FALSE),FALSE),"-")</f>
        <v>-</v>
      </c>
      <c r="H166" s="2"/>
    </row>
    <row r="167">
      <c r="A167" s="3" t="s">
        <v>109</v>
      </c>
      <c r="B167" s="3" t="s">
        <v>23</v>
      </c>
      <c r="C167" s="3" t="s">
        <v>110</v>
      </c>
      <c r="D167" s="15">
        <f>IFERROR(VLOOKUP($C167,covid_vlookup,HLOOKUP(D$1,covid_hlookup,2,FALSE),FALSE),"-")</f>
        <v>1299339</v>
      </c>
      <c r="E167" s="15">
        <f>IFERROR(VLOOKUP($C167,covid_vlookup,HLOOKUP(E$1,covid_hlookup,2,FALSE),FALSE),"-")</f>
        <v>12714</v>
      </c>
      <c r="F167" s="15">
        <f>IFERROR(VLOOKUP($C167,covid_vlookup,HLOOKUP(F$1,covid_hlookup,2,FALSE),FALSE),"-")</f>
        <v>6871547</v>
      </c>
      <c r="G167" s="15">
        <f>IFERROR(VLOOKUP($C167,covid_vlookup,HLOOKUP(G$1,covid_hlookup,2,FALSE),FALSE),"-")</f>
        <v>14048.881</v>
      </c>
      <c r="H167" s="2"/>
    </row>
    <row r="168">
      <c r="A168" s="3" t="s">
        <v>378</v>
      </c>
      <c r="B168" s="3" t="s">
        <v>125</v>
      </c>
      <c r="C168" s="3" t="s">
        <v>379</v>
      </c>
      <c r="D168" s="15" t="str">
        <f>IFERROR(VLOOKUP($C168,covid_vlookup,HLOOKUP(D$1,covid_hlookup,2,FALSE),FALSE),"-")</f>
        <v>-</v>
      </c>
      <c r="E168" s="15" t="str">
        <f>IFERROR(VLOOKUP($C168,covid_vlookup,HLOOKUP(E$1,covid_hlookup,2,FALSE),FALSE),"-")</f>
        <v>-</v>
      </c>
      <c r="F168" s="15" t="str">
        <f>IFERROR(VLOOKUP($C168,covid_vlookup,HLOOKUP(F$1,covid_hlookup,2,FALSE),FALSE),"-")</f>
        <v>-</v>
      </c>
      <c r="G168" s="15" t="str">
        <f>IFERROR(VLOOKUP($C168,covid_vlookup,HLOOKUP(G$1,covid_hlookup,2,FALSE),FALSE),"-")</f>
        <v>-</v>
      </c>
      <c r="H168" s="2"/>
    </row>
    <row r="169">
      <c r="A169" s="3" t="s">
        <v>380</v>
      </c>
      <c r="B169" s="3" t="s">
        <v>125</v>
      </c>
      <c r="C169" s="3" t="s">
        <v>381</v>
      </c>
      <c r="D169" s="15" t="str">
        <f>IFERROR(VLOOKUP($C169,covid_vlookup,HLOOKUP(D$1,covid_hlookup,2,FALSE),FALSE),"-")</f>
        <v>-</v>
      </c>
      <c r="E169" s="15" t="str">
        <f>IFERROR(VLOOKUP($C169,covid_vlookup,HLOOKUP(E$1,covid_hlookup,2,FALSE),FALSE),"-")</f>
        <v>-</v>
      </c>
      <c r="F169" s="15" t="str">
        <f>IFERROR(VLOOKUP($C169,covid_vlookup,HLOOKUP(F$1,covid_hlookup,2,FALSE),FALSE),"-")</f>
        <v>-</v>
      </c>
      <c r="G169" s="15" t="str">
        <f>IFERROR(VLOOKUP($C169,covid_vlookup,HLOOKUP(G$1,covid_hlookup,2,FALSE),FALSE),"-")</f>
        <v>-</v>
      </c>
      <c r="H169" s="2"/>
    </row>
    <row r="170">
      <c r="A170" s="3" t="s">
        <v>382</v>
      </c>
      <c r="B170" s="3" t="s">
        <v>122</v>
      </c>
      <c r="C170" s="3" t="s">
        <v>383</v>
      </c>
      <c r="D170" s="15" t="str">
        <f>IFERROR(VLOOKUP($C170,covid_vlookup,HLOOKUP(D$1,covid_hlookup,2,FALSE),FALSE),"-")</f>
        <v>-</v>
      </c>
      <c r="E170" s="15" t="str">
        <f>IFERROR(VLOOKUP($C170,covid_vlookup,HLOOKUP(E$1,covid_hlookup,2,FALSE),FALSE),"-")</f>
        <v>-</v>
      </c>
      <c r="F170" s="15" t="str">
        <f>IFERROR(VLOOKUP($C170,covid_vlookup,HLOOKUP(F$1,covid_hlookup,2,FALSE),FALSE),"-")</f>
        <v>-</v>
      </c>
      <c r="G170" s="15" t="str">
        <f>IFERROR(VLOOKUP($C170,covid_vlookup,HLOOKUP(G$1,covid_hlookup,2,FALSE),FALSE),"-")</f>
        <v>-</v>
      </c>
      <c r="H170" s="2"/>
    </row>
    <row r="171">
      <c r="A171" s="3" t="s">
        <v>384</v>
      </c>
      <c r="B171" s="3" t="s">
        <v>130</v>
      </c>
      <c r="C171" s="3" t="s">
        <v>385</v>
      </c>
      <c r="D171" s="15" t="str">
        <f>IFERROR(VLOOKUP($C171,covid_vlookup,HLOOKUP(D$1,covid_hlookup,2,FALSE),FALSE),"-")</f>
        <v>-</v>
      </c>
      <c r="E171" s="15" t="str">
        <f>IFERROR(VLOOKUP($C171,covid_vlookup,HLOOKUP(E$1,covid_hlookup,2,FALSE),FALSE),"-")</f>
        <v>-</v>
      </c>
      <c r="F171" s="15" t="str">
        <f>IFERROR(VLOOKUP($C171,covid_vlookup,HLOOKUP(F$1,covid_hlookup,2,FALSE),FALSE),"-")</f>
        <v>-</v>
      </c>
      <c r="G171" s="15" t="str">
        <f>IFERROR(VLOOKUP($C171,covid_vlookup,HLOOKUP(G$1,covid_hlookup,2,FALSE),FALSE),"-")</f>
        <v>-</v>
      </c>
      <c r="H171" s="2"/>
    </row>
    <row r="172">
      <c r="A172" s="3" t="s">
        <v>111</v>
      </c>
      <c r="B172" s="3" t="s">
        <v>23</v>
      </c>
      <c r="C172" s="3" t="s">
        <v>112</v>
      </c>
      <c r="D172" s="15">
        <f>IFERROR(VLOOKUP($C172,covid_vlookup,HLOOKUP(D$1,covid_hlookup,2,FALSE),FALSE),"-")</f>
        <v>1371082</v>
      </c>
      <c r="E172" s="15">
        <f>IFERROR(VLOOKUP($C172,covid_vlookup,HLOOKUP(E$1,covid_hlookup,2,FALSE),FALSE),"-")</f>
        <v>16635</v>
      </c>
      <c r="F172" s="15">
        <f>IFERROR(VLOOKUP($C172,covid_vlookup,HLOOKUP(F$1,covid_hlookup,2,FALSE),FALSE),"-")</f>
        <v>5449270</v>
      </c>
      <c r="G172" s="15">
        <f>IFERROR(VLOOKUP($C172,covid_vlookup,HLOOKUP(G$1,covid_hlookup,2,FALSE),FALSE),"-")</f>
        <v>30155.152</v>
      </c>
      <c r="H172" s="2"/>
    </row>
    <row r="173">
      <c r="A173" s="3" t="s">
        <v>113</v>
      </c>
      <c r="B173" s="3" t="s">
        <v>23</v>
      </c>
      <c r="C173" s="3" t="s">
        <v>114</v>
      </c>
      <c r="D173" s="15">
        <f>IFERROR(VLOOKUP($C173,covid_vlookup,HLOOKUP(D$1,covid_hlookup,2,FALSE),FALSE),"-")</f>
        <v>464048</v>
      </c>
      <c r="E173" s="15">
        <f>IFERROR(VLOOKUP($C173,covid_vlookup,HLOOKUP(E$1,covid_hlookup,2,FALSE),FALSE),"-")</f>
        <v>5589</v>
      </c>
      <c r="F173" s="15">
        <f>IFERROR(VLOOKUP($C173,covid_vlookup,HLOOKUP(F$1,covid_hlookup,2,FALSE),FALSE),"-")</f>
        <v>2078723</v>
      </c>
      <c r="G173" s="15">
        <f>IFERROR(VLOOKUP($C173,covid_vlookup,HLOOKUP(G$1,covid_hlookup,2,FALSE),FALSE),"-")</f>
        <v>31400.84</v>
      </c>
      <c r="H173" s="2"/>
    </row>
    <row r="174">
      <c r="A174" s="3" t="s">
        <v>386</v>
      </c>
      <c r="B174" s="3" t="s">
        <v>125</v>
      </c>
      <c r="C174" s="3" t="s">
        <v>387</v>
      </c>
      <c r="D174" s="15" t="str">
        <f>IFERROR(VLOOKUP($C174,covid_vlookup,HLOOKUP(D$1,covid_hlookup,2,FALSE),FALSE),"-")</f>
        <v>-</v>
      </c>
      <c r="E174" s="15" t="str">
        <f>IFERROR(VLOOKUP($C174,covid_vlookup,HLOOKUP(E$1,covid_hlookup,2,FALSE),FALSE),"-")</f>
        <v>-</v>
      </c>
      <c r="F174" s="15" t="str">
        <f>IFERROR(VLOOKUP($C174,covid_vlookup,HLOOKUP(F$1,covid_hlookup,2,FALSE),FALSE),"-")</f>
        <v>-</v>
      </c>
      <c r="G174" s="15" t="str">
        <f>IFERROR(VLOOKUP($C174,covid_vlookup,HLOOKUP(G$1,covid_hlookup,2,FALSE),FALSE),"-")</f>
        <v>-</v>
      </c>
      <c r="H174" s="2"/>
    </row>
    <row r="175">
      <c r="A175" s="3" t="s">
        <v>388</v>
      </c>
      <c r="B175" s="3" t="s">
        <v>125</v>
      </c>
      <c r="C175" s="3" t="s">
        <v>389</v>
      </c>
      <c r="D175" s="15" t="str">
        <f>IFERROR(VLOOKUP($C175,covid_vlookup,HLOOKUP(D$1,covid_hlookup,2,FALSE),FALSE),"-")</f>
        <v>-</v>
      </c>
      <c r="E175" s="15" t="str">
        <f>IFERROR(VLOOKUP($C175,covid_vlookup,HLOOKUP(E$1,covid_hlookup,2,FALSE),FALSE),"-")</f>
        <v>-</v>
      </c>
      <c r="F175" s="15" t="str">
        <f>IFERROR(VLOOKUP($C175,covid_vlookup,HLOOKUP(F$1,covid_hlookup,2,FALSE),FALSE),"-")</f>
        <v>-</v>
      </c>
      <c r="G175" s="15" t="str">
        <f>IFERROR(VLOOKUP($C175,covid_vlookup,HLOOKUP(G$1,covid_hlookup,2,FALSE),FALSE),"-")</f>
        <v>-</v>
      </c>
      <c r="H175" s="2"/>
    </row>
    <row r="176">
      <c r="A176" s="3" t="s">
        <v>390</v>
      </c>
      <c r="B176" s="3" t="s">
        <v>122</v>
      </c>
      <c r="C176" s="3" t="s">
        <v>391</v>
      </c>
      <c r="D176" s="15" t="str">
        <f>IFERROR(VLOOKUP($C176,covid_vlookup,HLOOKUP(D$1,covid_hlookup,2,FALSE),FALSE),"-")</f>
        <v>-</v>
      </c>
      <c r="E176" s="15" t="str">
        <f>IFERROR(VLOOKUP($C176,covid_vlookup,HLOOKUP(E$1,covid_hlookup,2,FALSE),FALSE),"-")</f>
        <v>-</v>
      </c>
      <c r="F176" s="15" t="str">
        <f>IFERROR(VLOOKUP($C176,covid_vlookup,HLOOKUP(F$1,covid_hlookup,2,FALSE),FALSE),"-")</f>
        <v>-</v>
      </c>
      <c r="G176" s="15" t="str">
        <f>IFERROR(VLOOKUP($C176,covid_vlookup,HLOOKUP(G$1,covid_hlookup,2,FALSE),FALSE),"-")</f>
        <v>-</v>
      </c>
      <c r="H176" s="2"/>
    </row>
    <row r="177">
      <c r="A177" s="3" t="s">
        <v>392</v>
      </c>
      <c r="B177" s="3" t="s">
        <v>125</v>
      </c>
      <c r="C177" s="3" t="s">
        <v>393</v>
      </c>
      <c r="D177" s="15" t="str">
        <f>IFERROR(VLOOKUP($C177,covid_vlookup,HLOOKUP(D$1,covid_hlookup,2,FALSE),FALSE),"-")</f>
        <v>-</v>
      </c>
      <c r="E177" s="15" t="str">
        <f>IFERROR(VLOOKUP($C177,covid_vlookup,HLOOKUP(E$1,covid_hlookup,2,FALSE),FALSE),"-")</f>
        <v>-</v>
      </c>
      <c r="F177" s="15" t="str">
        <f>IFERROR(VLOOKUP($C177,covid_vlookup,HLOOKUP(F$1,covid_hlookup,2,FALSE),FALSE),"-")</f>
        <v>-</v>
      </c>
      <c r="G177" s="15" t="str">
        <f>IFERROR(VLOOKUP($C177,covid_vlookup,HLOOKUP(G$1,covid_hlookup,2,FALSE),FALSE),"-")</f>
        <v>-</v>
      </c>
      <c r="H177" s="2"/>
    </row>
    <row r="178">
      <c r="A178" s="3" t="s">
        <v>45</v>
      </c>
      <c r="B178" s="3" t="s">
        <v>23</v>
      </c>
      <c r="C178" s="3" t="s">
        <v>46</v>
      </c>
      <c r="D178" s="15">
        <f>IFERROR(VLOOKUP($C178,covid_vlookup,HLOOKUP(D$1,covid_hlookup,2,FALSE),FALSE),"-")</f>
        <v>6294745</v>
      </c>
      <c r="E178" s="15">
        <f>IFERROR(VLOOKUP($C178,covid_vlookup,HLOOKUP(E$1,covid_hlookup,2,FALSE),FALSE),"-")</f>
        <v>89405</v>
      </c>
      <c r="F178" s="15">
        <f>IFERROR(VLOOKUP($C178,covid_vlookup,HLOOKUP(F$1,covid_hlookup,2,FALSE),FALSE),"-")</f>
        <v>46745211</v>
      </c>
      <c r="G178" s="15">
        <f>IFERROR(VLOOKUP($C178,covid_vlookup,HLOOKUP(G$1,covid_hlookup,2,FALSE),FALSE),"-")</f>
        <v>34272.36</v>
      </c>
      <c r="H178" s="2"/>
    </row>
    <row r="179">
      <c r="A179" s="3" t="s">
        <v>394</v>
      </c>
      <c r="B179" s="3" t="s">
        <v>122</v>
      </c>
      <c r="C179" s="3" t="s">
        <v>395</v>
      </c>
      <c r="D179" s="15" t="str">
        <f>IFERROR(VLOOKUP($C179,covid_vlookup,HLOOKUP(D$1,covid_hlookup,2,FALSE),FALSE),"-")</f>
        <v>-</v>
      </c>
      <c r="E179" s="15" t="str">
        <f>IFERROR(VLOOKUP($C179,covid_vlookup,HLOOKUP(E$1,covid_hlookup,2,FALSE),FALSE),"-")</f>
        <v>-</v>
      </c>
      <c r="F179" s="15" t="str">
        <f>IFERROR(VLOOKUP($C179,covid_vlookup,HLOOKUP(F$1,covid_hlookup,2,FALSE),FALSE),"-")</f>
        <v>-</v>
      </c>
      <c r="G179" s="15" t="str">
        <f>IFERROR(VLOOKUP($C179,covid_vlookup,HLOOKUP(G$1,covid_hlookup,2,FALSE),FALSE),"-")</f>
        <v>-</v>
      </c>
      <c r="H179" s="2"/>
    </row>
    <row r="180">
      <c r="A180" s="3" t="s">
        <v>396</v>
      </c>
      <c r="B180" s="3" t="s">
        <v>125</v>
      </c>
      <c r="C180" s="3" t="s">
        <v>397</v>
      </c>
      <c r="D180" s="15" t="str">
        <f>IFERROR(VLOOKUP($C180,covid_vlookup,HLOOKUP(D$1,covid_hlookup,2,FALSE),FALSE),"-")</f>
        <v>-</v>
      </c>
      <c r="E180" s="15" t="str">
        <f>IFERROR(VLOOKUP($C180,covid_vlookup,HLOOKUP(E$1,covid_hlookup,2,FALSE),FALSE),"-")</f>
        <v>-</v>
      </c>
      <c r="F180" s="15" t="str">
        <f>IFERROR(VLOOKUP($C180,covid_vlookup,HLOOKUP(F$1,covid_hlookup,2,FALSE),FALSE),"-")</f>
        <v>-</v>
      </c>
      <c r="G180" s="15" t="str">
        <f>IFERROR(VLOOKUP($C180,covid_vlookup,HLOOKUP(G$1,covid_hlookup,2,FALSE),FALSE),"-")</f>
        <v>-</v>
      </c>
      <c r="H180" s="2"/>
    </row>
    <row r="181">
      <c r="A181" s="3" t="s">
        <v>398</v>
      </c>
      <c r="B181" s="3" t="s">
        <v>135</v>
      </c>
      <c r="C181" s="3" t="s">
        <v>399</v>
      </c>
      <c r="D181" s="15" t="str">
        <f>IFERROR(VLOOKUP($C181,covid_vlookup,HLOOKUP(D$1,covid_hlookup,2,FALSE),FALSE),"-")</f>
        <v>-</v>
      </c>
      <c r="E181" s="15" t="str">
        <f>IFERROR(VLOOKUP($C181,covid_vlookup,HLOOKUP(E$1,covid_hlookup,2,FALSE),FALSE),"-")</f>
        <v>-</v>
      </c>
      <c r="F181" s="15" t="str">
        <f>IFERROR(VLOOKUP($C181,covid_vlookup,HLOOKUP(F$1,covid_hlookup,2,FALSE),FALSE),"-")</f>
        <v>-</v>
      </c>
      <c r="G181" s="15" t="str">
        <f>IFERROR(VLOOKUP($C181,covid_vlookup,HLOOKUP(G$1,covid_hlookup,2,FALSE),FALSE),"-")</f>
        <v>-</v>
      </c>
      <c r="H181" s="2"/>
    </row>
    <row r="182">
      <c r="A182" s="3" t="s">
        <v>400</v>
      </c>
      <c r="B182" s="3" t="s">
        <v>125</v>
      </c>
      <c r="C182" s="3" t="s">
        <v>401</v>
      </c>
      <c r="D182" s="15" t="str">
        <f>IFERROR(VLOOKUP($C182,covid_vlookup,HLOOKUP(D$1,covid_hlookup,2,FALSE),FALSE),"-")</f>
        <v>-</v>
      </c>
      <c r="E182" s="15" t="str">
        <f>IFERROR(VLOOKUP($C182,covid_vlookup,HLOOKUP(E$1,covid_hlookup,2,FALSE),FALSE),"-")</f>
        <v>-</v>
      </c>
      <c r="F182" s="15" t="str">
        <f>IFERROR(VLOOKUP($C182,covid_vlookup,HLOOKUP(F$1,covid_hlookup,2,FALSE),FALSE),"-")</f>
        <v>-</v>
      </c>
      <c r="G182" s="15" t="str">
        <f>IFERROR(VLOOKUP($C182,covid_vlookup,HLOOKUP(G$1,covid_hlookup,2,FALSE),FALSE),"-")</f>
        <v>-</v>
      </c>
      <c r="H182" s="2"/>
    </row>
    <row r="183">
      <c r="A183" s="3" t="s">
        <v>115</v>
      </c>
      <c r="B183" s="3" t="s">
        <v>23</v>
      </c>
      <c r="C183" s="3" t="s">
        <v>116</v>
      </c>
      <c r="D183" s="15">
        <f>IFERROR(VLOOKUP($C183,covid_vlookup,HLOOKUP(D$1,covid_hlookup,2,FALSE),FALSE),"-")</f>
        <v>1314784</v>
      </c>
      <c r="E183" s="15">
        <f>IFERROR(VLOOKUP($C183,covid_vlookup,HLOOKUP(E$1,covid_hlookup,2,FALSE),FALSE),"-")</f>
        <v>15310</v>
      </c>
      <c r="F183" s="15">
        <f>IFERROR(VLOOKUP($C183,covid_vlookup,HLOOKUP(F$1,covid_hlookup,2,FALSE),FALSE),"-")</f>
        <v>10160159</v>
      </c>
      <c r="G183" s="15">
        <f>IFERROR(VLOOKUP($C183,covid_vlookup,HLOOKUP(G$1,covid_hlookup,2,FALSE),FALSE),"-")</f>
        <v>46949.283</v>
      </c>
      <c r="H183" s="2"/>
    </row>
    <row r="184">
      <c r="A184" s="3" t="s">
        <v>37</v>
      </c>
      <c r="B184" s="3" t="s">
        <v>23</v>
      </c>
      <c r="C184" s="3" t="s">
        <v>38</v>
      </c>
      <c r="D184" s="15">
        <f>IFERROR(VLOOKUP($C184,covid_vlookup,HLOOKUP(D$1,covid_hlookup,2,FALSE),FALSE),"-")</f>
        <v>1332615</v>
      </c>
      <c r="E184" s="15">
        <f>IFERROR(VLOOKUP($C184,covid_vlookup,HLOOKUP(E$1,covid_hlookup,2,FALSE),FALSE),"-")</f>
        <v>12217</v>
      </c>
      <c r="F184" s="15">
        <f>IFERROR(VLOOKUP($C184,covid_vlookup,HLOOKUP(F$1,covid_hlookup,2,FALSE),FALSE),"-")</f>
        <v>8715494</v>
      </c>
      <c r="G184" s="15">
        <f>IFERROR(VLOOKUP($C184,covid_vlookup,HLOOKUP(G$1,covid_hlookup,2,FALSE),FALSE),"-")</f>
        <v>57410.166</v>
      </c>
      <c r="H184" s="2"/>
    </row>
    <row r="185">
      <c r="A185" s="3" t="s">
        <v>402</v>
      </c>
      <c r="B185" s="3" t="s">
        <v>122</v>
      </c>
      <c r="C185" s="3" t="s">
        <v>403</v>
      </c>
      <c r="D185" s="15" t="str">
        <f>IFERROR(VLOOKUP($C185,covid_vlookup,HLOOKUP(D$1,covid_hlookup,2,FALSE),FALSE),"-")</f>
        <v>-</v>
      </c>
      <c r="E185" s="15" t="str">
        <f>IFERROR(VLOOKUP($C185,covid_vlookup,HLOOKUP(E$1,covid_hlookup,2,FALSE),FALSE),"-")</f>
        <v>-</v>
      </c>
      <c r="F185" s="15" t="str">
        <f>IFERROR(VLOOKUP($C185,covid_vlookup,HLOOKUP(F$1,covid_hlookup,2,FALSE),FALSE),"-")</f>
        <v>-</v>
      </c>
      <c r="G185" s="15" t="str">
        <f>IFERROR(VLOOKUP($C185,covid_vlookup,HLOOKUP(G$1,covid_hlookup,2,FALSE),FALSE),"-")</f>
        <v>-</v>
      </c>
      <c r="H185" s="2"/>
    </row>
    <row r="186">
      <c r="A186" s="3" t="s">
        <v>404</v>
      </c>
      <c r="B186" s="3" t="s">
        <v>122</v>
      </c>
      <c r="C186" s="3" t="s">
        <v>405</v>
      </c>
      <c r="D186" s="15" t="str">
        <f>IFERROR(VLOOKUP($C186,covid_vlookup,HLOOKUP(D$1,covid_hlookup,2,FALSE),FALSE),"-")</f>
        <v>-</v>
      </c>
      <c r="E186" s="15" t="str">
        <f>IFERROR(VLOOKUP($C186,covid_vlookup,HLOOKUP(E$1,covid_hlookup,2,FALSE),FALSE),"-")</f>
        <v>-</v>
      </c>
      <c r="F186" s="15" t="str">
        <f>IFERROR(VLOOKUP($C186,covid_vlookup,HLOOKUP(F$1,covid_hlookup,2,FALSE),FALSE),"-")</f>
        <v>-</v>
      </c>
      <c r="G186" s="15" t="str">
        <f>IFERROR(VLOOKUP($C186,covid_vlookup,HLOOKUP(G$1,covid_hlookup,2,FALSE),FALSE),"-")</f>
        <v>-</v>
      </c>
      <c r="H186" s="2"/>
    </row>
    <row r="187">
      <c r="A187" s="3" t="s">
        <v>406</v>
      </c>
      <c r="B187" s="3" t="s">
        <v>122</v>
      </c>
      <c r="C187" s="3" t="s">
        <v>407</v>
      </c>
      <c r="D187" s="15" t="str">
        <f>IFERROR(VLOOKUP($C187,covid_vlookup,HLOOKUP(D$1,covid_hlookup,2,FALSE),FALSE),"-")</f>
        <v>-</v>
      </c>
      <c r="E187" s="15" t="str">
        <f>IFERROR(VLOOKUP($C187,covid_vlookup,HLOOKUP(E$1,covid_hlookup,2,FALSE),FALSE),"-")</f>
        <v>-</v>
      </c>
      <c r="F187" s="15" t="str">
        <f>IFERROR(VLOOKUP($C187,covid_vlookup,HLOOKUP(F$1,covid_hlookup,2,FALSE),FALSE),"-")</f>
        <v>-</v>
      </c>
      <c r="G187" s="15" t="str">
        <f>IFERROR(VLOOKUP($C187,covid_vlookup,HLOOKUP(G$1,covid_hlookup,2,FALSE),FALSE),"-")</f>
        <v>-</v>
      </c>
      <c r="H187" s="2"/>
    </row>
    <row r="188">
      <c r="A188" s="3" t="s">
        <v>408</v>
      </c>
      <c r="B188" s="3" t="s">
        <v>125</v>
      </c>
      <c r="C188" s="3" t="s">
        <v>409</v>
      </c>
      <c r="D188" s="15" t="str">
        <f>IFERROR(VLOOKUP($C188,covid_vlookup,HLOOKUP(D$1,covid_hlookup,2,FALSE),FALSE),"-")</f>
        <v>-</v>
      </c>
      <c r="E188" s="15" t="str">
        <f>IFERROR(VLOOKUP($C188,covid_vlookup,HLOOKUP(E$1,covid_hlookup,2,FALSE),FALSE),"-")</f>
        <v>-</v>
      </c>
      <c r="F188" s="15" t="str">
        <f>IFERROR(VLOOKUP($C188,covid_vlookup,HLOOKUP(F$1,covid_hlookup,2,FALSE),FALSE),"-")</f>
        <v>-</v>
      </c>
      <c r="G188" s="15" t="str">
        <f>IFERROR(VLOOKUP($C188,covid_vlookup,HLOOKUP(G$1,covid_hlookup,2,FALSE),FALSE),"-")</f>
        <v>-</v>
      </c>
      <c r="H188" s="2"/>
    </row>
    <row r="189">
      <c r="A189" s="3" t="s">
        <v>410</v>
      </c>
      <c r="B189" s="3" t="s">
        <v>122</v>
      </c>
      <c r="C189" s="3" t="s">
        <v>411</v>
      </c>
      <c r="D189" s="15" t="str">
        <f>IFERROR(VLOOKUP($C189,covid_vlookup,HLOOKUP(D$1,covid_hlookup,2,FALSE),FALSE),"-")</f>
        <v>-</v>
      </c>
      <c r="E189" s="15" t="str">
        <f>IFERROR(VLOOKUP($C189,covid_vlookup,HLOOKUP(E$1,covid_hlookup,2,FALSE),FALSE),"-")</f>
        <v>-</v>
      </c>
      <c r="F189" s="15" t="str">
        <f>IFERROR(VLOOKUP($C189,covid_vlookup,HLOOKUP(F$1,covid_hlookup,2,FALSE),FALSE),"-")</f>
        <v>-</v>
      </c>
      <c r="G189" s="15" t="str">
        <f>IFERROR(VLOOKUP($C189,covid_vlookup,HLOOKUP(G$1,covid_hlookup,2,FALSE),FALSE),"-")</f>
        <v>-</v>
      </c>
      <c r="H189" s="2"/>
    </row>
    <row r="190">
      <c r="A190" s="3" t="s">
        <v>412</v>
      </c>
      <c r="B190" s="3" t="s">
        <v>122</v>
      </c>
      <c r="C190" s="3" t="s">
        <v>413</v>
      </c>
      <c r="D190" s="15" t="str">
        <f>IFERROR(VLOOKUP($C190,covid_vlookup,HLOOKUP(D$1,covid_hlookup,2,FALSE),FALSE),"-")</f>
        <v>-</v>
      </c>
      <c r="E190" s="15" t="str">
        <f>IFERROR(VLOOKUP($C190,covid_vlookup,HLOOKUP(E$1,covid_hlookup,2,FALSE),FALSE),"-")</f>
        <v>-</v>
      </c>
      <c r="F190" s="15" t="str">
        <f>IFERROR(VLOOKUP($C190,covid_vlookup,HLOOKUP(F$1,covid_hlookup,2,FALSE),FALSE),"-")</f>
        <v>-</v>
      </c>
      <c r="G190" s="15" t="str">
        <f>IFERROR(VLOOKUP($C190,covid_vlookup,HLOOKUP(G$1,covid_hlookup,2,FALSE),FALSE),"-")</f>
        <v>-</v>
      </c>
      <c r="H190" s="2"/>
    </row>
    <row r="191">
      <c r="A191" s="3" t="s">
        <v>414</v>
      </c>
      <c r="B191" s="3" t="s">
        <v>125</v>
      </c>
      <c r="C191" s="3" t="s">
        <v>415</v>
      </c>
      <c r="D191" s="15" t="str">
        <f>IFERROR(VLOOKUP($C191,covid_vlookup,HLOOKUP(D$1,covid_hlookup,2,FALSE),FALSE),"-")</f>
        <v>-</v>
      </c>
      <c r="E191" s="15" t="str">
        <f>IFERROR(VLOOKUP($C191,covid_vlookup,HLOOKUP(E$1,covid_hlookup,2,FALSE),FALSE),"-")</f>
        <v>-</v>
      </c>
      <c r="F191" s="15" t="str">
        <f>IFERROR(VLOOKUP($C191,covid_vlookup,HLOOKUP(F$1,covid_hlookup,2,FALSE),FALSE),"-")</f>
        <v>-</v>
      </c>
      <c r="G191" s="15" t="str">
        <f>IFERROR(VLOOKUP($C191,covid_vlookup,HLOOKUP(G$1,covid_hlookup,2,FALSE),FALSE),"-")</f>
        <v>-</v>
      </c>
      <c r="H191" s="2"/>
    </row>
    <row r="192">
      <c r="A192" s="3" t="s">
        <v>416</v>
      </c>
      <c r="B192" s="3" t="s">
        <v>130</v>
      </c>
      <c r="C192" s="3" t="s">
        <v>417</v>
      </c>
      <c r="D192" s="15" t="str">
        <f>IFERROR(VLOOKUP($C192,covid_vlookup,HLOOKUP(D$1,covid_hlookup,2,FALSE),FALSE),"-")</f>
        <v>-</v>
      </c>
      <c r="E192" s="15" t="str">
        <f>IFERROR(VLOOKUP($C192,covid_vlookup,HLOOKUP(E$1,covid_hlookup,2,FALSE),FALSE),"-")</f>
        <v>-</v>
      </c>
      <c r="F192" s="15" t="str">
        <f>IFERROR(VLOOKUP($C192,covid_vlookup,HLOOKUP(F$1,covid_hlookup,2,FALSE),FALSE),"-")</f>
        <v>-</v>
      </c>
      <c r="G192" s="15" t="str">
        <f>IFERROR(VLOOKUP($C192,covid_vlookup,HLOOKUP(G$1,covid_hlookup,2,FALSE),FALSE),"-")</f>
        <v>-</v>
      </c>
      <c r="H192" s="2"/>
    </row>
    <row r="193">
      <c r="A193" s="3" t="s">
        <v>418</v>
      </c>
      <c r="B193" s="3" t="s">
        <v>125</v>
      </c>
      <c r="C193" s="3" t="s">
        <v>419</v>
      </c>
      <c r="D193" s="15" t="str">
        <f>IFERROR(VLOOKUP($C193,covid_vlookup,HLOOKUP(D$1,covid_hlookup,2,FALSE),FALSE),"-")</f>
        <v>-</v>
      </c>
      <c r="E193" s="15" t="str">
        <f>IFERROR(VLOOKUP($C193,covid_vlookup,HLOOKUP(E$1,covid_hlookup,2,FALSE),FALSE),"-")</f>
        <v>-</v>
      </c>
      <c r="F193" s="15" t="str">
        <f>IFERROR(VLOOKUP($C193,covid_vlookup,HLOOKUP(F$1,covid_hlookup,2,FALSE),FALSE),"-")</f>
        <v>-</v>
      </c>
      <c r="G193" s="15" t="str">
        <f>IFERROR(VLOOKUP($C193,covid_vlookup,HLOOKUP(G$1,covid_hlookup,2,FALSE),FALSE),"-")</f>
        <v>-</v>
      </c>
      <c r="H193" s="2"/>
    </row>
    <row r="194">
      <c r="A194" s="3" t="s">
        <v>420</v>
      </c>
      <c r="B194" s="3" t="s">
        <v>122</v>
      </c>
      <c r="C194" s="3" t="s">
        <v>421</v>
      </c>
      <c r="D194" s="15" t="str">
        <f>IFERROR(VLOOKUP($C194,covid_vlookup,HLOOKUP(D$1,covid_hlookup,2,FALSE),FALSE),"-")</f>
        <v>-</v>
      </c>
      <c r="E194" s="15" t="str">
        <f>IFERROR(VLOOKUP($C194,covid_vlookup,HLOOKUP(E$1,covid_hlookup,2,FALSE),FALSE),"-")</f>
        <v>-</v>
      </c>
      <c r="F194" s="15" t="str">
        <f>IFERROR(VLOOKUP($C194,covid_vlookup,HLOOKUP(F$1,covid_hlookup,2,FALSE),FALSE),"-")</f>
        <v>-</v>
      </c>
      <c r="G194" s="15" t="str">
        <f>IFERROR(VLOOKUP($C194,covid_vlookup,HLOOKUP(G$1,covid_hlookup,2,FALSE),FALSE),"-")</f>
        <v>-</v>
      </c>
      <c r="H194" s="2"/>
    </row>
    <row r="195">
      <c r="A195" s="3" t="s">
        <v>422</v>
      </c>
      <c r="B195" s="3" t="s">
        <v>130</v>
      </c>
      <c r="C195" s="3" t="s">
        <v>423</v>
      </c>
      <c r="D195" s="15" t="str">
        <f>IFERROR(VLOOKUP($C195,covid_vlookup,HLOOKUP(D$1,covid_hlookup,2,FALSE),FALSE),"-")</f>
        <v>-</v>
      </c>
      <c r="E195" s="15" t="str">
        <f>IFERROR(VLOOKUP($C195,covid_vlookup,HLOOKUP(E$1,covid_hlookup,2,FALSE),FALSE),"-")</f>
        <v>-</v>
      </c>
      <c r="F195" s="15" t="str">
        <f>IFERROR(VLOOKUP($C195,covid_vlookup,HLOOKUP(F$1,covid_hlookup,2,FALSE),FALSE),"-")</f>
        <v>-</v>
      </c>
      <c r="G195" s="15" t="str">
        <f>IFERROR(VLOOKUP($C195,covid_vlookup,HLOOKUP(G$1,covid_hlookup,2,FALSE),FALSE),"-")</f>
        <v>-</v>
      </c>
      <c r="H195" s="2"/>
    </row>
    <row r="196">
      <c r="A196" s="3" t="s">
        <v>424</v>
      </c>
      <c r="B196" s="3" t="s">
        <v>125</v>
      </c>
      <c r="C196" s="3" t="s">
        <v>425</v>
      </c>
      <c r="D196" s="15" t="str">
        <f>IFERROR(VLOOKUP($C196,covid_vlookup,HLOOKUP(D$1,covid_hlookup,2,FALSE),FALSE),"-")</f>
        <v>-</v>
      </c>
      <c r="E196" s="15" t="str">
        <f>IFERROR(VLOOKUP($C196,covid_vlookup,HLOOKUP(E$1,covid_hlookup,2,FALSE),FALSE),"-")</f>
        <v>-</v>
      </c>
      <c r="F196" s="15" t="str">
        <f>IFERROR(VLOOKUP($C196,covid_vlookup,HLOOKUP(F$1,covid_hlookup,2,FALSE),FALSE),"-")</f>
        <v>-</v>
      </c>
      <c r="G196" s="15" t="str">
        <f>IFERROR(VLOOKUP($C196,covid_vlookup,HLOOKUP(G$1,covid_hlookup,2,FALSE),FALSE),"-")</f>
        <v>-</v>
      </c>
      <c r="H196" s="2"/>
    </row>
    <row r="197">
      <c r="A197" s="3" t="s">
        <v>117</v>
      </c>
      <c r="B197" s="3" t="s">
        <v>23</v>
      </c>
      <c r="C197" s="3" t="s">
        <v>118</v>
      </c>
      <c r="D197" s="15">
        <f>IFERROR(VLOOKUP($C197,covid_vlookup,HLOOKUP(D$1,covid_hlookup,2,FALSE),FALSE),"-")</f>
        <v>3847226</v>
      </c>
      <c r="E197" s="15">
        <f>IFERROR(VLOOKUP($C197,covid_vlookup,HLOOKUP(E$1,covid_hlookup,2,FALSE),FALSE),"-")</f>
        <v>102088</v>
      </c>
      <c r="F197" s="15">
        <f>IFERROR(VLOOKUP($C197,covid_vlookup,HLOOKUP(F$1,covid_hlookup,2,FALSE),FALSE),"-")</f>
        <v>43466822</v>
      </c>
      <c r="G197" s="15">
        <f>IFERROR(VLOOKUP($C197,covid_vlookup,HLOOKUP(G$1,covid_hlookup,2,FALSE),FALSE),"-")</f>
        <v>7894.393</v>
      </c>
      <c r="H197" s="2"/>
    </row>
    <row r="198">
      <c r="A198" s="3" t="s">
        <v>426</v>
      </c>
      <c r="B198" s="3" t="s">
        <v>122</v>
      </c>
      <c r="C198" s="3" t="s">
        <v>427</v>
      </c>
      <c r="D198" s="15" t="str">
        <f>IFERROR(VLOOKUP($C198,covid_vlookup,HLOOKUP(D$1,covid_hlookup,2,FALSE),FALSE),"-")</f>
        <v>-</v>
      </c>
      <c r="E198" s="15" t="str">
        <f>IFERROR(VLOOKUP($C198,covid_vlookup,HLOOKUP(E$1,covid_hlookup,2,FALSE),FALSE),"-")</f>
        <v>-</v>
      </c>
      <c r="F198" s="15" t="str">
        <f>IFERROR(VLOOKUP($C198,covid_vlookup,HLOOKUP(F$1,covid_hlookup,2,FALSE),FALSE),"-")</f>
        <v>-</v>
      </c>
      <c r="G198" s="15" t="str">
        <f>IFERROR(VLOOKUP($C198,covid_vlookup,HLOOKUP(G$1,covid_hlookup,2,FALSE),FALSE),"-")</f>
        <v>-</v>
      </c>
      <c r="H198" s="2"/>
    </row>
    <row r="199">
      <c r="A199" s="3" t="s">
        <v>55</v>
      </c>
      <c r="B199" s="3" t="s">
        <v>23</v>
      </c>
      <c r="C199" s="3" t="s">
        <v>56</v>
      </c>
      <c r="D199" s="15">
        <f>IFERROR(VLOOKUP($C199,covid_vlookup,HLOOKUP(D$1,covid_hlookup,2,FALSE),FALSE),"-")</f>
        <v>12965393</v>
      </c>
      <c r="E199" s="15">
        <f>IFERROR(VLOOKUP($C199,covid_vlookup,HLOOKUP(E$1,covid_hlookup,2,FALSE),FALSE),"-")</f>
        <v>148737</v>
      </c>
      <c r="F199" s="15">
        <f>IFERROR(VLOOKUP($C199,covid_vlookup,HLOOKUP(F$1,covid_hlookup,2,FALSE),FALSE),"-")</f>
        <v>68207114</v>
      </c>
      <c r="G199" s="15">
        <f>IFERROR(VLOOKUP($C199,covid_vlookup,HLOOKUP(G$1,covid_hlookup,2,FALSE),FALSE),"-")</f>
        <v>39753.244</v>
      </c>
      <c r="H199" s="2"/>
    </row>
    <row r="200">
      <c r="A200" s="3" t="s">
        <v>428</v>
      </c>
      <c r="B200" s="3" t="s">
        <v>130</v>
      </c>
      <c r="C200" s="3" t="s">
        <v>429</v>
      </c>
      <c r="D200" s="15" t="str">
        <f>IFERROR(VLOOKUP($C200,covid_vlookup,HLOOKUP(D$1,covid_hlookup,2,FALSE),FALSE),"-")</f>
        <v>-</v>
      </c>
      <c r="E200" s="15" t="str">
        <f>IFERROR(VLOOKUP($C200,covid_vlookup,HLOOKUP(E$1,covid_hlookup,2,FALSE),FALSE),"-")</f>
        <v>-</v>
      </c>
      <c r="F200" s="15" t="str">
        <f>IFERROR(VLOOKUP($C200,covid_vlookup,HLOOKUP(F$1,covid_hlookup,2,FALSE),FALSE),"-")</f>
        <v>-</v>
      </c>
      <c r="G200" s="15" t="str">
        <f>IFERROR(VLOOKUP($C200,covid_vlookup,HLOOKUP(G$1,covid_hlookup,2,FALSE),FALSE),"-")</f>
        <v>-</v>
      </c>
      <c r="H200" s="2"/>
    </row>
    <row r="201">
      <c r="A201" s="3" t="s">
        <v>430</v>
      </c>
      <c r="B201" s="3" t="s">
        <v>130</v>
      </c>
      <c r="C201" s="3" t="s">
        <v>431</v>
      </c>
      <c r="D201" s="15" t="str">
        <f>IFERROR(VLOOKUP($C201,covid_vlookup,HLOOKUP(D$1,covid_hlookup,2,FALSE),FALSE),"-")</f>
        <v>-</v>
      </c>
      <c r="E201" s="15" t="str">
        <f>IFERROR(VLOOKUP($C201,covid_vlookup,HLOOKUP(E$1,covid_hlookup,2,FALSE),FALSE),"-")</f>
        <v>-</v>
      </c>
      <c r="F201" s="15" t="str">
        <f>IFERROR(VLOOKUP($C201,covid_vlookup,HLOOKUP(F$1,covid_hlookup,2,FALSE),FALSE),"-")</f>
        <v>-</v>
      </c>
      <c r="G201" s="15" t="str">
        <f>IFERROR(VLOOKUP($C201,covid_vlookup,HLOOKUP(G$1,covid_hlookup,2,FALSE),FALSE),"-")</f>
        <v>-</v>
      </c>
      <c r="H201" s="2"/>
    </row>
    <row r="202">
      <c r="A202" s="3" t="s">
        <v>432</v>
      </c>
      <c r="B202" s="3" t="s">
        <v>135</v>
      </c>
      <c r="C202" s="3" t="s">
        <v>433</v>
      </c>
      <c r="D202" s="15" t="str">
        <f>IFERROR(VLOOKUP($C202,covid_vlookup,HLOOKUP(D$1,covid_hlookup,2,FALSE),FALSE),"-")</f>
        <v>-</v>
      </c>
      <c r="E202" s="15" t="str">
        <f>IFERROR(VLOOKUP($C202,covid_vlookup,HLOOKUP(E$1,covid_hlookup,2,FALSE),FALSE),"-")</f>
        <v>-</v>
      </c>
      <c r="F202" s="15" t="str">
        <f>IFERROR(VLOOKUP($C202,covid_vlookup,HLOOKUP(F$1,covid_hlookup,2,FALSE),FALSE),"-")</f>
        <v>-</v>
      </c>
      <c r="G202" s="15" t="str">
        <f>IFERROR(VLOOKUP($C202,covid_vlookup,HLOOKUP(G$1,covid_hlookup,2,FALSE),FALSE),"-")</f>
        <v>-</v>
      </c>
      <c r="H202" s="2"/>
    </row>
    <row r="203">
      <c r="A203" s="3" t="s">
        <v>434</v>
      </c>
      <c r="B203" s="3" t="s">
        <v>122</v>
      </c>
      <c r="C203" s="3" t="s">
        <v>435</v>
      </c>
      <c r="D203" s="15" t="str">
        <f>IFERROR(VLOOKUP($C203,covid_vlookup,HLOOKUP(D$1,covid_hlookup,2,FALSE),FALSE),"-")</f>
        <v>-</v>
      </c>
      <c r="E203" s="15" t="str">
        <f>IFERROR(VLOOKUP($C203,covid_vlookup,HLOOKUP(E$1,covid_hlookup,2,FALSE),FALSE),"-")</f>
        <v>-</v>
      </c>
      <c r="F203" s="15" t="str">
        <f>IFERROR(VLOOKUP($C203,covid_vlookup,HLOOKUP(F$1,covid_hlookup,2,FALSE),FALSE),"-")</f>
        <v>-</v>
      </c>
      <c r="G203" s="15" t="str">
        <f>IFERROR(VLOOKUP($C203,covid_vlookup,HLOOKUP(G$1,covid_hlookup,2,FALSE),FALSE),"-")</f>
        <v>-</v>
      </c>
      <c r="H203" s="2"/>
    </row>
    <row r="204">
      <c r="A204" s="3" t="s">
        <v>119</v>
      </c>
      <c r="B204" s="3" t="s">
        <v>23</v>
      </c>
      <c r="C204" s="3" t="s">
        <v>120</v>
      </c>
      <c r="D204" s="15">
        <f>IFERROR(VLOOKUP($C204,covid_vlookup,HLOOKUP(D$1,covid_hlookup,2,FALSE),FALSE),"-")</f>
        <v>27</v>
      </c>
      <c r="E204" s="15" t="str">
        <f>IFERROR(VLOOKUP($C204,covid_vlookup,HLOOKUP(E$1,covid_hlookup,2,FALSE),FALSE),"-")</f>
        <v/>
      </c>
      <c r="F204" s="15">
        <f>IFERROR(VLOOKUP($C204,covid_vlookup,HLOOKUP(F$1,covid_hlookup,2,FALSE),FALSE),"-")</f>
        <v>812</v>
      </c>
      <c r="G204" s="15" t="str">
        <f>IFERROR(VLOOKUP($C204,covid_vlookup,HLOOKUP(G$1,covid_hlookup,2,FALSE),FALSE),"-")</f>
        <v/>
      </c>
      <c r="H204" s="2"/>
    </row>
    <row r="205">
      <c r="A205" s="3" t="s">
        <v>436</v>
      </c>
      <c r="B205" s="3" t="s">
        <v>135</v>
      </c>
      <c r="C205" s="3" t="s">
        <v>437</v>
      </c>
      <c r="D205" s="15" t="str">
        <f>IFERROR(VLOOKUP($C205,covid_vlookup,HLOOKUP(D$1,covid_hlookup,2,FALSE),FALSE),"-")</f>
        <v>-</v>
      </c>
      <c r="E205" s="15" t="str">
        <f>IFERROR(VLOOKUP($C205,covid_vlookup,HLOOKUP(E$1,covid_hlookup,2,FALSE),FALSE),"-")</f>
        <v>-</v>
      </c>
      <c r="F205" s="15" t="str">
        <f>IFERROR(VLOOKUP($C205,covid_vlookup,HLOOKUP(F$1,covid_hlookup,2,FALSE),FALSE),"-")</f>
        <v>-</v>
      </c>
      <c r="G205" s="15" t="str">
        <f>IFERROR(VLOOKUP($C205,covid_vlookup,HLOOKUP(G$1,covid_hlookup,2,FALSE),FALSE),"-")</f>
        <v>-</v>
      </c>
      <c r="H205" s="2"/>
    </row>
    <row r="206">
      <c r="A206" s="3" t="s">
        <v>438</v>
      </c>
      <c r="B206" s="3" t="s">
        <v>122</v>
      </c>
      <c r="C206" s="3" t="s">
        <v>439</v>
      </c>
      <c r="D206" s="15" t="str">
        <f>IFERROR(VLOOKUP($C206,covid_vlookup,HLOOKUP(D$1,covid_hlookup,2,FALSE),FALSE),"-")</f>
        <v>-</v>
      </c>
      <c r="E206" s="15" t="str">
        <f>IFERROR(VLOOKUP($C206,covid_vlookup,HLOOKUP(E$1,covid_hlookup,2,FALSE),FALSE),"-")</f>
        <v>-</v>
      </c>
      <c r="F206" s="15" t="str">
        <f>IFERROR(VLOOKUP($C206,covid_vlookup,HLOOKUP(F$1,covid_hlookup,2,FALSE),FALSE),"-")</f>
        <v>-</v>
      </c>
      <c r="G206" s="15" t="str">
        <f>IFERROR(VLOOKUP($C206,covid_vlookup,HLOOKUP(G$1,covid_hlookup,2,FALSE),FALSE),"-")</f>
        <v>-</v>
      </c>
      <c r="H206" s="2"/>
    </row>
    <row r="207">
      <c r="A207" s="3" t="s">
        <v>440</v>
      </c>
      <c r="B207" s="3" t="s">
        <v>125</v>
      </c>
      <c r="C207" s="3" t="s">
        <v>441</v>
      </c>
      <c r="D207" s="15" t="str">
        <f>IFERROR(VLOOKUP($C207,covid_vlookup,HLOOKUP(D$1,covid_hlookup,2,FALSE),FALSE),"-")</f>
        <v>-</v>
      </c>
      <c r="E207" s="15" t="str">
        <f>IFERROR(VLOOKUP($C207,covid_vlookup,HLOOKUP(E$1,covid_hlookup,2,FALSE),FALSE),"-")</f>
        <v>-</v>
      </c>
      <c r="F207" s="15" t="str">
        <f>IFERROR(VLOOKUP($C207,covid_vlookup,HLOOKUP(F$1,covid_hlookup,2,FALSE),FALSE),"-")</f>
        <v>-</v>
      </c>
      <c r="G207" s="15" t="str">
        <f>IFERROR(VLOOKUP($C207,covid_vlookup,HLOOKUP(G$1,covid_hlookup,2,FALSE),FALSE),"-")</f>
        <v>-</v>
      </c>
      <c r="H207" s="2"/>
    </row>
    <row r="208">
      <c r="A208" s="3" t="s">
        <v>442</v>
      </c>
      <c r="B208" s="3" t="s">
        <v>122</v>
      </c>
      <c r="C208" s="3" t="s">
        <v>443</v>
      </c>
      <c r="D208" s="15" t="str">
        <f>IFERROR(VLOOKUP($C208,covid_vlookup,HLOOKUP(D$1,covid_hlookup,2,FALSE),FALSE),"-")</f>
        <v>-</v>
      </c>
      <c r="E208" s="15" t="str">
        <f>IFERROR(VLOOKUP($C208,covid_vlookup,HLOOKUP(E$1,covid_hlookup,2,FALSE),FALSE),"-")</f>
        <v>-</v>
      </c>
      <c r="F208" s="15" t="str">
        <f>IFERROR(VLOOKUP($C208,covid_vlookup,HLOOKUP(F$1,covid_hlookup,2,FALSE),FALSE),"-")</f>
        <v>-</v>
      </c>
      <c r="G208" s="15" t="str">
        <f>IFERROR(VLOOKUP($C208,covid_vlookup,HLOOKUP(G$1,covid_hlookup,2,FALSE),FALSE),"-")</f>
        <v>-</v>
      </c>
      <c r="H208" s="2"/>
    </row>
    <row r="209">
      <c r="A209" s="3" t="s">
        <v>444</v>
      </c>
      <c r="B209" s="3" t="s">
        <v>125</v>
      </c>
      <c r="C209" s="3" t="s">
        <v>445</v>
      </c>
      <c r="D209" s="15" t="str">
        <f>IFERROR(VLOOKUP($C209,covid_vlookup,HLOOKUP(D$1,covid_hlookup,2,FALSE),FALSE),"-")</f>
        <v>-</v>
      </c>
      <c r="E209" s="15" t="str">
        <f>IFERROR(VLOOKUP($C209,covid_vlookup,HLOOKUP(E$1,covid_hlookup,2,FALSE),FALSE),"-")</f>
        <v>-</v>
      </c>
      <c r="F209" s="15" t="str">
        <f>IFERROR(VLOOKUP($C209,covid_vlookup,HLOOKUP(F$1,covid_hlookup,2,FALSE),FALSE),"-")</f>
        <v>-</v>
      </c>
      <c r="G209" s="15" t="str">
        <f>IFERROR(VLOOKUP($C209,covid_vlookup,HLOOKUP(G$1,covid_hlookup,2,FALSE),FALSE),"-")</f>
        <v>-</v>
      </c>
      <c r="H209" s="2"/>
    </row>
    <row r="210">
      <c r="A210" s="3" t="s">
        <v>446</v>
      </c>
      <c r="B210" s="3" t="s">
        <v>125</v>
      </c>
      <c r="C210" s="3" t="s">
        <v>447</v>
      </c>
      <c r="D210" s="15" t="str">
        <f>IFERROR(VLOOKUP($C210,covid_vlookup,HLOOKUP(D$1,covid_hlookup,2,FALSE),FALSE),"-")</f>
        <v>-</v>
      </c>
      <c r="E210" s="15" t="str">
        <f>IFERROR(VLOOKUP($C210,covid_vlookup,HLOOKUP(E$1,covid_hlookup,2,FALSE),FALSE),"-")</f>
        <v>-</v>
      </c>
      <c r="F210" s="15" t="str">
        <f>IFERROR(VLOOKUP($C210,covid_vlookup,HLOOKUP(F$1,covid_hlookup,2,FALSE),FALSE),"-")</f>
        <v>-</v>
      </c>
      <c r="G210" s="15" t="str">
        <f>IFERROR(VLOOKUP($C210,covid_vlookup,HLOOKUP(G$1,covid_hlookup,2,FALSE),FALSE),"-")</f>
        <v>-</v>
      </c>
      <c r="H210" s="2"/>
    </row>
    <row r="211">
      <c r="A211" s="2"/>
      <c r="B211" s="2"/>
      <c r="C211" s="2"/>
      <c r="D211" s="15" t="str">
        <f>IFERROR(VLOOKUP($C211,covid_vlookup,HLOOKUP(D$1,covid_hlookup,2,FALSE),FALSE),"-")</f>
        <v>-</v>
      </c>
      <c r="E211" s="15" t="str">
        <f>IFERROR(VLOOKUP($C211,covid_vlookup,HLOOKUP(E$1,covid_hlookup,2,FALSE),FALSE),"-")</f>
        <v>-</v>
      </c>
      <c r="F211" s="15" t="str">
        <f>IFERROR(VLOOKUP($C211,covid_vlookup,HLOOKUP(F$1,covid_hlookup,2,FALSE),FALSE),"-")</f>
        <v>-</v>
      </c>
      <c r="G211" s="15" t="str">
        <f>IFERROR(VLOOKUP($C211,covid_vlookup,HLOOKUP(G$1,covid_hlookup,2,FALSE),FALSE),"-")</f>
        <v>-</v>
      </c>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4.13"/>
    <col customWidth="1" min="10" max="10" width="3.88"/>
    <col customWidth="1" min="11" max="11" width="19.13"/>
    <col customWidth="1" min="12" max="12" width="10.25"/>
    <col customWidth="1" min="13" max="13" width="10.88"/>
    <col customWidth="1" min="14" max="14" width="9.63"/>
    <col customWidth="1" min="15" max="15" width="13.0"/>
    <col customWidth="1" min="16" max="16" width="13.38"/>
  </cols>
  <sheetData>
    <row r="1">
      <c r="A1" s="4" t="s">
        <v>1</v>
      </c>
      <c r="B1" s="4" t="s">
        <v>2</v>
      </c>
      <c r="C1" s="4" t="s">
        <v>3</v>
      </c>
      <c r="D1" s="16" t="s">
        <v>4</v>
      </c>
      <c r="E1" s="16" t="s">
        <v>5</v>
      </c>
      <c r="F1" s="16" t="s">
        <v>10</v>
      </c>
      <c r="G1" s="16" t="s">
        <v>15</v>
      </c>
      <c r="H1" s="17"/>
      <c r="P1" s="18"/>
    </row>
    <row r="2">
      <c r="A2" s="3" t="s">
        <v>121</v>
      </c>
      <c r="B2" s="3" t="s">
        <v>122</v>
      </c>
      <c r="C2" s="3" t="s">
        <v>123</v>
      </c>
      <c r="D2" s="2" t="str">
        <f t="array" ref="D2">IFERROR(INDEX(covid,MATCH($A2,iso_code,0),MATCH(D$1, columns, 0)),"-")</f>
        <v>-</v>
      </c>
      <c r="E2" s="2" t="str">
        <f t="array" ref="E2">IFERROR(INDEX(covid,MATCH($A2,iso_code,0),MATCH(E$1, columns, 0)),"-")</f>
        <v>-</v>
      </c>
      <c r="F2" s="2" t="str">
        <f t="array" ref="F2">IFERROR(INDEX(covid,MATCH($A2,iso_code,0),MATCH(F$1, columns, 0)),"-")</f>
        <v>-</v>
      </c>
      <c r="G2" s="2" t="str">
        <f t="array" ref="G2">IFERROR(INDEX(covid,MATCH($A2,iso_code,0),MATCH(G$1, columns, 0)),"-")</f>
        <v>-</v>
      </c>
      <c r="H2" s="17"/>
      <c r="P2" s="2"/>
    </row>
    <row r="3">
      <c r="A3" s="3" t="s">
        <v>22</v>
      </c>
      <c r="B3" s="3" t="s">
        <v>23</v>
      </c>
      <c r="C3" s="3" t="s">
        <v>24</v>
      </c>
      <c r="D3" s="2">
        <f t="array" ref="D3">IFERROR(INDEX(covid,MATCH($A3,iso_code,0),MATCH(D$1, columns, 0)),"-")</f>
        <v>210224</v>
      </c>
      <c r="E3" s="2">
        <f t="array" ref="E3">IFERROR(INDEX(covid,MATCH($A3,iso_code,0),MATCH(E$1, columns, 0)),"-")</f>
        <v>3217</v>
      </c>
      <c r="F3" s="2">
        <f t="array" ref="F3">IFERROR(INDEX(covid,MATCH($A3,iso_code,0),MATCH(F$1, columns, 0)),"-")</f>
        <v>2872934</v>
      </c>
      <c r="G3" s="2">
        <f t="array" ref="G3">IFERROR(INDEX(covid,MATCH($A3,iso_code,0),MATCH(G$1, columns, 0)),"-")</f>
        <v>11803.431</v>
      </c>
      <c r="H3" s="17"/>
      <c r="P3" s="2"/>
    </row>
    <row r="4">
      <c r="A4" s="3" t="s">
        <v>124</v>
      </c>
      <c r="B4" s="3" t="s">
        <v>125</v>
      </c>
      <c r="C4" s="3" t="s">
        <v>126</v>
      </c>
      <c r="D4" s="2" t="str">
        <f t="array" ref="D4">IFERROR(INDEX(covid,MATCH($A4,iso_code,0),MATCH(D$1, columns, 0)),"-")</f>
        <v>-</v>
      </c>
      <c r="E4" s="2" t="str">
        <f t="array" ref="E4">IFERROR(INDEX(covid,MATCH($A4,iso_code,0),MATCH(E$1, columns, 0)),"-")</f>
        <v>-</v>
      </c>
      <c r="F4" s="2" t="str">
        <f t="array" ref="F4">IFERROR(INDEX(covid,MATCH($A4,iso_code,0),MATCH(F$1, columns, 0)),"-")</f>
        <v>-</v>
      </c>
      <c r="G4" s="2" t="str">
        <f t="array" ref="G4">IFERROR(INDEX(covid,MATCH($A4,iso_code,0),MATCH(G$1, columns, 0)),"-")</f>
        <v>-</v>
      </c>
      <c r="H4" s="17"/>
      <c r="P4" s="2"/>
    </row>
    <row r="5">
      <c r="A5" s="3" t="s">
        <v>25</v>
      </c>
      <c r="B5" s="3" t="s">
        <v>23</v>
      </c>
      <c r="C5" s="3" t="s">
        <v>26</v>
      </c>
      <c r="D5" s="2">
        <f t="array" ref="D5">IFERROR(INDEX(covid,MATCH($A5,iso_code,0),MATCH(D$1, columns, 0)),"-")</f>
        <v>23740</v>
      </c>
      <c r="E5" s="2">
        <f t="array" ref="E5">IFERROR(INDEX(covid,MATCH($A5,iso_code,0),MATCH(E$1, columns, 0)),"-")</f>
        <v>140</v>
      </c>
      <c r="F5" s="2">
        <f t="array" ref="F5">IFERROR(INDEX(covid,MATCH($A5,iso_code,0),MATCH(F$1, columns, 0)),"-")</f>
        <v>77354</v>
      </c>
      <c r="G5" s="2" t="str">
        <f t="array" ref="G5">IFERROR(INDEX(covid,MATCH($A5,iso_code,0),MATCH(G$1, columns, 0)),"-")</f>
        <v/>
      </c>
      <c r="H5" s="17"/>
      <c r="P5" s="2"/>
    </row>
    <row r="6">
      <c r="A6" s="3" t="s">
        <v>127</v>
      </c>
      <c r="B6" s="3" t="s">
        <v>125</v>
      </c>
      <c r="C6" s="3" t="s">
        <v>128</v>
      </c>
      <c r="D6" s="2" t="str">
        <f t="array" ref="D6">IFERROR(INDEX(covid,MATCH($A6,iso_code,0),MATCH(D$1, columns, 0)),"-")</f>
        <v>-</v>
      </c>
      <c r="E6" s="2" t="str">
        <f t="array" ref="E6">IFERROR(INDEX(covid,MATCH($A6,iso_code,0),MATCH(E$1, columns, 0)),"-")</f>
        <v>-</v>
      </c>
      <c r="F6" s="2" t="str">
        <f t="array" ref="F6">IFERROR(INDEX(covid,MATCH($A6,iso_code,0),MATCH(F$1, columns, 0)),"-")</f>
        <v>-</v>
      </c>
      <c r="G6" s="2" t="str">
        <f t="array" ref="G6">IFERROR(INDEX(covid,MATCH($A6,iso_code,0),MATCH(G$1, columns, 0)),"-")</f>
        <v>-</v>
      </c>
      <c r="H6" s="17"/>
      <c r="P6" s="2"/>
    </row>
    <row r="7">
      <c r="A7" s="3" t="s">
        <v>129</v>
      </c>
      <c r="B7" s="3" t="s">
        <v>130</v>
      </c>
      <c r="C7" s="3" t="s">
        <v>131</v>
      </c>
      <c r="D7" s="2" t="str">
        <f t="array" ref="D7">IFERROR(INDEX(covid,MATCH($A7,iso_code,0),MATCH(D$1, columns, 0)),"-")</f>
        <v>-</v>
      </c>
      <c r="E7" s="2" t="str">
        <f t="array" ref="E7">IFERROR(INDEX(covid,MATCH($A7,iso_code,0),MATCH(E$1, columns, 0)),"-")</f>
        <v>-</v>
      </c>
      <c r="F7" s="2" t="str">
        <f t="array" ref="F7">IFERROR(INDEX(covid,MATCH($A7,iso_code,0),MATCH(F$1, columns, 0)),"-")</f>
        <v>-</v>
      </c>
      <c r="G7" s="2" t="str">
        <f t="array" ref="G7">IFERROR(INDEX(covid,MATCH($A7,iso_code,0),MATCH(G$1, columns, 0)),"-")</f>
        <v>-</v>
      </c>
      <c r="H7" s="17"/>
      <c r="P7" s="2"/>
    </row>
    <row r="8">
      <c r="A8" s="3" t="s">
        <v>132</v>
      </c>
      <c r="B8" s="3" t="s">
        <v>130</v>
      </c>
      <c r="C8" s="3" t="s">
        <v>133</v>
      </c>
      <c r="D8" s="2" t="str">
        <f t="array" ref="D8">IFERROR(INDEX(covid,MATCH($A8,iso_code,0),MATCH(D$1, columns, 0)),"-")</f>
        <v>-</v>
      </c>
      <c r="E8" s="2" t="str">
        <f t="array" ref="E8">IFERROR(INDEX(covid,MATCH($A8,iso_code,0),MATCH(E$1, columns, 0)),"-")</f>
        <v>-</v>
      </c>
      <c r="F8" s="2" t="str">
        <f t="array" ref="F8">IFERROR(INDEX(covid,MATCH($A8,iso_code,0),MATCH(F$1, columns, 0)),"-")</f>
        <v>-</v>
      </c>
      <c r="G8" s="2" t="str">
        <f t="array" ref="G8">IFERROR(INDEX(covid,MATCH($A8,iso_code,0),MATCH(G$1, columns, 0)),"-")</f>
        <v>-</v>
      </c>
      <c r="H8" s="17"/>
      <c r="P8" s="2"/>
    </row>
    <row r="9">
      <c r="A9" s="3" t="s">
        <v>134</v>
      </c>
      <c r="B9" s="3" t="s">
        <v>135</v>
      </c>
      <c r="C9" s="3" t="s">
        <v>136</v>
      </c>
      <c r="D9" s="2" t="str">
        <f t="array" ref="D9">IFERROR(INDEX(covid,MATCH($A9,iso_code,0),MATCH(D$1, columns, 0)),"-")</f>
        <v>-</v>
      </c>
      <c r="E9" s="2" t="str">
        <f t="array" ref="E9">IFERROR(INDEX(covid,MATCH($A9,iso_code,0),MATCH(E$1, columns, 0)),"-")</f>
        <v>-</v>
      </c>
      <c r="F9" s="2" t="str">
        <f t="array" ref="F9">IFERROR(INDEX(covid,MATCH($A9,iso_code,0),MATCH(F$1, columns, 0)),"-")</f>
        <v>-</v>
      </c>
      <c r="G9" s="2" t="str">
        <f t="array" ref="G9">IFERROR(INDEX(covid,MATCH($A9,iso_code,0),MATCH(G$1, columns, 0)),"-")</f>
        <v>-</v>
      </c>
      <c r="H9" s="17"/>
      <c r="P9" s="2"/>
    </row>
    <row r="10">
      <c r="A10" s="3" t="s">
        <v>137</v>
      </c>
      <c r="B10" s="3" t="s">
        <v>122</v>
      </c>
      <c r="C10" s="3" t="s">
        <v>138</v>
      </c>
      <c r="D10" s="2" t="str">
        <f t="array" ref="D10">IFERROR(INDEX(covid,MATCH($A10,iso_code,0),MATCH(D$1, columns, 0)),"-")</f>
        <v>-</v>
      </c>
      <c r="E10" s="2" t="str">
        <f t="array" ref="E10">IFERROR(INDEX(covid,MATCH($A10,iso_code,0),MATCH(E$1, columns, 0)),"-")</f>
        <v>-</v>
      </c>
      <c r="F10" s="2" t="str">
        <f t="array" ref="F10">IFERROR(INDEX(covid,MATCH($A10,iso_code,0),MATCH(F$1, columns, 0)),"-")</f>
        <v>-</v>
      </c>
      <c r="G10" s="2" t="str">
        <f t="array" ref="G10">IFERROR(INDEX(covid,MATCH($A10,iso_code,0),MATCH(G$1, columns, 0)),"-")</f>
        <v>-</v>
      </c>
      <c r="H10" s="17"/>
      <c r="P10" s="2"/>
    </row>
    <row r="11">
      <c r="A11" s="3" t="s">
        <v>139</v>
      </c>
      <c r="B11" s="3" t="s">
        <v>130</v>
      </c>
      <c r="C11" s="3" t="s">
        <v>140</v>
      </c>
      <c r="D11" s="2" t="str">
        <f t="array" ref="D11">IFERROR(INDEX(covid,MATCH($A11,iso_code,0),MATCH(D$1, columns, 0)),"-")</f>
        <v>-</v>
      </c>
      <c r="E11" s="2" t="str">
        <f t="array" ref="E11">IFERROR(INDEX(covid,MATCH($A11,iso_code,0),MATCH(E$1, columns, 0)),"-")</f>
        <v>-</v>
      </c>
      <c r="F11" s="2" t="str">
        <f t="array" ref="F11">IFERROR(INDEX(covid,MATCH($A11,iso_code,0),MATCH(F$1, columns, 0)),"-")</f>
        <v>-</v>
      </c>
      <c r="G11" s="2" t="str">
        <f t="array" ref="G11">IFERROR(INDEX(covid,MATCH($A11,iso_code,0),MATCH(G$1, columns, 0)),"-")</f>
        <v>-</v>
      </c>
      <c r="H11" s="17"/>
      <c r="P11" s="2"/>
    </row>
    <row r="12">
      <c r="A12" s="3" t="s">
        <v>141</v>
      </c>
      <c r="B12" s="3" t="s">
        <v>142</v>
      </c>
      <c r="C12" s="3" t="s">
        <v>143</v>
      </c>
      <c r="D12" s="2"/>
      <c r="E12" s="2"/>
      <c r="F12" s="2"/>
      <c r="G12" s="2"/>
      <c r="H12" s="17"/>
      <c r="I12" s="2"/>
      <c r="J12" s="2"/>
      <c r="K12" s="2"/>
      <c r="L12" s="2"/>
      <c r="M12" s="2"/>
      <c r="N12" s="2"/>
      <c r="O12" s="2"/>
      <c r="P12" s="2"/>
    </row>
    <row r="13">
      <c r="A13" s="3" t="s">
        <v>27</v>
      </c>
      <c r="B13" s="3" t="s">
        <v>23</v>
      </c>
      <c r="C13" s="3" t="s">
        <v>28</v>
      </c>
      <c r="D13" s="2"/>
      <c r="E13" s="2"/>
      <c r="F13" s="2"/>
      <c r="G13" s="2"/>
      <c r="H13" s="17"/>
      <c r="P13" s="2"/>
    </row>
    <row r="14">
      <c r="A14" s="3" t="s">
        <v>144</v>
      </c>
      <c r="B14" s="3" t="s">
        <v>122</v>
      </c>
      <c r="C14" s="3" t="s">
        <v>145</v>
      </c>
      <c r="D14" s="2"/>
      <c r="E14" s="2"/>
      <c r="F14" s="2"/>
      <c r="G14" s="2"/>
      <c r="H14" s="17"/>
      <c r="P14" s="2"/>
    </row>
    <row r="15">
      <c r="A15" s="3" t="s">
        <v>146</v>
      </c>
      <c r="B15" s="3" t="s">
        <v>130</v>
      </c>
      <c r="C15" s="3" t="s">
        <v>147</v>
      </c>
      <c r="D15" s="2"/>
      <c r="E15" s="2"/>
      <c r="F15" s="2"/>
      <c r="G15" s="2"/>
      <c r="H15" s="17"/>
      <c r="P15" s="2"/>
    </row>
    <row r="16">
      <c r="A16" s="3" t="s">
        <v>148</v>
      </c>
      <c r="B16" s="3" t="s">
        <v>122</v>
      </c>
      <c r="C16" s="3" t="s">
        <v>149</v>
      </c>
      <c r="D16" s="2"/>
      <c r="E16" s="2"/>
      <c r="F16" s="2"/>
      <c r="G16" s="2"/>
      <c r="H16" s="17"/>
      <c r="I16" s="4" t="s">
        <v>448</v>
      </c>
      <c r="J16" s="19"/>
      <c r="K16" s="19" t="s">
        <v>3</v>
      </c>
      <c r="L16" s="19" t="s">
        <v>4</v>
      </c>
      <c r="M16" s="19" t="s">
        <v>5</v>
      </c>
      <c r="N16" s="19" t="s">
        <v>10</v>
      </c>
      <c r="O16" s="19" t="s">
        <v>15</v>
      </c>
      <c r="P16" s="2"/>
    </row>
    <row r="17">
      <c r="A17" s="3" t="s">
        <v>150</v>
      </c>
      <c r="B17" s="3" t="s">
        <v>122</v>
      </c>
      <c r="C17" s="3" t="s">
        <v>151</v>
      </c>
      <c r="D17" s="2"/>
      <c r="E17" s="2"/>
      <c r="F17" s="2"/>
      <c r="G17" s="2"/>
      <c r="H17" s="17"/>
      <c r="I17" s="2"/>
      <c r="J17" s="2"/>
      <c r="K17" s="20" t="str">
        <f>IFERROR(__xludf.DUMMYFUNCTION("SORTN(FILTER(results_with_index, NOT(ISNA(total_cases_with_index))), $I$19, , $I$22, $I$25)"),"Afghanistan")</f>
        <v>Afghanistan</v>
      </c>
      <c r="L17" s="2" t="str">
        <f>IFERROR(__xludf.DUMMYFUNCTION("""COMPUTED_VALUE"""),"-")</f>
        <v>-</v>
      </c>
      <c r="M17" s="2" t="str">
        <f>IFERROR(__xludf.DUMMYFUNCTION("""COMPUTED_VALUE"""),"-")</f>
        <v>-</v>
      </c>
      <c r="N17" s="2" t="str">
        <f>IFERROR(__xludf.DUMMYFUNCTION("""COMPUTED_VALUE"""),"-")</f>
        <v>-</v>
      </c>
      <c r="O17" s="2" t="str">
        <f>IFERROR(__xludf.DUMMYFUNCTION("""COMPUTED_VALUE"""),"-")</f>
        <v>-</v>
      </c>
      <c r="P17" s="2"/>
    </row>
    <row r="18">
      <c r="A18" s="3" t="s">
        <v>152</v>
      </c>
      <c r="B18" s="3" t="s">
        <v>130</v>
      </c>
      <c r="C18" s="3" t="s">
        <v>153</v>
      </c>
      <c r="D18" s="2"/>
      <c r="E18" s="2"/>
      <c r="F18" s="2"/>
      <c r="G18" s="2"/>
      <c r="H18" s="17"/>
      <c r="I18" s="21" t="s">
        <v>449</v>
      </c>
      <c r="J18" s="2"/>
      <c r="K18" s="2" t="str">
        <f>IFERROR(__xludf.DUMMYFUNCTION("""COMPUTED_VALUE"""),"Algeria")</f>
        <v>Algeria</v>
      </c>
      <c r="L18" s="2" t="str">
        <f>IFERROR(__xludf.DUMMYFUNCTION("""COMPUTED_VALUE"""),"-")</f>
        <v>-</v>
      </c>
      <c r="M18" s="2" t="str">
        <f>IFERROR(__xludf.DUMMYFUNCTION("""COMPUTED_VALUE"""),"-")</f>
        <v>-</v>
      </c>
      <c r="N18" s="2" t="str">
        <f>IFERROR(__xludf.DUMMYFUNCTION("""COMPUTED_VALUE"""),"-")</f>
        <v>-</v>
      </c>
      <c r="O18" s="2" t="str">
        <f>IFERROR(__xludf.DUMMYFUNCTION("""COMPUTED_VALUE"""),"-")</f>
        <v>-</v>
      </c>
      <c r="P18" s="2"/>
    </row>
    <row r="19">
      <c r="A19" s="3" t="s">
        <v>35</v>
      </c>
      <c r="B19" s="3" t="s">
        <v>23</v>
      </c>
      <c r="C19" s="3" t="s">
        <v>36</v>
      </c>
      <c r="D19" s="2"/>
      <c r="E19" s="2"/>
      <c r="F19" s="2"/>
      <c r="G19" s="2"/>
      <c r="H19" s="17"/>
      <c r="I19" s="22">
        <v>15.0</v>
      </c>
      <c r="J19" s="2"/>
      <c r="K19" s="2" t="str">
        <f>IFERROR(__xludf.DUMMYFUNCTION("""COMPUTED_VALUE"""),"Angola")</f>
        <v>Angola</v>
      </c>
      <c r="L19" s="2" t="str">
        <f>IFERROR(__xludf.DUMMYFUNCTION("""COMPUTED_VALUE"""),"-")</f>
        <v>-</v>
      </c>
      <c r="M19" s="2" t="str">
        <f>IFERROR(__xludf.DUMMYFUNCTION("""COMPUTED_VALUE"""),"-")</f>
        <v>-</v>
      </c>
      <c r="N19" s="2" t="str">
        <f>IFERROR(__xludf.DUMMYFUNCTION("""COMPUTED_VALUE"""),"-")</f>
        <v>-</v>
      </c>
      <c r="O19" s="2" t="str">
        <f>IFERROR(__xludf.DUMMYFUNCTION("""COMPUTED_VALUE"""),"-")</f>
        <v>-</v>
      </c>
      <c r="P19" s="2"/>
    </row>
    <row r="20">
      <c r="A20" s="3" t="s">
        <v>29</v>
      </c>
      <c r="B20" s="3" t="s">
        <v>23</v>
      </c>
      <c r="C20" s="3" t="s">
        <v>30</v>
      </c>
      <c r="D20" s="2"/>
      <c r="E20" s="2"/>
      <c r="F20" s="2"/>
      <c r="G20" s="2"/>
      <c r="H20" s="17"/>
      <c r="I20" s="23"/>
      <c r="J20" s="2"/>
      <c r="K20" s="2" t="str">
        <f>IFERROR(__xludf.DUMMYFUNCTION("""COMPUTED_VALUE"""),"Anguilla")</f>
        <v>Anguilla</v>
      </c>
      <c r="L20" s="2" t="str">
        <f>IFERROR(__xludf.DUMMYFUNCTION("""COMPUTED_VALUE"""),"-")</f>
        <v>-</v>
      </c>
      <c r="M20" s="2" t="str">
        <f>IFERROR(__xludf.DUMMYFUNCTION("""COMPUTED_VALUE"""),"-")</f>
        <v>-</v>
      </c>
      <c r="N20" s="2" t="str">
        <f>IFERROR(__xludf.DUMMYFUNCTION("""COMPUTED_VALUE"""),"-")</f>
        <v>-</v>
      </c>
      <c r="O20" s="2" t="str">
        <f>IFERROR(__xludf.DUMMYFUNCTION("""COMPUTED_VALUE"""),"-")</f>
        <v>-</v>
      </c>
      <c r="P20" s="2"/>
    </row>
    <row r="21">
      <c r="A21" s="3" t="s">
        <v>154</v>
      </c>
      <c r="B21" s="3" t="s">
        <v>130</v>
      </c>
      <c r="C21" s="3" t="s">
        <v>155</v>
      </c>
      <c r="D21" s="2"/>
      <c r="E21" s="2"/>
      <c r="F21" s="2"/>
      <c r="G21" s="2"/>
      <c r="H21" s="17"/>
      <c r="I21" s="21" t="s">
        <v>450</v>
      </c>
      <c r="J21" s="2"/>
      <c r="K21" s="2" t="str">
        <f>IFERROR(__xludf.DUMMYFUNCTION("""COMPUTED_VALUE"""),"Antigua and Barbuda")</f>
        <v>Antigua and Barbuda</v>
      </c>
      <c r="L21" s="2" t="str">
        <f>IFERROR(__xludf.DUMMYFUNCTION("""COMPUTED_VALUE"""),"-")</f>
        <v>-</v>
      </c>
      <c r="M21" s="2" t="str">
        <f>IFERROR(__xludf.DUMMYFUNCTION("""COMPUTED_VALUE"""),"-")</f>
        <v>-</v>
      </c>
      <c r="N21" s="2" t="str">
        <f>IFERROR(__xludf.DUMMYFUNCTION("""COMPUTED_VALUE"""),"-")</f>
        <v>-</v>
      </c>
      <c r="O21" s="2" t="str">
        <f>IFERROR(__xludf.DUMMYFUNCTION("""COMPUTED_VALUE"""),"-")</f>
        <v>-</v>
      </c>
      <c r="P21" s="2"/>
    </row>
    <row r="22">
      <c r="A22" s="3" t="s">
        <v>156</v>
      </c>
      <c r="B22" s="3" t="s">
        <v>125</v>
      </c>
      <c r="C22" s="3" t="s">
        <v>157</v>
      </c>
      <c r="D22" s="2"/>
      <c r="E22" s="2"/>
      <c r="F22" s="2"/>
      <c r="G22" s="2"/>
      <c r="H22" s="17"/>
      <c r="I22" s="22">
        <v>4.0</v>
      </c>
      <c r="J22" s="2"/>
      <c r="K22" s="2" t="str">
        <f>IFERROR(__xludf.DUMMYFUNCTION("""COMPUTED_VALUE"""),"Argentina")</f>
        <v>Argentina</v>
      </c>
      <c r="L22" s="2" t="str">
        <f>IFERROR(__xludf.DUMMYFUNCTION("""COMPUTED_VALUE"""),"-")</f>
        <v>-</v>
      </c>
      <c r="M22" s="2" t="str">
        <f>IFERROR(__xludf.DUMMYFUNCTION("""COMPUTED_VALUE"""),"-")</f>
        <v>-</v>
      </c>
      <c r="N22" s="2" t="str">
        <f>IFERROR(__xludf.DUMMYFUNCTION("""COMPUTED_VALUE"""),"-")</f>
        <v>-</v>
      </c>
      <c r="O22" s="2" t="str">
        <f>IFERROR(__xludf.DUMMYFUNCTION("""COMPUTED_VALUE"""),"-")</f>
        <v>-</v>
      </c>
      <c r="P22" s="2"/>
    </row>
    <row r="23">
      <c r="A23" s="3" t="s">
        <v>158</v>
      </c>
      <c r="B23" s="3" t="s">
        <v>130</v>
      </c>
      <c r="C23" s="3" t="s">
        <v>159</v>
      </c>
      <c r="D23" s="2"/>
      <c r="E23" s="2"/>
      <c r="F23" s="2"/>
      <c r="G23" s="2"/>
      <c r="H23" s="17"/>
      <c r="I23" s="23"/>
      <c r="J23" s="2"/>
      <c r="K23" s="2" t="str">
        <f>IFERROR(__xludf.DUMMYFUNCTION("""COMPUTED_VALUE"""),"Armenia")</f>
        <v>Armenia</v>
      </c>
      <c r="L23" s="2" t="str">
        <f>IFERROR(__xludf.DUMMYFUNCTION("""COMPUTED_VALUE"""),"-")</f>
        <v>-</v>
      </c>
      <c r="M23" s="2" t="str">
        <f>IFERROR(__xludf.DUMMYFUNCTION("""COMPUTED_VALUE"""),"-")</f>
        <v>-</v>
      </c>
      <c r="N23" s="2" t="str">
        <f>IFERROR(__xludf.DUMMYFUNCTION("""COMPUTED_VALUE"""),"-")</f>
        <v>-</v>
      </c>
      <c r="O23" s="2" t="str">
        <f>IFERROR(__xludf.DUMMYFUNCTION("""COMPUTED_VALUE"""),"-")</f>
        <v>-</v>
      </c>
      <c r="P23" s="2"/>
    </row>
    <row r="24">
      <c r="A24" s="3" t="s">
        <v>160</v>
      </c>
      <c r="B24" s="3" t="s">
        <v>122</v>
      </c>
      <c r="C24" s="3" t="s">
        <v>161</v>
      </c>
      <c r="D24" s="2"/>
      <c r="E24" s="2"/>
      <c r="F24" s="2"/>
      <c r="G24" s="2"/>
      <c r="H24" s="17"/>
      <c r="I24" s="21" t="s">
        <v>451</v>
      </c>
      <c r="J24" s="2"/>
      <c r="K24" s="2" t="str">
        <f>IFERROR(__xludf.DUMMYFUNCTION("""COMPUTED_VALUE"""),"Aruba")</f>
        <v>Aruba</v>
      </c>
      <c r="L24" s="2" t="str">
        <f>IFERROR(__xludf.DUMMYFUNCTION("""COMPUTED_VALUE"""),"-")</f>
        <v>-</v>
      </c>
      <c r="M24" s="2" t="str">
        <f>IFERROR(__xludf.DUMMYFUNCTION("""COMPUTED_VALUE"""),"-")</f>
        <v>-</v>
      </c>
      <c r="N24" s="2" t="str">
        <f>IFERROR(__xludf.DUMMYFUNCTION("""COMPUTED_VALUE"""),"-")</f>
        <v>-</v>
      </c>
      <c r="O24" s="2" t="str">
        <f>IFERROR(__xludf.DUMMYFUNCTION("""COMPUTED_VALUE"""),"-")</f>
        <v>-</v>
      </c>
      <c r="P24" s="2"/>
    </row>
    <row r="25">
      <c r="A25" s="3" t="s">
        <v>162</v>
      </c>
      <c r="B25" s="3" t="s">
        <v>135</v>
      </c>
      <c r="C25" s="3" t="s">
        <v>163</v>
      </c>
      <c r="D25" s="2"/>
      <c r="E25" s="2"/>
      <c r="F25" s="2"/>
      <c r="G25" s="2"/>
      <c r="H25" s="17"/>
      <c r="I25" s="24" t="b">
        <v>0</v>
      </c>
      <c r="J25" s="2"/>
      <c r="K25" s="2" t="str">
        <f>IFERROR(__xludf.DUMMYFUNCTION("""COMPUTED_VALUE"""),"Albania")</f>
        <v>Albania</v>
      </c>
      <c r="L25" s="2">
        <f>IFERROR(__xludf.DUMMYFUNCTION("""COMPUTED_VALUE"""),210224.0)</f>
        <v>210224</v>
      </c>
      <c r="M25" s="2">
        <f>IFERROR(__xludf.DUMMYFUNCTION("""COMPUTED_VALUE"""),3217.0)</f>
        <v>3217</v>
      </c>
      <c r="N25" s="2">
        <f>IFERROR(__xludf.DUMMYFUNCTION("""COMPUTED_VALUE"""),2872934.0)</f>
        <v>2872934</v>
      </c>
      <c r="O25" s="2">
        <f>IFERROR(__xludf.DUMMYFUNCTION("""COMPUTED_VALUE"""),11803.431)</f>
        <v>11803.431</v>
      </c>
      <c r="P25" s="2"/>
    </row>
    <row r="26">
      <c r="A26" s="3" t="s">
        <v>164</v>
      </c>
      <c r="B26" s="3" t="s">
        <v>130</v>
      </c>
      <c r="C26" s="3" t="s">
        <v>165</v>
      </c>
      <c r="D26" s="2"/>
      <c r="E26" s="2"/>
      <c r="F26" s="2"/>
      <c r="G26" s="2"/>
      <c r="H26" s="17"/>
      <c r="I26" s="2"/>
      <c r="J26" s="2"/>
      <c r="K26" s="2" t="str">
        <f>IFERROR(__xludf.DUMMYFUNCTION("""COMPUTED_VALUE"""),"Andorra")</f>
        <v>Andorra</v>
      </c>
      <c r="L26" s="2">
        <f>IFERROR(__xludf.DUMMYFUNCTION("""COMPUTED_VALUE"""),23740.0)</f>
        <v>23740</v>
      </c>
      <c r="M26" s="2">
        <f>IFERROR(__xludf.DUMMYFUNCTION("""COMPUTED_VALUE"""),140.0)</f>
        <v>140</v>
      </c>
      <c r="N26" s="2">
        <f>IFERROR(__xludf.DUMMYFUNCTION("""COMPUTED_VALUE"""),77354.0)</f>
        <v>77354</v>
      </c>
      <c r="O26" s="2"/>
      <c r="P26" s="2"/>
    </row>
    <row r="27">
      <c r="A27" s="3" t="s">
        <v>33</v>
      </c>
      <c r="B27" s="3" t="s">
        <v>23</v>
      </c>
      <c r="C27" s="3" t="s">
        <v>34</v>
      </c>
      <c r="D27" s="2"/>
      <c r="E27" s="2"/>
      <c r="F27" s="2"/>
      <c r="G27" s="2"/>
      <c r="H27" s="17"/>
      <c r="K27" s="25" t="str">
        <f>IFERROR(__xludf.DUMMYFUNCTION("""COMPUTED_VALUE"""),"Australia")</f>
        <v>Australia</v>
      </c>
      <c r="L27" s="25"/>
      <c r="M27" s="25"/>
      <c r="N27" s="25"/>
      <c r="O27" s="25"/>
      <c r="P27" s="2"/>
    </row>
    <row r="28">
      <c r="A28" s="3" t="s">
        <v>166</v>
      </c>
      <c r="B28" s="3" t="s">
        <v>125</v>
      </c>
      <c r="C28" s="3" t="s">
        <v>167</v>
      </c>
      <c r="D28" s="2"/>
      <c r="E28" s="2"/>
      <c r="F28" s="2"/>
      <c r="G28" s="2"/>
      <c r="H28" s="17"/>
      <c r="K28" s="25" t="str">
        <f>IFERROR(__xludf.DUMMYFUNCTION("""COMPUTED_VALUE"""),"Austria")</f>
        <v>Austria</v>
      </c>
      <c r="L28" s="25"/>
      <c r="M28" s="25"/>
      <c r="N28" s="25"/>
      <c r="O28" s="25"/>
      <c r="P28" s="2"/>
    </row>
    <row r="29">
      <c r="A29" s="3" t="s">
        <v>168</v>
      </c>
      <c r="B29" s="3" t="s">
        <v>135</v>
      </c>
      <c r="C29" s="3" t="s">
        <v>169</v>
      </c>
      <c r="D29" s="2"/>
      <c r="E29" s="2"/>
      <c r="F29" s="2"/>
      <c r="G29" s="2"/>
      <c r="H29" s="17"/>
      <c r="K29" s="25" t="str">
        <f>IFERROR(__xludf.DUMMYFUNCTION("""COMPUTED_VALUE"""),"Azerbaijan")</f>
        <v>Azerbaijan</v>
      </c>
      <c r="L29" s="25"/>
      <c r="M29" s="25"/>
      <c r="N29" s="25"/>
      <c r="O29" s="25"/>
      <c r="P29" s="2"/>
    </row>
    <row r="30">
      <c r="A30" s="3" t="s">
        <v>170</v>
      </c>
      <c r="B30" s="3" t="s">
        <v>130</v>
      </c>
      <c r="C30" s="3" t="s">
        <v>171</v>
      </c>
      <c r="D30" s="2"/>
      <c r="E30" s="2"/>
      <c r="F30" s="2"/>
      <c r="G30" s="2"/>
      <c r="H30" s="17"/>
      <c r="I30" s="2"/>
      <c r="J30" s="2"/>
      <c r="K30" s="2" t="str">
        <f>IFERROR(__xludf.DUMMYFUNCTION("""COMPUTED_VALUE"""),"Bahamas")</f>
        <v>Bahamas</v>
      </c>
      <c r="L30" s="2"/>
      <c r="M30" s="2"/>
      <c r="N30" s="2"/>
      <c r="O30" s="2"/>
      <c r="P30" s="2"/>
    </row>
    <row r="31">
      <c r="A31" s="3" t="s">
        <v>172</v>
      </c>
      <c r="B31" s="3" t="s">
        <v>122</v>
      </c>
      <c r="C31" s="3" t="s">
        <v>173</v>
      </c>
      <c r="D31" s="2"/>
      <c r="E31" s="2"/>
      <c r="F31" s="2"/>
      <c r="G31" s="2"/>
      <c r="H31" s="17"/>
      <c r="I31" s="2"/>
      <c r="J31" s="2"/>
      <c r="K31" s="2" t="str">
        <f>IFERROR(__xludf.DUMMYFUNCTION("""COMPUTED_VALUE"""),"Bahrain")</f>
        <v>Bahrain</v>
      </c>
      <c r="L31" s="2"/>
      <c r="M31" s="2"/>
      <c r="N31" s="2"/>
      <c r="O31" s="2"/>
      <c r="P31" s="2"/>
    </row>
    <row r="32">
      <c r="A32" s="3" t="s">
        <v>31</v>
      </c>
      <c r="B32" s="3" t="s">
        <v>23</v>
      </c>
      <c r="C32" s="3" t="s">
        <v>32</v>
      </c>
      <c r="D32" s="2"/>
      <c r="E32" s="2"/>
      <c r="F32" s="2"/>
      <c r="G32" s="2"/>
      <c r="H32" s="17"/>
      <c r="I32" s="2"/>
      <c r="J32" s="2"/>
      <c r="K32" s="2"/>
      <c r="L32" s="2"/>
      <c r="M32" s="2"/>
      <c r="N32" s="2"/>
      <c r="O32" s="2"/>
      <c r="P32" s="2"/>
    </row>
    <row r="33">
      <c r="A33" s="3" t="s">
        <v>174</v>
      </c>
      <c r="B33" s="3" t="s">
        <v>125</v>
      </c>
      <c r="C33" s="3" t="s">
        <v>175</v>
      </c>
      <c r="D33" s="2"/>
      <c r="E33" s="2"/>
      <c r="F33" s="2"/>
      <c r="G33" s="2"/>
      <c r="H33" s="17"/>
      <c r="I33" s="2"/>
      <c r="J33" s="2"/>
      <c r="K33" s="2"/>
      <c r="L33" s="2"/>
      <c r="M33" s="2"/>
      <c r="N33" s="2"/>
      <c r="O33" s="2"/>
      <c r="P33" s="2"/>
    </row>
    <row r="34">
      <c r="A34" s="3" t="s">
        <v>176</v>
      </c>
      <c r="B34" s="3" t="s">
        <v>125</v>
      </c>
      <c r="C34" s="3" t="s">
        <v>177</v>
      </c>
      <c r="D34" s="2"/>
      <c r="E34" s="2"/>
      <c r="F34" s="2"/>
      <c r="G34" s="2"/>
      <c r="H34" s="17"/>
      <c r="I34" s="2"/>
      <c r="J34" s="2"/>
      <c r="K34" s="2"/>
      <c r="L34" s="2"/>
      <c r="M34" s="2"/>
      <c r="N34" s="2"/>
      <c r="O34" s="2"/>
      <c r="P34" s="2"/>
    </row>
    <row r="35">
      <c r="A35" s="3" t="s">
        <v>178</v>
      </c>
      <c r="B35" s="3" t="s">
        <v>122</v>
      </c>
      <c r="C35" s="3" t="s">
        <v>179</v>
      </c>
      <c r="D35" s="2"/>
      <c r="E35" s="2"/>
      <c r="F35" s="2"/>
      <c r="G35" s="2"/>
      <c r="H35" s="17"/>
      <c r="I35" s="2"/>
      <c r="J35" s="2"/>
      <c r="K35" s="2"/>
      <c r="L35" s="2"/>
      <c r="M35" s="2"/>
      <c r="N35" s="2"/>
      <c r="O35" s="2"/>
      <c r="P35" s="2"/>
    </row>
    <row r="36">
      <c r="A36" s="3" t="s">
        <v>180</v>
      </c>
      <c r="B36" s="3" t="s">
        <v>125</v>
      </c>
      <c r="C36" s="3" t="s">
        <v>181</v>
      </c>
      <c r="D36" s="2"/>
      <c r="E36" s="2"/>
      <c r="F36" s="2"/>
      <c r="G36" s="2"/>
      <c r="H36" s="17"/>
      <c r="I36" s="2"/>
      <c r="J36" s="2"/>
      <c r="K36" s="2"/>
      <c r="L36" s="2"/>
      <c r="M36" s="2"/>
      <c r="N36" s="2"/>
      <c r="O36" s="2"/>
      <c r="P36" s="2"/>
    </row>
    <row r="37">
      <c r="A37" s="3" t="s">
        <v>182</v>
      </c>
      <c r="B37" s="3" t="s">
        <v>130</v>
      </c>
      <c r="C37" s="3" t="s">
        <v>183</v>
      </c>
      <c r="D37" s="2"/>
      <c r="E37" s="2"/>
      <c r="F37" s="2"/>
      <c r="G37" s="2"/>
      <c r="H37" s="17"/>
      <c r="I37" s="2"/>
      <c r="J37" s="2"/>
      <c r="K37" s="2"/>
      <c r="L37" s="2"/>
      <c r="M37" s="2"/>
      <c r="N37" s="2"/>
      <c r="O37" s="2"/>
      <c r="P37" s="2"/>
    </row>
    <row r="38">
      <c r="A38" s="3" t="s">
        <v>184</v>
      </c>
      <c r="B38" s="3" t="s">
        <v>125</v>
      </c>
      <c r="C38" s="3" t="s">
        <v>185</v>
      </c>
      <c r="D38" s="2"/>
      <c r="E38" s="2"/>
      <c r="F38" s="2"/>
      <c r="G38" s="2"/>
      <c r="H38" s="17"/>
      <c r="I38" s="2"/>
      <c r="J38" s="2"/>
      <c r="K38" s="2"/>
      <c r="L38" s="2"/>
      <c r="M38" s="2"/>
      <c r="N38" s="2"/>
      <c r="O38" s="2"/>
      <c r="P38" s="2"/>
    </row>
    <row r="39">
      <c r="A39" s="3" t="s">
        <v>186</v>
      </c>
      <c r="B39" s="3" t="s">
        <v>130</v>
      </c>
      <c r="C39" s="3" t="s">
        <v>187</v>
      </c>
      <c r="D39" s="2"/>
      <c r="E39" s="2"/>
      <c r="F39" s="2"/>
      <c r="G39" s="2"/>
      <c r="H39" s="17"/>
      <c r="I39" s="2"/>
      <c r="J39" s="2"/>
      <c r="K39" s="2"/>
      <c r="L39" s="2"/>
      <c r="M39" s="2"/>
      <c r="N39" s="2"/>
      <c r="O39" s="2"/>
      <c r="P39" s="2"/>
    </row>
    <row r="40">
      <c r="A40" s="3" t="s">
        <v>188</v>
      </c>
      <c r="B40" s="3" t="s">
        <v>125</v>
      </c>
      <c r="C40" s="3" t="s">
        <v>189</v>
      </c>
      <c r="D40" s="2"/>
      <c r="E40" s="2"/>
      <c r="F40" s="2"/>
      <c r="G40" s="2"/>
      <c r="H40" s="17"/>
      <c r="I40" s="2"/>
      <c r="J40" s="2"/>
      <c r="K40" s="2"/>
      <c r="L40" s="2"/>
      <c r="M40" s="2"/>
      <c r="N40" s="2"/>
      <c r="O40" s="2"/>
      <c r="P40" s="2"/>
    </row>
    <row r="41">
      <c r="A41" s="3" t="s">
        <v>190</v>
      </c>
      <c r="B41" s="3" t="s">
        <v>125</v>
      </c>
      <c r="C41" s="3" t="s">
        <v>191</v>
      </c>
      <c r="D41" s="2"/>
      <c r="E41" s="2"/>
      <c r="F41" s="2"/>
      <c r="G41" s="2"/>
      <c r="H41" s="17"/>
      <c r="I41" s="2"/>
      <c r="J41" s="2"/>
      <c r="K41" s="2"/>
      <c r="L41" s="2"/>
      <c r="M41" s="2"/>
      <c r="N41" s="2"/>
      <c r="O41" s="2"/>
      <c r="P41" s="2"/>
    </row>
    <row r="42">
      <c r="A42" s="3" t="s">
        <v>192</v>
      </c>
      <c r="B42" s="3" t="s">
        <v>135</v>
      </c>
      <c r="C42" s="3" t="s">
        <v>193</v>
      </c>
      <c r="D42" s="2"/>
      <c r="E42" s="2"/>
      <c r="F42" s="2"/>
      <c r="G42" s="2"/>
      <c r="H42" s="17"/>
      <c r="I42" s="2"/>
      <c r="J42" s="2"/>
      <c r="K42" s="2"/>
      <c r="L42" s="2"/>
      <c r="M42" s="2"/>
      <c r="N42" s="2"/>
      <c r="O42" s="2"/>
      <c r="P42" s="2"/>
    </row>
    <row r="43">
      <c r="A43" s="3" t="s">
        <v>194</v>
      </c>
      <c r="B43" s="3" t="s">
        <v>122</v>
      </c>
      <c r="C43" s="3" t="s">
        <v>195</v>
      </c>
      <c r="D43" s="2"/>
      <c r="E43" s="2"/>
      <c r="F43" s="2"/>
      <c r="G43" s="2"/>
      <c r="H43" s="17"/>
      <c r="I43" s="2"/>
      <c r="J43" s="2"/>
      <c r="K43" s="2"/>
      <c r="L43" s="2"/>
      <c r="M43" s="2"/>
      <c r="N43" s="2"/>
      <c r="O43" s="2"/>
      <c r="P43" s="2"/>
    </row>
    <row r="44">
      <c r="A44" s="3" t="s">
        <v>196</v>
      </c>
      <c r="B44" s="3" t="s">
        <v>135</v>
      </c>
      <c r="C44" s="3" t="s">
        <v>197</v>
      </c>
      <c r="D44" s="2"/>
      <c r="E44" s="2"/>
      <c r="F44" s="2"/>
      <c r="G44" s="2"/>
      <c r="H44" s="17"/>
      <c r="I44" s="2"/>
      <c r="J44" s="2"/>
      <c r="K44" s="2"/>
      <c r="L44" s="2"/>
      <c r="M44" s="2"/>
      <c r="N44" s="2"/>
      <c r="O44" s="2"/>
      <c r="P44" s="2"/>
    </row>
    <row r="45">
      <c r="A45" s="3" t="s">
        <v>198</v>
      </c>
      <c r="B45" s="3" t="s">
        <v>125</v>
      </c>
      <c r="C45" s="3" t="s">
        <v>199</v>
      </c>
      <c r="D45" s="2"/>
      <c r="E45" s="2"/>
      <c r="F45" s="2"/>
      <c r="G45" s="2"/>
      <c r="H45" s="17"/>
      <c r="I45" s="2"/>
      <c r="J45" s="2"/>
      <c r="K45" s="2"/>
      <c r="L45" s="2"/>
      <c r="M45" s="2"/>
      <c r="N45" s="2"/>
      <c r="O45" s="2"/>
      <c r="P45" s="2"/>
    </row>
    <row r="46">
      <c r="A46" s="3" t="s">
        <v>200</v>
      </c>
      <c r="B46" s="3" t="s">
        <v>125</v>
      </c>
      <c r="C46" s="3" t="s">
        <v>201</v>
      </c>
      <c r="D46" s="2"/>
      <c r="E46" s="2"/>
      <c r="F46" s="2"/>
      <c r="G46" s="2"/>
      <c r="H46" s="17"/>
      <c r="I46" s="2"/>
      <c r="J46" s="2"/>
      <c r="K46" s="2"/>
      <c r="L46" s="2"/>
      <c r="M46" s="2"/>
      <c r="N46" s="2"/>
      <c r="O46" s="2"/>
      <c r="P46" s="2"/>
    </row>
    <row r="47">
      <c r="A47" s="3" t="s">
        <v>202</v>
      </c>
      <c r="B47" s="3" t="s">
        <v>130</v>
      </c>
      <c r="C47" s="3" t="s">
        <v>203</v>
      </c>
      <c r="D47" s="2"/>
      <c r="E47" s="2"/>
      <c r="F47" s="2"/>
      <c r="G47" s="2"/>
      <c r="H47" s="17"/>
      <c r="I47" s="2"/>
      <c r="J47" s="2"/>
      <c r="K47" s="2"/>
      <c r="L47" s="2"/>
      <c r="M47" s="2"/>
      <c r="N47" s="2"/>
      <c r="O47" s="2"/>
      <c r="P47" s="2"/>
    </row>
    <row r="48">
      <c r="A48" s="3" t="s">
        <v>204</v>
      </c>
      <c r="B48" s="3" t="s">
        <v>125</v>
      </c>
      <c r="C48" s="3" t="s">
        <v>205</v>
      </c>
      <c r="D48" s="2"/>
      <c r="E48" s="2"/>
      <c r="F48" s="2"/>
      <c r="G48" s="2"/>
      <c r="H48" s="17"/>
      <c r="I48" s="2"/>
      <c r="J48" s="2"/>
      <c r="K48" s="2"/>
      <c r="L48" s="2"/>
      <c r="M48" s="2"/>
      <c r="N48" s="2"/>
      <c r="O48" s="2"/>
      <c r="P48" s="2"/>
    </row>
    <row r="49">
      <c r="A49" s="3" t="s">
        <v>63</v>
      </c>
      <c r="B49" s="3" t="s">
        <v>23</v>
      </c>
      <c r="C49" s="3" t="s">
        <v>64</v>
      </c>
      <c r="D49" s="2"/>
      <c r="E49" s="2"/>
      <c r="F49" s="2"/>
      <c r="G49" s="2"/>
      <c r="H49" s="17"/>
      <c r="I49" s="2"/>
      <c r="J49" s="2"/>
      <c r="K49" s="2"/>
      <c r="L49" s="2"/>
      <c r="M49" s="2"/>
      <c r="N49" s="2"/>
      <c r="O49" s="2"/>
      <c r="P49" s="2"/>
    </row>
    <row r="50">
      <c r="A50" s="3" t="s">
        <v>206</v>
      </c>
      <c r="B50" s="3" t="s">
        <v>130</v>
      </c>
      <c r="C50" s="3" t="s">
        <v>207</v>
      </c>
      <c r="D50" s="2"/>
      <c r="E50" s="2"/>
      <c r="F50" s="2"/>
      <c r="G50" s="2"/>
      <c r="H50" s="17"/>
      <c r="I50" s="2"/>
      <c r="J50" s="2"/>
      <c r="K50" s="2"/>
      <c r="L50" s="2"/>
      <c r="M50" s="2"/>
      <c r="N50" s="2"/>
      <c r="O50" s="2"/>
      <c r="P50" s="2"/>
    </row>
    <row r="51">
      <c r="A51" s="3" t="s">
        <v>208</v>
      </c>
      <c r="B51" s="3" t="s">
        <v>130</v>
      </c>
      <c r="C51" s="3" t="s">
        <v>209</v>
      </c>
      <c r="D51" s="2"/>
      <c r="E51" s="2"/>
      <c r="F51" s="2"/>
      <c r="G51" s="2"/>
      <c r="H51" s="17"/>
      <c r="I51" s="2"/>
      <c r="J51" s="2"/>
      <c r="K51" s="2"/>
      <c r="L51" s="2"/>
      <c r="M51" s="2"/>
      <c r="N51" s="2"/>
      <c r="O51" s="2"/>
      <c r="P51" s="2"/>
    </row>
    <row r="52">
      <c r="A52" s="3" t="s">
        <v>39</v>
      </c>
      <c r="B52" s="3" t="s">
        <v>23</v>
      </c>
      <c r="C52" s="3" t="s">
        <v>210</v>
      </c>
      <c r="D52" s="2"/>
      <c r="E52" s="2"/>
      <c r="F52" s="2"/>
      <c r="G52" s="2"/>
      <c r="H52" s="17"/>
      <c r="I52" s="2"/>
      <c r="J52" s="2"/>
      <c r="K52" s="2"/>
      <c r="L52" s="2"/>
      <c r="M52" s="2"/>
      <c r="N52" s="2"/>
      <c r="O52" s="2"/>
      <c r="P52" s="2"/>
    </row>
    <row r="53">
      <c r="A53" s="3" t="s">
        <v>211</v>
      </c>
      <c r="B53" s="3" t="s">
        <v>125</v>
      </c>
      <c r="C53" s="3" t="s">
        <v>212</v>
      </c>
      <c r="D53" s="2"/>
      <c r="E53" s="2"/>
      <c r="F53" s="2"/>
      <c r="G53" s="2"/>
      <c r="H53" s="17"/>
      <c r="I53" s="2"/>
      <c r="J53" s="2"/>
      <c r="K53" s="2"/>
      <c r="L53" s="2"/>
      <c r="M53" s="2"/>
      <c r="N53" s="2"/>
      <c r="O53" s="2"/>
      <c r="P53" s="2"/>
    </row>
    <row r="54">
      <c r="A54" s="3" t="s">
        <v>43</v>
      </c>
      <c r="B54" s="3" t="s">
        <v>23</v>
      </c>
      <c r="C54" s="3" t="s">
        <v>44</v>
      </c>
      <c r="D54" s="2"/>
      <c r="E54" s="2"/>
      <c r="F54" s="2"/>
      <c r="G54" s="2"/>
      <c r="H54" s="17"/>
      <c r="I54" s="2"/>
      <c r="J54" s="2"/>
      <c r="K54" s="2"/>
      <c r="L54" s="2"/>
      <c r="M54" s="2"/>
      <c r="N54" s="2"/>
      <c r="O54" s="2"/>
      <c r="P54" s="2"/>
    </row>
    <row r="55">
      <c r="A55" s="3" t="s">
        <v>213</v>
      </c>
      <c r="B55" s="3" t="s">
        <v>125</v>
      </c>
      <c r="C55" s="3" t="s">
        <v>214</v>
      </c>
      <c r="D55" s="2"/>
      <c r="E55" s="2"/>
      <c r="F55" s="2"/>
      <c r="G55" s="2"/>
      <c r="H55" s="17"/>
      <c r="I55" s="2"/>
      <c r="J55" s="2"/>
      <c r="K55" s="2"/>
      <c r="L55" s="2"/>
      <c r="M55" s="2"/>
      <c r="N55" s="2"/>
      <c r="O55" s="2"/>
      <c r="P55" s="2"/>
    </row>
    <row r="56">
      <c r="A56" s="3" t="s">
        <v>215</v>
      </c>
      <c r="B56" s="3" t="s">
        <v>130</v>
      </c>
      <c r="C56" s="3" t="s">
        <v>216</v>
      </c>
      <c r="D56" s="2"/>
      <c r="E56" s="2"/>
      <c r="F56" s="2"/>
      <c r="G56" s="2"/>
      <c r="H56" s="17"/>
      <c r="I56" s="2"/>
      <c r="J56" s="2"/>
      <c r="K56" s="2"/>
      <c r="L56" s="2"/>
      <c r="M56" s="2"/>
      <c r="N56" s="2"/>
      <c r="O56" s="2"/>
      <c r="P56" s="2"/>
    </row>
    <row r="57">
      <c r="A57" s="3" t="s">
        <v>217</v>
      </c>
      <c r="B57" s="3" t="s">
        <v>130</v>
      </c>
      <c r="C57" s="3" t="s">
        <v>218</v>
      </c>
      <c r="D57" s="2"/>
      <c r="E57" s="2"/>
      <c r="F57" s="2"/>
      <c r="G57" s="2"/>
      <c r="H57" s="17"/>
      <c r="I57" s="2"/>
      <c r="J57" s="2"/>
      <c r="K57" s="2"/>
      <c r="L57" s="2"/>
      <c r="M57" s="2"/>
      <c r="N57" s="2"/>
      <c r="O57" s="2"/>
      <c r="P57" s="2"/>
    </row>
    <row r="58">
      <c r="A58" s="3" t="s">
        <v>219</v>
      </c>
      <c r="B58" s="3" t="s">
        <v>135</v>
      </c>
      <c r="C58" s="3" t="s">
        <v>220</v>
      </c>
      <c r="D58" s="2"/>
      <c r="E58" s="2"/>
      <c r="F58" s="2"/>
      <c r="G58" s="2"/>
      <c r="H58" s="17"/>
      <c r="I58" s="2"/>
      <c r="J58" s="2"/>
      <c r="K58" s="2"/>
      <c r="L58" s="2"/>
      <c r="M58" s="2"/>
      <c r="N58" s="2"/>
      <c r="O58" s="2"/>
      <c r="P58" s="2"/>
    </row>
    <row r="59">
      <c r="A59" s="3" t="s">
        <v>221</v>
      </c>
      <c r="B59" s="3" t="s">
        <v>125</v>
      </c>
      <c r="C59" s="3" t="s">
        <v>222</v>
      </c>
      <c r="D59" s="2"/>
      <c r="E59" s="2"/>
      <c r="F59" s="2"/>
      <c r="G59" s="2"/>
      <c r="H59" s="17"/>
      <c r="I59" s="2"/>
      <c r="J59" s="2"/>
      <c r="K59" s="2"/>
      <c r="L59" s="2"/>
      <c r="M59" s="2"/>
      <c r="N59" s="2"/>
      <c r="O59" s="2"/>
      <c r="P59" s="2"/>
    </row>
    <row r="60">
      <c r="A60" s="3" t="s">
        <v>223</v>
      </c>
      <c r="B60" s="3" t="s">
        <v>130</v>
      </c>
      <c r="C60" s="3" t="s">
        <v>224</v>
      </c>
      <c r="D60" s="2"/>
      <c r="E60" s="2"/>
      <c r="F60" s="2"/>
      <c r="G60" s="2"/>
      <c r="H60" s="17"/>
      <c r="I60" s="2"/>
      <c r="J60" s="2"/>
      <c r="K60" s="2"/>
      <c r="L60" s="2"/>
      <c r="M60" s="2"/>
      <c r="N60" s="2"/>
      <c r="O60" s="2"/>
      <c r="P60" s="2"/>
    </row>
    <row r="61">
      <c r="A61" s="3" t="s">
        <v>225</v>
      </c>
      <c r="B61" s="3" t="s">
        <v>125</v>
      </c>
      <c r="C61" s="3" t="s">
        <v>226</v>
      </c>
      <c r="D61" s="2"/>
      <c r="E61" s="2"/>
      <c r="F61" s="2"/>
      <c r="G61" s="2"/>
      <c r="H61" s="17"/>
      <c r="I61" s="2"/>
      <c r="J61" s="2"/>
      <c r="K61" s="2"/>
      <c r="L61" s="2"/>
      <c r="M61" s="2"/>
      <c r="N61" s="2"/>
      <c r="O61" s="2"/>
      <c r="P61" s="2"/>
    </row>
    <row r="62">
      <c r="A62" s="3" t="s">
        <v>227</v>
      </c>
      <c r="B62" s="3" t="s">
        <v>125</v>
      </c>
      <c r="C62" s="3" t="s">
        <v>228</v>
      </c>
      <c r="D62" s="2"/>
      <c r="E62" s="2"/>
      <c r="F62" s="2"/>
      <c r="G62" s="2"/>
      <c r="H62" s="17"/>
      <c r="I62" s="2"/>
      <c r="J62" s="2"/>
      <c r="K62" s="2"/>
      <c r="L62" s="2"/>
      <c r="M62" s="2"/>
      <c r="N62" s="2"/>
      <c r="O62" s="2"/>
      <c r="P62" s="2"/>
    </row>
    <row r="63">
      <c r="A63" s="3" t="s">
        <v>47</v>
      </c>
      <c r="B63" s="3" t="s">
        <v>23</v>
      </c>
      <c r="C63" s="3" t="s">
        <v>48</v>
      </c>
      <c r="D63" s="2"/>
      <c r="E63" s="2"/>
      <c r="F63" s="2"/>
      <c r="G63" s="2"/>
      <c r="H63" s="17"/>
      <c r="I63" s="2"/>
      <c r="J63" s="2"/>
      <c r="K63" s="2"/>
      <c r="L63" s="2"/>
      <c r="M63" s="2"/>
      <c r="N63" s="2"/>
      <c r="O63" s="2"/>
      <c r="P63" s="2"/>
    </row>
    <row r="64">
      <c r="A64" s="3" t="s">
        <v>229</v>
      </c>
      <c r="B64" s="3" t="s">
        <v>125</v>
      </c>
      <c r="C64" s="3" t="s">
        <v>230</v>
      </c>
      <c r="D64" s="2"/>
      <c r="E64" s="2"/>
      <c r="F64" s="2"/>
      <c r="G64" s="2"/>
      <c r="H64" s="17"/>
      <c r="I64" s="2"/>
      <c r="J64" s="2"/>
      <c r="K64" s="2"/>
      <c r="L64" s="2"/>
      <c r="M64" s="2"/>
      <c r="N64" s="2"/>
      <c r="O64" s="2"/>
      <c r="P64" s="2"/>
    </row>
    <row r="65">
      <c r="A65" s="3" t="s">
        <v>53</v>
      </c>
      <c r="B65" s="3" t="s">
        <v>23</v>
      </c>
      <c r="C65" s="3" t="s">
        <v>54</v>
      </c>
      <c r="D65" s="2"/>
      <c r="E65" s="2"/>
      <c r="F65" s="2"/>
      <c r="G65" s="2"/>
      <c r="H65" s="17"/>
      <c r="I65" s="2"/>
      <c r="J65" s="2"/>
      <c r="K65" s="2"/>
      <c r="L65" s="2"/>
      <c r="M65" s="2"/>
      <c r="N65" s="2"/>
      <c r="O65" s="2"/>
      <c r="P65" s="2"/>
    </row>
    <row r="66">
      <c r="A66" s="3" t="s">
        <v>231</v>
      </c>
      <c r="B66" s="3" t="s">
        <v>135</v>
      </c>
      <c r="C66" s="3" t="s">
        <v>232</v>
      </c>
      <c r="D66" s="2"/>
      <c r="E66" s="2"/>
      <c r="F66" s="2"/>
      <c r="G66" s="2"/>
      <c r="H66" s="17"/>
      <c r="I66" s="2"/>
      <c r="J66" s="2"/>
      <c r="K66" s="2"/>
      <c r="L66" s="2"/>
      <c r="M66" s="2"/>
      <c r="N66" s="2"/>
      <c r="O66" s="2"/>
      <c r="P66" s="2"/>
    </row>
    <row r="67">
      <c r="A67" s="3" t="s">
        <v>233</v>
      </c>
      <c r="B67" s="3" t="s">
        <v>142</v>
      </c>
      <c r="C67" s="3" t="s">
        <v>234</v>
      </c>
      <c r="D67" s="2"/>
      <c r="E67" s="2"/>
      <c r="F67" s="2"/>
      <c r="G67" s="2"/>
      <c r="H67" s="17"/>
      <c r="I67" s="2"/>
      <c r="J67" s="2"/>
      <c r="K67" s="2"/>
      <c r="L67" s="2"/>
      <c r="M67" s="2"/>
      <c r="N67" s="2"/>
      <c r="O67" s="2"/>
      <c r="P67" s="2"/>
    </row>
    <row r="68">
      <c r="A68" s="3" t="s">
        <v>49</v>
      </c>
      <c r="B68" s="3" t="s">
        <v>23</v>
      </c>
      <c r="C68" s="3" t="s">
        <v>50</v>
      </c>
      <c r="D68" s="2"/>
      <c r="E68" s="2"/>
      <c r="F68" s="2"/>
      <c r="G68" s="2"/>
      <c r="H68" s="17"/>
      <c r="I68" s="2"/>
      <c r="J68" s="2"/>
      <c r="K68" s="2"/>
      <c r="L68" s="2"/>
      <c r="M68" s="2"/>
      <c r="N68" s="2"/>
      <c r="O68" s="2"/>
      <c r="P68" s="2"/>
    </row>
    <row r="69">
      <c r="A69" s="3" t="s">
        <v>51</v>
      </c>
      <c r="B69" s="3" t="s">
        <v>23</v>
      </c>
      <c r="C69" s="3" t="s">
        <v>52</v>
      </c>
      <c r="D69" s="2"/>
      <c r="E69" s="2"/>
      <c r="F69" s="2"/>
      <c r="G69" s="2"/>
      <c r="H69" s="17"/>
      <c r="I69" s="2"/>
      <c r="J69" s="2"/>
      <c r="K69" s="2"/>
      <c r="L69" s="2"/>
      <c r="M69" s="2"/>
      <c r="N69" s="2"/>
      <c r="O69" s="2"/>
      <c r="P69" s="2"/>
    </row>
    <row r="70">
      <c r="A70" s="3" t="s">
        <v>235</v>
      </c>
      <c r="B70" s="3" t="s">
        <v>142</v>
      </c>
      <c r="C70" s="3" t="s">
        <v>236</v>
      </c>
      <c r="D70" s="2"/>
      <c r="E70" s="2"/>
      <c r="F70" s="2"/>
      <c r="G70" s="2"/>
      <c r="H70" s="17"/>
      <c r="I70" s="2"/>
      <c r="J70" s="2"/>
      <c r="K70" s="2"/>
      <c r="L70" s="2"/>
      <c r="M70" s="2"/>
      <c r="N70" s="2"/>
      <c r="O70" s="2"/>
      <c r="P70" s="2"/>
    </row>
    <row r="71">
      <c r="A71" s="3" t="s">
        <v>237</v>
      </c>
      <c r="B71" s="3" t="s">
        <v>125</v>
      </c>
      <c r="C71" s="3" t="s">
        <v>238</v>
      </c>
      <c r="D71" s="2"/>
      <c r="E71" s="2"/>
      <c r="F71" s="2"/>
      <c r="G71" s="2"/>
      <c r="H71" s="17"/>
      <c r="I71" s="2"/>
      <c r="J71" s="2"/>
      <c r="K71" s="2"/>
      <c r="L71" s="2"/>
      <c r="M71" s="2"/>
      <c r="N71" s="2"/>
      <c r="O71" s="2"/>
      <c r="P71" s="2"/>
    </row>
    <row r="72">
      <c r="A72" s="3" t="s">
        <v>239</v>
      </c>
      <c r="B72" s="3" t="s">
        <v>125</v>
      </c>
      <c r="C72" s="3" t="s">
        <v>240</v>
      </c>
      <c r="D72" s="2"/>
      <c r="E72" s="2"/>
      <c r="F72" s="2"/>
      <c r="G72" s="2"/>
      <c r="H72" s="17"/>
      <c r="I72" s="2"/>
      <c r="J72" s="2"/>
      <c r="K72" s="2"/>
      <c r="L72" s="2"/>
      <c r="M72" s="2"/>
      <c r="N72" s="2"/>
      <c r="O72" s="2"/>
      <c r="P72" s="2"/>
    </row>
    <row r="73">
      <c r="A73" s="3" t="s">
        <v>241</v>
      </c>
      <c r="B73" s="3" t="s">
        <v>122</v>
      </c>
      <c r="C73" s="3" t="s">
        <v>242</v>
      </c>
      <c r="D73" s="2"/>
      <c r="E73" s="2"/>
      <c r="F73" s="2"/>
      <c r="G73" s="2"/>
      <c r="H73" s="17"/>
      <c r="I73" s="2"/>
      <c r="J73" s="2"/>
      <c r="K73" s="2"/>
      <c r="L73" s="2"/>
      <c r="M73" s="2"/>
      <c r="N73" s="2"/>
      <c r="O73" s="2"/>
      <c r="P73" s="2"/>
    </row>
    <row r="74">
      <c r="A74" s="3" t="s">
        <v>41</v>
      </c>
      <c r="B74" s="3" t="s">
        <v>23</v>
      </c>
      <c r="C74" s="3" t="s">
        <v>42</v>
      </c>
      <c r="D74" s="2"/>
      <c r="E74" s="2"/>
      <c r="F74" s="2"/>
      <c r="G74" s="2"/>
      <c r="H74" s="17"/>
      <c r="I74" s="2"/>
      <c r="J74" s="2"/>
      <c r="K74" s="2"/>
      <c r="L74" s="2"/>
      <c r="M74" s="2"/>
      <c r="N74" s="2"/>
      <c r="O74" s="2"/>
      <c r="P74" s="2"/>
    </row>
    <row r="75">
      <c r="A75" s="3" t="s">
        <v>243</v>
      </c>
      <c r="B75" s="3" t="s">
        <v>125</v>
      </c>
      <c r="C75" s="3" t="s">
        <v>244</v>
      </c>
      <c r="D75" s="2"/>
      <c r="E75" s="2"/>
      <c r="F75" s="2"/>
      <c r="G75" s="2"/>
      <c r="H75" s="17"/>
      <c r="I75" s="2"/>
      <c r="J75" s="2"/>
      <c r="K75" s="2"/>
      <c r="L75" s="2"/>
      <c r="M75" s="2"/>
      <c r="N75" s="2"/>
      <c r="O75" s="2"/>
      <c r="P75" s="2"/>
    </row>
    <row r="76">
      <c r="A76" s="3" t="s">
        <v>59</v>
      </c>
      <c r="B76" s="3" t="s">
        <v>23</v>
      </c>
      <c r="C76" s="3" t="s">
        <v>60</v>
      </c>
      <c r="D76" s="2"/>
      <c r="E76" s="2"/>
      <c r="F76" s="2"/>
      <c r="G76" s="2"/>
      <c r="H76" s="17"/>
      <c r="I76" s="2"/>
      <c r="J76" s="2"/>
      <c r="K76" s="2"/>
      <c r="L76" s="2"/>
      <c r="M76" s="2"/>
      <c r="N76" s="2"/>
      <c r="O76" s="2"/>
      <c r="P76" s="2"/>
    </row>
    <row r="77">
      <c r="A77" s="3" t="s">
        <v>61</v>
      </c>
      <c r="B77" s="3" t="s">
        <v>23</v>
      </c>
      <c r="C77" s="3" t="s">
        <v>62</v>
      </c>
      <c r="D77" s="2"/>
      <c r="E77" s="2"/>
      <c r="F77" s="2"/>
      <c r="G77" s="2"/>
      <c r="H77" s="17"/>
      <c r="I77" s="2"/>
      <c r="J77" s="2"/>
      <c r="K77" s="2"/>
      <c r="L77" s="2"/>
      <c r="M77" s="2"/>
      <c r="N77" s="2"/>
      <c r="O77" s="2"/>
      <c r="P77" s="2"/>
    </row>
    <row r="78">
      <c r="A78" s="3" t="s">
        <v>245</v>
      </c>
      <c r="B78" s="3" t="s">
        <v>130</v>
      </c>
      <c r="C78" s="3" t="s">
        <v>246</v>
      </c>
      <c r="D78" s="2"/>
      <c r="E78" s="2"/>
      <c r="F78" s="2"/>
      <c r="G78" s="2"/>
      <c r="H78" s="17"/>
      <c r="I78" s="2"/>
      <c r="J78" s="2"/>
      <c r="K78" s="2"/>
      <c r="L78" s="2"/>
      <c r="M78" s="2"/>
      <c r="N78" s="2"/>
      <c r="O78" s="2"/>
      <c r="P78" s="2"/>
    </row>
    <row r="79">
      <c r="A79" s="3" t="s">
        <v>247</v>
      </c>
      <c r="B79" s="3" t="s">
        <v>130</v>
      </c>
      <c r="C79" s="3" t="s">
        <v>248</v>
      </c>
      <c r="D79" s="2"/>
      <c r="E79" s="2"/>
      <c r="F79" s="2"/>
      <c r="G79" s="2"/>
      <c r="H79" s="17"/>
      <c r="I79" s="2"/>
      <c r="J79" s="2"/>
      <c r="K79" s="2"/>
      <c r="L79" s="2"/>
      <c r="M79" s="2"/>
      <c r="N79" s="2"/>
      <c r="O79" s="2"/>
      <c r="P79" s="2"/>
    </row>
    <row r="80">
      <c r="A80" s="3" t="s">
        <v>249</v>
      </c>
      <c r="B80" s="3" t="s">
        <v>142</v>
      </c>
      <c r="C80" s="3" t="s">
        <v>250</v>
      </c>
      <c r="D80" s="2"/>
      <c r="E80" s="2"/>
      <c r="F80" s="2"/>
      <c r="G80" s="2"/>
      <c r="H80" s="17"/>
      <c r="I80" s="2"/>
      <c r="J80" s="2"/>
      <c r="K80" s="2"/>
      <c r="L80" s="2"/>
      <c r="M80" s="2"/>
      <c r="N80" s="2"/>
      <c r="O80" s="2"/>
      <c r="P80" s="2"/>
    </row>
    <row r="81">
      <c r="A81" s="3" t="s">
        <v>251</v>
      </c>
      <c r="B81" s="3" t="s">
        <v>130</v>
      </c>
      <c r="C81" s="3" t="s">
        <v>252</v>
      </c>
      <c r="D81" s="2"/>
      <c r="E81" s="2"/>
      <c r="F81" s="2"/>
      <c r="G81" s="2"/>
      <c r="H81" s="17"/>
      <c r="I81" s="2"/>
      <c r="J81" s="2"/>
      <c r="K81" s="2"/>
      <c r="L81" s="2"/>
      <c r="M81" s="2"/>
      <c r="N81" s="2"/>
      <c r="O81" s="2"/>
      <c r="P81" s="2"/>
    </row>
    <row r="82">
      <c r="A82" s="3" t="s">
        <v>57</v>
      </c>
      <c r="B82" s="3" t="s">
        <v>23</v>
      </c>
      <c r="C82" s="3" t="s">
        <v>58</v>
      </c>
      <c r="D82" s="2"/>
      <c r="E82" s="2"/>
      <c r="F82" s="2"/>
      <c r="G82" s="2"/>
      <c r="H82" s="17"/>
      <c r="I82" s="2"/>
      <c r="J82" s="2"/>
      <c r="K82" s="2"/>
      <c r="L82" s="2"/>
      <c r="M82" s="2"/>
      <c r="N82" s="2"/>
      <c r="O82" s="2"/>
      <c r="P82" s="2"/>
    </row>
    <row r="83">
      <c r="A83" s="3" t="s">
        <v>253</v>
      </c>
      <c r="B83" s="3" t="s">
        <v>125</v>
      </c>
      <c r="C83" s="3" t="s">
        <v>254</v>
      </c>
      <c r="D83" s="2"/>
      <c r="E83" s="2"/>
      <c r="F83" s="2"/>
      <c r="G83" s="2"/>
      <c r="H83" s="17"/>
      <c r="I83" s="2"/>
      <c r="J83" s="2"/>
      <c r="K83" s="2"/>
      <c r="L83" s="2"/>
      <c r="M83" s="2"/>
      <c r="N83" s="2"/>
      <c r="O83" s="2"/>
      <c r="P83" s="2"/>
    </row>
    <row r="84">
      <c r="A84" s="3" t="s">
        <v>255</v>
      </c>
      <c r="B84" s="3" t="s">
        <v>125</v>
      </c>
      <c r="C84" s="3" t="s">
        <v>256</v>
      </c>
      <c r="D84" s="2"/>
      <c r="E84" s="2"/>
      <c r="F84" s="2"/>
      <c r="G84" s="2"/>
      <c r="H84" s="17"/>
      <c r="I84" s="2"/>
      <c r="J84" s="2"/>
      <c r="K84" s="2"/>
      <c r="L84" s="2"/>
      <c r="M84" s="2"/>
      <c r="N84" s="2"/>
      <c r="O84" s="2"/>
      <c r="P84" s="2"/>
    </row>
    <row r="85">
      <c r="A85" s="3" t="s">
        <v>257</v>
      </c>
      <c r="B85" s="3" t="s">
        <v>135</v>
      </c>
      <c r="C85" s="3" t="s">
        <v>258</v>
      </c>
      <c r="D85" s="2"/>
      <c r="E85" s="2"/>
      <c r="F85" s="2"/>
      <c r="G85" s="2"/>
      <c r="H85" s="17"/>
      <c r="I85" s="2"/>
      <c r="J85" s="2"/>
      <c r="K85" s="2"/>
      <c r="L85" s="2"/>
      <c r="M85" s="2"/>
      <c r="N85" s="2"/>
      <c r="O85" s="2"/>
      <c r="P85" s="2"/>
    </row>
    <row r="86">
      <c r="A86" s="3" t="s">
        <v>259</v>
      </c>
      <c r="B86" s="3" t="s">
        <v>130</v>
      </c>
      <c r="C86" s="3" t="s">
        <v>260</v>
      </c>
      <c r="D86" s="2"/>
      <c r="E86" s="2"/>
      <c r="F86" s="2"/>
      <c r="G86" s="2"/>
      <c r="H86" s="17"/>
      <c r="I86" s="2"/>
      <c r="J86" s="2"/>
      <c r="K86" s="2"/>
      <c r="L86" s="2"/>
      <c r="M86" s="2"/>
      <c r="N86" s="2"/>
      <c r="O86" s="2"/>
      <c r="P86" s="2"/>
    </row>
    <row r="87">
      <c r="A87" s="3" t="s">
        <v>261</v>
      </c>
      <c r="B87" s="3" t="s">
        <v>130</v>
      </c>
      <c r="C87" s="3" t="s">
        <v>262</v>
      </c>
      <c r="D87" s="2"/>
      <c r="E87" s="2"/>
      <c r="F87" s="2"/>
      <c r="G87" s="2"/>
      <c r="H87" s="17"/>
      <c r="I87" s="2"/>
      <c r="J87" s="2"/>
      <c r="K87" s="2"/>
      <c r="L87" s="2"/>
      <c r="M87" s="2"/>
      <c r="N87" s="2"/>
      <c r="O87" s="2"/>
      <c r="P87" s="2"/>
    </row>
    <row r="88">
      <c r="A88" s="3" t="s">
        <v>263</v>
      </c>
      <c r="B88" s="3" t="s">
        <v>122</v>
      </c>
      <c r="C88" s="3" t="s">
        <v>264</v>
      </c>
      <c r="D88" s="2"/>
      <c r="E88" s="2"/>
      <c r="F88" s="2"/>
      <c r="G88" s="2"/>
      <c r="H88" s="17"/>
      <c r="I88" s="2"/>
      <c r="J88" s="2"/>
      <c r="K88" s="2"/>
      <c r="L88" s="2"/>
      <c r="M88" s="2"/>
      <c r="N88" s="2"/>
      <c r="O88" s="2"/>
      <c r="P88" s="2"/>
    </row>
    <row r="89">
      <c r="A89" s="3" t="s">
        <v>65</v>
      </c>
      <c r="B89" s="3" t="s">
        <v>23</v>
      </c>
      <c r="C89" s="3" t="s">
        <v>66</v>
      </c>
      <c r="D89" s="2"/>
      <c r="E89" s="2"/>
      <c r="F89" s="2"/>
      <c r="G89" s="2"/>
      <c r="H89" s="17"/>
      <c r="I89" s="2"/>
      <c r="J89" s="2"/>
      <c r="K89" s="2"/>
      <c r="L89" s="2"/>
      <c r="M89" s="2"/>
      <c r="N89" s="2"/>
      <c r="O89" s="2"/>
      <c r="P89" s="2"/>
    </row>
    <row r="90">
      <c r="A90" s="3" t="s">
        <v>71</v>
      </c>
      <c r="B90" s="3" t="s">
        <v>23</v>
      </c>
      <c r="C90" s="3" t="s">
        <v>72</v>
      </c>
      <c r="D90" s="2"/>
      <c r="E90" s="2"/>
      <c r="F90" s="2"/>
      <c r="G90" s="2"/>
      <c r="H90" s="17"/>
      <c r="I90" s="2"/>
      <c r="J90" s="2"/>
      <c r="K90" s="2"/>
      <c r="L90" s="2"/>
      <c r="M90" s="2"/>
      <c r="N90" s="2"/>
      <c r="O90" s="2"/>
      <c r="P90" s="2"/>
    </row>
    <row r="91">
      <c r="A91" s="3" t="s">
        <v>265</v>
      </c>
      <c r="B91" s="3" t="s">
        <v>122</v>
      </c>
      <c r="C91" s="3" t="s">
        <v>266</v>
      </c>
      <c r="D91" s="2"/>
      <c r="E91" s="2"/>
      <c r="F91" s="2"/>
      <c r="G91" s="2"/>
      <c r="H91" s="17"/>
      <c r="I91" s="2"/>
      <c r="J91" s="2"/>
      <c r="K91" s="2"/>
      <c r="L91" s="2"/>
      <c r="M91" s="2"/>
      <c r="N91" s="2"/>
      <c r="O91" s="2"/>
      <c r="P91" s="2"/>
    </row>
    <row r="92">
      <c r="A92" s="3" t="s">
        <v>267</v>
      </c>
      <c r="B92" s="3" t="s">
        <v>122</v>
      </c>
      <c r="C92" s="3" t="s">
        <v>268</v>
      </c>
      <c r="D92" s="2"/>
      <c r="E92" s="2"/>
      <c r="F92" s="2"/>
      <c r="G92" s="2"/>
      <c r="H92" s="17"/>
      <c r="I92" s="2"/>
      <c r="J92" s="2"/>
      <c r="K92" s="2"/>
      <c r="L92" s="2"/>
      <c r="M92" s="2"/>
      <c r="N92" s="2"/>
      <c r="O92" s="2"/>
      <c r="P92" s="2"/>
    </row>
    <row r="93">
      <c r="A93" s="3" t="s">
        <v>269</v>
      </c>
      <c r="B93" s="3" t="s">
        <v>122</v>
      </c>
      <c r="C93" s="3" t="s">
        <v>270</v>
      </c>
      <c r="D93" s="2"/>
      <c r="E93" s="2"/>
      <c r="F93" s="2"/>
      <c r="G93" s="2"/>
      <c r="H93" s="17"/>
      <c r="I93" s="2"/>
      <c r="J93" s="2"/>
      <c r="K93" s="2"/>
      <c r="L93" s="2"/>
      <c r="M93" s="2"/>
      <c r="N93" s="2"/>
      <c r="O93" s="2"/>
      <c r="P93" s="2"/>
    </row>
    <row r="94">
      <c r="A94" s="3" t="s">
        <v>271</v>
      </c>
      <c r="B94" s="3" t="s">
        <v>122</v>
      </c>
      <c r="C94" s="3" t="s">
        <v>272</v>
      </c>
      <c r="D94" s="2"/>
      <c r="E94" s="2"/>
      <c r="F94" s="2"/>
      <c r="G94" s="2"/>
      <c r="H94" s="17"/>
      <c r="I94" s="2"/>
      <c r="J94" s="2"/>
      <c r="K94" s="2"/>
      <c r="L94" s="2"/>
      <c r="M94" s="2"/>
      <c r="N94" s="2"/>
      <c r="O94" s="2"/>
      <c r="P94" s="2"/>
    </row>
    <row r="95">
      <c r="A95" s="3" t="s">
        <v>69</v>
      </c>
      <c r="B95" s="3" t="s">
        <v>23</v>
      </c>
      <c r="C95" s="3" t="s">
        <v>70</v>
      </c>
      <c r="D95" s="2"/>
      <c r="E95" s="2"/>
      <c r="F95" s="2"/>
      <c r="G95" s="2"/>
      <c r="H95" s="17"/>
      <c r="I95" s="2"/>
      <c r="J95" s="2"/>
      <c r="K95" s="2"/>
      <c r="L95" s="2"/>
      <c r="M95" s="2"/>
      <c r="N95" s="2"/>
      <c r="O95" s="2"/>
      <c r="P95" s="2"/>
    </row>
    <row r="96">
      <c r="A96" s="3" t="s">
        <v>67</v>
      </c>
      <c r="B96" s="3" t="s">
        <v>23</v>
      </c>
      <c r="C96" s="3" t="s">
        <v>68</v>
      </c>
      <c r="D96" s="2"/>
      <c r="E96" s="2"/>
      <c r="F96" s="2"/>
      <c r="G96" s="2"/>
      <c r="H96" s="17"/>
      <c r="I96" s="2"/>
      <c r="J96" s="2"/>
      <c r="K96" s="2"/>
      <c r="L96" s="2"/>
      <c r="M96" s="2"/>
      <c r="N96" s="2"/>
      <c r="O96" s="2"/>
      <c r="P96" s="2"/>
    </row>
    <row r="97">
      <c r="A97" s="3" t="s">
        <v>273</v>
      </c>
      <c r="B97" s="3" t="s">
        <v>122</v>
      </c>
      <c r="C97" s="3" t="s">
        <v>274</v>
      </c>
      <c r="D97" s="2"/>
      <c r="E97" s="2"/>
      <c r="F97" s="2"/>
      <c r="G97" s="2"/>
      <c r="H97" s="17"/>
      <c r="I97" s="2"/>
      <c r="J97" s="2"/>
      <c r="K97" s="2"/>
      <c r="L97" s="2"/>
      <c r="M97" s="2"/>
      <c r="N97" s="2"/>
      <c r="O97" s="2"/>
      <c r="P97" s="2"/>
    </row>
    <row r="98">
      <c r="A98" s="3" t="s">
        <v>73</v>
      </c>
      <c r="B98" s="3" t="s">
        <v>23</v>
      </c>
      <c r="C98" s="3" t="s">
        <v>74</v>
      </c>
      <c r="D98" s="2"/>
      <c r="E98" s="2"/>
      <c r="F98" s="2"/>
      <c r="G98" s="2"/>
      <c r="H98" s="17"/>
      <c r="I98" s="2"/>
      <c r="J98" s="2"/>
      <c r="K98" s="2"/>
      <c r="L98" s="2"/>
      <c r="M98" s="2"/>
      <c r="N98" s="2"/>
      <c r="O98" s="2"/>
      <c r="P98" s="2"/>
    </row>
    <row r="99">
      <c r="A99" s="3" t="s">
        <v>275</v>
      </c>
      <c r="B99" s="3" t="s">
        <v>130</v>
      </c>
      <c r="C99" s="3" t="s">
        <v>276</v>
      </c>
      <c r="D99" s="2"/>
      <c r="E99" s="2"/>
      <c r="F99" s="2"/>
      <c r="G99" s="2"/>
      <c r="H99" s="17"/>
      <c r="I99" s="2"/>
      <c r="J99" s="2"/>
      <c r="K99" s="2"/>
      <c r="L99" s="2"/>
      <c r="M99" s="2"/>
      <c r="N99" s="2"/>
      <c r="O99" s="2"/>
      <c r="P99" s="2"/>
    </row>
    <row r="100">
      <c r="A100" s="3" t="s">
        <v>277</v>
      </c>
      <c r="B100" s="3" t="s">
        <v>122</v>
      </c>
      <c r="C100" s="3" t="s">
        <v>278</v>
      </c>
      <c r="D100" s="2"/>
      <c r="E100" s="2"/>
      <c r="F100" s="2"/>
      <c r="G100" s="2"/>
      <c r="H100" s="17"/>
      <c r="I100" s="2"/>
      <c r="J100" s="2"/>
      <c r="K100" s="2"/>
      <c r="L100" s="2"/>
      <c r="M100" s="2"/>
      <c r="N100" s="2"/>
      <c r="O100" s="2"/>
      <c r="P100" s="2"/>
    </row>
    <row r="101">
      <c r="A101" s="3" t="s">
        <v>75</v>
      </c>
      <c r="B101" s="3" t="s">
        <v>23</v>
      </c>
      <c r="C101" s="3" t="s">
        <v>76</v>
      </c>
      <c r="D101" s="2"/>
      <c r="E101" s="2"/>
      <c r="F101" s="2"/>
      <c r="G101" s="2"/>
      <c r="H101" s="17"/>
      <c r="I101" s="2"/>
      <c r="J101" s="2"/>
      <c r="K101" s="2"/>
      <c r="L101" s="2"/>
      <c r="M101" s="2"/>
      <c r="N101" s="2"/>
      <c r="O101" s="2"/>
      <c r="P101" s="2"/>
    </row>
    <row r="102">
      <c r="A102" s="3" t="s">
        <v>279</v>
      </c>
      <c r="B102" s="3" t="s">
        <v>122</v>
      </c>
      <c r="C102" s="3" t="s">
        <v>280</v>
      </c>
      <c r="D102" s="2"/>
      <c r="E102" s="2"/>
      <c r="F102" s="2"/>
      <c r="G102" s="2"/>
      <c r="H102" s="17"/>
      <c r="I102" s="2"/>
      <c r="J102" s="2"/>
      <c r="K102" s="2"/>
      <c r="L102" s="2"/>
      <c r="M102" s="2"/>
      <c r="N102" s="2"/>
      <c r="O102" s="2"/>
      <c r="P102" s="2"/>
    </row>
    <row r="103">
      <c r="A103" s="3" t="s">
        <v>281</v>
      </c>
      <c r="B103" s="3" t="s">
        <v>122</v>
      </c>
      <c r="C103" s="3" t="s">
        <v>282</v>
      </c>
      <c r="D103" s="2"/>
      <c r="E103" s="2"/>
      <c r="F103" s="2"/>
      <c r="G103" s="2"/>
      <c r="H103" s="17"/>
      <c r="I103" s="2"/>
      <c r="J103" s="2"/>
      <c r="K103" s="2"/>
      <c r="L103" s="2"/>
      <c r="M103" s="2"/>
      <c r="N103" s="2"/>
      <c r="O103" s="2"/>
      <c r="P103" s="2"/>
    </row>
    <row r="104">
      <c r="A104" s="3" t="s">
        <v>283</v>
      </c>
      <c r="B104" s="3" t="s">
        <v>125</v>
      </c>
      <c r="C104" s="3" t="s">
        <v>284</v>
      </c>
      <c r="D104" s="2"/>
      <c r="E104" s="2"/>
      <c r="F104" s="2"/>
      <c r="G104" s="2"/>
      <c r="H104" s="17"/>
      <c r="I104" s="2"/>
      <c r="J104" s="2"/>
      <c r="K104" s="2"/>
      <c r="L104" s="2"/>
      <c r="M104" s="2"/>
      <c r="N104" s="2"/>
      <c r="O104" s="2"/>
      <c r="P104" s="2"/>
    </row>
    <row r="105">
      <c r="A105" s="3" t="s">
        <v>285</v>
      </c>
      <c r="B105" s="3" t="s">
        <v>23</v>
      </c>
      <c r="C105" s="3" t="s">
        <v>286</v>
      </c>
      <c r="D105" s="2"/>
      <c r="E105" s="2"/>
      <c r="F105" s="2"/>
      <c r="G105" s="2"/>
      <c r="H105" s="17"/>
      <c r="I105" s="2"/>
      <c r="J105" s="2"/>
      <c r="K105" s="2"/>
      <c r="L105" s="2"/>
      <c r="M105" s="2"/>
      <c r="N105" s="2"/>
      <c r="O105" s="2"/>
      <c r="P105" s="2"/>
    </row>
    <row r="106">
      <c r="A106" s="3" t="s">
        <v>287</v>
      </c>
      <c r="B106" s="3" t="s">
        <v>122</v>
      </c>
      <c r="C106" s="3" t="s">
        <v>288</v>
      </c>
      <c r="D106" s="2"/>
      <c r="E106" s="2"/>
      <c r="F106" s="2"/>
      <c r="G106" s="2"/>
      <c r="H106" s="17"/>
      <c r="I106" s="2"/>
      <c r="J106" s="2"/>
      <c r="K106" s="2"/>
      <c r="L106" s="2"/>
      <c r="M106" s="2"/>
      <c r="N106" s="2"/>
      <c r="O106" s="2"/>
      <c r="P106" s="2"/>
    </row>
    <row r="107">
      <c r="A107" s="3" t="s">
        <v>289</v>
      </c>
      <c r="B107" s="3" t="s">
        <v>122</v>
      </c>
      <c r="C107" s="3" t="s">
        <v>290</v>
      </c>
      <c r="D107" s="2"/>
      <c r="E107" s="2"/>
      <c r="F107" s="2"/>
      <c r="G107" s="2"/>
      <c r="H107" s="17"/>
      <c r="I107" s="2"/>
      <c r="J107" s="2"/>
      <c r="K107" s="2"/>
      <c r="L107" s="2"/>
      <c r="M107" s="2"/>
      <c r="N107" s="2"/>
      <c r="O107" s="2"/>
      <c r="P107" s="2"/>
    </row>
    <row r="108">
      <c r="A108" s="3" t="s">
        <v>291</v>
      </c>
      <c r="B108" s="3" t="s">
        <v>122</v>
      </c>
      <c r="C108" s="3" t="s">
        <v>292</v>
      </c>
      <c r="D108" s="2"/>
      <c r="E108" s="2"/>
      <c r="F108" s="2"/>
      <c r="G108" s="2"/>
      <c r="H108" s="17"/>
      <c r="I108" s="2"/>
      <c r="J108" s="2"/>
      <c r="K108" s="2"/>
      <c r="L108" s="2"/>
      <c r="M108" s="2"/>
      <c r="N108" s="2"/>
      <c r="O108" s="2"/>
      <c r="P108" s="2"/>
    </row>
    <row r="109">
      <c r="A109" s="3" t="s">
        <v>83</v>
      </c>
      <c r="B109" s="3" t="s">
        <v>23</v>
      </c>
      <c r="C109" s="3" t="s">
        <v>84</v>
      </c>
      <c r="D109" s="2"/>
      <c r="E109" s="2"/>
      <c r="F109" s="2"/>
      <c r="G109" s="2"/>
      <c r="H109" s="17"/>
      <c r="I109" s="2"/>
      <c r="J109" s="2"/>
      <c r="K109" s="2"/>
      <c r="L109" s="2"/>
      <c r="M109" s="2"/>
      <c r="N109" s="2"/>
      <c r="O109" s="2"/>
      <c r="P109" s="2"/>
    </row>
    <row r="110">
      <c r="A110" s="3" t="s">
        <v>293</v>
      </c>
      <c r="B110" s="3" t="s">
        <v>122</v>
      </c>
      <c r="C110" s="3" t="s">
        <v>294</v>
      </c>
      <c r="D110" s="2"/>
      <c r="E110" s="2"/>
      <c r="F110" s="2"/>
      <c r="G110" s="2"/>
      <c r="H110" s="17"/>
      <c r="I110" s="2"/>
      <c r="J110" s="2"/>
      <c r="K110" s="2"/>
      <c r="L110" s="2"/>
      <c r="M110" s="2"/>
      <c r="N110" s="2"/>
      <c r="O110" s="2"/>
      <c r="P110" s="2"/>
    </row>
    <row r="111">
      <c r="A111" s="3" t="s">
        <v>295</v>
      </c>
      <c r="B111" s="3" t="s">
        <v>125</v>
      </c>
      <c r="C111" s="3" t="s">
        <v>296</v>
      </c>
      <c r="D111" s="2"/>
      <c r="E111" s="2"/>
      <c r="F111" s="2"/>
      <c r="G111" s="2"/>
      <c r="H111" s="17"/>
      <c r="I111" s="2"/>
      <c r="J111" s="2"/>
      <c r="K111" s="2"/>
      <c r="L111" s="2"/>
      <c r="M111" s="2"/>
      <c r="N111" s="2"/>
      <c r="O111" s="2"/>
      <c r="P111" s="2"/>
    </row>
    <row r="112">
      <c r="A112" s="3" t="s">
        <v>297</v>
      </c>
      <c r="B112" s="3" t="s">
        <v>125</v>
      </c>
      <c r="C112" s="3" t="s">
        <v>298</v>
      </c>
      <c r="D112" s="2"/>
      <c r="E112" s="2"/>
      <c r="F112" s="2"/>
      <c r="G112" s="2"/>
      <c r="H112" s="17"/>
      <c r="I112" s="2"/>
      <c r="J112" s="2"/>
      <c r="K112" s="2"/>
      <c r="L112" s="2"/>
      <c r="M112" s="2"/>
      <c r="N112" s="2"/>
      <c r="O112" s="2"/>
      <c r="P112" s="2"/>
    </row>
    <row r="113">
      <c r="A113" s="3" t="s">
        <v>299</v>
      </c>
      <c r="B113" s="3" t="s">
        <v>125</v>
      </c>
      <c r="C113" s="3" t="s">
        <v>300</v>
      </c>
      <c r="D113" s="2"/>
      <c r="E113" s="2"/>
      <c r="F113" s="2"/>
      <c r="G113" s="2"/>
      <c r="H113" s="17"/>
      <c r="I113" s="2"/>
      <c r="J113" s="2"/>
      <c r="K113" s="2"/>
      <c r="L113" s="2"/>
      <c r="M113" s="2"/>
      <c r="N113" s="2"/>
      <c r="O113" s="2"/>
      <c r="P113" s="2"/>
    </row>
    <row r="114">
      <c r="A114" s="3" t="s">
        <v>77</v>
      </c>
      <c r="B114" s="3" t="s">
        <v>23</v>
      </c>
      <c r="C114" s="3" t="s">
        <v>78</v>
      </c>
      <c r="D114" s="2"/>
      <c r="E114" s="2"/>
      <c r="F114" s="2"/>
      <c r="G114" s="2"/>
      <c r="H114" s="17"/>
      <c r="I114" s="2"/>
      <c r="J114" s="2"/>
      <c r="K114" s="2"/>
      <c r="L114" s="2"/>
      <c r="M114" s="2"/>
      <c r="N114" s="2"/>
      <c r="O114" s="2"/>
      <c r="P114" s="2"/>
    </row>
    <row r="115">
      <c r="A115" s="3" t="s">
        <v>79</v>
      </c>
      <c r="B115" s="3" t="s">
        <v>23</v>
      </c>
      <c r="C115" s="3" t="s">
        <v>80</v>
      </c>
      <c r="D115" s="2"/>
      <c r="E115" s="2"/>
      <c r="F115" s="2"/>
      <c r="G115" s="2"/>
      <c r="H115" s="17"/>
      <c r="I115" s="2"/>
      <c r="J115" s="2"/>
      <c r="K115" s="2"/>
      <c r="L115" s="2"/>
      <c r="M115" s="2"/>
      <c r="N115" s="2"/>
      <c r="O115" s="2"/>
      <c r="P115" s="2"/>
    </row>
    <row r="116">
      <c r="A116" s="3" t="s">
        <v>81</v>
      </c>
      <c r="B116" s="3" t="s">
        <v>23</v>
      </c>
      <c r="C116" s="3" t="s">
        <v>82</v>
      </c>
      <c r="D116" s="2"/>
      <c r="E116" s="2"/>
      <c r="F116" s="2"/>
      <c r="G116" s="2"/>
      <c r="H116" s="17"/>
      <c r="I116" s="2"/>
      <c r="J116" s="2"/>
      <c r="K116" s="2"/>
      <c r="L116" s="2"/>
      <c r="M116" s="2"/>
      <c r="N116" s="2"/>
      <c r="O116" s="2"/>
      <c r="P116" s="2"/>
    </row>
    <row r="117">
      <c r="A117" s="3" t="s">
        <v>89</v>
      </c>
      <c r="B117" s="3" t="s">
        <v>23</v>
      </c>
      <c r="C117" s="3" t="s">
        <v>301</v>
      </c>
      <c r="D117" s="2"/>
      <c r="E117" s="2"/>
      <c r="F117" s="2"/>
      <c r="G117" s="2"/>
      <c r="H117" s="17"/>
      <c r="I117" s="2"/>
      <c r="J117" s="2"/>
      <c r="K117" s="2"/>
      <c r="L117" s="2"/>
      <c r="M117" s="2"/>
      <c r="N117" s="2"/>
      <c r="O117" s="2"/>
      <c r="P117" s="2"/>
    </row>
    <row r="118">
      <c r="A118" s="3" t="s">
        <v>302</v>
      </c>
      <c r="B118" s="3" t="s">
        <v>125</v>
      </c>
      <c r="C118" s="3" t="s">
        <v>303</v>
      </c>
      <c r="D118" s="2"/>
      <c r="E118" s="2"/>
      <c r="F118" s="2"/>
      <c r="G118" s="2"/>
      <c r="H118" s="17"/>
      <c r="I118" s="2"/>
      <c r="J118" s="2"/>
      <c r="K118" s="2"/>
      <c r="L118" s="2"/>
      <c r="M118" s="2"/>
      <c r="N118" s="2"/>
      <c r="O118" s="2"/>
      <c r="P118" s="2"/>
    </row>
    <row r="119">
      <c r="A119" s="3" t="s">
        <v>304</v>
      </c>
      <c r="B119" s="3" t="s">
        <v>125</v>
      </c>
      <c r="C119" s="3" t="s">
        <v>305</v>
      </c>
      <c r="D119" s="2"/>
      <c r="E119" s="2"/>
      <c r="F119" s="2"/>
      <c r="G119" s="2"/>
      <c r="H119" s="17"/>
      <c r="I119" s="2"/>
      <c r="J119" s="2"/>
      <c r="K119" s="2"/>
      <c r="L119" s="2"/>
      <c r="M119" s="2"/>
      <c r="N119" s="2"/>
      <c r="O119" s="2"/>
      <c r="P119" s="2"/>
    </row>
    <row r="120">
      <c r="A120" s="3" t="s">
        <v>306</v>
      </c>
      <c r="B120" s="3" t="s">
        <v>122</v>
      </c>
      <c r="C120" s="3" t="s">
        <v>307</v>
      </c>
      <c r="D120" s="2"/>
      <c r="E120" s="2"/>
      <c r="F120" s="2"/>
      <c r="G120" s="2"/>
      <c r="H120" s="17"/>
      <c r="I120" s="2"/>
      <c r="J120" s="2"/>
      <c r="K120" s="2"/>
      <c r="L120" s="2"/>
      <c r="M120" s="2"/>
      <c r="N120" s="2"/>
      <c r="O120" s="2"/>
      <c r="P120" s="2"/>
    </row>
    <row r="121">
      <c r="A121" s="3" t="s">
        <v>308</v>
      </c>
      <c r="B121" s="3" t="s">
        <v>122</v>
      </c>
      <c r="C121" s="3" t="s">
        <v>309</v>
      </c>
      <c r="D121" s="2"/>
      <c r="E121" s="2"/>
      <c r="F121" s="2"/>
      <c r="G121" s="2"/>
      <c r="H121" s="17"/>
      <c r="I121" s="2"/>
      <c r="J121" s="2"/>
      <c r="K121" s="2"/>
      <c r="L121" s="2"/>
      <c r="M121" s="2"/>
      <c r="N121" s="2"/>
      <c r="O121" s="2"/>
      <c r="P121" s="2"/>
    </row>
    <row r="122">
      <c r="A122" s="3" t="s">
        <v>310</v>
      </c>
      <c r="B122" s="3" t="s">
        <v>125</v>
      </c>
      <c r="C122" s="3" t="s">
        <v>311</v>
      </c>
      <c r="D122" s="2"/>
      <c r="E122" s="2"/>
      <c r="F122" s="2"/>
      <c r="G122" s="2"/>
      <c r="H122" s="17"/>
      <c r="I122" s="2"/>
      <c r="J122" s="2"/>
      <c r="K122" s="2"/>
      <c r="L122" s="2"/>
      <c r="M122" s="2"/>
      <c r="N122" s="2"/>
      <c r="O122" s="2"/>
      <c r="P122" s="2"/>
    </row>
    <row r="123">
      <c r="A123" s="3" t="s">
        <v>91</v>
      </c>
      <c r="B123" s="3" t="s">
        <v>23</v>
      </c>
      <c r="C123" s="3" t="s">
        <v>92</v>
      </c>
      <c r="D123" s="2"/>
      <c r="E123" s="2"/>
      <c r="F123" s="2"/>
      <c r="G123" s="2"/>
      <c r="H123" s="17"/>
      <c r="I123" s="2"/>
      <c r="J123" s="2"/>
      <c r="K123" s="2"/>
      <c r="L123" s="2"/>
      <c r="M123" s="2"/>
      <c r="N123" s="2"/>
      <c r="O123" s="2"/>
      <c r="P123" s="2"/>
    </row>
    <row r="124">
      <c r="A124" s="3" t="s">
        <v>312</v>
      </c>
      <c r="B124" s="3" t="s">
        <v>125</v>
      </c>
      <c r="C124" s="3" t="s">
        <v>313</v>
      </c>
      <c r="D124" s="2"/>
      <c r="E124" s="2"/>
      <c r="F124" s="2"/>
      <c r="G124" s="2"/>
      <c r="H124" s="17"/>
      <c r="I124" s="2"/>
      <c r="J124" s="2"/>
      <c r="K124" s="2"/>
      <c r="L124" s="2"/>
      <c r="M124" s="2"/>
      <c r="N124" s="2"/>
      <c r="O124" s="2"/>
      <c r="P124" s="2"/>
    </row>
    <row r="125">
      <c r="A125" s="3" t="s">
        <v>314</v>
      </c>
      <c r="B125" s="3" t="s">
        <v>125</v>
      </c>
      <c r="C125" s="3" t="s">
        <v>315</v>
      </c>
      <c r="D125" s="2"/>
      <c r="E125" s="2"/>
      <c r="F125" s="2"/>
      <c r="G125" s="2"/>
      <c r="H125" s="17"/>
      <c r="I125" s="2"/>
      <c r="J125" s="2"/>
      <c r="K125" s="2"/>
      <c r="L125" s="2"/>
      <c r="M125" s="2"/>
      <c r="N125" s="2"/>
      <c r="O125" s="2"/>
      <c r="P125" s="2"/>
    </row>
    <row r="126">
      <c r="A126" s="3" t="s">
        <v>316</v>
      </c>
      <c r="B126" s="3" t="s">
        <v>130</v>
      </c>
      <c r="C126" s="3" t="s">
        <v>317</v>
      </c>
      <c r="D126" s="2"/>
      <c r="E126" s="2"/>
      <c r="F126" s="2"/>
      <c r="G126" s="2"/>
      <c r="H126" s="17"/>
      <c r="I126" s="2"/>
      <c r="J126" s="2"/>
      <c r="K126" s="2"/>
      <c r="L126" s="2"/>
      <c r="M126" s="2"/>
      <c r="N126" s="2"/>
      <c r="O126" s="2"/>
      <c r="P126" s="2"/>
    </row>
    <row r="127">
      <c r="A127" s="3" t="s">
        <v>87</v>
      </c>
      <c r="B127" s="3" t="s">
        <v>23</v>
      </c>
      <c r="C127" s="3" t="s">
        <v>88</v>
      </c>
      <c r="D127" s="2"/>
      <c r="E127" s="2"/>
      <c r="F127" s="2"/>
      <c r="G127" s="2"/>
      <c r="H127" s="17"/>
      <c r="I127" s="2"/>
      <c r="J127" s="2"/>
      <c r="K127" s="2"/>
      <c r="L127" s="2"/>
      <c r="M127" s="2"/>
      <c r="N127" s="2"/>
      <c r="O127" s="2"/>
      <c r="P127" s="2"/>
    </row>
    <row r="128">
      <c r="A128" s="3" t="s">
        <v>85</v>
      </c>
      <c r="B128" s="3" t="s">
        <v>23</v>
      </c>
      <c r="C128" s="3" t="s">
        <v>86</v>
      </c>
      <c r="D128" s="2"/>
      <c r="E128" s="2"/>
      <c r="F128" s="2"/>
      <c r="G128" s="2"/>
      <c r="H128" s="17"/>
      <c r="I128" s="2"/>
      <c r="J128" s="2"/>
      <c r="K128" s="2"/>
      <c r="L128" s="2"/>
      <c r="M128" s="2"/>
      <c r="N128" s="2"/>
      <c r="O128" s="2"/>
      <c r="P128" s="2"/>
    </row>
    <row r="129">
      <c r="A129" s="3" t="s">
        <v>318</v>
      </c>
      <c r="B129" s="3" t="s">
        <v>122</v>
      </c>
      <c r="C129" s="3" t="s">
        <v>319</v>
      </c>
      <c r="D129" s="2"/>
      <c r="E129" s="2"/>
      <c r="F129" s="2"/>
      <c r="G129" s="2"/>
      <c r="H129" s="17"/>
      <c r="I129" s="2"/>
      <c r="J129" s="2"/>
      <c r="K129" s="2"/>
      <c r="L129" s="2"/>
      <c r="M129" s="2"/>
      <c r="N129" s="2"/>
      <c r="O129" s="2"/>
      <c r="P129" s="2"/>
    </row>
    <row r="130">
      <c r="A130" s="3" t="s">
        <v>93</v>
      </c>
      <c r="B130" s="3" t="s">
        <v>23</v>
      </c>
      <c r="C130" s="3" t="s">
        <v>94</v>
      </c>
      <c r="D130" s="2"/>
      <c r="E130" s="2"/>
      <c r="F130" s="2"/>
      <c r="G130" s="2"/>
      <c r="H130" s="17"/>
      <c r="I130" s="2"/>
      <c r="J130" s="2"/>
      <c r="K130" s="2"/>
      <c r="L130" s="2"/>
      <c r="M130" s="2"/>
      <c r="N130" s="2"/>
      <c r="O130" s="2"/>
      <c r="P130" s="2"/>
    </row>
    <row r="131">
      <c r="A131" s="3" t="s">
        <v>320</v>
      </c>
      <c r="B131" s="3" t="s">
        <v>130</v>
      </c>
      <c r="C131" s="3" t="s">
        <v>321</v>
      </c>
      <c r="D131" s="2"/>
      <c r="E131" s="2"/>
      <c r="F131" s="2"/>
      <c r="G131" s="2"/>
      <c r="H131" s="17"/>
      <c r="I131" s="2"/>
      <c r="J131" s="2"/>
      <c r="K131" s="2"/>
      <c r="L131" s="2"/>
      <c r="M131" s="2"/>
      <c r="N131" s="2"/>
      <c r="O131" s="2"/>
      <c r="P131" s="2"/>
    </row>
    <row r="132">
      <c r="A132" s="3" t="s">
        <v>322</v>
      </c>
      <c r="B132" s="3" t="s">
        <v>125</v>
      </c>
      <c r="C132" s="3" t="s">
        <v>323</v>
      </c>
      <c r="D132" s="2"/>
      <c r="E132" s="2"/>
      <c r="F132" s="2"/>
      <c r="G132" s="2"/>
      <c r="H132" s="17"/>
      <c r="I132" s="2"/>
      <c r="J132" s="2"/>
      <c r="K132" s="2"/>
      <c r="L132" s="2"/>
      <c r="M132" s="2"/>
      <c r="N132" s="2"/>
      <c r="O132" s="2"/>
      <c r="P132" s="2"/>
    </row>
    <row r="133">
      <c r="A133" s="3" t="s">
        <v>324</v>
      </c>
      <c r="B133" s="3" t="s">
        <v>125</v>
      </c>
      <c r="C133" s="3" t="s">
        <v>325</v>
      </c>
      <c r="D133" s="2"/>
      <c r="E133" s="2"/>
      <c r="F133" s="2"/>
      <c r="G133" s="2"/>
      <c r="H133" s="17"/>
      <c r="I133" s="2"/>
      <c r="J133" s="2"/>
      <c r="K133" s="2"/>
      <c r="L133" s="2"/>
      <c r="M133" s="2"/>
      <c r="N133" s="2"/>
      <c r="O133" s="2"/>
      <c r="P133" s="2"/>
    </row>
    <row r="134">
      <c r="A134" s="3" t="s">
        <v>326</v>
      </c>
      <c r="B134" s="3" t="s">
        <v>122</v>
      </c>
      <c r="C134" s="3" t="s">
        <v>327</v>
      </c>
      <c r="D134" s="2"/>
      <c r="E134" s="2"/>
      <c r="F134" s="2"/>
      <c r="G134" s="2"/>
      <c r="H134" s="17"/>
      <c r="I134" s="2"/>
      <c r="J134" s="2"/>
      <c r="K134" s="2"/>
      <c r="L134" s="2"/>
      <c r="M134" s="2"/>
      <c r="N134" s="2"/>
      <c r="O134" s="2"/>
      <c r="P134" s="2"/>
    </row>
    <row r="135">
      <c r="A135" s="3" t="s">
        <v>328</v>
      </c>
      <c r="B135" s="3" t="s">
        <v>125</v>
      </c>
      <c r="C135" s="3" t="s">
        <v>329</v>
      </c>
      <c r="D135" s="2"/>
      <c r="E135" s="2"/>
      <c r="F135" s="2"/>
      <c r="G135" s="2"/>
      <c r="H135" s="17"/>
      <c r="I135" s="2"/>
      <c r="J135" s="2"/>
      <c r="K135" s="2"/>
      <c r="L135" s="2"/>
      <c r="M135" s="2"/>
      <c r="N135" s="2"/>
      <c r="O135" s="2"/>
      <c r="P135" s="2"/>
    </row>
    <row r="136">
      <c r="A136" s="3" t="s">
        <v>330</v>
      </c>
      <c r="B136" s="3" t="s">
        <v>122</v>
      </c>
      <c r="C136" s="3" t="s">
        <v>331</v>
      </c>
      <c r="D136" s="2"/>
      <c r="E136" s="2"/>
      <c r="F136" s="2"/>
      <c r="G136" s="2"/>
      <c r="H136" s="17"/>
      <c r="I136" s="2"/>
      <c r="J136" s="2"/>
      <c r="K136" s="2"/>
      <c r="L136" s="2"/>
      <c r="M136" s="2"/>
      <c r="N136" s="2"/>
      <c r="O136" s="2"/>
      <c r="P136" s="2"/>
    </row>
    <row r="137">
      <c r="A137" s="3" t="s">
        <v>95</v>
      </c>
      <c r="B137" s="3" t="s">
        <v>23</v>
      </c>
      <c r="C137" s="3" t="s">
        <v>96</v>
      </c>
      <c r="D137" s="2"/>
      <c r="E137" s="2"/>
      <c r="F137" s="2"/>
      <c r="G137" s="2"/>
      <c r="H137" s="17"/>
      <c r="I137" s="2"/>
      <c r="J137" s="2"/>
      <c r="K137" s="2"/>
      <c r="L137" s="2"/>
      <c r="M137" s="2"/>
      <c r="N137" s="2"/>
      <c r="O137" s="2"/>
      <c r="P137" s="2"/>
    </row>
    <row r="138">
      <c r="A138" s="3" t="s">
        <v>332</v>
      </c>
      <c r="B138" s="3" t="s">
        <v>142</v>
      </c>
      <c r="C138" s="3" t="s">
        <v>333</v>
      </c>
      <c r="D138" s="2"/>
      <c r="E138" s="2"/>
      <c r="F138" s="2"/>
      <c r="G138" s="2"/>
      <c r="H138" s="17"/>
      <c r="I138" s="2"/>
      <c r="J138" s="2"/>
      <c r="K138" s="2"/>
      <c r="L138" s="2"/>
      <c r="M138" s="2"/>
      <c r="N138" s="2"/>
      <c r="O138" s="2"/>
      <c r="P138" s="2"/>
    </row>
    <row r="139">
      <c r="A139" s="3" t="s">
        <v>334</v>
      </c>
      <c r="B139" s="3" t="s">
        <v>142</v>
      </c>
      <c r="C139" s="3" t="s">
        <v>335</v>
      </c>
      <c r="D139" s="2"/>
      <c r="E139" s="2"/>
      <c r="F139" s="2"/>
      <c r="G139" s="2"/>
      <c r="H139" s="17"/>
      <c r="I139" s="2"/>
      <c r="J139" s="2"/>
      <c r="K139" s="2"/>
      <c r="L139" s="2"/>
      <c r="M139" s="2"/>
      <c r="N139" s="2"/>
      <c r="O139" s="2"/>
      <c r="P139" s="2"/>
    </row>
    <row r="140">
      <c r="A140" s="3" t="s">
        <v>336</v>
      </c>
      <c r="B140" s="3" t="s">
        <v>130</v>
      </c>
      <c r="C140" s="3" t="s">
        <v>337</v>
      </c>
      <c r="D140" s="2"/>
      <c r="E140" s="2"/>
      <c r="F140" s="2"/>
      <c r="G140" s="2"/>
      <c r="H140" s="17"/>
      <c r="I140" s="2"/>
      <c r="J140" s="2"/>
      <c r="K140" s="2"/>
      <c r="L140" s="2"/>
      <c r="M140" s="2"/>
      <c r="N140" s="2"/>
      <c r="O140" s="2"/>
      <c r="P140" s="2"/>
    </row>
    <row r="141">
      <c r="A141" s="3" t="s">
        <v>338</v>
      </c>
      <c r="B141" s="3" t="s">
        <v>125</v>
      </c>
      <c r="C141" s="3" t="s">
        <v>339</v>
      </c>
      <c r="D141" s="2"/>
      <c r="E141" s="2"/>
      <c r="F141" s="2"/>
      <c r="G141" s="2"/>
      <c r="H141" s="17"/>
      <c r="I141" s="2"/>
      <c r="J141" s="2"/>
      <c r="K141" s="2"/>
      <c r="L141" s="2"/>
      <c r="M141" s="2"/>
      <c r="N141" s="2"/>
      <c r="O141" s="2"/>
      <c r="P141" s="2"/>
    </row>
    <row r="142">
      <c r="A142" s="3" t="s">
        <v>340</v>
      </c>
      <c r="B142" s="3" t="s">
        <v>125</v>
      </c>
      <c r="C142" s="3" t="s">
        <v>341</v>
      </c>
      <c r="D142" s="2"/>
      <c r="E142" s="2"/>
      <c r="F142" s="2"/>
      <c r="G142" s="2"/>
      <c r="H142" s="17"/>
      <c r="I142" s="2"/>
      <c r="J142" s="2"/>
      <c r="K142" s="2"/>
      <c r="L142" s="2"/>
      <c r="M142" s="2"/>
      <c r="N142" s="2"/>
      <c r="O142" s="2"/>
      <c r="P142" s="2"/>
    </row>
    <row r="143">
      <c r="A143" s="3" t="s">
        <v>342</v>
      </c>
      <c r="B143" s="3" t="s">
        <v>142</v>
      </c>
      <c r="C143" s="3" t="s">
        <v>343</v>
      </c>
      <c r="D143" s="2"/>
      <c r="E143" s="2"/>
      <c r="F143" s="2"/>
      <c r="G143" s="2"/>
      <c r="H143" s="17"/>
      <c r="I143" s="2"/>
      <c r="J143" s="2"/>
      <c r="K143" s="2"/>
      <c r="L143" s="2"/>
      <c r="M143" s="2"/>
      <c r="N143" s="2"/>
      <c r="O143" s="2"/>
      <c r="P143" s="2"/>
    </row>
    <row r="144">
      <c r="A144" s="3" t="s">
        <v>97</v>
      </c>
      <c r="B144" s="3" t="s">
        <v>23</v>
      </c>
      <c r="C144" s="3" t="s">
        <v>98</v>
      </c>
      <c r="D144" s="2"/>
      <c r="E144" s="2"/>
      <c r="F144" s="2"/>
      <c r="G144" s="2"/>
      <c r="H144" s="17"/>
      <c r="I144" s="2"/>
      <c r="J144" s="2"/>
      <c r="K144" s="2"/>
      <c r="L144" s="2"/>
      <c r="M144" s="2"/>
      <c r="N144" s="2"/>
      <c r="O144" s="2"/>
      <c r="P144" s="2"/>
    </row>
    <row r="145">
      <c r="A145" s="3" t="s">
        <v>344</v>
      </c>
      <c r="B145" s="3" t="s">
        <v>122</v>
      </c>
      <c r="C145" s="3" t="s">
        <v>345</v>
      </c>
      <c r="D145" s="2"/>
      <c r="E145" s="2"/>
      <c r="F145" s="2"/>
      <c r="G145" s="2"/>
      <c r="H145" s="17"/>
      <c r="I145" s="2"/>
      <c r="J145" s="2"/>
      <c r="K145" s="2"/>
      <c r="L145" s="2"/>
      <c r="M145" s="2"/>
      <c r="N145" s="2"/>
      <c r="O145" s="2"/>
      <c r="P145" s="2"/>
    </row>
    <row r="146">
      <c r="A146" s="3" t="s">
        <v>346</v>
      </c>
      <c r="B146" s="3" t="s">
        <v>122</v>
      </c>
      <c r="C146" s="3" t="s">
        <v>347</v>
      </c>
      <c r="D146" s="2"/>
      <c r="E146" s="2"/>
      <c r="F146" s="2"/>
      <c r="G146" s="2"/>
      <c r="H146" s="17"/>
      <c r="I146" s="2"/>
      <c r="J146" s="2"/>
      <c r="K146" s="2"/>
      <c r="L146" s="2"/>
      <c r="M146" s="2"/>
      <c r="N146" s="2"/>
      <c r="O146" s="2"/>
      <c r="P146" s="2"/>
    </row>
    <row r="147">
      <c r="A147" s="3" t="s">
        <v>348</v>
      </c>
      <c r="B147" s="3" t="s">
        <v>122</v>
      </c>
      <c r="C147" s="3" t="s">
        <v>349</v>
      </c>
      <c r="D147" s="2"/>
      <c r="E147" s="2"/>
      <c r="F147" s="2"/>
      <c r="G147" s="2"/>
      <c r="H147" s="17"/>
      <c r="I147" s="2"/>
      <c r="J147" s="2"/>
      <c r="K147" s="2"/>
      <c r="L147" s="2"/>
      <c r="M147" s="2"/>
      <c r="N147" s="2"/>
      <c r="O147" s="2"/>
      <c r="P147" s="2"/>
    </row>
    <row r="148">
      <c r="A148" s="3" t="s">
        <v>350</v>
      </c>
      <c r="B148" s="3" t="s">
        <v>130</v>
      </c>
      <c r="C148" s="3" t="s">
        <v>351</v>
      </c>
      <c r="D148" s="2"/>
      <c r="E148" s="2"/>
      <c r="F148" s="2"/>
      <c r="G148" s="2"/>
      <c r="H148" s="17"/>
      <c r="I148" s="2"/>
      <c r="J148" s="2"/>
      <c r="K148" s="2"/>
      <c r="L148" s="2"/>
      <c r="M148" s="2"/>
      <c r="N148" s="2"/>
      <c r="O148" s="2"/>
      <c r="P148" s="2"/>
    </row>
    <row r="149">
      <c r="A149" s="3" t="s">
        <v>352</v>
      </c>
      <c r="B149" s="3" t="s">
        <v>142</v>
      </c>
      <c r="C149" s="3" t="s">
        <v>353</v>
      </c>
      <c r="D149" s="2"/>
      <c r="E149" s="2"/>
      <c r="F149" s="2"/>
      <c r="G149" s="2"/>
      <c r="H149" s="17"/>
      <c r="I149" s="2"/>
      <c r="J149" s="2"/>
      <c r="K149" s="2"/>
      <c r="L149" s="2"/>
      <c r="M149" s="2"/>
      <c r="N149" s="2"/>
      <c r="O149" s="2"/>
      <c r="P149" s="2"/>
    </row>
    <row r="150">
      <c r="A150" s="3" t="s">
        <v>354</v>
      </c>
      <c r="B150" s="3" t="s">
        <v>135</v>
      </c>
      <c r="C150" s="3" t="s">
        <v>355</v>
      </c>
      <c r="D150" s="2"/>
      <c r="E150" s="2"/>
      <c r="F150" s="2"/>
      <c r="G150" s="2"/>
      <c r="H150" s="17"/>
      <c r="I150" s="2"/>
      <c r="J150" s="2"/>
      <c r="K150" s="2"/>
      <c r="L150" s="2"/>
      <c r="M150" s="2"/>
      <c r="N150" s="2"/>
      <c r="O150" s="2"/>
      <c r="P150" s="2"/>
    </row>
    <row r="151">
      <c r="A151" s="3" t="s">
        <v>356</v>
      </c>
      <c r="B151" s="3" t="s">
        <v>135</v>
      </c>
      <c r="C151" s="3" t="s">
        <v>357</v>
      </c>
      <c r="D151" s="2"/>
      <c r="E151" s="2"/>
      <c r="F151" s="2"/>
      <c r="G151" s="2"/>
      <c r="H151" s="17"/>
      <c r="I151" s="2"/>
      <c r="J151" s="2"/>
      <c r="K151" s="2"/>
      <c r="L151" s="2"/>
      <c r="M151" s="2"/>
      <c r="N151" s="2"/>
      <c r="O151" s="2"/>
      <c r="P151" s="2"/>
    </row>
    <row r="152">
      <c r="A152" s="3" t="s">
        <v>358</v>
      </c>
      <c r="B152" s="3" t="s">
        <v>122</v>
      </c>
      <c r="C152" s="3" t="s">
        <v>359</v>
      </c>
      <c r="D152" s="2"/>
      <c r="E152" s="2"/>
      <c r="F152" s="2"/>
      <c r="G152" s="2"/>
      <c r="H152" s="17"/>
      <c r="I152" s="2"/>
      <c r="J152" s="2"/>
      <c r="K152" s="2"/>
      <c r="L152" s="2"/>
      <c r="M152" s="2"/>
      <c r="N152" s="2"/>
      <c r="O152" s="2"/>
      <c r="P152" s="2"/>
    </row>
    <row r="153">
      <c r="A153" s="3" t="s">
        <v>99</v>
      </c>
      <c r="B153" s="3" t="s">
        <v>23</v>
      </c>
      <c r="C153" s="3" t="s">
        <v>100</v>
      </c>
      <c r="D153" s="2"/>
      <c r="E153" s="2"/>
      <c r="F153" s="2"/>
      <c r="G153" s="2"/>
      <c r="H153" s="17"/>
      <c r="I153" s="2"/>
      <c r="J153" s="2"/>
      <c r="K153" s="2"/>
      <c r="L153" s="2"/>
      <c r="M153" s="2"/>
      <c r="N153" s="2"/>
      <c r="O153" s="2"/>
      <c r="P153" s="2"/>
    </row>
    <row r="154">
      <c r="A154" s="3" t="s">
        <v>101</v>
      </c>
      <c r="B154" s="3" t="s">
        <v>23</v>
      </c>
      <c r="C154" s="3" t="s">
        <v>102</v>
      </c>
      <c r="D154" s="2"/>
      <c r="E154" s="2"/>
      <c r="F154" s="2"/>
      <c r="G154" s="2"/>
      <c r="H154" s="17"/>
      <c r="I154" s="2"/>
      <c r="J154" s="2"/>
      <c r="K154" s="2"/>
      <c r="L154" s="2"/>
      <c r="M154" s="2"/>
      <c r="N154" s="2"/>
      <c r="O154" s="2"/>
      <c r="P154" s="2"/>
    </row>
    <row r="155">
      <c r="A155" s="3" t="s">
        <v>360</v>
      </c>
      <c r="B155" s="3" t="s">
        <v>130</v>
      </c>
      <c r="C155" s="3" t="s">
        <v>361</v>
      </c>
      <c r="D155" s="2"/>
      <c r="E155" s="2"/>
      <c r="F155" s="2"/>
      <c r="G155" s="2"/>
      <c r="H155" s="17"/>
      <c r="I155" s="2"/>
      <c r="J155" s="2"/>
      <c r="K155" s="2"/>
      <c r="L155" s="2"/>
      <c r="M155" s="2"/>
      <c r="N155" s="2"/>
      <c r="O155" s="2"/>
      <c r="P155" s="2"/>
    </row>
    <row r="156">
      <c r="A156" s="3" t="s">
        <v>362</v>
      </c>
      <c r="B156" s="3" t="s">
        <v>122</v>
      </c>
      <c r="C156" s="3" t="s">
        <v>363</v>
      </c>
      <c r="D156" s="2"/>
      <c r="E156" s="2"/>
      <c r="F156" s="2"/>
      <c r="G156" s="2"/>
      <c r="H156" s="17"/>
      <c r="I156" s="2"/>
      <c r="J156" s="2"/>
      <c r="K156" s="2"/>
      <c r="L156" s="2"/>
      <c r="M156" s="2"/>
      <c r="N156" s="2"/>
      <c r="O156" s="2"/>
      <c r="P156" s="2"/>
    </row>
    <row r="157">
      <c r="A157" s="3" t="s">
        <v>103</v>
      </c>
      <c r="B157" s="3" t="s">
        <v>23</v>
      </c>
      <c r="C157" s="3" t="s">
        <v>104</v>
      </c>
      <c r="D157" s="2"/>
      <c r="E157" s="2"/>
      <c r="F157" s="2"/>
      <c r="G157" s="2"/>
      <c r="H157" s="17"/>
      <c r="I157" s="2"/>
      <c r="J157" s="2"/>
      <c r="K157" s="2"/>
      <c r="L157" s="2"/>
      <c r="M157" s="2"/>
      <c r="N157" s="2"/>
      <c r="O157" s="2"/>
      <c r="P157" s="2"/>
    </row>
    <row r="158">
      <c r="A158" s="3" t="s">
        <v>105</v>
      </c>
      <c r="B158" s="3" t="s">
        <v>23</v>
      </c>
      <c r="C158" s="3" t="s">
        <v>106</v>
      </c>
      <c r="D158" s="2"/>
      <c r="E158" s="2"/>
      <c r="F158" s="2"/>
      <c r="G158" s="2"/>
      <c r="H158" s="17"/>
      <c r="I158" s="2"/>
      <c r="J158" s="2"/>
      <c r="K158" s="2"/>
      <c r="L158" s="2"/>
      <c r="M158" s="2"/>
      <c r="N158" s="2"/>
      <c r="O158" s="2"/>
      <c r="P158" s="2"/>
    </row>
    <row r="159">
      <c r="A159" s="3" t="s">
        <v>364</v>
      </c>
      <c r="B159" s="3" t="s">
        <v>125</v>
      </c>
      <c r="C159" s="3" t="s">
        <v>365</v>
      </c>
      <c r="D159" s="2"/>
      <c r="E159" s="2"/>
      <c r="F159" s="2"/>
      <c r="G159" s="2"/>
      <c r="H159" s="17"/>
      <c r="I159" s="2"/>
      <c r="J159" s="2"/>
      <c r="K159" s="2"/>
      <c r="L159" s="2"/>
      <c r="M159" s="2"/>
      <c r="N159" s="2"/>
      <c r="O159" s="2"/>
      <c r="P159" s="2"/>
    </row>
    <row r="160">
      <c r="A160" s="3" t="s">
        <v>366</v>
      </c>
      <c r="B160" s="3" t="s">
        <v>130</v>
      </c>
      <c r="C160" s="3" t="s">
        <v>367</v>
      </c>
      <c r="D160" s="2"/>
      <c r="E160" s="2"/>
      <c r="F160" s="2"/>
      <c r="G160" s="2"/>
      <c r="H160" s="17"/>
      <c r="I160" s="2"/>
      <c r="J160" s="2"/>
      <c r="K160" s="2"/>
      <c r="L160" s="2"/>
      <c r="M160" s="2"/>
      <c r="N160" s="2"/>
      <c r="O160" s="2"/>
      <c r="P160" s="2"/>
    </row>
    <row r="161">
      <c r="A161" s="3" t="s">
        <v>368</v>
      </c>
      <c r="B161" s="3" t="s">
        <v>130</v>
      </c>
      <c r="C161" s="3" t="s">
        <v>369</v>
      </c>
      <c r="D161" s="2"/>
      <c r="E161" s="2"/>
      <c r="F161" s="2"/>
      <c r="G161" s="2"/>
      <c r="H161" s="17"/>
      <c r="I161" s="2"/>
      <c r="J161" s="2"/>
      <c r="K161" s="2"/>
      <c r="L161" s="2"/>
      <c r="M161" s="2"/>
      <c r="N161" s="2"/>
      <c r="O161" s="2"/>
      <c r="P161" s="2"/>
    </row>
    <row r="162">
      <c r="A162" s="3" t="s">
        <v>370</v>
      </c>
      <c r="B162" s="3" t="s">
        <v>130</v>
      </c>
      <c r="C162" s="3" t="s">
        <v>371</v>
      </c>
      <c r="D162" s="2"/>
      <c r="E162" s="2"/>
      <c r="F162" s="2"/>
      <c r="G162" s="2"/>
      <c r="H162" s="17"/>
      <c r="I162" s="2"/>
      <c r="J162" s="2"/>
      <c r="K162" s="2"/>
      <c r="L162" s="2"/>
      <c r="M162" s="2"/>
      <c r="N162" s="2"/>
      <c r="O162" s="2"/>
      <c r="P162" s="2"/>
    </row>
    <row r="163">
      <c r="A163" s="3" t="s">
        <v>107</v>
      </c>
      <c r="B163" s="3" t="s">
        <v>23</v>
      </c>
      <c r="C163" s="3" t="s">
        <v>108</v>
      </c>
      <c r="D163" s="2"/>
      <c r="E163" s="2"/>
      <c r="F163" s="2"/>
      <c r="G163" s="2"/>
      <c r="H163" s="17"/>
      <c r="I163" s="2"/>
      <c r="J163" s="2"/>
      <c r="K163" s="2"/>
      <c r="L163" s="2"/>
      <c r="M163" s="2"/>
      <c r="N163" s="2"/>
      <c r="O163" s="2"/>
      <c r="P163" s="2"/>
    </row>
    <row r="164">
      <c r="A164" s="3" t="s">
        <v>372</v>
      </c>
      <c r="B164" s="3" t="s">
        <v>125</v>
      </c>
      <c r="C164" s="3" t="s">
        <v>373</v>
      </c>
      <c r="D164" s="2"/>
      <c r="E164" s="2"/>
      <c r="F164" s="2"/>
      <c r="G164" s="2"/>
      <c r="H164" s="17"/>
      <c r="I164" s="2"/>
      <c r="J164" s="2"/>
      <c r="K164" s="2"/>
      <c r="L164" s="2"/>
      <c r="M164" s="2"/>
      <c r="N164" s="2"/>
      <c r="O164" s="2"/>
      <c r="P164" s="2"/>
    </row>
    <row r="165">
      <c r="A165" s="3" t="s">
        <v>374</v>
      </c>
      <c r="B165" s="3" t="s">
        <v>122</v>
      </c>
      <c r="C165" s="3" t="s">
        <v>375</v>
      </c>
      <c r="D165" s="2"/>
      <c r="E165" s="2"/>
      <c r="F165" s="2"/>
      <c r="G165" s="2"/>
      <c r="H165" s="17"/>
      <c r="I165" s="2"/>
      <c r="J165" s="2"/>
      <c r="K165" s="2"/>
      <c r="L165" s="2"/>
      <c r="M165" s="2"/>
      <c r="N165" s="2"/>
      <c r="O165" s="2"/>
      <c r="P165" s="2"/>
    </row>
    <row r="166">
      <c r="A166" s="3" t="s">
        <v>376</v>
      </c>
      <c r="B166" s="3" t="s">
        <v>125</v>
      </c>
      <c r="C166" s="3" t="s">
        <v>377</v>
      </c>
      <c r="D166" s="2"/>
      <c r="E166" s="2"/>
      <c r="F166" s="2"/>
      <c r="G166" s="2"/>
      <c r="H166" s="17"/>
      <c r="I166" s="2"/>
      <c r="J166" s="2"/>
      <c r="K166" s="2"/>
      <c r="L166" s="2"/>
      <c r="M166" s="2"/>
      <c r="N166" s="2"/>
      <c r="O166" s="2"/>
      <c r="P166" s="2"/>
    </row>
    <row r="167">
      <c r="A167" s="3" t="s">
        <v>109</v>
      </c>
      <c r="B167" s="3" t="s">
        <v>23</v>
      </c>
      <c r="C167" s="3" t="s">
        <v>110</v>
      </c>
      <c r="D167" s="2"/>
      <c r="E167" s="2"/>
      <c r="F167" s="2"/>
      <c r="G167" s="2"/>
      <c r="H167" s="17"/>
      <c r="I167" s="2"/>
      <c r="J167" s="2"/>
      <c r="K167" s="2"/>
      <c r="L167" s="2"/>
      <c r="M167" s="2"/>
      <c r="N167" s="2"/>
      <c r="O167" s="2"/>
      <c r="P167" s="2"/>
    </row>
    <row r="168">
      <c r="A168" s="3" t="s">
        <v>378</v>
      </c>
      <c r="B168" s="3" t="s">
        <v>125</v>
      </c>
      <c r="C168" s="3" t="s">
        <v>379</v>
      </c>
      <c r="D168" s="2"/>
      <c r="E168" s="2"/>
      <c r="F168" s="2"/>
      <c r="G168" s="2"/>
      <c r="H168" s="17"/>
      <c r="I168" s="2"/>
      <c r="J168" s="2"/>
      <c r="K168" s="2"/>
      <c r="L168" s="2"/>
      <c r="M168" s="2"/>
      <c r="N168" s="2"/>
      <c r="O168" s="2"/>
      <c r="P168" s="2"/>
    </row>
    <row r="169">
      <c r="A169" s="3" t="s">
        <v>380</v>
      </c>
      <c r="B169" s="3" t="s">
        <v>125</v>
      </c>
      <c r="C169" s="3" t="s">
        <v>381</v>
      </c>
      <c r="D169" s="2"/>
      <c r="E169" s="2"/>
      <c r="F169" s="2"/>
      <c r="G169" s="2"/>
      <c r="H169" s="17"/>
      <c r="I169" s="2"/>
      <c r="J169" s="2"/>
      <c r="K169" s="2"/>
      <c r="L169" s="2"/>
      <c r="M169" s="2"/>
      <c r="N169" s="2"/>
      <c r="O169" s="2"/>
      <c r="P169" s="2"/>
    </row>
    <row r="170">
      <c r="A170" s="3" t="s">
        <v>382</v>
      </c>
      <c r="B170" s="3" t="s">
        <v>122</v>
      </c>
      <c r="C170" s="3" t="s">
        <v>383</v>
      </c>
      <c r="D170" s="2"/>
      <c r="E170" s="2"/>
      <c r="F170" s="2"/>
      <c r="G170" s="2"/>
      <c r="H170" s="17"/>
      <c r="I170" s="2"/>
      <c r="J170" s="2"/>
      <c r="K170" s="2"/>
      <c r="L170" s="2"/>
      <c r="M170" s="2"/>
      <c r="N170" s="2"/>
      <c r="O170" s="2"/>
      <c r="P170" s="2"/>
    </row>
    <row r="171">
      <c r="A171" s="3" t="s">
        <v>384</v>
      </c>
      <c r="B171" s="3" t="s">
        <v>130</v>
      </c>
      <c r="C171" s="3" t="s">
        <v>385</v>
      </c>
      <c r="D171" s="2"/>
      <c r="E171" s="2"/>
      <c r="F171" s="2"/>
      <c r="G171" s="2"/>
      <c r="H171" s="17"/>
      <c r="I171" s="2"/>
      <c r="J171" s="2"/>
      <c r="K171" s="2"/>
      <c r="L171" s="2"/>
      <c r="M171" s="2"/>
      <c r="N171" s="2"/>
      <c r="O171" s="2"/>
      <c r="P171" s="2"/>
    </row>
    <row r="172">
      <c r="A172" s="3" t="s">
        <v>111</v>
      </c>
      <c r="B172" s="3" t="s">
        <v>23</v>
      </c>
      <c r="C172" s="3" t="s">
        <v>112</v>
      </c>
      <c r="D172" s="2"/>
      <c r="E172" s="2"/>
      <c r="F172" s="2"/>
      <c r="G172" s="2"/>
      <c r="H172" s="17"/>
      <c r="I172" s="2"/>
      <c r="J172" s="2"/>
      <c r="K172" s="2"/>
      <c r="L172" s="2"/>
      <c r="M172" s="2"/>
      <c r="N172" s="2"/>
      <c r="O172" s="2"/>
      <c r="P172" s="2"/>
    </row>
    <row r="173">
      <c r="A173" s="3" t="s">
        <v>113</v>
      </c>
      <c r="B173" s="3" t="s">
        <v>23</v>
      </c>
      <c r="C173" s="3" t="s">
        <v>114</v>
      </c>
      <c r="D173" s="2"/>
      <c r="E173" s="2"/>
      <c r="F173" s="2"/>
      <c r="G173" s="2"/>
      <c r="H173" s="17"/>
      <c r="I173" s="2"/>
      <c r="J173" s="2"/>
      <c r="K173" s="2"/>
      <c r="L173" s="2"/>
      <c r="M173" s="2"/>
      <c r="N173" s="2"/>
      <c r="O173" s="2"/>
      <c r="P173" s="2"/>
    </row>
    <row r="174">
      <c r="A174" s="3" t="s">
        <v>386</v>
      </c>
      <c r="B174" s="3" t="s">
        <v>125</v>
      </c>
      <c r="C174" s="3" t="s">
        <v>387</v>
      </c>
      <c r="D174" s="2"/>
      <c r="E174" s="2"/>
      <c r="F174" s="2"/>
      <c r="G174" s="2"/>
      <c r="H174" s="17"/>
      <c r="I174" s="2"/>
      <c r="J174" s="2"/>
      <c r="K174" s="2"/>
      <c r="L174" s="2"/>
      <c r="M174" s="2"/>
      <c r="N174" s="2"/>
      <c r="O174" s="2"/>
      <c r="P174" s="2"/>
    </row>
    <row r="175">
      <c r="A175" s="3" t="s">
        <v>388</v>
      </c>
      <c r="B175" s="3" t="s">
        <v>125</v>
      </c>
      <c r="C175" s="3" t="s">
        <v>389</v>
      </c>
      <c r="D175" s="2"/>
      <c r="E175" s="2"/>
      <c r="F175" s="2"/>
      <c r="G175" s="2"/>
      <c r="H175" s="17"/>
      <c r="I175" s="2"/>
      <c r="J175" s="2"/>
      <c r="K175" s="2"/>
      <c r="L175" s="2"/>
      <c r="M175" s="2"/>
      <c r="N175" s="2"/>
      <c r="O175" s="2"/>
      <c r="P175" s="2"/>
    </row>
    <row r="176">
      <c r="A176" s="3" t="s">
        <v>390</v>
      </c>
      <c r="B176" s="3" t="s">
        <v>122</v>
      </c>
      <c r="C176" s="3" t="s">
        <v>391</v>
      </c>
      <c r="D176" s="2"/>
      <c r="E176" s="2"/>
      <c r="F176" s="2"/>
      <c r="G176" s="2"/>
      <c r="H176" s="17"/>
      <c r="I176" s="2"/>
      <c r="J176" s="2"/>
      <c r="K176" s="2"/>
      <c r="L176" s="2"/>
      <c r="M176" s="2"/>
      <c r="N176" s="2"/>
      <c r="O176" s="2"/>
      <c r="P176" s="2"/>
    </row>
    <row r="177">
      <c r="A177" s="3" t="s">
        <v>392</v>
      </c>
      <c r="B177" s="3" t="s">
        <v>125</v>
      </c>
      <c r="C177" s="3" t="s">
        <v>393</v>
      </c>
      <c r="D177" s="2"/>
      <c r="E177" s="2"/>
      <c r="F177" s="2"/>
      <c r="G177" s="2"/>
      <c r="H177" s="17"/>
      <c r="I177" s="2"/>
      <c r="J177" s="2"/>
      <c r="K177" s="2"/>
      <c r="L177" s="2"/>
      <c r="M177" s="2"/>
      <c r="N177" s="2"/>
      <c r="O177" s="2"/>
      <c r="P177" s="2"/>
    </row>
    <row r="178">
      <c r="A178" s="3" t="s">
        <v>45</v>
      </c>
      <c r="B178" s="3" t="s">
        <v>23</v>
      </c>
      <c r="C178" s="3" t="s">
        <v>46</v>
      </c>
      <c r="D178" s="2"/>
      <c r="E178" s="2"/>
      <c r="F178" s="2"/>
      <c r="G178" s="2"/>
      <c r="H178" s="17"/>
      <c r="I178" s="2"/>
      <c r="J178" s="2"/>
      <c r="K178" s="2"/>
      <c r="L178" s="2"/>
      <c r="M178" s="2"/>
      <c r="N178" s="2"/>
      <c r="O178" s="2"/>
      <c r="P178" s="2"/>
    </row>
    <row r="179">
      <c r="A179" s="3" t="s">
        <v>394</v>
      </c>
      <c r="B179" s="3" t="s">
        <v>122</v>
      </c>
      <c r="C179" s="3" t="s">
        <v>395</v>
      </c>
      <c r="D179" s="2"/>
      <c r="E179" s="2"/>
      <c r="F179" s="2"/>
      <c r="G179" s="2"/>
      <c r="H179" s="17"/>
      <c r="I179" s="2"/>
      <c r="J179" s="2"/>
      <c r="K179" s="2"/>
      <c r="L179" s="2"/>
      <c r="M179" s="2"/>
      <c r="N179" s="2"/>
      <c r="O179" s="2"/>
      <c r="P179" s="2"/>
    </row>
    <row r="180">
      <c r="A180" s="3" t="s">
        <v>396</v>
      </c>
      <c r="B180" s="3" t="s">
        <v>125</v>
      </c>
      <c r="C180" s="3" t="s">
        <v>397</v>
      </c>
      <c r="D180" s="2"/>
      <c r="E180" s="2"/>
      <c r="F180" s="2"/>
      <c r="G180" s="2"/>
      <c r="H180" s="17"/>
      <c r="I180" s="2"/>
      <c r="J180" s="2"/>
      <c r="K180" s="2"/>
      <c r="L180" s="2"/>
      <c r="M180" s="2"/>
      <c r="N180" s="2"/>
      <c r="O180" s="2"/>
      <c r="P180" s="2"/>
    </row>
    <row r="181">
      <c r="A181" s="3" t="s">
        <v>398</v>
      </c>
      <c r="B181" s="3" t="s">
        <v>135</v>
      </c>
      <c r="C181" s="3" t="s">
        <v>399</v>
      </c>
      <c r="D181" s="2"/>
      <c r="E181" s="2"/>
      <c r="F181" s="2"/>
      <c r="G181" s="2"/>
      <c r="H181" s="17"/>
      <c r="I181" s="2"/>
      <c r="J181" s="2"/>
      <c r="K181" s="2"/>
      <c r="L181" s="2"/>
      <c r="M181" s="2"/>
      <c r="N181" s="2"/>
      <c r="O181" s="2"/>
      <c r="P181" s="2"/>
    </row>
    <row r="182">
      <c r="A182" s="3" t="s">
        <v>400</v>
      </c>
      <c r="B182" s="3" t="s">
        <v>125</v>
      </c>
      <c r="C182" s="3" t="s">
        <v>401</v>
      </c>
      <c r="D182" s="2"/>
      <c r="E182" s="2"/>
      <c r="F182" s="2"/>
      <c r="G182" s="2"/>
      <c r="H182" s="17"/>
      <c r="I182" s="2"/>
      <c r="J182" s="2"/>
      <c r="K182" s="2"/>
      <c r="L182" s="2"/>
      <c r="M182" s="2"/>
      <c r="N182" s="2"/>
      <c r="O182" s="2"/>
      <c r="P182" s="2"/>
    </row>
    <row r="183">
      <c r="A183" s="3" t="s">
        <v>115</v>
      </c>
      <c r="B183" s="3" t="s">
        <v>23</v>
      </c>
      <c r="C183" s="3" t="s">
        <v>116</v>
      </c>
      <c r="D183" s="2"/>
      <c r="E183" s="2"/>
      <c r="F183" s="2"/>
      <c r="G183" s="2"/>
      <c r="H183" s="17"/>
      <c r="I183" s="2"/>
      <c r="J183" s="2"/>
      <c r="K183" s="2"/>
      <c r="L183" s="2"/>
      <c r="M183" s="2"/>
      <c r="N183" s="2"/>
      <c r="O183" s="2"/>
      <c r="P183" s="2"/>
    </row>
    <row r="184">
      <c r="A184" s="3" t="s">
        <v>37</v>
      </c>
      <c r="B184" s="3" t="s">
        <v>23</v>
      </c>
      <c r="C184" s="3" t="s">
        <v>38</v>
      </c>
      <c r="D184" s="2"/>
      <c r="E184" s="2"/>
      <c r="F184" s="2"/>
      <c r="G184" s="2"/>
      <c r="H184" s="17"/>
      <c r="I184" s="2"/>
      <c r="J184" s="2"/>
      <c r="K184" s="2"/>
      <c r="L184" s="2"/>
      <c r="M184" s="2"/>
      <c r="N184" s="2"/>
      <c r="O184" s="2"/>
      <c r="P184" s="2"/>
    </row>
    <row r="185">
      <c r="A185" s="3" t="s">
        <v>402</v>
      </c>
      <c r="B185" s="3" t="s">
        <v>122</v>
      </c>
      <c r="C185" s="3" t="s">
        <v>403</v>
      </c>
      <c r="D185" s="2"/>
      <c r="E185" s="2"/>
      <c r="F185" s="2"/>
      <c r="G185" s="2"/>
      <c r="H185" s="17"/>
      <c r="I185" s="2"/>
      <c r="J185" s="2"/>
      <c r="K185" s="2"/>
      <c r="L185" s="2"/>
      <c r="M185" s="2"/>
      <c r="N185" s="2"/>
      <c r="O185" s="2"/>
      <c r="P185" s="2"/>
    </row>
    <row r="186">
      <c r="A186" s="3" t="s">
        <v>404</v>
      </c>
      <c r="B186" s="3" t="s">
        <v>122</v>
      </c>
      <c r="C186" s="3" t="s">
        <v>405</v>
      </c>
      <c r="D186" s="2"/>
      <c r="E186" s="2"/>
      <c r="F186" s="2"/>
      <c r="G186" s="2"/>
      <c r="H186" s="17"/>
      <c r="I186" s="2"/>
      <c r="J186" s="2"/>
      <c r="K186" s="2"/>
      <c r="L186" s="2"/>
      <c r="M186" s="2"/>
      <c r="N186" s="2"/>
      <c r="O186" s="2"/>
      <c r="P186" s="2"/>
    </row>
    <row r="187">
      <c r="A187" s="3" t="s">
        <v>406</v>
      </c>
      <c r="B187" s="3" t="s">
        <v>122</v>
      </c>
      <c r="C187" s="3" t="s">
        <v>407</v>
      </c>
      <c r="D187" s="2"/>
      <c r="E187" s="2"/>
      <c r="F187" s="2"/>
      <c r="G187" s="2"/>
      <c r="H187" s="17"/>
      <c r="I187" s="2"/>
      <c r="J187" s="2"/>
      <c r="K187" s="2"/>
      <c r="L187" s="2"/>
      <c r="M187" s="2"/>
      <c r="N187" s="2"/>
      <c r="O187" s="2"/>
      <c r="P187" s="2"/>
    </row>
    <row r="188">
      <c r="A188" s="3" t="s">
        <v>408</v>
      </c>
      <c r="B188" s="3" t="s">
        <v>125</v>
      </c>
      <c r="C188" s="3" t="s">
        <v>409</v>
      </c>
      <c r="D188" s="2"/>
      <c r="E188" s="2"/>
      <c r="F188" s="2"/>
      <c r="G188" s="2"/>
      <c r="H188" s="17"/>
      <c r="I188" s="2"/>
      <c r="J188" s="2"/>
      <c r="K188" s="2"/>
      <c r="L188" s="2"/>
      <c r="M188" s="2"/>
      <c r="N188" s="2"/>
      <c r="O188" s="2"/>
      <c r="P188" s="2"/>
    </row>
    <row r="189">
      <c r="A189" s="3" t="s">
        <v>410</v>
      </c>
      <c r="B189" s="3" t="s">
        <v>122</v>
      </c>
      <c r="C189" s="3" t="s">
        <v>411</v>
      </c>
      <c r="D189" s="2"/>
      <c r="E189" s="2"/>
      <c r="F189" s="2"/>
      <c r="G189" s="2"/>
      <c r="H189" s="17"/>
      <c r="I189" s="2"/>
      <c r="J189" s="2"/>
      <c r="K189" s="2"/>
      <c r="L189" s="2"/>
      <c r="M189" s="2"/>
      <c r="N189" s="2"/>
      <c r="O189" s="2"/>
      <c r="P189" s="2"/>
    </row>
    <row r="190">
      <c r="A190" s="3" t="s">
        <v>412</v>
      </c>
      <c r="B190" s="3" t="s">
        <v>122</v>
      </c>
      <c r="C190" s="3" t="s">
        <v>413</v>
      </c>
      <c r="D190" s="2"/>
      <c r="E190" s="2"/>
      <c r="F190" s="2"/>
      <c r="G190" s="2"/>
      <c r="H190" s="17"/>
      <c r="I190" s="2"/>
      <c r="J190" s="2"/>
      <c r="K190" s="2"/>
      <c r="L190" s="2"/>
      <c r="M190" s="2"/>
      <c r="N190" s="2"/>
      <c r="O190" s="2"/>
      <c r="P190" s="2"/>
    </row>
    <row r="191">
      <c r="A191" s="3" t="s">
        <v>414</v>
      </c>
      <c r="B191" s="3" t="s">
        <v>125</v>
      </c>
      <c r="C191" s="3" t="s">
        <v>415</v>
      </c>
      <c r="D191" s="2"/>
      <c r="E191" s="2"/>
      <c r="F191" s="2"/>
      <c r="G191" s="2"/>
      <c r="H191" s="17"/>
      <c r="I191" s="2"/>
      <c r="J191" s="2"/>
      <c r="K191" s="2"/>
      <c r="L191" s="2"/>
      <c r="M191" s="2"/>
      <c r="N191" s="2"/>
      <c r="O191" s="2"/>
      <c r="P191" s="2"/>
    </row>
    <row r="192">
      <c r="A192" s="3" t="s">
        <v>416</v>
      </c>
      <c r="B192" s="3" t="s">
        <v>130</v>
      </c>
      <c r="C192" s="3" t="s">
        <v>417</v>
      </c>
      <c r="D192" s="2"/>
      <c r="E192" s="2"/>
      <c r="F192" s="2"/>
      <c r="G192" s="2"/>
      <c r="H192" s="17"/>
      <c r="I192" s="2"/>
      <c r="J192" s="2"/>
      <c r="K192" s="2"/>
      <c r="L192" s="2"/>
      <c r="M192" s="2"/>
      <c r="N192" s="2"/>
      <c r="O192" s="2"/>
      <c r="P192" s="2"/>
    </row>
    <row r="193">
      <c r="A193" s="3" t="s">
        <v>418</v>
      </c>
      <c r="B193" s="3" t="s">
        <v>125</v>
      </c>
      <c r="C193" s="3" t="s">
        <v>419</v>
      </c>
      <c r="D193" s="2"/>
      <c r="E193" s="2"/>
      <c r="F193" s="2"/>
      <c r="G193" s="2"/>
      <c r="H193" s="17"/>
      <c r="I193" s="2"/>
      <c r="J193" s="2"/>
      <c r="K193" s="2"/>
      <c r="L193" s="2"/>
      <c r="M193" s="2"/>
      <c r="N193" s="2"/>
      <c r="O193" s="2"/>
      <c r="P193" s="2"/>
    </row>
    <row r="194">
      <c r="A194" s="3" t="s">
        <v>420</v>
      </c>
      <c r="B194" s="3" t="s">
        <v>122</v>
      </c>
      <c r="C194" s="3" t="s">
        <v>421</v>
      </c>
      <c r="D194" s="2"/>
      <c r="E194" s="2"/>
      <c r="F194" s="2"/>
      <c r="G194" s="2"/>
      <c r="H194" s="17"/>
      <c r="I194" s="2"/>
      <c r="J194" s="2"/>
      <c r="K194" s="2"/>
      <c r="L194" s="2"/>
      <c r="M194" s="2"/>
      <c r="N194" s="2"/>
      <c r="O194" s="2"/>
      <c r="P194" s="2"/>
    </row>
    <row r="195">
      <c r="A195" s="3" t="s">
        <v>422</v>
      </c>
      <c r="B195" s="3" t="s">
        <v>130</v>
      </c>
      <c r="C195" s="3" t="s">
        <v>423</v>
      </c>
      <c r="D195" s="2"/>
      <c r="E195" s="2"/>
      <c r="F195" s="2"/>
      <c r="G195" s="2"/>
      <c r="H195" s="17"/>
      <c r="I195" s="2"/>
      <c r="J195" s="2"/>
      <c r="K195" s="2"/>
      <c r="L195" s="2"/>
      <c r="M195" s="2"/>
      <c r="N195" s="2"/>
      <c r="O195" s="2"/>
      <c r="P195" s="2"/>
    </row>
    <row r="196">
      <c r="A196" s="3" t="s">
        <v>424</v>
      </c>
      <c r="B196" s="3" t="s">
        <v>125</v>
      </c>
      <c r="C196" s="3" t="s">
        <v>425</v>
      </c>
      <c r="D196" s="2"/>
      <c r="E196" s="2"/>
      <c r="F196" s="2"/>
      <c r="G196" s="2"/>
      <c r="H196" s="17"/>
      <c r="I196" s="2"/>
      <c r="J196" s="2"/>
      <c r="K196" s="2"/>
      <c r="L196" s="2"/>
      <c r="M196" s="2"/>
      <c r="N196" s="2"/>
      <c r="O196" s="2"/>
      <c r="P196" s="2"/>
    </row>
    <row r="197">
      <c r="A197" s="3" t="s">
        <v>117</v>
      </c>
      <c r="B197" s="3" t="s">
        <v>23</v>
      </c>
      <c r="C197" s="3" t="s">
        <v>118</v>
      </c>
      <c r="D197" s="2"/>
      <c r="E197" s="2"/>
      <c r="F197" s="2"/>
      <c r="G197" s="2"/>
      <c r="H197" s="17"/>
      <c r="I197" s="2"/>
      <c r="J197" s="2"/>
      <c r="K197" s="2"/>
      <c r="L197" s="2"/>
      <c r="M197" s="2"/>
      <c r="N197" s="2"/>
      <c r="O197" s="2"/>
      <c r="P197" s="2"/>
    </row>
    <row r="198">
      <c r="A198" s="3" t="s">
        <v>426</v>
      </c>
      <c r="B198" s="3" t="s">
        <v>122</v>
      </c>
      <c r="C198" s="3" t="s">
        <v>427</v>
      </c>
      <c r="D198" s="2"/>
      <c r="E198" s="2"/>
      <c r="F198" s="2"/>
      <c r="G198" s="2"/>
      <c r="H198" s="17"/>
      <c r="I198" s="2"/>
      <c r="J198" s="2"/>
      <c r="K198" s="2"/>
      <c r="L198" s="2"/>
      <c r="M198" s="2"/>
      <c r="N198" s="2"/>
      <c r="O198" s="2"/>
      <c r="P198" s="2"/>
    </row>
    <row r="199">
      <c r="A199" s="3" t="s">
        <v>55</v>
      </c>
      <c r="B199" s="3" t="s">
        <v>23</v>
      </c>
      <c r="C199" s="3" t="s">
        <v>56</v>
      </c>
      <c r="D199" s="2"/>
      <c r="E199" s="2"/>
      <c r="F199" s="2"/>
      <c r="G199" s="2"/>
      <c r="H199" s="17"/>
      <c r="I199" s="2"/>
      <c r="J199" s="2"/>
      <c r="K199" s="2"/>
      <c r="L199" s="2"/>
      <c r="M199" s="2"/>
      <c r="N199" s="2"/>
      <c r="O199" s="2"/>
      <c r="P199" s="2"/>
    </row>
    <row r="200">
      <c r="A200" s="3" t="s">
        <v>428</v>
      </c>
      <c r="B200" s="3" t="s">
        <v>130</v>
      </c>
      <c r="C200" s="3" t="s">
        <v>429</v>
      </c>
      <c r="D200" s="2"/>
      <c r="E200" s="2"/>
      <c r="F200" s="2"/>
      <c r="G200" s="2"/>
      <c r="H200" s="17"/>
      <c r="I200" s="2"/>
      <c r="J200" s="2"/>
      <c r="K200" s="2"/>
      <c r="L200" s="2"/>
      <c r="M200" s="2"/>
      <c r="N200" s="2"/>
      <c r="O200" s="2"/>
      <c r="P200" s="2"/>
    </row>
    <row r="201">
      <c r="A201" s="3" t="s">
        <v>430</v>
      </c>
      <c r="B201" s="3" t="s">
        <v>130</v>
      </c>
      <c r="C201" s="3" t="s">
        <v>431</v>
      </c>
      <c r="D201" s="2"/>
      <c r="E201" s="2"/>
      <c r="F201" s="2"/>
      <c r="G201" s="2"/>
      <c r="H201" s="17"/>
      <c r="I201" s="2"/>
      <c r="J201" s="2"/>
      <c r="K201" s="2"/>
      <c r="L201" s="2"/>
      <c r="M201" s="2"/>
      <c r="N201" s="2"/>
      <c r="O201" s="2"/>
      <c r="P201" s="2"/>
    </row>
    <row r="202">
      <c r="A202" s="3" t="s">
        <v>432</v>
      </c>
      <c r="B202" s="3" t="s">
        <v>135</v>
      </c>
      <c r="C202" s="3" t="s">
        <v>433</v>
      </c>
      <c r="D202" s="2"/>
      <c r="E202" s="2"/>
      <c r="F202" s="2"/>
      <c r="G202" s="2"/>
      <c r="H202" s="17"/>
      <c r="I202" s="2"/>
      <c r="J202" s="2"/>
      <c r="K202" s="2"/>
      <c r="L202" s="2"/>
      <c r="M202" s="2"/>
      <c r="N202" s="2"/>
      <c r="O202" s="2"/>
      <c r="P202" s="2"/>
    </row>
    <row r="203">
      <c r="A203" s="3" t="s">
        <v>434</v>
      </c>
      <c r="B203" s="3" t="s">
        <v>122</v>
      </c>
      <c r="C203" s="3" t="s">
        <v>435</v>
      </c>
      <c r="D203" s="2"/>
      <c r="E203" s="2"/>
      <c r="F203" s="2"/>
      <c r="G203" s="2"/>
      <c r="H203" s="17"/>
      <c r="I203" s="2"/>
      <c r="J203" s="2"/>
      <c r="K203" s="2"/>
      <c r="L203" s="2"/>
      <c r="M203" s="2"/>
      <c r="N203" s="2"/>
      <c r="O203" s="2"/>
      <c r="P203" s="2"/>
    </row>
    <row r="204">
      <c r="A204" s="3" t="s">
        <v>119</v>
      </c>
      <c r="B204" s="3" t="s">
        <v>23</v>
      </c>
      <c r="C204" s="3" t="s">
        <v>120</v>
      </c>
      <c r="D204" s="2"/>
      <c r="E204" s="2"/>
      <c r="F204" s="2"/>
      <c r="G204" s="2"/>
      <c r="H204" s="17"/>
      <c r="I204" s="2"/>
      <c r="J204" s="2"/>
      <c r="K204" s="2"/>
      <c r="L204" s="2"/>
      <c r="M204" s="2"/>
      <c r="N204" s="2"/>
      <c r="O204" s="2"/>
      <c r="P204" s="2"/>
    </row>
    <row r="205">
      <c r="A205" s="3" t="s">
        <v>436</v>
      </c>
      <c r="B205" s="3" t="s">
        <v>135</v>
      </c>
      <c r="C205" s="3" t="s">
        <v>437</v>
      </c>
      <c r="D205" s="2"/>
      <c r="E205" s="2"/>
      <c r="F205" s="2"/>
      <c r="G205" s="2"/>
      <c r="H205" s="17"/>
      <c r="I205" s="2"/>
      <c r="J205" s="2"/>
      <c r="K205" s="2"/>
      <c r="L205" s="2"/>
      <c r="M205" s="2"/>
      <c r="N205" s="2"/>
      <c r="O205" s="2"/>
      <c r="P205" s="2"/>
    </row>
    <row r="206">
      <c r="A206" s="3" t="s">
        <v>438</v>
      </c>
      <c r="B206" s="3" t="s">
        <v>122</v>
      </c>
      <c r="C206" s="3" t="s">
        <v>439</v>
      </c>
      <c r="D206" s="2"/>
      <c r="E206" s="2"/>
      <c r="F206" s="2"/>
      <c r="G206" s="2"/>
      <c r="H206" s="17"/>
      <c r="I206" s="2"/>
      <c r="J206" s="2"/>
      <c r="K206" s="2"/>
      <c r="L206" s="2"/>
      <c r="M206" s="2"/>
      <c r="N206" s="2"/>
      <c r="O206" s="2"/>
      <c r="P206" s="2"/>
    </row>
    <row r="207">
      <c r="A207" s="3" t="s">
        <v>440</v>
      </c>
      <c r="B207" s="3" t="s">
        <v>125</v>
      </c>
      <c r="C207" s="3" t="s">
        <v>441</v>
      </c>
      <c r="D207" s="2"/>
      <c r="E207" s="2"/>
      <c r="F207" s="2"/>
      <c r="G207" s="2"/>
      <c r="H207" s="17"/>
      <c r="I207" s="2"/>
      <c r="J207" s="2"/>
      <c r="K207" s="2"/>
      <c r="L207" s="2"/>
      <c r="M207" s="2"/>
      <c r="N207" s="2"/>
      <c r="O207" s="2"/>
      <c r="P207" s="2"/>
    </row>
    <row r="208">
      <c r="A208" s="3" t="s">
        <v>442</v>
      </c>
      <c r="B208" s="3" t="s">
        <v>122</v>
      </c>
      <c r="C208" s="3" t="s">
        <v>443</v>
      </c>
      <c r="D208" s="2"/>
      <c r="E208" s="2"/>
      <c r="F208" s="2"/>
      <c r="G208" s="2"/>
      <c r="H208" s="17"/>
      <c r="I208" s="2"/>
      <c r="J208" s="2"/>
      <c r="K208" s="2"/>
      <c r="L208" s="2"/>
      <c r="M208" s="2"/>
      <c r="N208" s="2"/>
      <c r="O208" s="2"/>
      <c r="P208" s="2"/>
    </row>
    <row r="209">
      <c r="A209" s="3" t="s">
        <v>444</v>
      </c>
      <c r="B209" s="3" t="s">
        <v>125</v>
      </c>
      <c r="C209" s="3" t="s">
        <v>445</v>
      </c>
      <c r="D209" s="2"/>
      <c r="E209" s="2"/>
      <c r="F209" s="2"/>
      <c r="G209" s="2"/>
      <c r="H209" s="17"/>
      <c r="I209" s="2"/>
      <c r="J209" s="2"/>
      <c r="K209" s="2"/>
      <c r="L209" s="2"/>
      <c r="M209" s="2"/>
      <c r="N209" s="2"/>
      <c r="O209" s="2"/>
      <c r="P209" s="2"/>
    </row>
    <row r="210">
      <c r="A210" s="3" t="s">
        <v>446</v>
      </c>
      <c r="B210" s="3" t="s">
        <v>125</v>
      </c>
      <c r="C210" s="3" t="s">
        <v>447</v>
      </c>
      <c r="D210" s="2"/>
      <c r="E210" s="2"/>
      <c r="F210" s="2"/>
      <c r="G210" s="2"/>
      <c r="H210" s="17"/>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sheetData>
  <dataValidations>
    <dataValidation type="list" allowBlank="1" showErrorMessage="1" sqref="I25">
      <formula1>"TRUE,FALSE"</formula1>
    </dataValidation>
    <dataValidation type="list" allowBlank="1" showErrorMessage="1" sqref="I19">
      <formula1>"5,10,15,20,25,30,35,40,45,50"</formula1>
    </dataValidation>
    <dataValidation type="list" allowBlank="1" showErrorMessage="1" sqref="I22">
      <formula1>"1,2,3,4,5"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25"/>
    <col customWidth="1" min="3" max="3" width="25.88"/>
    <col customWidth="1" min="4"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20" width="17.25"/>
  </cols>
  <sheetData>
    <row r="1" ht="15.75" customHeight="1">
      <c r="A1" s="26" t="s">
        <v>452</v>
      </c>
      <c r="B1" s="26"/>
      <c r="C1" s="26"/>
      <c r="D1" s="26"/>
      <c r="E1" s="27"/>
      <c r="F1" s="28"/>
      <c r="G1" s="29"/>
      <c r="H1" s="2"/>
      <c r="I1" s="2"/>
      <c r="J1" s="2"/>
      <c r="K1" s="30" t="s">
        <v>453</v>
      </c>
      <c r="L1" s="31" t="s">
        <v>454</v>
      </c>
      <c r="M1" s="31" t="s">
        <v>455</v>
      </c>
      <c r="N1" s="30" t="s">
        <v>456</v>
      </c>
      <c r="O1" s="31"/>
      <c r="P1" s="32"/>
      <c r="Q1" s="32"/>
      <c r="R1" s="32"/>
      <c r="S1" s="32"/>
      <c r="T1" s="32"/>
    </row>
    <row r="2" ht="15.75" customHeight="1">
      <c r="A2" s="4"/>
      <c r="B2" s="4"/>
      <c r="C2" s="4"/>
      <c r="D2" s="4"/>
      <c r="E2" s="33"/>
      <c r="F2" s="23"/>
      <c r="G2" s="29"/>
      <c r="H2" s="34" t="s">
        <v>3</v>
      </c>
      <c r="I2" s="34" t="s">
        <v>4</v>
      </c>
      <c r="J2" s="34" t="s">
        <v>5</v>
      </c>
      <c r="K2" s="35" t="s">
        <v>457</v>
      </c>
      <c r="L2" s="35" t="s">
        <v>458</v>
      </c>
      <c r="M2" s="35" t="s">
        <v>459</v>
      </c>
      <c r="N2" s="35" t="s">
        <v>460</v>
      </c>
      <c r="O2" s="35" t="s">
        <v>461</v>
      </c>
      <c r="P2" s="36"/>
      <c r="Q2" s="32" t="s">
        <v>462</v>
      </c>
      <c r="R2" s="36"/>
      <c r="S2" s="32" t="s">
        <v>463</v>
      </c>
      <c r="T2" s="37"/>
    </row>
    <row r="3" ht="15.75" customHeight="1">
      <c r="A3" s="38" t="s">
        <v>464</v>
      </c>
      <c r="B3" s="38" t="s">
        <v>465</v>
      </c>
      <c r="C3" s="38" t="s">
        <v>466</v>
      </c>
      <c r="D3" s="38" t="s">
        <v>467</v>
      </c>
      <c r="E3" s="33"/>
      <c r="F3" s="23"/>
      <c r="G3" s="29"/>
      <c r="H3" s="37" t="s">
        <v>24</v>
      </c>
      <c r="I3" s="37">
        <v>125842.0</v>
      </c>
      <c r="J3" s="37">
        <v>2247.0</v>
      </c>
      <c r="K3" s="36"/>
      <c r="L3" s="37"/>
      <c r="M3" s="39"/>
      <c r="N3" s="39"/>
      <c r="O3" s="39"/>
      <c r="P3" s="40"/>
      <c r="Q3" s="41"/>
      <c r="R3" s="40"/>
      <c r="S3" s="42"/>
      <c r="T3" s="40"/>
    </row>
    <row r="4" ht="15.75" customHeight="1">
      <c r="A4" s="3" t="s">
        <v>468</v>
      </c>
      <c r="B4" s="3" t="s">
        <v>469</v>
      </c>
      <c r="C4" s="43" t="str">
        <f>CONCATENATE(PROPER( A4), " ", UPPER(B4))</f>
        <v>Firstname LASTNAME</v>
      </c>
      <c r="D4" s="33" t="s">
        <v>470</v>
      </c>
      <c r="E4" s="2"/>
      <c r="F4" s="23"/>
      <c r="G4" s="29"/>
      <c r="H4" s="37" t="s">
        <v>26</v>
      </c>
      <c r="I4" s="37">
        <v>12115.0</v>
      </c>
      <c r="J4" s="37">
        <v>116.0</v>
      </c>
      <c r="K4" s="36"/>
      <c r="L4" s="37"/>
      <c r="M4" s="39"/>
      <c r="N4" s="39"/>
      <c r="O4" s="39"/>
      <c r="P4" s="40"/>
      <c r="Q4" s="40"/>
      <c r="R4" s="40"/>
      <c r="S4" s="44"/>
      <c r="T4" s="40"/>
    </row>
    <row r="5" ht="15.75" customHeight="1">
      <c r="A5" s="3"/>
      <c r="B5" s="3"/>
      <c r="C5" s="45"/>
      <c r="D5" s="2"/>
      <c r="E5" s="2"/>
      <c r="F5" s="23"/>
      <c r="G5" s="29"/>
      <c r="H5" s="37" t="s">
        <v>28</v>
      </c>
      <c r="I5" s="37">
        <v>552729.0</v>
      </c>
      <c r="J5" s="37">
        <v>9397.0</v>
      </c>
      <c r="K5" s="36"/>
      <c r="L5" s="37"/>
      <c r="M5" s="39"/>
      <c r="N5" s="39"/>
      <c r="O5" s="39"/>
      <c r="P5" s="40"/>
      <c r="Q5" s="32" t="s">
        <v>471</v>
      </c>
      <c r="R5" s="40"/>
      <c r="S5" s="44"/>
      <c r="T5" s="40"/>
    </row>
    <row r="6" ht="15.75" customHeight="1">
      <c r="A6" s="3"/>
      <c r="B6" s="3"/>
      <c r="C6" s="3"/>
      <c r="D6" s="43"/>
      <c r="E6" s="2"/>
      <c r="F6" s="23"/>
      <c r="G6" s="29"/>
      <c r="H6" s="37" t="s">
        <v>36</v>
      </c>
      <c r="I6" s="37">
        <v>324694.0</v>
      </c>
      <c r="J6" s="37">
        <v>2267.0</v>
      </c>
      <c r="K6" s="36"/>
      <c r="L6" s="37"/>
      <c r="M6" s="39"/>
      <c r="N6" s="39"/>
      <c r="O6" s="39"/>
      <c r="P6" s="40"/>
      <c r="Q6" s="41"/>
      <c r="R6" s="40"/>
      <c r="S6" s="46"/>
      <c r="T6" s="40"/>
    </row>
    <row r="7" ht="15.75" customHeight="1">
      <c r="A7" s="45"/>
      <c r="B7" s="45"/>
      <c r="C7" s="3" t="s">
        <v>472</v>
      </c>
      <c r="D7" s="47"/>
      <c r="E7" s="47"/>
      <c r="F7" s="23"/>
      <c r="G7" s="29"/>
      <c r="H7" s="37" t="s">
        <v>30</v>
      </c>
      <c r="I7" s="37">
        <v>892585.0</v>
      </c>
      <c r="J7" s="37">
        <v>23083.0</v>
      </c>
      <c r="K7" s="36"/>
      <c r="L7" s="37"/>
      <c r="M7" s="39"/>
      <c r="N7" s="39"/>
      <c r="O7" s="39"/>
      <c r="P7" s="40"/>
      <c r="R7" s="40"/>
      <c r="S7" s="37"/>
      <c r="T7" s="40"/>
    </row>
    <row r="8" ht="15.75" customHeight="1">
      <c r="A8" s="45"/>
      <c r="B8" s="45"/>
      <c r="C8" s="3" t="s">
        <v>473</v>
      </c>
      <c r="D8" s="47"/>
      <c r="E8" s="47"/>
      <c r="F8" s="23"/>
      <c r="G8" s="29"/>
      <c r="H8" s="37" t="s">
        <v>34</v>
      </c>
      <c r="I8" s="37">
        <v>173478.0</v>
      </c>
      <c r="J8" s="37">
        <v>6763.0</v>
      </c>
      <c r="K8" s="36"/>
      <c r="L8" s="37"/>
      <c r="M8" s="39"/>
      <c r="N8" s="39"/>
      <c r="O8" s="39"/>
      <c r="P8" s="40"/>
      <c r="Q8" s="40"/>
      <c r="R8" s="40"/>
      <c r="S8" s="32" t="s">
        <v>474</v>
      </c>
      <c r="T8" s="40"/>
    </row>
    <row r="9" ht="15.75" customHeight="1">
      <c r="A9" s="45"/>
      <c r="B9" s="45"/>
      <c r="C9" s="3" t="s">
        <v>475</v>
      </c>
      <c r="D9" s="47"/>
      <c r="E9" s="47"/>
      <c r="F9" s="23"/>
      <c r="G9" s="29"/>
      <c r="H9" s="37" t="s">
        <v>32</v>
      </c>
      <c r="I9" s="37">
        <v>350340.0</v>
      </c>
      <c r="J9" s="37">
        <v>13438.0</v>
      </c>
      <c r="K9" s="36"/>
      <c r="L9" s="37"/>
      <c r="M9" s="39"/>
      <c r="N9" s="39"/>
      <c r="O9" s="39"/>
      <c r="P9" s="40"/>
      <c r="Q9" s="40"/>
      <c r="R9" s="40"/>
      <c r="S9" s="42"/>
      <c r="T9" s="40"/>
    </row>
    <row r="10" ht="15.75" customHeight="1">
      <c r="A10" s="45"/>
      <c r="B10" s="45"/>
      <c r="C10" s="3" t="s">
        <v>476</v>
      </c>
      <c r="D10" s="47"/>
      <c r="E10" s="47"/>
      <c r="F10" s="23"/>
      <c r="G10" s="29"/>
      <c r="H10" s="37" t="s">
        <v>64</v>
      </c>
      <c r="I10" s="37">
        <v>276416.0</v>
      </c>
      <c r="J10" s="37">
        <v>5996.0</v>
      </c>
      <c r="K10" s="36"/>
      <c r="L10" s="37"/>
      <c r="M10" s="39"/>
      <c r="N10" s="39"/>
      <c r="O10" s="39"/>
      <c r="P10" s="40"/>
      <c r="Q10" s="40"/>
      <c r="R10" s="40"/>
      <c r="S10" s="44"/>
      <c r="T10" s="40"/>
    </row>
    <row r="11" ht="15.75" customHeight="1">
      <c r="A11" s="45"/>
      <c r="B11" s="45"/>
      <c r="C11" s="3" t="s">
        <v>477</v>
      </c>
      <c r="D11" s="47"/>
      <c r="E11" s="47"/>
      <c r="F11" s="23"/>
      <c r="G11" s="29"/>
      <c r="H11" s="37" t="s">
        <v>40</v>
      </c>
      <c r="I11" s="37">
        <v>1545865.0</v>
      </c>
      <c r="J11" s="37">
        <v>26765.0</v>
      </c>
      <c r="K11" s="36"/>
      <c r="L11" s="37"/>
      <c r="M11" s="39"/>
      <c r="N11" s="39"/>
      <c r="O11" s="39"/>
      <c r="P11" s="40"/>
      <c r="Q11" s="40"/>
      <c r="R11" s="40"/>
      <c r="S11" s="44"/>
      <c r="T11" s="40"/>
    </row>
    <row r="12" ht="15.75" customHeight="1">
      <c r="A12" s="45"/>
      <c r="B12" s="45"/>
      <c r="C12" s="3" t="s">
        <v>478</v>
      </c>
      <c r="D12" s="47"/>
      <c r="E12" s="47"/>
      <c r="F12" s="23"/>
      <c r="G12" s="29"/>
      <c r="H12" s="37" t="s">
        <v>44</v>
      </c>
      <c r="I12" s="37">
        <v>232665.0</v>
      </c>
      <c r="J12" s="37">
        <v>2425.0</v>
      </c>
      <c r="K12" s="36"/>
      <c r="L12" s="37"/>
      <c r="M12" s="39"/>
      <c r="N12" s="39"/>
      <c r="O12" s="39"/>
      <c r="P12" s="40"/>
      <c r="Q12" s="40"/>
      <c r="R12" s="40"/>
      <c r="S12" s="46"/>
      <c r="T12" s="40"/>
    </row>
    <row r="13" ht="15.75" customHeight="1">
      <c r="A13" s="45"/>
      <c r="B13" s="45"/>
      <c r="C13" s="3" t="s">
        <v>479</v>
      </c>
      <c r="D13" s="47"/>
      <c r="E13" s="47"/>
      <c r="F13" s="23"/>
      <c r="G13" s="29"/>
      <c r="H13" s="37" t="s">
        <v>48</v>
      </c>
      <c r="I13" s="37">
        <v>108418.0</v>
      </c>
      <c r="J13" s="37">
        <v>922.0</v>
      </c>
      <c r="K13" s="36"/>
      <c r="L13" s="37"/>
      <c r="M13" s="39"/>
      <c r="N13" s="39"/>
      <c r="O13" s="39"/>
      <c r="P13" s="40"/>
      <c r="Q13" s="40"/>
      <c r="R13" s="40"/>
      <c r="S13" s="37"/>
      <c r="T13" s="40"/>
    </row>
    <row r="14" ht="15.75" customHeight="1">
      <c r="A14" s="45"/>
      <c r="B14" s="45"/>
      <c r="C14" s="3" t="s">
        <v>480</v>
      </c>
      <c r="D14" s="47"/>
      <c r="E14" s="47"/>
      <c r="F14" s="23"/>
      <c r="G14" s="29"/>
      <c r="H14" s="37" t="s">
        <v>50</v>
      </c>
      <c r="I14" s="37">
        <v>78672.0</v>
      </c>
      <c r="J14" s="37">
        <v>846.0</v>
      </c>
      <c r="K14" s="36"/>
      <c r="L14" s="37"/>
      <c r="M14" s="39"/>
      <c r="N14" s="39"/>
      <c r="O14" s="39"/>
      <c r="P14" s="40"/>
      <c r="Q14" s="40"/>
      <c r="R14" s="40"/>
      <c r="S14" s="32" t="s">
        <v>481</v>
      </c>
      <c r="T14" s="40"/>
    </row>
    <row r="15" ht="15.75" customHeight="1">
      <c r="A15" s="45"/>
      <c r="B15" s="45"/>
      <c r="C15" s="3" t="s">
        <v>482</v>
      </c>
      <c r="D15" s="47"/>
      <c r="E15" s="47"/>
      <c r="F15" s="23"/>
      <c r="G15" s="29"/>
      <c r="H15" s="37" t="s">
        <v>52</v>
      </c>
      <c r="I15" s="37">
        <v>4802457.0</v>
      </c>
      <c r="J15" s="37">
        <v>96438.0</v>
      </c>
      <c r="K15" s="36"/>
      <c r="L15" s="37"/>
      <c r="M15" s="39"/>
      <c r="N15" s="39"/>
      <c r="O15" s="39"/>
      <c r="P15" s="40"/>
      <c r="Q15" s="40"/>
      <c r="R15" s="40"/>
      <c r="S15" s="42"/>
      <c r="T15" s="40"/>
    </row>
    <row r="16" ht="15.75" customHeight="1">
      <c r="A16" s="45"/>
      <c r="B16" s="45"/>
      <c r="C16" s="3" t="s">
        <v>483</v>
      </c>
      <c r="D16" s="47"/>
      <c r="E16" s="47"/>
      <c r="F16" s="23"/>
      <c r="G16" s="29"/>
      <c r="H16" s="37" t="s">
        <v>42</v>
      </c>
      <c r="I16" s="37">
        <v>2882356.0</v>
      </c>
      <c r="J16" s="37">
        <v>76940.0</v>
      </c>
      <c r="K16" s="36"/>
      <c r="L16" s="37"/>
      <c r="M16" s="39"/>
      <c r="N16" s="39"/>
      <c r="O16" s="39"/>
      <c r="P16" s="40"/>
      <c r="Q16" s="40"/>
      <c r="R16" s="40"/>
      <c r="S16" s="44"/>
      <c r="T16" s="40"/>
    </row>
    <row r="17" ht="15.75" customHeight="1">
      <c r="A17" s="3"/>
      <c r="B17" s="3"/>
      <c r="C17" s="3"/>
      <c r="D17" s="2"/>
      <c r="E17" s="2"/>
      <c r="F17" s="23"/>
      <c r="G17" s="29"/>
      <c r="H17" s="37" t="s">
        <v>62</v>
      </c>
      <c r="I17" s="37">
        <v>270230.0</v>
      </c>
      <c r="J17" s="37">
        <v>8232.0</v>
      </c>
      <c r="K17" s="36"/>
      <c r="L17" s="37"/>
      <c r="M17" s="39"/>
      <c r="N17" s="39"/>
      <c r="O17" s="39"/>
      <c r="P17" s="40"/>
      <c r="Q17" s="40"/>
      <c r="R17" s="40"/>
      <c r="S17" s="44"/>
      <c r="T17" s="40"/>
    </row>
    <row r="18" ht="15.75" customHeight="1">
      <c r="A18" s="3"/>
      <c r="B18" s="3"/>
      <c r="C18" s="3"/>
      <c r="D18" s="2"/>
      <c r="E18" s="2"/>
      <c r="F18" s="23"/>
      <c r="G18" s="29"/>
      <c r="H18" s="37" t="s">
        <v>66</v>
      </c>
      <c r="I18" s="37">
        <v>670776.0</v>
      </c>
      <c r="J18" s="37">
        <v>21262.0</v>
      </c>
      <c r="K18" s="36"/>
      <c r="L18" s="37"/>
      <c r="M18" s="39"/>
      <c r="N18" s="39"/>
      <c r="O18" s="39"/>
      <c r="P18" s="40"/>
      <c r="Q18" s="40"/>
      <c r="R18" s="40"/>
      <c r="S18" s="46"/>
      <c r="T18" s="40"/>
    </row>
    <row r="19" ht="15.75" customHeight="1">
      <c r="A19" s="3"/>
      <c r="B19" s="3"/>
      <c r="C19" s="3" t="s">
        <v>484</v>
      </c>
      <c r="D19" s="20"/>
      <c r="E19" s="2"/>
      <c r="F19" s="23"/>
      <c r="G19" s="29"/>
      <c r="H19" s="37" t="s">
        <v>72</v>
      </c>
      <c r="I19" s="37">
        <v>6205.0</v>
      </c>
      <c r="J19" s="37">
        <v>29.0</v>
      </c>
      <c r="K19" s="36"/>
      <c r="L19" s="37"/>
      <c r="M19" s="39"/>
      <c r="N19" s="39"/>
      <c r="O19" s="40"/>
      <c r="P19" s="40"/>
      <c r="Q19" s="40"/>
      <c r="R19" s="40"/>
      <c r="S19" s="2"/>
      <c r="T19" s="40"/>
    </row>
    <row r="20" ht="15.75" customHeight="1">
      <c r="A20" s="3"/>
      <c r="B20" s="3"/>
      <c r="C20" s="3"/>
      <c r="D20" s="2"/>
      <c r="E20" s="2"/>
      <c r="F20" s="2"/>
      <c r="G20" s="17"/>
      <c r="H20" s="37" t="s">
        <v>70</v>
      </c>
      <c r="I20" s="37">
        <v>237187.0</v>
      </c>
      <c r="J20" s="37">
        <v>4713.0</v>
      </c>
      <c r="K20" s="36"/>
      <c r="L20" s="37"/>
      <c r="M20" s="39"/>
      <c r="N20" s="39"/>
      <c r="O20" s="40"/>
      <c r="P20" s="40"/>
      <c r="Q20" s="40"/>
      <c r="R20" s="40"/>
      <c r="S20" s="32" t="s">
        <v>485</v>
      </c>
      <c r="T20" s="40"/>
    </row>
    <row r="21" ht="15.75" customHeight="1">
      <c r="A21" s="3"/>
      <c r="B21" s="3"/>
      <c r="C21" s="3"/>
      <c r="D21" s="2"/>
      <c r="E21" s="2"/>
      <c r="F21" s="2"/>
      <c r="G21" s="17"/>
      <c r="H21" s="3" t="s">
        <v>74</v>
      </c>
      <c r="I21" s="3">
        <v>3629000.0</v>
      </c>
      <c r="J21" s="3">
        <v>110328.0</v>
      </c>
      <c r="K21" s="36"/>
      <c r="L21" s="37"/>
      <c r="M21" s="39"/>
      <c r="N21" s="39"/>
      <c r="O21" s="40"/>
      <c r="P21" s="40"/>
      <c r="Q21" s="40"/>
      <c r="R21" s="40"/>
      <c r="S21" s="42"/>
      <c r="T21" s="40"/>
    </row>
    <row r="22" ht="15.75" customHeight="1">
      <c r="A22" s="3"/>
      <c r="B22" s="3"/>
      <c r="C22" s="3"/>
      <c r="D22" s="2"/>
      <c r="E22" s="2"/>
      <c r="F22" s="2"/>
      <c r="G22" s="17"/>
      <c r="H22" s="3" t="s">
        <v>286</v>
      </c>
      <c r="I22" s="3">
        <v>91079.0</v>
      </c>
      <c r="J22" s="3">
        <v>1892.0</v>
      </c>
      <c r="K22" s="36"/>
      <c r="L22" s="37"/>
      <c r="M22" s="39"/>
      <c r="N22" s="39"/>
      <c r="O22" s="40"/>
      <c r="P22" s="40"/>
      <c r="Q22" s="40"/>
      <c r="R22" s="40"/>
      <c r="S22" s="44"/>
      <c r="T22" s="40"/>
    </row>
    <row r="23" ht="15.0" customHeight="1">
      <c r="G23" s="17"/>
      <c r="H23" s="3" t="s">
        <v>84</v>
      </c>
      <c r="I23" s="3">
        <v>103588.0</v>
      </c>
      <c r="J23" s="3">
        <v>1922.0</v>
      </c>
      <c r="K23" s="36"/>
      <c r="L23" s="37"/>
      <c r="M23" s="39"/>
      <c r="N23" s="39"/>
      <c r="O23" s="40"/>
      <c r="P23" s="40"/>
      <c r="Q23" s="40"/>
      <c r="R23" s="40"/>
      <c r="S23" s="44"/>
      <c r="T23" s="40"/>
    </row>
    <row r="24" ht="15.0" customHeight="1">
      <c r="A24" s="48"/>
      <c r="B24" s="48"/>
      <c r="C24" s="48"/>
      <c r="D24" s="17"/>
      <c r="E24" s="17"/>
      <c r="F24" s="17"/>
      <c r="G24" s="17"/>
      <c r="H24" s="3" t="s">
        <v>78</v>
      </c>
      <c r="I24" s="3">
        <v>2678.0</v>
      </c>
      <c r="J24" s="3">
        <v>56.0</v>
      </c>
      <c r="K24" s="36"/>
      <c r="L24" s="37"/>
      <c r="M24" s="39"/>
      <c r="N24" s="39"/>
      <c r="O24" s="40"/>
      <c r="P24" s="40"/>
      <c r="Q24" s="40"/>
      <c r="R24" s="40"/>
      <c r="S24" s="49"/>
      <c r="T24" s="40"/>
    </row>
    <row r="25" ht="15.0" customHeight="1">
      <c r="A25" s="26" t="s">
        <v>486</v>
      </c>
      <c r="B25" s="50"/>
      <c r="C25" s="50"/>
      <c r="D25" s="51"/>
      <c r="E25" s="2"/>
      <c r="F25" s="2"/>
      <c r="G25" s="17"/>
      <c r="H25" s="3" t="s">
        <v>80</v>
      </c>
      <c r="I25" s="3">
        <v>217865.0</v>
      </c>
      <c r="J25" s="3">
        <v>3594.0</v>
      </c>
      <c r="K25" s="36"/>
      <c r="L25" s="37"/>
      <c r="M25" s="39"/>
      <c r="N25" s="39"/>
      <c r="O25" s="40"/>
      <c r="P25" s="40"/>
      <c r="Q25" s="40"/>
      <c r="R25" s="40"/>
      <c r="S25" s="40"/>
      <c r="T25" s="40"/>
    </row>
    <row r="26" ht="15.0" customHeight="1">
      <c r="A26" s="3"/>
      <c r="B26" s="3"/>
      <c r="C26" s="3"/>
      <c r="D26" s="2"/>
      <c r="E26" s="2"/>
      <c r="F26" s="2"/>
      <c r="G26" s="17"/>
      <c r="H26" s="3" t="s">
        <v>82</v>
      </c>
      <c r="I26" s="3">
        <v>62105.0</v>
      </c>
      <c r="J26" s="3">
        <v>750.0</v>
      </c>
      <c r="K26" s="36"/>
      <c r="L26" s="37"/>
      <c r="M26" s="39"/>
      <c r="N26" s="39"/>
      <c r="O26" s="40"/>
      <c r="P26" s="40"/>
      <c r="Q26" s="40"/>
      <c r="R26" s="40"/>
      <c r="S26" s="40"/>
      <c r="T26" s="40"/>
    </row>
    <row r="27" ht="15.0" customHeight="1">
      <c r="A27" s="38" t="s">
        <v>487</v>
      </c>
      <c r="B27" s="38" t="s">
        <v>488</v>
      </c>
      <c r="C27" s="3"/>
      <c r="D27" s="2"/>
      <c r="E27" s="2"/>
      <c r="F27" s="2"/>
      <c r="G27" s="17"/>
      <c r="H27" s="3" t="s">
        <v>92</v>
      </c>
      <c r="I27" s="3">
        <v>29127.0</v>
      </c>
      <c r="J27" s="3">
        <v>395.0</v>
      </c>
      <c r="K27" s="36"/>
      <c r="L27" s="37"/>
      <c r="M27" s="39"/>
      <c r="N27" s="39"/>
      <c r="O27" s="40"/>
      <c r="P27" s="40"/>
      <c r="Q27" s="40"/>
      <c r="R27" s="40"/>
      <c r="S27" s="40"/>
      <c r="T27" s="40"/>
    </row>
    <row r="28" ht="15.0" customHeight="1">
      <c r="A28" s="52"/>
      <c r="B28" s="53"/>
      <c r="C28" s="3"/>
      <c r="D28" s="2"/>
      <c r="E28" s="2"/>
      <c r="F28" s="2"/>
      <c r="G28" s="17"/>
      <c r="H28" s="3" t="s">
        <v>88</v>
      </c>
      <c r="I28" s="3">
        <v>233136.0</v>
      </c>
      <c r="J28" s="3">
        <v>5048.0</v>
      </c>
      <c r="K28" s="36"/>
      <c r="L28" s="37"/>
      <c r="M28" s="39"/>
      <c r="N28" s="39"/>
      <c r="O28" s="40"/>
      <c r="P28" s="40"/>
      <c r="Q28" s="40"/>
      <c r="R28" s="40"/>
      <c r="S28" s="40"/>
      <c r="T28" s="40"/>
    </row>
    <row r="29" ht="15.0" customHeight="1">
      <c r="A29" s="3"/>
      <c r="B29" s="3"/>
      <c r="C29" s="3"/>
      <c r="D29" s="2"/>
      <c r="E29" s="2"/>
      <c r="F29" s="2"/>
      <c r="G29" s="17"/>
      <c r="H29" s="3" t="s">
        <v>86</v>
      </c>
      <c r="I29" s="3">
        <v>2320.0</v>
      </c>
      <c r="J29" s="3">
        <v>28.0</v>
      </c>
      <c r="K29" s="36"/>
      <c r="L29" s="37"/>
      <c r="M29" s="39"/>
      <c r="N29" s="39"/>
      <c r="O29" s="40"/>
      <c r="P29" s="40"/>
      <c r="Q29" s="40"/>
      <c r="R29" s="40"/>
      <c r="S29" s="40"/>
      <c r="T29" s="40"/>
    </row>
    <row r="30">
      <c r="A30" s="3" t="s">
        <v>489</v>
      </c>
      <c r="B30" s="54"/>
      <c r="C30" s="55"/>
      <c r="D30" s="56"/>
      <c r="E30" s="2"/>
      <c r="F30" s="2"/>
      <c r="G30" s="17"/>
      <c r="H30" s="3" t="s">
        <v>94</v>
      </c>
      <c r="I30" s="3">
        <v>91906.0</v>
      </c>
      <c r="J30" s="3">
        <v>1296.0</v>
      </c>
      <c r="K30" s="36"/>
      <c r="L30" s="37"/>
      <c r="M30" s="39"/>
      <c r="N30" s="39"/>
      <c r="O30" s="40"/>
      <c r="P30" s="40"/>
      <c r="Q30" s="40"/>
      <c r="R30" s="40"/>
      <c r="S30" s="40"/>
      <c r="T30" s="40"/>
    </row>
    <row r="31">
      <c r="A31" s="3" t="s">
        <v>490</v>
      </c>
      <c r="B31" s="54"/>
      <c r="C31" s="57"/>
      <c r="D31" s="2"/>
      <c r="E31" s="2"/>
      <c r="F31" s="2"/>
      <c r="G31" s="17"/>
      <c r="H31" s="3" t="s">
        <v>96</v>
      </c>
      <c r="I31" s="3">
        <v>1308774.0</v>
      </c>
      <c r="J31" s="3">
        <v>16733.0</v>
      </c>
      <c r="K31" s="36"/>
      <c r="L31" s="37"/>
      <c r="M31" s="39"/>
      <c r="N31" s="39"/>
      <c r="O31" s="40"/>
      <c r="P31" s="40"/>
      <c r="Q31" s="40"/>
      <c r="R31" s="40"/>
      <c r="S31" s="40"/>
      <c r="T31" s="40"/>
    </row>
    <row r="32">
      <c r="A32" s="3" t="s">
        <v>491</v>
      </c>
      <c r="B32" s="54"/>
      <c r="C32" s="57"/>
      <c r="D32" s="2"/>
      <c r="E32" s="2"/>
      <c r="F32" s="2"/>
      <c r="G32" s="17"/>
      <c r="H32" s="3" t="s">
        <v>90</v>
      </c>
      <c r="I32" s="3">
        <v>132740.0</v>
      </c>
      <c r="J32" s="3">
        <v>3860.0</v>
      </c>
      <c r="K32" s="36"/>
      <c r="L32" s="37"/>
      <c r="M32" s="39"/>
      <c r="N32" s="39"/>
      <c r="O32" s="40"/>
      <c r="P32" s="40"/>
      <c r="Q32" s="40"/>
      <c r="R32" s="40"/>
      <c r="S32" s="40"/>
      <c r="T32" s="40"/>
    </row>
    <row r="33">
      <c r="A33" s="3" t="s">
        <v>492</v>
      </c>
      <c r="B33" s="58"/>
      <c r="C33" s="59"/>
      <c r="D33" s="2"/>
      <c r="E33" s="2"/>
      <c r="F33" s="2"/>
      <c r="G33" s="17"/>
      <c r="H33" s="3" t="s">
        <v>98</v>
      </c>
      <c r="I33" s="3">
        <v>97410.0</v>
      </c>
      <c r="J33" s="3">
        <v>673.0</v>
      </c>
      <c r="K33" s="36"/>
      <c r="L33" s="37"/>
      <c r="M33" s="39"/>
      <c r="N33" s="39"/>
      <c r="O33" s="40"/>
      <c r="P33" s="40"/>
      <c r="Q33" s="40"/>
      <c r="R33" s="40"/>
      <c r="S33" s="40"/>
      <c r="T33" s="40"/>
    </row>
    <row r="34">
      <c r="A34" s="3" t="s">
        <v>493</v>
      </c>
      <c r="B34" s="60"/>
      <c r="C34" s="60"/>
      <c r="D34" s="2"/>
      <c r="E34" s="2"/>
      <c r="F34" s="2"/>
      <c r="G34" s="17"/>
      <c r="H34" s="3" t="s">
        <v>100</v>
      </c>
      <c r="I34" s="3">
        <v>2387511.0</v>
      </c>
      <c r="J34" s="3">
        <v>54165.0</v>
      </c>
      <c r="K34" s="36"/>
      <c r="L34" s="37"/>
      <c r="M34" s="39"/>
      <c r="N34" s="39"/>
      <c r="O34" s="40"/>
      <c r="P34" s="40"/>
      <c r="Q34" s="40"/>
      <c r="R34" s="40"/>
      <c r="S34" s="40"/>
      <c r="T34" s="40"/>
    </row>
    <row r="35">
      <c r="A35" s="3" t="s">
        <v>494</v>
      </c>
      <c r="B35" s="60"/>
      <c r="C35" s="60"/>
      <c r="D35" s="2"/>
      <c r="E35" s="2"/>
      <c r="F35" s="2"/>
      <c r="G35" s="17"/>
      <c r="H35" s="3" t="s">
        <v>102</v>
      </c>
      <c r="I35" s="3">
        <v>822862.0</v>
      </c>
      <c r="J35" s="3">
        <v>16868.0</v>
      </c>
      <c r="K35" s="36"/>
      <c r="L35" s="37"/>
      <c r="M35" s="39"/>
      <c r="N35" s="39"/>
      <c r="O35" s="40"/>
      <c r="P35" s="40"/>
      <c r="Q35" s="40"/>
      <c r="R35" s="40"/>
      <c r="S35" s="40"/>
      <c r="T35" s="40"/>
    </row>
    <row r="36">
      <c r="A36" s="3"/>
      <c r="B36" s="3"/>
      <c r="C36" s="56"/>
      <c r="D36" s="2"/>
      <c r="E36" s="2"/>
      <c r="F36" s="2"/>
      <c r="G36" s="17"/>
      <c r="H36" s="3" t="s">
        <v>104</v>
      </c>
      <c r="I36" s="3">
        <v>964726.0</v>
      </c>
      <c r="J36" s="3">
        <v>23819.0</v>
      </c>
      <c r="K36" s="36"/>
      <c r="L36" s="37"/>
      <c r="M36" s="39"/>
      <c r="N36" s="39"/>
      <c r="O36" s="40"/>
      <c r="P36" s="40"/>
      <c r="Q36" s="40"/>
      <c r="R36" s="40"/>
      <c r="S36" s="40"/>
      <c r="T36" s="40"/>
    </row>
    <row r="37">
      <c r="A37" s="3"/>
      <c r="B37" s="3"/>
      <c r="C37" s="3"/>
      <c r="D37" s="2"/>
      <c r="E37" s="2"/>
      <c r="F37" s="2"/>
      <c r="G37" s="17"/>
      <c r="H37" s="3" t="s">
        <v>106</v>
      </c>
      <c r="I37" s="3">
        <v>4511973.0</v>
      </c>
      <c r="J37" s="3">
        <v>97986.0</v>
      </c>
      <c r="K37" s="36"/>
      <c r="L37" s="37"/>
      <c r="M37" s="39"/>
      <c r="N37" s="39"/>
      <c r="O37" s="40"/>
      <c r="P37" s="40"/>
      <c r="Q37" s="40"/>
      <c r="R37" s="40"/>
      <c r="S37" s="40"/>
      <c r="T37" s="40"/>
    </row>
    <row r="38">
      <c r="A38" s="3"/>
      <c r="B38" s="3"/>
      <c r="C38" s="3"/>
      <c r="D38" s="2"/>
      <c r="E38" s="2"/>
      <c r="F38" s="2"/>
      <c r="G38" s="17"/>
      <c r="H38" s="3" t="s">
        <v>108</v>
      </c>
      <c r="I38" s="3">
        <v>4775.0</v>
      </c>
      <c r="J38" s="3">
        <v>84.0</v>
      </c>
      <c r="K38" s="36"/>
      <c r="L38" s="37"/>
      <c r="M38" s="39"/>
      <c r="N38" s="39"/>
      <c r="O38" s="40"/>
      <c r="P38" s="40"/>
      <c r="Q38" s="40"/>
      <c r="R38" s="40"/>
      <c r="S38" s="40"/>
      <c r="T38" s="40"/>
    </row>
    <row r="39">
      <c r="A39" s="3"/>
      <c r="B39" s="3"/>
      <c r="C39" s="3"/>
      <c r="D39" s="2"/>
      <c r="E39" s="2"/>
      <c r="F39" s="2"/>
      <c r="G39" s="17"/>
      <c r="H39" s="3" t="s">
        <v>110</v>
      </c>
      <c r="I39" s="3">
        <v>610232.0</v>
      </c>
      <c r="J39" s="3">
        <v>5384.0</v>
      </c>
      <c r="K39" s="36"/>
      <c r="L39" s="37"/>
      <c r="M39" s="39"/>
      <c r="N39" s="39"/>
      <c r="O39" s="40"/>
      <c r="P39" s="40"/>
      <c r="Q39" s="40"/>
      <c r="R39" s="40"/>
      <c r="S39" s="40"/>
      <c r="T39" s="40"/>
    </row>
    <row r="40">
      <c r="A40" s="3"/>
      <c r="B40" s="3"/>
      <c r="C40" s="3"/>
      <c r="D40" s="2"/>
      <c r="E40" s="2"/>
      <c r="F40" s="2"/>
      <c r="G40" s="17"/>
      <c r="H40" s="3" t="s">
        <v>112</v>
      </c>
      <c r="I40" s="3">
        <v>363874.0</v>
      </c>
      <c r="J40" s="3">
        <v>9877.0</v>
      </c>
      <c r="K40" s="36"/>
      <c r="L40" s="37"/>
      <c r="M40" s="39"/>
      <c r="N40" s="39"/>
      <c r="O40" s="40"/>
      <c r="P40" s="40"/>
      <c r="Q40" s="40"/>
      <c r="R40" s="40"/>
      <c r="S40" s="40"/>
      <c r="T40" s="40"/>
    </row>
    <row r="41">
      <c r="A41" s="3"/>
      <c r="B41" s="3"/>
      <c r="C41" s="3"/>
      <c r="D41" s="2"/>
      <c r="E41" s="2"/>
      <c r="F41" s="2"/>
      <c r="G41" s="17"/>
      <c r="H41" s="3" t="s">
        <v>114</v>
      </c>
      <c r="I41" s="3">
        <v>218114.0</v>
      </c>
      <c r="J41" s="3">
        <v>4063.0</v>
      </c>
      <c r="K41" s="36"/>
      <c r="L41" s="37"/>
      <c r="M41" s="39"/>
      <c r="N41" s="39"/>
      <c r="O41" s="40"/>
      <c r="P41" s="40"/>
      <c r="Q41" s="40"/>
      <c r="R41" s="40"/>
      <c r="S41" s="40"/>
      <c r="T41" s="40"/>
    </row>
    <row r="42">
      <c r="A42" s="3"/>
      <c r="B42" s="3"/>
      <c r="C42" s="3"/>
      <c r="D42" s="2"/>
      <c r="E42" s="2"/>
      <c r="F42" s="2"/>
      <c r="G42" s="17"/>
      <c r="H42" s="3" t="s">
        <v>46</v>
      </c>
      <c r="I42" s="3">
        <v>3291394.0</v>
      </c>
      <c r="J42" s="3">
        <v>75541.0</v>
      </c>
      <c r="K42" s="36"/>
      <c r="L42" s="37"/>
      <c r="M42" s="39"/>
      <c r="N42" s="39"/>
      <c r="O42" s="40"/>
      <c r="P42" s="40"/>
      <c r="Q42" s="40"/>
      <c r="R42" s="40"/>
      <c r="S42" s="40"/>
      <c r="T42" s="40"/>
    </row>
    <row r="43">
      <c r="A43" s="3"/>
      <c r="B43" s="3"/>
      <c r="C43" s="3"/>
      <c r="D43" s="2"/>
      <c r="E43" s="2"/>
      <c r="F43" s="2"/>
      <c r="G43" s="17"/>
      <c r="H43" s="3" t="s">
        <v>116</v>
      </c>
      <c r="I43" s="3">
        <v>813191.0</v>
      </c>
      <c r="J43" s="3">
        <v>13498.0</v>
      </c>
      <c r="K43" s="36"/>
      <c r="L43" s="37"/>
      <c r="M43" s="39"/>
      <c r="N43" s="39"/>
      <c r="O43" s="40"/>
      <c r="P43" s="40"/>
      <c r="Q43" s="40"/>
      <c r="R43" s="40"/>
      <c r="S43" s="40"/>
      <c r="T43" s="40"/>
    </row>
    <row r="44">
      <c r="A44" s="3"/>
      <c r="B44" s="3"/>
      <c r="C44" s="3"/>
      <c r="D44" s="2"/>
      <c r="E44" s="2"/>
      <c r="F44" s="2"/>
      <c r="G44" s="17"/>
      <c r="H44" s="3" t="s">
        <v>38</v>
      </c>
      <c r="I44" s="3">
        <v>605342.0</v>
      </c>
      <c r="J44" s="3">
        <v>10351.0</v>
      </c>
      <c r="K44" s="36"/>
      <c r="L44" s="37"/>
      <c r="M44" s="39"/>
      <c r="N44" s="39"/>
      <c r="O44" s="40"/>
      <c r="P44" s="40"/>
      <c r="Q44" s="40"/>
      <c r="R44" s="40"/>
      <c r="S44" s="40"/>
      <c r="T44" s="40"/>
    </row>
    <row r="45">
      <c r="A45" s="3"/>
      <c r="B45" s="3"/>
      <c r="C45" s="3"/>
      <c r="D45" s="2"/>
      <c r="E45" s="2"/>
      <c r="F45" s="2"/>
      <c r="G45" s="17"/>
      <c r="H45" s="3" t="s">
        <v>421</v>
      </c>
      <c r="I45" s="3">
        <v>3400296.0</v>
      </c>
      <c r="J45" s="3">
        <v>31892.0</v>
      </c>
      <c r="K45" s="36"/>
      <c r="L45" s="37"/>
      <c r="M45" s="39"/>
      <c r="N45" s="39"/>
      <c r="O45" s="40"/>
      <c r="P45" s="40"/>
      <c r="Q45" s="40"/>
      <c r="R45" s="40"/>
      <c r="S45" s="40"/>
      <c r="T45" s="40"/>
    </row>
    <row r="46">
      <c r="A46" s="3"/>
      <c r="B46" s="3"/>
      <c r="C46" s="3"/>
      <c r="D46" s="2"/>
      <c r="E46" s="2"/>
      <c r="F46" s="2"/>
      <c r="G46" s="17"/>
      <c r="H46" s="3" t="s">
        <v>118</v>
      </c>
      <c r="I46" s="3">
        <v>1762713.0</v>
      </c>
      <c r="J46" s="3">
        <v>35326.0</v>
      </c>
      <c r="K46" s="36"/>
      <c r="L46" s="37"/>
      <c r="M46" s="39"/>
      <c r="N46" s="39"/>
      <c r="O46" s="40"/>
      <c r="P46" s="40"/>
      <c r="Q46" s="40"/>
      <c r="R46" s="40"/>
      <c r="S46" s="40"/>
      <c r="T46" s="40"/>
    </row>
    <row r="47">
      <c r="A47" s="3"/>
      <c r="B47" s="3"/>
      <c r="C47" s="3"/>
      <c r="D47" s="2"/>
      <c r="E47" s="2"/>
      <c r="F47" s="2"/>
      <c r="G47" s="17"/>
      <c r="H47" s="3" t="s">
        <v>56</v>
      </c>
      <c r="I47" s="3">
        <v>4367969.0</v>
      </c>
      <c r="J47" s="3">
        <v>127058.0</v>
      </c>
      <c r="K47" s="36"/>
      <c r="L47" s="37"/>
      <c r="M47" s="39"/>
      <c r="N47" s="39"/>
      <c r="O47" s="40"/>
      <c r="P47" s="40"/>
      <c r="Q47" s="40"/>
      <c r="R47" s="40"/>
      <c r="S47" s="40"/>
      <c r="T47" s="40"/>
    </row>
    <row r="48">
      <c r="A48" s="3"/>
      <c r="B48" s="3"/>
      <c r="C48" s="3"/>
      <c r="D48" s="2"/>
      <c r="E48" s="2"/>
      <c r="F48" s="2"/>
      <c r="G48" s="17"/>
      <c r="H48" s="3" t="s">
        <v>120</v>
      </c>
      <c r="I48" s="3">
        <v>27.0</v>
      </c>
      <c r="J48" s="3">
        <v>0.0</v>
      </c>
      <c r="K48" s="36"/>
      <c r="L48" s="37"/>
      <c r="M48" s="39"/>
      <c r="N48" s="39"/>
      <c r="O48" s="40"/>
      <c r="P48" s="40"/>
      <c r="Q48" s="40"/>
      <c r="R48" s="40"/>
      <c r="S48" s="40"/>
      <c r="T48" s="40"/>
    </row>
    <row r="49">
      <c r="A49" s="3"/>
      <c r="B49" s="3"/>
      <c r="C49" s="3"/>
      <c r="D49" s="2"/>
      <c r="E49" s="2"/>
      <c r="F49" s="2"/>
      <c r="G49" s="17"/>
      <c r="H49" s="33"/>
      <c r="I49" s="2"/>
      <c r="J49" s="2"/>
      <c r="K49" s="40"/>
      <c r="L49" s="37"/>
      <c r="M49" s="40"/>
      <c r="N49" s="40"/>
      <c r="O49" s="40"/>
      <c r="P49" s="40"/>
      <c r="Q49" s="40"/>
      <c r="R49" s="40"/>
      <c r="S49" s="40"/>
      <c r="T49" s="40"/>
    </row>
    <row r="50">
      <c r="A50" s="3"/>
      <c r="B50" s="3"/>
      <c r="C50" s="3"/>
      <c r="D50" s="2"/>
      <c r="E50" s="2"/>
      <c r="F50" s="2"/>
      <c r="G50" s="17"/>
      <c r="H50" s="33"/>
      <c r="I50" s="2"/>
      <c r="J50" s="2"/>
      <c r="K50" s="40"/>
      <c r="L50" s="37"/>
      <c r="M50" s="40"/>
      <c r="N50" s="40"/>
      <c r="O50" s="40"/>
      <c r="P50" s="40"/>
      <c r="Q50" s="40"/>
      <c r="R50" s="40"/>
      <c r="S50" s="40"/>
      <c r="T50" s="40"/>
    </row>
    <row r="51">
      <c r="A51" s="3"/>
      <c r="B51" s="3"/>
      <c r="C51" s="3"/>
      <c r="D51" s="2"/>
      <c r="E51" s="2"/>
      <c r="F51" s="2"/>
      <c r="G51" s="17"/>
      <c r="H51" s="33"/>
      <c r="I51" s="2"/>
      <c r="J51" s="2"/>
      <c r="K51" s="40"/>
      <c r="L51" s="37"/>
      <c r="M51" s="40"/>
      <c r="N51" s="40"/>
      <c r="O51" s="40"/>
      <c r="P51" s="40"/>
      <c r="Q51" s="40"/>
      <c r="R51" s="40"/>
      <c r="S51" s="40"/>
      <c r="T51" s="40"/>
    </row>
    <row r="52">
      <c r="A52" s="3"/>
      <c r="B52" s="3"/>
      <c r="C52" s="3"/>
      <c r="D52" s="2"/>
      <c r="E52" s="2"/>
      <c r="F52" s="2"/>
      <c r="G52" s="17"/>
      <c r="H52" s="33"/>
      <c r="I52" s="2"/>
      <c r="J52" s="2"/>
      <c r="K52" s="40"/>
      <c r="L52" s="37"/>
      <c r="M52" s="40"/>
      <c r="N52" s="40"/>
      <c r="O52" s="40"/>
      <c r="P52" s="61"/>
      <c r="Q52" s="61"/>
      <c r="R52" s="61"/>
      <c r="S52" s="61"/>
      <c r="T52" s="61"/>
    </row>
    <row r="53">
      <c r="A53" s="3"/>
      <c r="B53" s="3"/>
      <c r="C53" s="3"/>
      <c r="D53" s="2"/>
      <c r="E53" s="2"/>
      <c r="F53" s="2"/>
      <c r="G53" s="17"/>
      <c r="H53" s="33"/>
      <c r="I53" s="2"/>
      <c r="J53" s="2"/>
      <c r="K53" s="36"/>
      <c r="L53" s="37"/>
      <c r="M53" s="40"/>
      <c r="N53" s="40"/>
      <c r="O53" s="40"/>
      <c r="P53" s="61"/>
      <c r="Q53" s="61"/>
      <c r="R53" s="61"/>
      <c r="S53" s="61"/>
      <c r="T53"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13.38"/>
  </cols>
  <sheetData>
    <row r="1" ht="15.75" customHeight="1">
      <c r="A1" s="62" t="s">
        <v>495</v>
      </c>
      <c r="B1" s="63" t="s">
        <v>496</v>
      </c>
      <c r="C1" s="64" t="s">
        <v>497</v>
      </c>
      <c r="D1" s="65" t="s">
        <v>498</v>
      </c>
      <c r="E1" s="65" t="s">
        <v>499</v>
      </c>
      <c r="F1" s="65" t="s">
        <v>500</v>
      </c>
      <c r="G1" s="65" t="s">
        <v>501</v>
      </c>
      <c r="H1" s="66" t="s">
        <v>502</v>
      </c>
      <c r="I1" s="66" t="s">
        <v>503</v>
      </c>
      <c r="J1" s="66" t="s">
        <v>504</v>
      </c>
      <c r="K1" s="66" t="s">
        <v>505</v>
      </c>
      <c r="L1" s="66" t="s">
        <v>506</v>
      </c>
      <c r="M1" s="65" t="s">
        <v>507</v>
      </c>
      <c r="N1" s="67"/>
    </row>
    <row r="2" ht="15.75" customHeight="1">
      <c r="A2" s="68">
        <v>1.0</v>
      </c>
      <c r="B2" s="67" t="s">
        <v>508</v>
      </c>
      <c r="C2" s="2"/>
      <c r="D2" s="67" t="s">
        <v>509</v>
      </c>
      <c r="E2" s="67" t="s">
        <v>510</v>
      </c>
      <c r="F2" s="67" t="s">
        <v>511</v>
      </c>
      <c r="G2" s="67" t="s">
        <v>512</v>
      </c>
      <c r="H2" s="69"/>
      <c r="I2" s="70"/>
      <c r="J2" s="69"/>
      <c r="K2" s="70"/>
      <c r="L2" s="71"/>
      <c r="M2" s="72" t="s">
        <v>513</v>
      </c>
      <c r="N2" s="67"/>
    </row>
    <row r="3" ht="15.75" customHeight="1">
      <c r="A3" s="68">
        <v>2.0</v>
      </c>
      <c r="B3" s="67" t="s">
        <v>514</v>
      </c>
      <c r="C3" s="2"/>
      <c r="D3" s="73" t="s">
        <v>515</v>
      </c>
      <c r="E3" s="67" t="s">
        <v>510</v>
      </c>
      <c r="F3" s="67" t="s">
        <v>516</v>
      </c>
      <c r="G3" s="67" t="s">
        <v>517</v>
      </c>
      <c r="H3" s="69"/>
      <c r="I3" s="70"/>
      <c r="J3" s="69"/>
      <c r="K3" s="70"/>
      <c r="L3" s="71"/>
      <c r="M3" s="72" t="s">
        <v>518</v>
      </c>
      <c r="N3" s="67"/>
    </row>
    <row r="4" ht="15.75" customHeight="1">
      <c r="A4" s="68">
        <v>3.0</v>
      </c>
      <c r="B4" s="67" t="s">
        <v>519</v>
      </c>
      <c r="C4" s="2"/>
      <c r="D4" s="73" t="s">
        <v>520</v>
      </c>
      <c r="E4" s="67" t="s">
        <v>521</v>
      </c>
      <c r="F4" s="67" t="s">
        <v>522</v>
      </c>
      <c r="G4" s="67" t="s">
        <v>523</v>
      </c>
      <c r="H4" s="69"/>
      <c r="I4" s="70"/>
      <c r="J4" s="69"/>
      <c r="K4" s="70"/>
      <c r="L4" s="71"/>
      <c r="M4" s="72" t="s">
        <v>524</v>
      </c>
      <c r="N4" s="67"/>
    </row>
    <row r="5" ht="15.75" customHeight="1">
      <c r="A5" s="68">
        <v>4.0</v>
      </c>
      <c r="B5" s="67" t="s">
        <v>525</v>
      </c>
      <c r="C5" s="2"/>
      <c r="D5" s="67" t="s">
        <v>526</v>
      </c>
      <c r="E5" s="67" t="s">
        <v>510</v>
      </c>
      <c r="F5" s="67" t="s">
        <v>527</v>
      </c>
      <c r="G5" s="67" t="s">
        <v>528</v>
      </c>
      <c r="H5" s="69"/>
      <c r="I5" s="70"/>
      <c r="J5" s="69"/>
      <c r="K5" s="70"/>
      <c r="L5" s="71"/>
      <c r="M5" s="72" t="s">
        <v>529</v>
      </c>
      <c r="N5" s="67"/>
    </row>
    <row r="6" ht="15.75" customHeight="1">
      <c r="A6" s="68">
        <v>5.0</v>
      </c>
      <c r="B6" s="67" t="s">
        <v>519</v>
      </c>
      <c r="C6" s="2"/>
      <c r="D6" s="67" t="s">
        <v>530</v>
      </c>
      <c r="E6" s="67" t="s">
        <v>531</v>
      </c>
      <c r="F6" s="67" t="s">
        <v>532</v>
      </c>
      <c r="G6" s="67" t="s">
        <v>533</v>
      </c>
      <c r="H6" s="69"/>
      <c r="I6" s="70"/>
      <c r="J6" s="69"/>
      <c r="K6" s="70"/>
      <c r="L6" s="71"/>
      <c r="M6" s="72" t="s">
        <v>534</v>
      </c>
      <c r="N6" s="67"/>
    </row>
    <row r="7" ht="15.75" customHeight="1">
      <c r="A7" s="68">
        <v>6.0</v>
      </c>
      <c r="B7" s="67" t="s">
        <v>535</v>
      </c>
      <c r="C7" s="2"/>
      <c r="D7" s="67" t="s">
        <v>536</v>
      </c>
      <c r="E7" s="67" t="s">
        <v>56</v>
      </c>
      <c r="F7" s="67" t="s">
        <v>537</v>
      </c>
      <c r="G7" s="67" t="s">
        <v>538</v>
      </c>
      <c r="H7" s="69"/>
      <c r="I7" s="70"/>
      <c r="J7" s="69"/>
      <c r="K7" s="70"/>
      <c r="L7" s="71"/>
      <c r="M7" s="72" t="s">
        <v>539</v>
      </c>
      <c r="N7" s="67"/>
    </row>
    <row r="8" ht="15.75" customHeight="1">
      <c r="A8" s="68">
        <v>7.0</v>
      </c>
      <c r="B8" s="67" t="s">
        <v>540</v>
      </c>
      <c r="C8" s="2"/>
      <c r="D8" s="67" t="s">
        <v>530</v>
      </c>
      <c r="E8" s="67" t="s">
        <v>510</v>
      </c>
      <c r="F8" s="67" t="s">
        <v>541</v>
      </c>
      <c r="G8" s="67" t="s">
        <v>542</v>
      </c>
      <c r="H8" s="69"/>
      <c r="I8" s="70"/>
      <c r="J8" s="69"/>
      <c r="K8" s="70"/>
      <c r="L8" s="71"/>
      <c r="M8" s="72" t="s">
        <v>543</v>
      </c>
      <c r="N8" s="67"/>
    </row>
    <row r="9" ht="15.75" customHeight="1">
      <c r="A9" s="68">
        <v>8.0</v>
      </c>
      <c r="B9" s="67" t="s">
        <v>525</v>
      </c>
      <c r="C9" s="2"/>
      <c r="D9" s="67" t="s">
        <v>544</v>
      </c>
      <c r="E9" s="67" t="s">
        <v>545</v>
      </c>
      <c r="F9" s="67" t="s">
        <v>546</v>
      </c>
      <c r="G9" s="67" t="s">
        <v>528</v>
      </c>
      <c r="H9" s="69"/>
      <c r="I9" s="70"/>
      <c r="J9" s="69"/>
      <c r="K9" s="70"/>
      <c r="L9" s="71"/>
      <c r="M9" s="72" t="s">
        <v>547</v>
      </c>
      <c r="N9" s="67"/>
    </row>
    <row r="10" ht="15.75" customHeight="1">
      <c r="A10" s="68">
        <v>9.0</v>
      </c>
      <c r="B10" s="67" t="s">
        <v>548</v>
      </c>
      <c r="C10" s="2"/>
      <c r="D10" s="67" t="s">
        <v>530</v>
      </c>
      <c r="E10" s="67" t="s">
        <v>549</v>
      </c>
      <c r="F10" s="67" t="s">
        <v>550</v>
      </c>
      <c r="G10" s="67" t="s">
        <v>551</v>
      </c>
      <c r="H10" s="69"/>
      <c r="I10" s="70"/>
      <c r="J10" s="69"/>
      <c r="K10" s="70"/>
      <c r="L10" s="71"/>
      <c r="M10" s="72" t="s">
        <v>552</v>
      </c>
      <c r="N10" s="67"/>
    </row>
    <row r="11" ht="15.75" customHeight="1">
      <c r="A11" s="68">
        <v>10.0</v>
      </c>
      <c r="B11" s="67" t="s">
        <v>553</v>
      </c>
      <c r="C11" s="2"/>
      <c r="D11" s="67" t="s">
        <v>554</v>
      </c>
      <c r="E11" s="67" t="s">
        <v>510</v>
      </c>
      <c r="F11" s="67" t="s">
        <v>555</v>
      </c>
      <c r="G11" s="67" t="s">
        <v>528</v>
      </c>
      <c r="H11" s="69"/>
      <c r="I11" s="70"/>
      <c r="J11" s="69"/>
      <c r="K11" s="70"/>
      <c r="L11" s="71"/>
      <c r="M11" s="72" t="s">
        <v>556</v>
      </c>
      <c r="N11" s="67"/>
    </row>
    <row r="12" ht="15.75" customHeight="1">
      <c r="A12" s="68">
        <v>11.0</v>
      </c>
      <c r="B12" s="67" t="s">
        <v>557</v>
      </c>
      <c r="C12" s="2"/>
      <c r="D12" s="67" t="s">
        <v>558</v>
      </c>
      <c r="E12" s="67" t="s">
        <v>559</v>
      </c>
      <c r="F12" s="67" t="s">
        <v>560</v>
      </c>
      <c r="G12" s="67" t="s">
        <v>542</v>
      </c>
      <c r="H12" s="69"/>
      <c r="I12" s="70"/>
      <c r="J12" s="69"/>
      <c r="K12" s="70"/>
      <c r="L12" s="71"/>
      <c r="M12" s="72" t="s">
        <v>561</v>
      </c>
      <c r="N12" s="67"/>
    </row>
    <row r="13" ht="15.75" customHeight="1">
      <c r="A13" s="68">
        <v>12.0</v>
      </c>
      <c r="B13" s="67" t="s">
        <v>562</v>
      </c>
      <c r="C13" s="2"/>
      <c r="D13" s="67" t="s">
        <v>563</v>
      </c>
      <c r="E13" s="67" t="s">
        <v>564</v>
      </c>
      <c r="F13" s="67" t="s">
        <v>565</v>
      </c>
      <c r="G13" s="67" t="s">
        <v>566</v>
      </c>
      <c r="H13" s="69"/>
      <c r="I13" s="70"/>
      <c r="J13" s="69"/>
      <c r="K13" s="70"/>
      <c r="L13" s="71"/>
      <c r="M13" s="72" t="s">
        <v>567</v>
      </c>
      <c r="N13" s="2"/>
    </row>
    <row r="14" ht="15.75" customHeight="1">
      <c r="A14" s="68">
        <v>13.0</v>
      </c>
      <c r="B14" s="3" t="s">
        <v>568</v>
      </c>
      <c r="C14" s="2"/>
      <c r="D14" s="3" t="s">
        <v>569</v>
      </c>
      <c r="E14" s="3" t="s">
        <v>570</v>
      </c>
      <c r="F14" s="3" t="s">
        <v>571</v>
      </c>
      <c r="G14" s="3" t="s">
        <v>572</v>
      </c>
      <c r="H14" s="69"/>
      <c r="I14" s="70"/>
      <c r="J14" s="69"/>
      <c r="K14" s="70"/>
      <c r="L14" s="71"/>
      <c r="M14" s="3" t="s">
        <v>573</v>
      </c>
      <c r="N14" s="2"/>
    </row>
    <row r="15" ht="15.75" customHeight="1">
      <c r="A15" s="68">
        <v>14.0</v>
      </c>
      <c r="B15" s="3" t="s">
        <v>574</v>
      </c>
      <c r="C15" s="2"/>
      <c r="D15" s="3" t="s">
        <v>575</v>
      </c>
      <c r="E15" s="74" t="s">
        <v>510</v>
      </c>
      <c r="F15" s="3" t="s">
        <v>576</v>
      </c>
      <c r="G15" s="3" t="s">
        <v>577</v>
      </c>
      <c r="H15" s="69"/>
      <c r="I15" s="70"/>
      <c r="J15" s="69"/>
      <c r="K15" s="70"/>
      <c r="L15" s="71"/>
      <c r="M15" s="3" t="s">
        <v>578</v>
      </c>
      <c r="N15" s="2"/>
    </row>
    <row r="16" ht="15.0" customHeight="1">
      <c r="A16" s="68">
        <v>15.0</v>
      </c>
      <c r="B16" s="67" t="s">
        <v>553</v>
      </c>
      <c r="C16" s="2"/>
      <c r="D16" s="67" t="s">
        <v>579</v>
      </c>
      <c r="E16" s="67" t="s">
        <v>510</v>
      </c>
      <c r="F16" s="67" t="s">
        <v>580</v>
      </c>
      <c r="G16" s="67" t="s">
        <v>581</v>
      </c>
      <c r="H16" s="69"/>
      <c r="I16" s="70"/>
      <c r="J16" s="69"/>
      <c r="K16" s="70"/>
      <c r="L16" s="71"/>
      <c r="M16" s="72" t="s">
        <v>582</v>
      </c>
      <c r="N16" s="2"/>
    </row>
    <row r="17" ht="15.0" customHeight="1">
      <c r="A17" s="68">
        <v>16.0</v>
      </c>
      <c r="B17" s="3" t="s">
        <v>514</v>
      </c>
      <c r="C17" s="2"/>
      <c r="D17" s="3" t="s">
        <v>583</v>
      </c>
      <c r="E17" s="3" t="s">
        <v>584</v>
      </c>
      <c r="F17" s="3" t="s">
        <v>585</v>
      </c>
      <c r="G17" s="3" t="s">
        <v>586</v>
      </c>
      <c r="H17" s="69"/>
      <c r="I17" s="70"/>
      <c r="J17" s="69"/>
      <c r="K17" s="70"/>
      <c r="L17" s="71"/>
      <c r="M17" s="3" t="s">
        <v>587</v>
      </c>
      <c r="N17" s="2"/>
    </row>
    <row r="18" ht="15.0" customHeight="1">
      <c r="A18" s="75"/>
      <c r="B18" s="2"/>
      <c r="C18" s="2"/>
      <c r="D18" s="2"/>
      <c r="E18" s="2"/>
      <c r="F18" s="2"/>
      <c r="G18" s="2"/>
      <c r="H18" s="2"/>
      <c r="I18" s="2"/>
      <c r="J18" s="2"/>
      <c r="K18" s="2"/>
      <c r="L18" s="2"/>
      <c r="M18" s="2"/>
      <c r="N18" s="2"/>
    </row>
    <row r="19" ht="15.0" customHeight="1">
      <c r="A19" s="75"/>
      <c r="B19" s="76"/>
      <c r="D19" s="2"/>
      <c r="E19" s="2"/>
      <c r="F19" s="2"/>
      <c r="G19" s="2"/>
      <c r="H19" s="2"/>
      <c r="I19" s="2"/>
      <c r="J19" s="2"/>
      <c r="K19" s="4" t="s">
        <v>588</v>
      </c>
      <c r="L19" s="2"/>
      <c r="M19" s="2"/>
      <c r="N19" s="2"/>
    </row>
    <row r="20" ht="15.0" customHeight="1">
      <c r="A20" s="75"/>
      <c r="B20" s="2"/>
      <c r="C20" s="2"/>
      <c r="D20" s="2"/>
      <c r="E20" s="2"/>
      <c r="F20" s="2"/>
      <c r="G20" s="2"/>
      <c r="H20" s="2"/>
      <c r="I20" s="2"/>
      <c r="J20" s="2"/>
      <c r="K20" s="20"/>
      <c r="L20" s="2"/>
      <c r="M20" s="2"/>
      <c r="N20" s="2"/>
    </row>
    <row r="21" ht="15.0" customHeight="1">
      <c r="A21" s="75"/>
      <c r="B21" s="2"/>
      <c r="C21" s="2"/>
      <c r="D21" s="2"/>
      <c r="E21" s="2"/>
      <c r="F21" s="2"/>
      <c r="G21" s="2"/>
      <c r="H21" s="2"/>
      <c r="I21" s="2"/>
      <c r="J21" s="2"/>
      <c r="K21" s="2"/>
      <c r="L21" s="2"/>
      <c r="M21" s="2"/>
      <c r="N21" s="2"/>
    </row>
    <row r="22" ht="15.0" customHeight="1">
      <c r="A22" s="75"/>
      <c r="B22" s="2"/>
      <c r="C22" s="2"/>
      <c r="D22" s="2"/>
      <c r="E22" s="2"/>
      <c r="F22" s="2"/>
      <c r="G22" s="2"/>
      <c r="H22" s="59" t="str">
        <f t="array" ref="H22:I23">{I15:I16, I11:I12}</f>
        <v/>
      </c>
      <c r="I22" s="59"/>
      <c r="J22" s="59" t="str">
        <f t="array" ref="J22:J25">{I15:I16; I11:I12}</f>
        <v/>
      </c>
      <c r="K22" s="2"/>
      <c r="L22" s="2"/>
      <c r="M22" s="2"/>
      <c r="N22" s="2"/>
    </row>
    <row r="23">
      <c r="A23" s="75"/>
      <c r="B23" s="2"/>
      <c r="C23" s="2"/>
      <c r="D23" s="2"/>
      <c r="E23" s="2"/>
      <c r="F23" s="2"/>
      <c r="G23" s="2"/>
      <c r="H23" s="2"/>
      <c r="I23" s="2"/>
      <c r="J23" s="2"/>
      <c r="K23" s="2"/>
      <c r="L23" s="2"/>
      <c r="M23" s="2"/>
      <c r="N23" s="2"/>
    </row>
    <row r="24">
      <c r="A24" s="75"/>
      <c r="B24" s="2"/>
      <c r="C24" s="2"/>
      <c r="D24" s="2"/>
      <c r="E24" s="2"/>
      <c r="F24" s="2"/>
      <c r="G24" s="2"/>
      <c r="H24" s="2"/>
      <c r="I24" s="2"/>
      <c r="J24" s="2"/>
      <c r="K24" s="2"/>
      <c r="L24" s="2"/>
      <c r="M24" s="2"/>
      <c r="N24" s="2"/>
    </row>
    <row r="25">
      <c r="A25" s="75"/>
      <c r="B25" s="2"/>
      <c r="C25" s="2"/>
      <c r="D25" s="2"/>
      <c r="E25" s="2"/>
      <c r="F25" s="2"/>
      <c r="G25" s="2"/>
      <c r="H25" s="2"/>
      <c r="I25" s="2"/>
      <c r="J25" s="2"/>
      <c r="K25" s="2"/>
      <c r="L25" s="2"/>
      <c r="M25" s="2"/>
      <c r="N25" s="2"/>
    </row>
    <row r="26">
      <c r="A26" s="75"/>
      <c r="B26" s="2"/>
      <c r="C26" s="2"/>
      <c r="D26" s="2"/>
      <c r="E26" s="2"/>
      <c r="F26" s="2"/>
      <c r="G26" s="2"/>
      <c r="H26" s="2"/>
      <c r="I26" s="2"/>
      <c r="J26" s="2"/>
      <c r="K26" s="2"/>
      <c r="L26" s="2"/>
      <c r="M26" s="2"/>
      <c r="N26" s="2"/>
    </row>
    <row r="27">
      <c r="A27" s="75"/>
      <c r="B27" s="2"/>
      <c r="C27" s="2"/>
      <c r="D27" s="2"/>
      <c r="E27" s="2"/>
      <c r="F27" s="2"/>
      <c r="G27" s="2"/>
      <c r="H27" s="2"/>
      <c r="I27" s="2"/>
      <c r="J27" s="2"/>
      <c r="K27" s="2"/>
      <c r="L27" s="2"/>
      <c r="M27" s="2"/>
      <c r="N27" s="2"/>
    </row>
    <row r="28">
      <c r="A28" s="75"/>
      <c r="B28" s="2"/>
      <c r="C28" s="2"/>
      <c r="D28" s="2"/>
      <c r="E28" s="2"/>
      <c r="F28" s="2"/>
      <c r="G28" s="2"/>
      <c r="H28" s="2"/>
      <c r="I28" s="2"/>
      <c r="J28" s="2"/>
      <c r="K28" s="2"/>
      <c r="L28" s="2"/>
      <c r="M28" s="2"/>
      <c r="N28" s="2"/>
    </row>
    <row r="29">
      <c r="A29" s="75"/>
      <c r="B29" s="2"/>
      <c r="C29" s="2"/>
      <c r="D29" s="2"/>
      <c r="E29" s="2"/>
      <c r="F29" s="2"/>
      <c r="G29" s="2"/>
      <c r="H29" s="2"/>
      <c r="I29" s="2"/>
      <c r="J29" s="2"/>
      <c r="K29" s="2"/>
      <c r="L29" s="2"/>
      <c r="M29" s="2"/>
      <c r="N29" s="2"/>
    </row>
    <row r="30">
      <c r="A30" s="75"/>
      <c r="B30" s="2"/>
      <c r="C30" s="2"/>
      <c r="D30" s="2"/>
      <c r="E30" s="2"/>
      <c r="F30" s="2"/>
      <c r="G30" s="2"/>
      <c r="H30" s="2"/>
      <c r="I30" s="2"/>
      <c r="J30" s="2"/>
      <c r="K30" s="2"/>
      <c r="L30" s="2"/>
      <c r="M30" s="2"/>
      <c r="N30" s="2"/>
    </row>
  </sheetData>
  <drawing r:id="rId1"/>
</worksheet>
</file>