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al\OneDrive\Documents\Michigan\Winter 2018\Work\"/>
    </mc:Choice>
  </mc:AlternateContent>
  <xr:revisionPtr revIDLastSave="160" documentId="8_{17FC848A-B729-4C98-91B1-7CE5F840AA44}" xr6:coauthVersionLast="36" xr6:coauthVersionMax="36" xr10:uidLastSave="{515F92B5-D64A-411E-8F9F-43AAD38196C1}"/>
  <bookViews>
    <workbookView minimized="1" xWindow="0" yWindow="0" windowWidth="28800" windowHeight="14025" activeTab="3" xr2:uid="{4CB0F9B2-ED59-407A-AFCC-643B683B679A}"/>
  </bookViews>
  <sheets>
    <sheet name="May 18 ATV (Current) " sheetId="1" r:id="rId1"/>
    <sheet name="Apr 18 ATV" sheetId="2" r:id="rId2"/>
    <sheet name="May 18 RRV (Current)" sheetId="3" r:id="rId3"/>
    <sheet name="May 18 Comparison" sheetId="4" r:id="rId4"/>
    <sheet name="RRV Jul 18 Foam Blocks" sheetId="7" r:id="rId5"/>
    <sheet name="RRV June 18 Fairings" sheetId="5" r:id="rId6"/>
    <sheet name="Sheet1" sheetId="6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6" i="7" l="1"/>
  <c r="P26" i="7"/>
  <c r="Q25" i="7"/>
  <c r="P25" i="7"/>
  <c r="Q24" i="7"/>
  <c r="P24" i="7"/>
  <c r="Q23" i="7"/>
  <c r="P23" i="7"/>
  <c r="Q22" i="7"/>
  <c r="P22" i="7"/>
  <c r="Q21" i="7"/>
  <c r="P21" i="7"/>
  <c r="Q20" i="7"/>
  <c r="P20" i="7"/>
  <c r="Q19" i="7"/>
  <c r="P19" i="7"/>
  <c r="Q18" i="7"/>
  <c r="P18" i="7"/>
  <c r="Q17" i="7"/>
  <c r="P17" i="7"/>
  <c r="Q16" i="7"/>
  <c r="P16" i="7"/>
  <c r="Q15" i="7"/>
  <c r="P15" i="7"/>
  <c r="Q14" i="7"/>
  <c r="P14" i="7"/>
  <c r="Q13" i="7"/>
  <c r="P13" i="7"/>
  <c r="Q12" i="7"/>
  <c r="P12" i="7"/>
  <c r="Q11" i="7"/>
  <c r="P11" i="7"/>
  <c r="Q10" i="7"/>
  <c r="P10" i="7"/>
  <c r="Q9" i="7"/>
  <c r="P9" i="7"/>
  <c r="Q8" i="7"/>
  <c r="P8" i="7"/>
  <c r="Q7" i="7"/>
  <c r="P7" i="7"/>
  <c r="Q6" i="7"/>
  <c r="P6" i="7"/>
  <c r="Q5" i="7"/>
  <c r="P5" i="7"/>
  <c r="Q4" i="7"/>
  <c r="P4" i="7"/>
  <c r="Q3" i="7"/>
  <c r="P3" i="7"/>
  <c r="Q2" i="7"/>
  <c r="P2" i="7"/>
  <c r="L3" i="5" l="1"/>
  <c r="L4" i="5"/>
  <c r="L5" i="5"/>
  <c r="L6" i="5"/>
  <c r="L8" i="5"/>
  <c r="L9" i="5"/>
  <c r="L10" i="5"/>
  <c r="L11" i="5"/>
  <c r="L12" i="5"/>
  <c r="L15" i="5"/>
  <c r="L16" i="5"/>
  <c r="L17" i="5"/>
  <c r="L18" i="5"/>
  <c r="L19" i="5"/>
  <c r="L20" i="5"/>
  <c r="L21" i="5"/>
  <c r="L22" i="5"/>
  <c r="L23" i="5"/>
  <c r="L24" i="5"/>
  <c r="L25" i="5"/>
  <c r="L26" i="5"/>
  <c r="L2" i="5"/>
  <c r="E3" i="5"/>
  <c r="E4" i="5"/>
  <c r="E5" i="5"/>
  <c r="E6" i="5"/>
  <c r="E8" i="5"/>
  <c r="E9" i="5"/>
  <c r="E10" i="5"/>
  <c r="E11" i="5"/>
  <c r="E12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  <c r="K3" i="5"/>
  <c r="K4" i="5"/>
  <c r="K5" i="5"/>
  <c r="K6" i="5"/>
  <c r="K8" i="5"/>
  <c r="K9" i="5"/>
  <c r="K10" i="5"/>
  <c r="K11" i="5"/>
  <c r="K12" i="5"/>
  <c r="K15" i="5"/>
  <c r="K16" i="5"/>
  <c r="K17" i="5"/>
  <c r="K18" i="5"/>
  <c r="K19" i="5"/>
  <c r="K20" i="5"/>
  <c r="K21" i="5"/>
  <c r="K22" i="5"/>
  <c r="K23" i="5"/>
  <c r="K24" i="5"/>
  <c r="K25" i="5"/>
  <c r="K26" i="5"/>
  <c r="K2" i="5"/>
  <c r="D3" i="5"/>
  <c r="D4" i="5"/>
  <c r="D5" i="5"/>
  <c r="D6" i="5"/>
  <c r="D8" i="5"/>
  <c r="D9" i="5"/>
  <c r="D10" i="5"/>
  <c r="D11" i="5"/>
  <c r="D12" i="5"/>
  <c r="D15" i="5"/>
  <c r="D16" i="5"/>
  <c r="D17" i="5"/>
  <c r="D18" i="5"/>
  <c r="D19" i="5"/>
  <c r="D20" i="5"/>
  <c r="D21" i="5"/>
  <c r="D22" i="5"/>
  <c r="D23" i="5"/>
  <c r="D24" i="5"/>
  <c r="D25" i="5"/>
  <c r="D26" i="5"/>
  <c r="D2" i="5"/>
  <c r="J13" i="5"/>
  <c r="I13" i="5"/>
  <c r="H13" i="5"/>
  <c r="G13" i="5"/>
  <c r="F13" i="5"/>
  <c r="K13" i="5" s="1"/>
  <c r="C13" i="5"/>
  <c r="B13" i="5"/>
  <c r="A13" i="5"/>
  <c r="D13" i="5" s="1"/>
  <c r="J7" i="5"/>
  <c r="I7" i="5"/>
  <c r="H7" i="5"/>
  <c r="G7" i="5"/>
  <c r="F7" i="5"/>
  <c r="K7" i="5" s="1"/>
  <c r="C7" i="5"/>
  <c r="B7" i="5"/>
  <c r="A7" i="5"/>
  <c r="E7" i="5" s="1"/>
  <c r="L7" i="5" l="1"/>
  <c r="D7" i="5"/>
  <c r="E13" i="5"/>
  <c r="L13" i="5"/>
  <c r="F14" i="5"/>
  <c r="B14" i="5"/>
  <c r="C14" i="5"/>
  <c r="J14" i="5"/>
  <c r="A14" i="5"/>
  <c r="G14" i="5"/>
  <c r="H14" i="5"/>
  <c r="I14" i="5"/>
  <c r="Q15" i="3"/>
  <c r="I15" i="3"/>
  <c r="K14" i="5" l="1"/>
  <c r="L14" i="5"/>
  <c r="D14" i="5"/>
  <c r="E14" i="5"/>
  <c r="T10" i="4" l="1"/>
  <c r="U10" i="4" s="1"/>
  <c r="T11" i="4"/>
  <c r="T12" i="4"/>
  <c r="T13" i="4"/>
  <c r="T9" i="4"/>
  <c r="S10" i="4"/>
  <c r="S11" i="4"/>
  <c r="S12" i="4"/>
  <c r="S13" i="4"/>
  <c r="S9" i="4"/>
  <c r="T8" i="4"/>
  <c r="S8" i="4"/>
  <c r="T7" i="4"/>
  <c r="S7" i="4"/>
  <c r="T6" i="4"/>
  <c r="U6" i="4" s="1"/>
  <c r="S6" i="4"/>
  <c r="Q26" i="3"/>
  <c r="P26" i="3"/>
  <c r="I26" i="3"/>
  <c r="H26" i="3"/>
  <c r="Q25" i="3"/>
  <c r="P25" i="3"/>
  <c r="I25" i="3"/>
  <c r="H25" i="3"/>
  <c r="Q24" i="3"/>
  <c r="P24" i="3"/>
  <c r="I24" i="3"/>
  <c r="H24" i="3"/>
  <c r="Q23" i="3"/>
  <c r="P23" i="3"/>
  <c r="I23" i="3"/>
  <c r="H23" i="3"/>
  <c r="Q22" i="3"/>
  <c r="P22" i="3"/>
  <c r="I22" i="3"/>
  <c r="H22" i="3"/>
  <c r="Q21" i="3"/>
  <c r="P21" i="3"/>
  <c r="I21" i="3"/>
  <c r="H21" i="3"/>
  <c r="Q20" i="3"/>
  <c r="P20" i="3"/>
  <c r="I20" i="3"/>
  <c r="H20" i="3"/>
  <c r="Q19" i="3"/>
  <c r="P19" i="3"/>
  <c r="I19" i="3"/>
  <c r="H19" i="3"/>
  <c r="Q18" i="3"/>
  <c r="P18" i="3"/>
  <c r="I18" i="3"/>
  <c r="H18" i="3"/>
  <c r="Q17" i="3"/>
  <c r="P17" i="3"/>
  <c r="I17" i="3"/>
  <c r="H17" i="3"/>
  <c r="Q16" i="3"/>
  <c r="P16" i="3"/>
  <c r="I16" i="3"/>
  <c r="H16" i="3"/>
  <c r="P15" i="3"/>
  <c r="H15" i="3"/>
  <c r="Q14" i="3"/>
  <c r="P14" i="3"/>
  <c r="I14" i="3"/>
  <c r="H14" i="3"/>
  <c r="Q13" i="3"/>
  <c r="P13" i="3"/>
  <c r="I13" i="3"/>
  <c r="H13" i="3"/>
  <c r="Q12" i="3"/>
  <c r="P12" i="3"/>
  <c r="I12" i="3"/>
  <c r="H12" i="3"/>
  <c r="Q11" i="3"/>
  <c r="P11" i="3"/>
  <c r="I11" i="3"/>
  <c r="H11" i="3"/>
  <c r="Q10" i="3"/>
  <c r="P10" i="3"/>
  <c r="I10" i="3"/>
  <c r="H10" i="3"/>
  <c r="Q9" i="3"/>
  <c r="P9" i="3"/>
  <c r="I9" i="3"/>
  <c r="H9" i="3"/>
  <c r="Q8" i="3"/>
  <c r="P8" i="3"/>
  <c r="I8" i="3"/>
  <c r="H8" i="3"/>
  <c r="Q7" i="3"/>
  <c r="P7" i="3"/>
  <c r="I7" i="3"/>
  <c r="H7" i="3"/>
  <c r="Q6" i="3"/>
  <c r="P6" i="3"/>
  <c r="I6" i="3"/>
  <c r="H6" i="3"/>
  <c r="Q5" i="3"/>
  <c r="P5" i="3"/>
  <c r="I5" i="3"/>
  <c r="H5" i="3"/>
  <c r="Q4" i="3"/>
  <c r="P4" i="3"/>
  <c r="I4" i="3"/>
  <c r="H4" i="3"/>
  <c r="Q3" i="3"/>
  <c r="P3" i="3"/>
  <c r="I3" i="3"/>
  <c r="H3" i="3"/>
  <c r="Q2" i="3"/>
  <c r="P2" i="3"/>
  <c r="I2" i="3"/>
  <c r="H2" i="3"/>
  <c r="U7" i="4" l="1"/>
  <c r="U9" i="4"/>
  <c r="U13" i="4"/>
  <c r="U8" i="4"/>
  <c r="U12" i="4"/>
  <c r="U11" i="4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X2" i="2"/>
  <c r="W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</calcChain>
</file>

<file path=xl/sharedStrings.xml><?xml version="1.0" encoding="utf-8"?>
<sst xmlns="http://schemas.openxmlformats.org/spreadsheetml/2006/main" count="162" uniqueCount="50">
  <si>
    <t>Description</t>
  </si>
  <si>
    <t>Mass #3 Front [g]</t>
  </si>
  <si>
    <t>Mass #1 Front [g]</t>
  </si>
  <si>
    <t>Mass #0 Front [g]</t>
  </si>
  <si>
    <t>Mass #2 Front [g]</t>
  </si>
  <si>
    <t>Mass #4 Front [g]</t>
  </si>
  <si>
    <t>Sum Front [g]</t>
  </si>
  <si>
    <t>Mass #3 Rear [g]</t>
  </si>
  <si>
    <t>Mass #1 Rear [g]</t>
  </si>
  <si>
    <t>Mass #0 Rear [g]</t>
  </si>
  <si>
    <t>Mass #2 Rear [g]</t>
  </si>
  <si>
    <t>Mass #4 Rear [g]</t>
  </si>
  <si>
    <t>Sum Rear [g]</t>
  </si>
  <si>
    <t>Total Mass [g]</t>
  </si>
  <si>
    <t>XCG</t>
  </si>
  <si>
    <t>Total Mass #3 [g]</t>
  </si>
  <si>
    <t>Total Mass #1 [g]</t>
  </si>
  <si>
    <t>Total Mass #0 [g]</t>
  </si>
  <si>
    <t>Total Mass #2 [g]</t>
  </si>
  <si>
    <t>Total Mass #4 [g]</t>
  </si>
  <si>
    <t>Xcg S3 (%)</t>
  </si>
  <si>
    <t>Xcg S1 (%)</t>
  </si>
  <si>
    <t>Xcg S0 (%)</t>
  </si>
  <si>
    <t>Xcg S2 (%)</t>
  </si>
  <si>
    <t>Xcg S4 (%)</t>
  </si>
  <si>
    <t>YCG</t>
  </si>
  <si>
    <t>STDDEV</t>
  </si>
  <si>
    <t>AVG</t>
  </si>
  <si>
    <t>P1 4/26</t>
  </si>
  <si>
    <t>P2 4/27</t>
  </si>
  <si>
    <t>S 4/27</t>
  </si>
  <si>
    <t>Set 1</t>
  </si>
  <si>
    <t>Set  2</t>
  </si>
  <si>
    <t>ATV</t>
  </si>
  <si>
    <t>RRV</t>
  </si>
  <si>
    <t>Overall Trends</t>
  </si>
  <si>
    <t>Mass [g]</t>
  </si>
  <si>
    <t>Spine 3</t>
  </si>
  <si>
    <t>Spine 1</t>
  </si>
  <si>
    <t>Spine 0</t>
  </si>
  <si>
    <t>Spine 2</t>
  </si>
  <si>
    <t>Spine 4</t>
  </si>
  <si>
    <t>MASS [g]</t>
  </si>
  <si>
    <t>% Difference</t>
  </si>
  <si>
    <t>RRV May 18</t>
  </si>
  <si>
    <t>ATV May 18</t>
  </si>
  <si>
    <t>W/O Fairings</t>
  </si>
  <si>
    <t>With Fairings</t>
  </si>
  <si>
    <t>07-18-18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</si>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</sst>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%"/>
    <numFmt numFmtId="167" formatCode="0.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Calibri"/>
      <family val="2"/>
      <scheme val="minor"/>
    </font>
    <font>
      <sz val="12"/>
      <name val="Times New Roman"/>
      <family val="2"/>
    </font>
    <font>
      <sz val="16"/>
      <color theme="1"/>
      <name val="Times New Roman"/>
      <family val="2"/>
    </font>
    <font>
      <b/>
      <sz val="12"/>
      <name val="Times New Roman"/>
      <family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5">
    <xf numFmtId="0" fontId="0" fillId="0" borderId="0" xfId="0"/>
    <xf numFmtId="0" fontId="3" fillId="0" borderId="1" xfId="0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6" fillId="0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5" fontId="9" fillId="3" borderId="1" xfId="0" applyNumberFormat="1" applyFont="1" applyFill="1" applyBorder="1" applyAlignment="1">
      <alignment horizontal="center" vertical="center" wrapText="1"/>
    </xf>
    <xf numFmtId="165" fontId="10" fillId="3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2" fillId="0" borderId="0" xfId="0" applyFont="1"/>
    <xf numFmtId="2" fontId="2" fillId="0" borderId="1" xfId="0" applyNumberFormat="1" applyFont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2" fontId="9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164" fontId="0" fillId="0" borderId="0" xfId="0" applyNumberFormat="1"/>
    <xf numFmtId="2" fontId="2" fillId="0" borderId="0" xfId="0" applyNumberFormat="1" applyFont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3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164" fontId="12" fillId="2" borderId="10" xfId="0" applyNumberFormat="1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164" fontId="12" fillId="2" borderId="4" xfId="0" applyNumberFormat="1" applyFont="1" applyFill="1" applyBorder="1" applyAlignment="1">
      <alignment horizontal="center" vertical="center" wrapText="1"/>
    </xf>
    <xf numFmtId="164" fontId="12" fillId="2" borderId="12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horizontal="center" vertical="center" wrapText="1"/>
    </xf>
    <xf numFmtId="164" fontId="13" fillId="0" borderId="10" xfId="0" applyNumberFormat="1" applyFont="1" applyFill="1" applyBorder="1" applyAlignment="1">
      <alignment horizontal="center" vertical="center" wrapText="1"/>
    </xf>
    <xf numFmtId="164" fontId="13" fillId="0" borderId="4" xfId="0" applyNumberFormat="1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164" fontId="13" fillId="0" borderId="12" xfId="0" applyNumberFormat="1" applyFont="1" applyFill="1" applyBorder="1" applyAlignment="1">
      <alignment horizontal="center" vertical="center" wrapText="1"/>
    </xf>
    <xf numFmtId="164" fontId="13" fillId="0" borderId="0" xfId="0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/>
    </xf>
    <xf numFmtId="164" fontId="13" fillId="0" borderId="13" xfId="0" applyNumberFormat="1" applyFont="1" applyFill="1" applyBorder="1" applyAlignment="1">
      <alignment horizontal="center" vertical="center" wrapText="1"/>
    </xf>
    <xf numFmtId="164" fontId="13" fillId="0" borderId="14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65" fontId="2" fillId="5" borderId="13" xfId="0" applyNumberFormat="1" applyFont="1" applyFill="1" applyBorder="1" applyAlignment="1">
      <alignment horizontal="center" vertical="center" wrapText="1"/>
    </xf>
    <xf numFmtId="165" fontId="2" fillId="5" borderId="4" xfId="0" applyNumberFormat="1" applyFont="1" applyFill="1" applyBorder="1" applyAlignment="1">
      <alignment horizontal="center" vertical="center" wrapText="1"/>
    </xf>
    <xf numFmtId="165" fontId="14" fillId="0" borderId="10" xfId="0" applyNumberFormat="1" applyFont="1" applyBorder="1" applyAlignment="1">
      <alignment horizontal="center"/>
    </xf>
    <xf numFmtId="2" fontId="14" fillId="0" borderId="11" xfId="0" applyNumberFormat="1" applyFont="1" applyBorder="1" applyAlignment="1">
      <alignment horizontal="center"/>
    </xf>
    <xf numFmtId="165" fontId="2" fillId="5" borderId="14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2" fontId="0" fillId="2" borderId="13" xfId="0" applyNumberFormat="1" applyFont="1" applyFill="1" applyBorder="1" applyAlignment="1">
      <alignment horizontal="center" vertical="center"/>
    </xf>
    <xf numFmtId="2" fontId="0" fillId="2" borderId="4" xfId="0" applyNumberFormat="1" applyFont="1" applyFill="1" applyBorder="1" applyAlignment="1">
      <alignment horizontal="center" vertical="center"/>
    </xf>
    <xf numFmtId="2" fontId="0" fillId="2" borderId="14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14" xfId="0" applyNumberFormat="1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2" fillId="6" borderId="15" xfId="1" applyNumberFormat="1" applyFont="1" applyFill="1" applyBorder="1" applyAlignment="1">
      <alignment horizontal="center"/>
    </xf>
    <xf numFmtId="2" fontId="2" fillId="6" borderId="16" xfId="1" applyNumberFormat="1" applyFont="1" applyFill="1" applyBorder="1" applyAlignment="1">
      <alignment horizontal="center"/>
    </xf>
    <xf numFmtId="2" fontId="2" fillId="6" borderId="17" xfId="1" applyNumberFormat="1" applyFont="1" applyFill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 vertical="center" wrapText="1"/>
    </xf>
    <xf numFmtId="164" fontId="4" fillId="0" borderId="6" xfId="0" applyNumberFormat="1" applyFont="1" applyFill="1" applyBorder="1" applyAlignment="1">
      <alignment horizontal="center" vertical="center" wrapText="1"/>
    </xf>
    <xf numFmtId="164" fontId="4" fillId="0" borderId="8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 wrapText="1"/>
    </xf>
    <xf numFmtId="164" fontId="6" fillId="0" borderId="11" xfId="0" applyNumberFormat="1" applyFont="1" applyFill="1" applyBorder="1" applyAlignment="1">
      <alignment horizontal="center" vertical="center" wrapText="1"/>
    </xf>
    <xf numFmtId="164" fontId="8" fillId="0" borderId="10" xfId="0" applyNumberFormat="1" applyFont="1" applyFill="1" applyBorder="1" applyAlignment="1">
      <alignment horizontal="center" vertical="center" wrapText="1"/>
    </xf>
    <xf numFmtId="164" fontId="8" fillId="0" borderId="11" xfId="0" applyNumberFormat="1" applyFont="1" applyFill="1" applyBorder="1" applyAlignment="1">
      <alignment horizontal="center" vertical="center" wrapText="1"/>
    </xf>
    <xf numFmtId="165" fontId="9" fillId="3" borderId="10" xfId="0" applyNumberFormat="1" applyFont="1" applyFill="1" applyBorder="1" applyAlignment="1">
      <alignment horizontal="center" vertical="center" wrapText="1"/>
    </xf>
    <xf numFmtId="165" fontId="9" fillId="3" borderId="11" xfId="0" applyNumberFormat="1" applyFont="1" applyFill="1" applyBorder="1" applyAlignment="1">
      <alignment horizontal="center" vertical="center" wrapText="1"/>
    </xf>
    <xf numFmtId="2" fontId="5" fillId="0" borderId="10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/>
    </xf>
    <xf numFmtId="2" fontId="5" fillId="0" borderId="11" xfId="0" applyNumberFormat="1" applyFont="1" applyFill="1" applyBorder="1" applyAlignment="1">
      <alignment horizontal="center"/>
    </xf>
    <xf numFmtId="2" fontId="5" fillId="4" borderId="15" xfId="1" applyNumberFormat="1" applyFont="1" applyFill="1" applyBorder="1" applyAlignment="1">
      <alignment horizontal="center"/>
    </xf>
    <xf numFmtId="2" fontId="5" fillId="4" borderId="19" xfId="1" applyNumberFormat="1" applyFont="1" applyFill="1" applyBorder="1" applyAlignment="1">
      <alignment horizontal="center"/>
    </xf>
    <xf numFmtId="2" fontId="5" fillId="4" borderId="18" xfId="1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11" fillId="0" borderId="5" xfId="0" applyNumberFormat="1" applyFont="1" applyFill="1" applyBorder="1" applyAlignment="1">
      <alignment horizontal="center" vertical="center" wrapText="1"/>
    </xf>
    <xf numFmtId="164" fontId="11" fillId="0" borderId="8" xfId="0" applyNumberFormat="1" applyFont="1" applyFill="1" applyBorder="1" applyAlignment="1">
      <alignment horizontal="center" vertical="center" wrapText="1"/>
    </xf>
    <xf numFmtId="164" fontId="11" fillId="0" borderId="10" xfId="0" applyNumberFormat="1" applyFont="1" applyFill="1" applyBorder="1" applyAlignment="1">
      <alignment horizontal="center" vertical="center" wrapText="1"/>
    </xf>
    <xf numFmtId="164" fontId="11" fillId="0" borderId="11" xfId="0" applyNumberFormat="1" applyFont="1" applyFill="1" applyBorder="1" applyAlignment="1">
      <alignment horizontal="center" vertical="center" wrapText="1"/>
    </xf>
    <xf numFmtId="165" fontId="11" fillId="0" borderId="10" xfId="0" applyNumberFormat="1" applyFont="1" applyFill="1" applyBorder="1" applyAlignment="1">
      <alignment horizontal="center" vertical="center" wrapText="1"/>
    </xf>
    <xf numFmtId="165" fontId="11" fillId="0" borderId="11" xfId="0" applyNumberFormat="1" applyFont="1" applyFill="1" applyBorder="1" applyAlignment="1">
      <alignment horizontal="center" vertical="center" wrapText="1"/>
    </xf>
    <xf numFmtId="2" fontId="11" fillId="0" borderId="15" xfId="0" applyNumberFormat="1" applyFont="1" applyFill="1" applyBorder="1" applyAlignment="1">
      <alignment horizontal="center" vertical="center" wrapText="1"/>
    </xf>
    <xf numFmtId="2" fontId="11" fillId="0" borderId="18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4" fillId="2" borderId="6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7" fillId="0" borderId="10" xfId="0" applyNumberFormat="1" applyFont="1" applyFill="1" applyBorder="1" applyAlignment="1">
      <alignment horizontal="center" vertical="center" wrapText="1"/>
    </xf>
    <xf numFmtId="164" fontId="7" fillId="0" borderId="11" xfId="0" applyNumberFormat="1" applyFont="1" applyFill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 wrapText="1"/>
    </xf>
    <xf numFmtId="165" fontId="10" fillId="3" borderId="10" xfId="0" applyNumberFormat="1" applyFont="1" applyFill="1" applyBorder="1" applyAlignment="1">
      <alignment horizontal="center" vertical="center" wrapText="1"/>
    </xf>
    <xf numFmtId="165" fontId="10" fillId="3" borderId="11" xfId="0" applyNumberFormat="1" applyFont="1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4" borderId="15" xfId="1" applyNumberFormat="1" applyFont="1" applyFill="1" applyBorder="1" applyAlignment="1">
      <alignment horizontal="center"/>
    </xf>
    <xf numFmtId="2" fontId="0" fillId="4" borderId="19" xfId="1" applyNumberFormat="1" applyFont="1" applyFill="1" applyBorder="1" applyAlignment="1">
      <alignment horizontal="center"/>
    </xf>
    <xf numFmtId="2" fontId="0" fillId="4" borderId="18" xfId="1" applyNumberFormat="1" applyFont="1" applyFill="1" applyBorder="1" applyAlignment="1">
      <alignment horizontal="center"/>
    </xf>
    <xf numFmtId="0" fontId="2" fillId="0" borderId="2" xfId="0" applyFont="1" applyBorder="1"/>
    <xf numFmtId="164" fontId="8" fillId="2" borderId="5" xfId="0" applyNumberFormat="1" applyFont="1" applyFill="1" applyBorder="1" applyAlignment="1">
      <alignment horizontal="center" vertical="center" wrapText="1"/>
    </xf>
    <xf numFmtId="164" fontId="8" fillId="2" borderId="10" xfId="0" applyNumberFormat="1" applyFont="1" applyFill="1" applyBorder="1" applyAlignment="1">
      <alignment horizontal="center" vertical="center" wrapText="1"/>
    </xf>
    <xf numFmtId="165" fontId="8" fillId="2" borderId="10" xfId="0" applyNumberFormat="1" applyFont="1" applyFill="1" applyBorder="1" applyAlignment="1">
      <alignment horizontal="center" vertical="center" wrapText="1"/>
    </xf>
    <xf numFmtId="165" fontId="2" fillId="0" borderId="11" xfId="0" applyNumberFormat="1" applyFont="1" applyBorder="1" applyAlignment="1">
      <alignment horizontal="center"/>
    </xf>
    <xf numFmtId="2" fontId="8" fillId="2" borderId="15" xfId="0" applyNumberFormat="1" applyFont="1" applyFill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/>
    </xf>
    <xf numFmtId="166" fontId="15" fillId="0" borderId="1" xfId="1" applyNumberFormat="1" applyFont="1" applyBorder="1" applyAlignment="1">
      <alignment horizontal="center"/>
    </xf>
    <xf numFmtId="164" fontId="15" fillId="0" borderId="19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6" fillId="0" borderId="15" xfId="0" applyFont="1" applyFill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66" fontId="15" fillId="0" borderId="22" xfId="1" applyNumberFormat="1" applyFont="1" applyBorder="1" applyAlignment="1">
      <alignment horizontal="center"/>
    </xf>
    <xf numFmtId="166" fontId="15" fillId="0" borderId="27" xfId="1" applyNumberFormat="1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2" fontId="14" fillId="0" borderId="11" xfId="1" applyNumberFormat="1" applyFont="1" applyBorder="1" applyAlignment="1">
      <alignment horizontal="center"/>
    </xf>
    <xf numFmtId="10" fontId="0" fillId="0" borderId="0" xfId="1" applyNumberFormat="1" applyFont="1" applyFill="1" applyBorder="1"/>
    <xf numFmtId="0" fontId="0" fillId="0" borderId="1" xfId="0" applyBorder="1" applyAlignment="1">
      <alignment horizontal="center"/>
    </xf>
    <xf numFmtId="0" fontId="0" fillId="0" borderId="31" xfId="0" applyBorder="1"/>
    <xf numFmtId="164" fontId="15" fillId="0" borderId="11" xfId="0" applyNumberFormat="1" applyFont="1" applyBorder="1" applyAlignment="1">
      <alignment horizontal="center"/>
    </xf>
    <xf numFmtId="166" fontId="15" fillId="0" borderId="11" xfId="1" applyNumberFormat="1" applyFont="1" applyBorder="1" applyAlignment="1">
      <alignment horizontal="center"/>
    </xf>
    <xf numFmtId="164" fontId="15" fillId="0" borderId="18" xfId="0" applyNumberFormat="1" applyFont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 wrapText="1"/>
    </xf>
    <xf numFmtId="164" fontId="7" fillId="0" borderId="4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0" fontId="10" fillId="5" borderId="4" xfId="0" applyNumberFormat="1" applyFon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10" fontId="2" fillId="0" borderId="1" xfId="1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4" fillId="2" borderId="4" xfId="0" applyNumberFormat="1" applyFont="1" applyFill="1" applyBorder="1" applyAlignment="1">
      <alignment horizontal="center" vertical="center" wrapText="1"/>
    </xf>
    <xf numFmtId="10" fontId="0" fillId="0" borderId="14" xfId="1" applyNumberFormat="1" applyFont="1" applyBorder="1" applyAlignment="1">
      <alignment horizontal="center"/>
    </xf>
    <xf numFmtId="2" fontId="2" fillId="0" borderId="1" xfId="0" applyNumberFormat="1" applyFont="1" applyBorder="1"/>
    <xf numFmtId="10" fontId="2" fillId="0" borderId="1" xfId="1" applyNumberFormat="1" applyFont="1" applyBorder="1"/>
    <xf numFmtId="165" fontId="2" fillId="0" borderId="34" xfId="0" applyNumberFormat="1" applyFont="1" applyBorder="1" applyAlignment="1">
      <alignment horizontal="center"/>
    </xf>
    <xf numFmtId="164" fontId="2" fillId="0" borderId="34" xfId="0" applyNumberFormat="1" applyFont="1" applyBorder="1" applyAlignment="1">
      <alignment horizontal="center"/>
    </xf>
    <xf numFmtId="164" fontId="2" fillId="0" borderId="35" xfId="0" applyNumberFormat="1" applyFont="1" applyBorder="1" applyAlignment="1">
      <alignment horizontal="center"/>
    </xf>
    <xf numFmtId="2" fontId="0" fillId="0" borderId="12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2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5" fontId="10" fillId="5" borderId="4" xfId="0" applyNumberFormat="1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2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33" xfId="0" applyFont="1" applyBorder="1" applyAlignment="1">
      <alignment horizontal="center"/>
    </xf>
    <xf numFmtId="166" fontId="2" fillId="0" borderId="34" xfId="1" applyNumberFormat="1" applyFont="1" applyBorder="1" applyAlignment="1">
      <alignment horizontal="center"/>
    </xf>
    <xf numFmtId="166" fontId="2" fillId="0" borderId="35" xfId="1" applyNumberFormat="1" applyFont="1" applyBorder="1" applyAlignment="1">
      <alignment horizontal="center"/>
    </xf>
    <xf numFmtId="166" fontId="2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4" Type="http://schemas.openxmlformats.org/officeDocument/2006/relationships/image" Target="../media/image7.sv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sv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101974</xdr:colOff>
      <xdr:row>0</xdr:row>
      <xdr:rowOff>59952</xdr:rowOff>
    </xdr:from>
    <xdr:to>
      <xdr:col>44</xdr:col>
      <xdr:colOff>573301</xdr:colOff>
      <xdr:row>40</xdr:row>
      <xdr:rowOff>59391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97DA60-B269-4C01-9375-00E193201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47474" y="59952"/>
          <a:ext cx="6522503" cy="7963460"/>
        </a:xfrm>
        <a:prstGeom prst="rect">
          <a:avLst/>
        </a:prstGeom>
      </xdr:spPr>
    </xdr:pic>
    <xdr:clientData/>
  </xdr:twoCellAnchor>
  <xdr:twoCellAnchor editAs="oneCell">
    <xdr:from>
      <xdr:col>21</xdr:col>
      <xdr:colOff>168088</xdr:colOff>
      <xdr:row>0</xdr:row>
      <xdr:rowOff>44824</xdr:rowOff>
    </xdr:from>
    <xdr:to>
      <xdr:col>33</xdr:col>
      <xdr:colOff>585532</xdr:colOff>
      <xdr:row>39</xdr:row>
      <xdr:rowOff>117145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92826851-862F-4DF8-819F-0D826CFBF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447059" y="44824"/>
          <a:ext cx="7678855" cy="7845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201706</xdr:colOff>
      <xdr:row>0</xdr:row>
      <xdr:rowOff>201706</xdr:rowOff>
    </xdr:from>
    <xdr:to>
      <xdr:col>30</xdr:col>
      <xdr:colOff>78229</xdr:colOff>
      <xdr:row>40</xdr:row>
      <xdr:rowOff>84044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5FE72922-BDC8-4E31-B604-337DF7E6D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060206" y="201706"/>
          <a:ext cx="7743052" cy="7816103"/>
        </a:xfrm>
        <a:prstGeom prst="rect">
          <a:avLst/>
        </a:prstGeom>
      </xdr:spPr>
    </xdr:pic>
    <xdr:clientData/>
  </xdr:twoCellAnchor>
  <xdr:twoCellAnchor editAs="oneCell">
    <xdr:from>
      <xdr:col>30</xdr:col>
      <xdr:colOff>346365</xdr:colOff>
      <xdr:row>1</xdr:row>
      <xdr:rowOff>0</xdr:rowOff>
    </xdr:from>
    <xdr:to>
      <xdr:col>42</xdr:col>
      <xdr:colOff>155865</xdr:colOff>
      <xdr:row>40</xdr:row>
      <xdr:rowOff>21214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88D888A-2BDF-4C45-A65B-117EE5DEF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101956" y="207818"/>
          <a:ext cx="7083136" cy="78836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457200</xdr:colOff>
      <xdr:row>40</xdr:row>
      <xdr:rowOff>7817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B37160C1-2375-4BEA-876B-D5C54CC7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9600" y="190500"/>
          <a:ext cx="7772400" cy="88588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0F1C-5FE6-4852-B534-6667EACFF27C}">
  <dimension ref="A1:U35"/>
  <sheetViews>
    <sheetView zoomScaleNormal="100" workbookViewId="0">
      <selection activeCell="B1" sqref="B1:K1"/>
    </sheetView>
  </sheetViews>
  <sheetFormatPr defaultRowHeight="15" x14ac:dyDescent="0.25"/>
  <cols>
    <col min="1" max="1" width="17.5703125" bestFit="1" customWidth="1"/>
    <col min="12" max="13" width="9.140625" style="16"/>
    <col min="20" max="21" width="9.140625" style="16"/>
  </cols>
  <sheetData>
    <row r="1" spans="1:21" ht="16.5" thickBot="1" x14ac:dyDescent="0.3">
      <c r="A1" s="1" t="s">
        <v>0</v>
      </c>
      <c r="B1" s="179">
        <v>43195</v>
      </c>
      <c r="C1" s="180"/>
      <c r="D1" s="180"/>
      <c r="E1" s="180"/>
      <c r="F1" s="180"/>
      <c r="G1" s="180"/>
      <c r="H1" s="180"/>
      <c r="I1" s="180"/>
      <c r="J1" s="180"/>
      <c r="K1" s="180"/>
      <c r="L1" s="98" t="s">
        <v>27</v>
      </c>
      <c r="M1" s="98" t="s">
        <v>26</v>
      </c>
      <c r="N1" s="179">
        <v>43286</v>
      </c>
      <c r="O1" s="180"/>
      <c r="P1" s="180"/>
      <c r="Q1" s="180"/>
      <c r="R1" s="180"/>
      <c r="S1" s="180"/>
      <c r="T1" s="98" t="s">
        <v>27</v>
      </c>
      <c r="U1" s="125" t="s">
        <v>26</v>
      </c>
    </row>
    <row r="2" spans="1:21" ht="15.75" x14ac:dyDescent="0.25">
      <c r="A2" s="26" t="s">
        <v>1</v>
      </c>
      <c r="B2" s="80">
        <v>339.5</v>
      </c>
      <c r="C2" s="81">
        <v>334.7</v>
      </c>
      <c r="D2" s="81">
        <v>284.89999999999998</v>
      </c>
      <c r="E2" s="81">
        <v>342.5</v>
      </c>
      <c r="F2" s="81">
        <v>353.3</v>
      </c>
      <c r="G2" s="81">
        <v>349.8</v>
      </c>
      <c r="H2" s="81">
        <v>281.39999999999998</v>
      </c>
      <c r="I2" s="81">
        <v>297.8</v>
      </c>
      <c r="J2" s="81">
        <v>322.89999999999998</v>
      </c>
      <c r="K2" s="82">
        <v>387.9</v>
      </c>
      <c r="L2" s="99">
        <f>AVERAGE(B2:K2)</f>
        <v>329.47</v>
      </c>
      <c r="M2" s="100">
        <f>_xlfn.STDEV.P(B2:K2)</f>
        <v>31.680184658552736</v>
      </c>
      <c r="N2" s="107">
        <v>338.1</v>
      </c>
      <c r="O2" s="108">
        <v>307.8</v>
      </c>
      <c r="P2" s="108">
        <v>343.5</v>
      </c>
      <c r="Q2" s="108">
        <v>363</v>
      </c>
      <c r="R2" s="108">
        <v>373.2</v>
      </c>
      <c r="S2" s="109">
        <v>316.2</v>
      </c>
      <c r="T2" s="126">
        <f>AVERAGE(N2:S2)</f>
        <v>340.3</v>
      </c>
      <c r="U2" s="31">
        <f>_xlfn.STDEV.P(N2:S2)</f>
        <v>23.273160507331184</v>
      </c>
    </row>
    <row r="3" spans="1:21" ht="15.75" x14ac:dyDescent="0.25">
      <c r="A3" s="26" t="s">
        <v>2</v>
      </c>
      <c r="B3" s="83">
        <v>257</v>
      </c>
      <c r="C3" s="3">
        <v>285</v>
      </c>
      <c r="D3" s="3">
        <v>305</v>
      </c>
      <c r="E3" s="3">
        <v>316</v>
      </c>
      <c r="F3" s="3">
        <v>257</v>
      </c>
      <c r="G3" s="3">
        <v>299</v>
      </c>
      <c r="H3" s="3">
        <v>334</v>
      </c>
      <c r="I3" s="3">
        <v>311</v>
      </c>
      <c r="J3" s="3">
        <v>291</v>
      </c>
      <c r="K3" s="84">
        <v>229</v>
      </c>
      <c r="L3" s="101">
        <f t="shared" ref="L3:L26" si="0">AVERAGE(B3:K3)</f>
        <v>288.39999999999998</v>
      </c>
      <c r="M3" s="102">
        <f t="shared" ref="M3:M26" si="1">_xlfn.STDEV.P(B3:K3)</f>
        <v>30.42761903271434</v>
      </c>
      <c r="N3" s="110">
        <v>254</v>
      </c>
      <c r="O3" s="4">
        <v>269</v>
      </c>
      <c r="P3" s="4">
        <v>254</v>
      </c>
      <c r="Q3" s="4">
        <v>240</v>
      </c>
      <c r="R3" s="4">
        <v>255</v>
      </c>
      <c r="S3" s="111">
        <v>254</v>
      </c>
      <c r="T3" s="127">
        <f t="shared" ref="T3:T26" si="2">AVERAGE(N3:S3)</f>
        <v>254.33333333333334</v>
      </c>
      <c r="U3" s="38">
        <f t="shared" ref="U3:U26" si="3">_xlfn.STDEV.P(N3:S3)</f>
        <v>8.3798700599843574</v>
      </c>
    </row>
    <row r="4" spans="1:21" ht="15.75" x14ac:dyDescent="0.25">
      <c r="A4" s="26" t="s">
        <v>3</v>
      </c>
      <c r="B4" s="83">
        <v>487.8</v>
      </c>
      <c r="C4" s="3">
        <v>500.4</v>
      </c>
      <c r="D4" s="3">
        <v>537</v>
      </c>
      <c r="E4" s="3">
        <v>489.1</v>
      </c>
      <c r="F4" s="3">
        <v>525.4</v>
      </c>
      <c r="G4" s="3">
        <v>456.5</v>
      </c>
      <c r="H4" s="3">
        <v>571.1</v>
      </c>
      <c r="I4" s="3">
        <v>484.4</v>
      </c>
      <c r="J4" s="3">
        <v>482.3</v>
      </c>
      <c r="K4" s="84">
        <v>526.20000000000005</v>
      </c>
      <c r="L4" s="101">
        <f t="shared" si="0"/>
        <v>506.02</v>
      </c>
      <c r="M4" s="102">
        <f t="shared" si="1"/>
        <v>31.796408602230539</v>
      </c>
      <c r="N4" s="110">
        <v>517</v>
      </c>
      <c r="O4" s="4">
        <v>551.6</v>
      </c>
      <c r="P4" s="4">
        <v>523.5</v>
      </c>
      <c r="Q4" s="4">
        <v>494.9</v>
      </c>
      <c r="R4" s="4">
        <v>494.3</v>
      </c>
      <c r="S4" s="111">
        <v>523.20000000000005</v>
      </c>
      <c r="T4" s="127">
        <f t="shared" si="2"/>
        <v>517.41666666666663</v>
      </c>
      <c r="U4" s="38">
        <f t="shared" si="3"/>
        <v>19.495761647656206</v>
      </c>
    </row>
    <row r="5" spans="1:21" ht="15.75" x14ac:dyDescent="0.25">
      <c r="A5" s="26" t="s">
        <v>4</v>
      </c>
      <c r="B5" s="83">
        <v>346.5</v>
      </c>
      <c r="C5" s="3">
        <v>254.8</v>
      </c>
      <c r="D5" s="3">
        <v>264.89999999999998</v>
      </c>
      <c r="E5" s="3">
        <v>226.7</v>
      </c>
      <c r="F5" s="3">
        <v>229.2</v>
      </c>
      <c r="G5" s="3">
        <v>250.2</v>
      </c>
      <c r="H5" s="3">
        <v>234.4</v>
      </c>
      <c r="I5" s="3">
        <v>328</v>
      </c>
      <c r="J5" s="3">
        <v>279.3</v>
      </c>
      <c r="K5" s="84">
        <v>238.1</v>
      </c>
      <c r="L5" s="101">
        <f t="shared" si="0"/>
        <v>265.20999999999998</v>
      </c>
      <c r="M5" s="102">
        <f t="shared" si="1"/>
        <v>39.429543492158338</v>
      </c>
      <c r="N5" s="110">
        <v>297.10000000000002</v>
      </c>
      <c r="O5" s="4">
        <v>293</v>
      </c>
      <c r="P5" s="4">
        <v>283.2</v>
      </c>
      <c r="Q5" s="4">
        <v>298.60000000000002</v>
      </c>
      <c r="R5" s="4">
        <v>247.6</v>
      </c>
      <c r="S5" s="111">
        <v>303.5</v>
      </c>
      <c r="T5" s="127">
        <f t="shared" si="2"/>
        <v>287.16666666666669</v>
      </c>
      <c r="U5" s="38">
        <f t="shared" si="3"/>
        <v>18.759234762881164</v>
      </c>
    </row>
    <row r="6" spans="1:21" ht="15.75" x14ac:dyDescent="0.25">
      <c r="A6" s="26" t="s">
        <v>5</v>
      </c>
      <c r="B6" s="83">
        <v>288.39999999999998</v>
      </c>
      <c r="C6" s="3">
        <v>324.7</v>
      </c>
      <c r="D6" s="3">
        <v>307.60000000000002</v>
      </c>
      <c r="E6" s="3">
        <v>348</v>
      </c>
      <c r="F6" s="3">
        <v>343.4</v>
      </c>
      <c r="G6" s="3">
        <v>363.4</v>
      </c>
      <c r="H6" s="3">
        <v>292</v>
      </c>
      <c r="I6" s="3">
        <v>299.10000000000002</v>
      </c>
      <c r="J6" s="3">
        <v>347.7</v>
      </c>
      <c r="K6" s="84">
        <v>344.4</v>
      </c>
      <c r="L6" s="101">
        <f t="shared" si="0"/>
        <v>325.87</v>
      </c>
      <c r="M6" s="102">
        <f t="shared" si="1"/>
        <v>25.745720032657847</v>
      </c>
      <c r="N6" s="110">
        <v>319.5</v>
      </c>
      <c r="O6" s="4">
        <v>316.60000000000002</v>
      </c>
      <c r="P6" s="4">
        <v>319.7</v>
      </c>
      <c r="Q6" s="4">
        <v>317.10000000000002</v>
      </c>
      <c r="R6" s="4">
        <v>349.6</v>
      </c>
      <c r="S6" s="111">
        <v>331.7</v>
      </c>
      <c r="T6" s="127">
        <f t="shared" si="2"/>
        <v>325.7</v>
      </c>
      <c r="U6" s="38">
        <f t="shared" si="3"/>
        <v>11.821026464172505</v>
      </c>
    </row>
    <row r="7" spans="1:21" ht="15.75" x14ac:dyDescent="0.25">
      <c r="A7" s="26" t="s">
        <v>6</v>
      </c>
      <c r="B7" s="85">
        <v>1719.1999999999998</v>
      </c>
      <c r="C7" s="5">
        <v>1699.6</v>
      </c>
      <c r="D7" s="5">
        <v>1699.4</v>
      </c>
      <c r="E7" s="5">
        <v>1722.3</v>
      </c>
      <c r="F7" s="5">
        <v>1708.2999999999997</v>
      </c>
      <c r="G7" s="5">
        <v>1718.9</v>
      </c>
      <c r="H7" s="5">
        <v>1712.9</v>
      </c>
      <c r="I7" s="5">
        <v>1720.2999999999997</v>
      </c>
      <c r="J7" s="5">
        <v>1723.2</v>
      </c>
      <c r="K7" s="86">
        <v>1725.6</v>
      </c>
      <c r="L7" s="101">
        <f t="shared" si="0"/>
        <v>1714.9699999999998</v>
      </c>
      <c r="M7" s="102">
        <f t="shared" si="1"/>
        <v>9.0754669301364181</v>
      </c>
      <c r="N7" s="112">
        <v>1725.6999999999998</v>
      </c>
      <c r="O7" s="6">
        <v>1738</v>
      </c>
      <c r="P7" s="6">
        <v>1723.9</v>
      </c>
      <c r="Q7" s="6">
        <v>1713.6</v>
      </c>
      <c r="R7" s="6">
        <v>1719.6999999999998</v>
      </c>
      <c r="S7" s="113">
        <v>1728.6000000000001</v>
      </c>
      <c r="T7" s="127">
        <f t="shared" si="2"/>
        <v>1724.916666666667</v>
      </c>
      <c r="U7" s="38">
        <f t="shared" si="3"/>
        <v>7.5461726870131303</v>
      </c>
    </row>
    <row r="8" spans="1:21" ht="15.75" x14ac:dyDescent="0.25">
      <c r="A8" s="26" t="s">
        <v>7</v>
      </c>
      <c r="B8" s="83">
        <v>1943.4</v>
      </c>
      <c r="C8" s="3">
        <v>1904.1</v>
      </c>
      <c r="D8" s="3">
        <v>1904.5</v>
      </c>
      <c r="E8" s="3">
        <v>1842.2</v>
      </c>
      <c r="F8" s="3">
        <v>1854.8</v>
      </c>
      <c r="G8" s="3">
        <v>1839.1</v>
      </c>
      <c r="H8" s="3">
        <v>1900</v>
      </c>
      <c r="I8" s="3">
        <v>1910.3</v>
      </c>
      <c r="J8" s="3">
        <v>1898.5</v>
      </c>
      <c r="K8" s="84">
        <v>1839.5</v>
      </c>
      <c r="L8" s="101">
        <f t="shared" si="0"/>
        <v>1883.64</v>
      </c>
      <c r="M8" s="102">
        <f t="shared" si="1"/>
        <v>34.792821098611725</v>
      </c>
      <c r="N8" s="110">
        <v>1896.5</v>
      </c>
      <c r="O8" s="4">
        <v>1899.4</v>
      </c>
      <c r="P8" s="4">
        <v>1885.8</v>
      </c>
      <c r="Q8" s="4">
        <v>1812.8</v>
      </c>
      <c r="R8" s="4">
        <v>1806.9</v>
      </c>
      <c r="S8" s="111">
        <v>1893.4</v>
      </c>
      <c r="T8" s="127">
        <f t="shared" si="2"/>
        <v>1865.8</v>
      </c>
      <c r="U8" s="38">
        <f t="shared" si="3"/>
        <v>39.815030662636282</v>
      </c>
    </row>
    <row r="9" spans="1:21" ht="15.75" x14ac:dyDescent="0.25">
      <c r="A9" s="26" t="s">
        <v>8</v>
      </c>
      <c r="B9" s="83">
        <v>1429</v>
      </c>
      <c r="C9" s="3">
        <v>1515</v>
      </c>
      <c r="D9" s="3">
        <v>1587</v>
      </c>
      <c r="E9" s="3">
        <v>1541</v>
      </c>
      <c r="F9" s="3">
        <v>1580</v>
      </c>
      <c r="G9" s="3">
        <v>1586</v>
      </c>
      <c r="H9" s="3">
        <v>1540</v>
      </c>
      <c r="I9" s="3">
        <v>1540</v>
      </c>
      <c r="J9" s="3">
        <v>1535</v>
      </c>
      <c r="K9" s="84">
        <v>1559</v>
      </c>
      <c r="L9" s="101">
        <f t="shared" si="0"/>
        <v>1541.2</v>
      </c>
      <c r="M9" s="102">
        <f t="shared" si="1"/>
        <v>43.867527853755334</v>
      </c>
      <c r="N9" s="110">
        <v>1528</v>
      </c>
      <c r="O9" s="4">
        <v>1564</v>
      </c>
      <c r="P9" s="4">
        <v>1563</v>
      </c>
      <c r="Q9" s="4">
        <v>1647</v>
      </c>
      <c r="R9" s="4">
        <v>1639</v>
      </c>
      <c r="S9" s="111">
        <v>1576</v>
      </c>
      <c r="T9" s="127">
        <f t="shared" si="2"/>
        <v>1586.1666666666667</v>
      </c>
      <c r="U9" s="38">
        <f t="shared" si="3"/>
        <v>42.830739221057371</v>
      </c>
    </row>
    <row r="10" spans="1:21" ht="15.75" x14ac:dyDescent="0.25">
      <c r="A10" s="26" t="s">
        <v>9</v>
      </c>
      <c r="B10" s="83">
        <v>2757.5</v>
      </c>
      <c r="C10" s="3">
        <v>2715.3</v>
      </c>
      <c r="D10" s="3">
        <v>2688.6</v>
      </c>
      <c r="E10" s="3">
        <v>2782.3</v>
      </c>
      <c r="F10" s="3">
        <v>2749</v>
      </c>
      <c r="G10" s="3">
        <v>2791</v>
      </c>
      <c r="H10" s="3">
        <v>2688.4</v>
      </c>
      <c r="I10" s="3">
        <v>2742.8</v>
      </c>
      <c r="J10" s="3">
        <v>2793.2</v>
      </c>
      <c r="K10" s="84">
        <v>2775.5</v>
      </c>
      <c r="L10" s="101">
        <f t="shared" si="0"/>
        <v>2748.36</v>
      </c>
      <c r="M10" s="102">
        <f t="shared" si="1"/>
        <v>37.538758636907509</v>
      </c>
      <c r="N10" s="110">
        <v>2722.2</v>
      </c>
      <c r="O10" s="4">
        <v>2718.1</v>
      </c>
      <c r="P10" s="4">
        <v>2728.8</v>
      </c>
      <c r="Q10" s="4">
        <v>2734.6</v>
      </c>
      <c r="R10" s="4">
        <v>2745.7</v>
      </c>
      <c r="S10" s="111">
        <v>2724.7</v>
      </c>
      <c r="T10" s="127">
        <f t="shared" si="2"/>
        <v>2729.0166666666664</v>
      </c>
      <c r="U10" s="38">
        <f t="shared" si="3"/>
        <v>9.0721950057426586</v>
      </c>
    </row>
    <row r="11" spans="1:21" ht="15.75" x14ac:dyDescent="0.25">
      <c r="A11" s="26" t="s">
        <v>10</v>
      </c>
      <c r="B11" s="83">
        <v>1681.5</v>
      </c>
      <c r="C11" s="3">
        <v>1661.8</v>
      </c>
      <c r="D11" s="3">
        <v>1556.4</v>
      </c>
      <c r="E11" s="3">
        <v>1629.2</v>
      </c>
      <c r="F11" s="3">
        <v>1595.5</v>
      </c>
      <c r="G11" s="3">
        <v>1552.8</v>
      </c>
      <c r="H11" s="3">
        <v>1611.4</v>
      </c>
      <c r="I11" s="3">
        <v>1541.9</v>
      </c>
      <c r="J11" s="3">
        <v>1519.1</v>
      </c>
      <c r="K11" s="84">
        <v>1604.7</v>
      </c>
      <c r="L11" s="101">
        <f t="shared" si="0"/>
        <v>1595.43</v>
      </c>
      <c r="M11" s="102">
        <f t="shared" si="1"/>
        <v>50.325739934947805</v>
      </c>
      <c r="N11" s="110">
        <v>1649.9</v>
      </c>
      <c r="O11" s="4">
        <v>1546.1</v>
      </c>
      <c r="P11" s="4">
        <v>1546.1</v>
      </c>
      <c r="Q11" s="4">
        <v>1581.7</v>
      </c>
      <c r="R11" s="4">
        <v>1578.1</v>
      </c>
      <c r="S11" s="111">
        <v>1577.4</v>
      </c>
      <c r="T11" s="127">
        <f t="shared" si="2"/>
        <v>1579.8833333333332</v>
      </c>
      <c r="U11" s="38">
        <f t="shared" si="3"/>
        <v>34.635262217700806</v>
      </c>
    </row>
    <row r="12" spans="1:21" ht="15.75" x14ac:dyDescent="0.25">
      <c r="A12" s="26" t="s">
        <v>11</v>
      </c>
      <c r="B12" s="83">
        <v>1800.7</v>
      </c>
      <c r="C12" s="3">
        <v>1832.6</v>
      </c>
      <c r="D12" s="3">
        <v>1890.7</v>
      </c>
      <c r="E12" s="3">
        <v>1814.4</v>
      </c>
      <c r="F12" s="3">
        <v>1845.9</v>
      </c>
      <c r="G12" s="3">
        <v>1841.5</v>
      </c>
      <c r="H12" s="3">
        <v>1880</v>
      </c>
      <c r="I12" s="3">
        <v>1876.5</v>
      </c>
      <c r="J12" s="3">
        <v>1862.3</v>
      </c>
      <c r="K12" s="84">
        <v>1829.3</v>
      </c>
      <c r="L12" s="101">
        <f t="shared" si="0"/>
        <v>1847.3899999999999</v>
      </c>
      <c r="M12" s="102">
        <f t="shared" si="1"/>
        <v>28.035814594906988</v>
      </c>
      <c r="N12" s="110">
        <v>1808.6</v>
      </c>
      <c r="O12" s="4">
        <v>1862.9</v>
      </c>
      <c r="P12" s="4">
        <v>1881.7</v>
      </c>
      <c r="Q12" s="4">
        <v>1837.5</v>
      </c>
      <c r="R12" s="4">
        <v>1840.2</v>
      </c>
      <c r="S12" s="111">
        <v>1827.9</v>
      </c>
      <c r="T12" s="127">
        <f t="shared" si="2"/>
        <v>1843.1333333333332</v>
      </c>
      <c r="U12" s="38">
        <f t="shared" si="3"/>
        <v>23.604566413208214</v>
      </c>
    </row>
    <row r="13" spans="1:21" ht="15.75" x14ac:dyDescent="0.25">
      <c r="A13" s="26" t="s">
        <v>12</v>
      </c>
      <c r="B13" s="85">
        <v>9612.1</v>
      </c>
      <c r="C13" s="5">
        <v>9628.7999999999993</v>
      </c>
      <c r="D13" s="5">
        <v>9627.2000000000007</v>
      </c>
      <c r="E13" s="5">
        <v>9609.1</v>
      </c>
      <c r="F13" s="5">
        <v>9625.2000000000007</v>
      </c>
      <c r="G13" s="5">
        <v>9610.4000000000015</v>
      </c>
      <c r="H13" s="5">
        <v>9619.7999999999993</v>
      </c>
      <c r="I13" s="5">
        <v>9611.5</v>
      </c>
      <c r="J13" s="5">
        <v>9608.0999999999985</v>
      </c>
      <c r="K13" s="86">
        <v>9608</v>
      </c>
      <c r="L13" s="101">
        <f t="shared" si="0"/>
        <v>9616.02</v>
      </c>
      <c r="M13" s="102">
        <f t="shared" si="1"/>
        <v>7.9321875923354481</v>
      </c>
      <c r="N13" s="112">
        <v>9605.2000000000007</v>
      </c>
      <c r="O13" s="6">
        <v>9590.5</v>
      </c>
      <c r="P13" s="6">
        <v>9605.4000000000015</v>
      </c>
      <c r="Q13" s="6">
        <v>9613.5999999999985</v>
      </c>
      <c r="R13" s="6">
        <v>9609.9000000000015</v>
      </c>
      <c r="S13" s="113">
        <v>9599.4</v>
      </c>
      <c r="T13" s="127">
        <f t="shared" si="2"/>
        <v>9604</v>
      </c>
      <c r="U13" s="38">
        <f t="shared" si="3"/>
        <v>7.4585521383174447</v>
      </c>
    </row>
    <row r="14" spans="1:21" ht="15.75" x14ac:dyDescent="0.25">
      <c r="A14" s="26" t="s">
        <v>13</v>
      </c>
      <c r="B14" s="87">
        <v>11331.3</v>
      </c>
      <c r="C14" s="7">
        <v>11328.4</v>
      </c>
      <c r="D14" s="7">
        <v>11326.6</v>
      </c>
      <c r="E14" s="7">
        <v>11331.4</v>
      </c>
      <c r="F14" s="7">
        <v>11333.5</v>
      </c>
      <c r="G14" s="7">
        <v>11329.300000000001</v>
      </c>
      <c r="H14" s="7">
        <v>11332.699999999999</v>
      </c>
      <c r="I14" s="7">
        <v>11331.8</v>
      </c>
      <c r="J14" s="7">
        <v>11331.3</v>
      </c>
      <c r="K14" s="88">
        <v>11333.6</v>
      </c>
      <c r="L14" s="101">
        <f t="shared" si="0"/>
        <v>11330.990000000002</v>
      </c>
      <c r="M14" s="102">
        <f t="shared" si="1"/>
        <v>2.1421717951646828</v>
      </c>
      <c r="N14" s="114">
        <v>11330.900000000001</v>
      </c>
      <c r="O14" s="8">
        <v>11328.5</v>
      </c>
      <c r="P14" s="8">
        <v>11329.300000000001</v>
      </c>
      <c r="Q14" s="8">
        <v>11327.199999999999</v>
      </c>
      <c r="R14" s="8">
        <v>11329.600000000002</v>
      </c>
      <c r="S14" s="115">
        <v>11328</v>
      </c>
      <c r="T14" s="127">
        <f t="shared" si="2"/>
        <v>11328.916666666666</v>
      </c>
      <c r="U14" s="38">
        <f t="shared" si="3"/>
        <v>1.1908213785273503</v>
      </c>
    </row>
    <row r="15" spans="1:21" ht="18.75" customHeight="1" x14ac:dyDescent="0.25">
      <c r="A15" s="26" t="s">
        <v>14</v>
      </c>
      <c r="B15" s="89">
        <v>0.37541636881911167</v>
      </c>
      <c r="C15" s="9">
        <v>0.37697238798065041</v>
      </c>
      <c r="D15" s="9">
        <v>0.37696669786167075</v>
      </c>
      <c r="E15" s="9">
        <v>0.3751659106553471</v>
      </c>
      <c r="F15" s="9">
        <v>0.37632827458419726</v>
      </c>
      <c r="G15" s="9">
        <v>0.37541608925529379</v>
      </c>
      <c r="H15" s="9">
        <v>0.37594505281177482</v>
      </c>
      <c r="I15" s="9">
        <v>0.37533322155350424</v>
      </c>
      <c r="J15" s="9">
        <v>0.37509160467024955</v>
      </c>
      <c r="K15" s="90">
        <v>0.37492517823110039</v>
      </c>
      <c r="L15" s="103">
        <f t="shared" si="0"/>
        <v>0.37575607864228999</v>
      </c>
      <c r="M15" s="104">
        <f t="shared" si="1"/>
        <v>7.2098195566887985E-4</v>
      </c>
      <c r="N15" s="116">
        <v>0.37488368090795954</v>
      </c>
      <c r="O15" s="10">
        <v>0.37385509996910438</v>
      </c>
      <c r="P15" s="10">
        <v>0.37501006240456169</v>
      </c>
      <c r="Q15" s="10">
        <v>0.37582067942651315</v>
      </c>
      <c r="R15" s="10">
        <v>0.37535482276514609</v>
      </c>
      <c r="S15" s="117">
        <v>0.37461228813559322</v>
      </c>
      <c r="T15" s="128">
        <f t="shared" si="2"/>
        <v>0.3749227722681463</v>
      </c>
      <c r="U15" s="129">
        <f t="shared" si="3"/>
        <v>6.107887160698548E-4</v>
      </c>
    </row>
    <row r="16" spans="1:21" ht="15.75" x14ac:dyDescent="0.25">
      <c r="A16" s="26" t="s">
        <v>15</v>
      </c>
      <c r="B16" s="91">
        <v>2282.9</v>
      </c>
      <c r="C16" s="11">
        <v>2238.7999999999997</v>
      </c>
      <c r="D16" s="11">
        <v>2189.4</v>
      </c>
      <c r="E16" s="11">
        <v>2184.6999999999998</v>
      </c>
      <c r="F16" s="11">
        <v>2208.1</v>
      </c>
      <c r="G16" s="11">
        <v>2188.9</v>
      </c>
      <c r="H16" s="11">
        <v>2181.4</v>
      </c>
      <c r="I16" s="11">
        <v>2208.1</v>
      </c>
      <c r="J16" s="11">
        <v>2221.4</v>
      </c>
      <c r="K16" s="92">
        <v>2227.4</v>
      </c>
      <c r="L16" s="101">
        <f t="shared" si="0"/>
        <v>2213.11</v>
      </c>
      <c r="M16" s="102">
        <f t="shared" si="1"/>
        <v>29.689541929777228</v>
      </c>
      <c r="N16" s="118">
        <v>2234.6</v>
      </c>
      <c r="O16" s="12">
        <v>2207.2000000000003</v>
      </c>
      <c r="P16" s="12">
        <v>2229.3000000000002</v>
      </c>
      <c r="Q16" s="12">
        <v>2175.8000000000002</v>
      </c>
      <c r="R16" s="12">
        <v>2180.1</v>
      </c>
      <c r="S16" s="119">
        <v>2209.6</v>
      </c>
      <c r="T16" s="127">
        <f t="shared" si="2"/>
        <v>2206.1000000000004</v>
      </c>
      <c r="U16" s="38">
        <f t="shared" si="3"/>
        <v>22.203753436450022</v>
      </c>
    </row>
    <row r="17" spans="1:21" ht="15.75" x14ac:dyDescent="0.25">
      <c r="A17" s="26" t="s">
        <v>16</v>
      </c>
      <c r="B17" s="91">
        <v>1686</v>
      </c>
      <c r="C17" s="11">
        <v>1800</v>
      </c>
      <c r="D17" s="11">
        <v>1892</v>
      </c>
      <c r="E17" s="11">
        <v>1857</v>
      </c>
      <c r="F17" s="11">
        <v>1837</v>
      </c>
      <c r="G17" s="11">
        <v>1885</v>
      </c>
      <c r="H17" s="11">
        <v>1874</v>
      </c>
      <c r="I17" s="11">
        <v>1851</v>
      </c>
      <c r="J17" s="11">
        <v>1826</v>
      </c>
      <c r="K17" s="92">
        <v>1788</v>
      </c>
      <c r="L17" s="101">
        <f t="shared" si="0"/>
        <v>1829.6</v>
      </c>
      <c r="M17" s="102">
        <f t="shared" si="1"/>
        <v>57.825945733727522</v>
      </c>
      <c r="N17" s="118">
        <v>1782</v>
      </c>
      <c r="O17" s="12">
        <v>1833</v>
      </c>
      <c r="P17" s="12">
        <v>1817</v>
      </c>
      <c r="Q17" s="12">
        <v>1887</v>
      </c>
      <c r="R17" s="12">
        <v>1894</v>
      </c>
      <c r="S17" s="119">
        <v>1830</v>
      </c>
      <c r="T17" s="127">
        <f t="shared" si="2"/>
        <v>1840.5</v>
      </c>
      <c r="U17" s="38">
        <f t="shared" si="3"/>
        <v>39.084310577690033</v>
      </c>
    </row>
    <row r="18" spans="1:21" ht="15.75" x14ac:dyDescent="0.25">
      <c r="A18" s="26" t="s">
        <v>17</v>
      </c>
      <c r="B18" s="91">
        <v>3245.3</v>
      </c>
      <c r="C18" s="11">
        <v>3215.7000000000003</v>
      </c>
      <c r="D18" s="11">
        <v>3225.6</v>
      </c>
      <c r="E18" s="11">
        <v>3271.4</v>
      </c>
      <c r="F18" s="11">
        <v>3274.4</v>
      </c>
      <c r="G18" s="11">
        <v>3247.5</v>
      </c>
      <c r="H18" s="11">
        <v>3259.5</v>
      </c>
      <c r="I18" s="11">
        <v>3227.2000000000003</v>
      </c>
      <c r="J18" s="11">
        <v>3275.5</v>
      </c>
      <c r="K18" s="92">
        <v>3301.7</v>
      </c>
      <c r="L18" s="101">
        <f t="shared" si="0"/>
        <v>3254.38</v>
      </c>
      <c r="M18" s="102">
        <f t="shared" si="1"/>
        <v>25.68052958955472</v>
      </c>
      <c r="N18" s="118">
        <v>3239.2</v>
      </c>
      <c r="O18" s="12">
        <v>3269.7</v>
      </c>
      <c r="P18" s="12">
        <v>3252.3</v>
      </c>
      <c r="Q18" s="12">
        <v>3229.5</v>
      </c>
      <c r="R18" s="12">
        <v>3240</v>
      </c>
      <c r="S18" s="119">
        <v>3247.8999999999996</v>
      </c>
      <c r="T18" s="127">
        <f t="shared" si="2"/>
        <v>3246.4333333333329</v>
      </c>
      <c r="U18" s="38">
        <f t="shared" si="3"/>
        <v>12.638257615492524</v>
      </c>
    </row>
    <row r="19" spans="1:21" ht="15.75" x14ac:dyDescent="0.25">
      <c r="A19" s="26" t="s">
        <v>18</v>
      </c>
      <c r="B19" s="91">
        <v>2028</v>
      </c>
      <c r="C19" s="11">
        <v>1916.6</v>
      </c>
      <c r="D19" s="11">
        <v>1821.3000000000002</v>
      </c>
      <c r="E19" s="11">
        <v>1855.9</v>
      </c>
      <c r="F19" s="11">
        <v>1824.7</v>
      </c>
      <c r="G19" s="11">
        <v>1803</v>
      </c>
      <c r="H19" s="11">
        <v>1845.8000000000002</v>
      </c>
      <c r="I19" s="11">
        <v>1869.9</v>
      </c>
      <c r="J19" s="11">
        <v>1798.3999999999999</v>
      </c>
      <c r="K19" s="92">
        <v>1842.8</v>
      </c>
      <c r="L19" s="101">
        <f t="shared" si="0"/>
        <v>1860.6399999999999</v>
      </c>
      <c r="M19" s="102">
        <f t="shared" si="1"/>
        <v>64.670784748601889</v>
      </c>
      <c r="N19" s="118">
        <v>1947</v>
      </c>
      <c r="O19" s="12">
        <v>1839.1</v>
      </c>
      <c r="P19" s="12">
        <v>1829.3</v>
      </c>
      <c r="Q19" s="12">
        <v>1880.3000000000002</v>
      </c>
      <c r="R19" s="12">
        <v>1825.6999999999998</v>
      </c>
      <c r="S19" s="119">
        <v>1880.9</v>
      </c>
      <c r="T19" s="127">
        <f t="shared" si="2"/>
        <v>1867.05</v>
      </c>
      <c r="U19" s="38">
        <f t="shared" si="3"/>
        <v>42.181107540382797</v>
      </c>
    </row>
    <row r="20" spans="1:21" ht="15.75" x14ac:dyDescent="0.25">
      <c r="A20" s="26" t="s">
        <v>19</v>
      </c>
      <c r="B20" s="91">
        <v>2089.1</v>
      </c>
      <c r="C20" s="11">
        <v>2157.2999999999997</v>
      </c>
      <c r="D20" s="11">
        <v>2198.3000000000002</v>
      </c>
      <c r="E20" s="11">
        <v>2162.4</v>
      </c>
      <c r="F20" s="11">
        <v>2189.3000000000002</v>
      </c>
      <c r="G20" s="11">
        <v>2204.9</v>
      </c>
      <c r="H20" s="11">
        <v>2172</v>
      </c>
      <c r="I20" s="11">
        <v>2175.6</v>
      </c>
      <c r="J20" s="11">
        <v>2210</v>
      </c>
      <c r="K20" s="92">
        <v>2173.6999999999998</v>
      </c>
      <c r="L20" s="101">
        <f t="shared" si="0"/>
        <v>2173.2600000000002</v>
      </c>
      <c r="M20" s="102">
        <f t="shared" si="1"/>
        <v>32.707833924000596</v>
      </c>
      <c r="N20" s="118">
        <v>2128.1</v>
      </c>
      <c r="O20" s="12">
        <v>2179.5</v>
      </c>
      <c r="P20" s="12">
        <v>2201.4</v>
      </c>
      <c r="Q20" s="12">
        <v>2154.6</v>
      </c>
      <c r="R20" s="12">
        <v>2189.8000000000002</v>
      </c>
      <c r="S20" s="119">
        <v>2159.6</v>
      </c>
      <c r="T20" s="127">
        <f t="shared" si="2"/>
        <v>2168.8333333333335</v>
      </c>
      <c r="U20" s="38">
        <f t="shared" si="3"/>
        <v>24.361901038757757</v>
      </c>
    </row>
    <row r="21" spans="1:21" ht="15.75" x14ac:dyDescent="0.25">
      <c r="A21" s="26" t="s">
        <v>20</v>
      </c>
      <c r="B21" s="93">
        <v>37.818279381488459</v>
      </c>
      <c r="C21" s="13">
        <v>37.74602465606575</v>
      </c>
      <c r="D21" s="13">
        <v>39.528318260710684</v>
      </c>
      <c r="E21" s="13">
        <v>37.076967089302883</v>
      </c>
      <c r="F21" s="13">
        <v>36.779833340881311</v>
      </c>
      <c r="G21" s="13">
        <v>36.797820823244543</v>
      </c>
      <c r="H21" s="13">
        <v>39.632025304850089</v>
      </c>
      <c r="I21" s="13">
        <v>39.092228612834553</v>
      </c>
      <c r="J21" s="13">
        <v>38.126991987035183</v>
      </c>
      <c r="K21" s="94">
        <v>35.47827062943341</v>
      </c>
      <c r="L21" s="101">
        <f t="shared" si="0"/>
        <v>37.807676008584693</v>
      </c>
      <c r="M21" s="102">
        <f t="shared" si="1"/>
        <v>1.2681145260817499</v>
      </c>
      <c r="N21" s="120">
        <v>37.580193323189832</v>
      </c>
      <c r="O21" s="14">
        <v>38.670351576658199</v>
      </c>
      <c r="P21" s="14">
        <v>37.324249764500053</v>
      </c>
      <c r="Q21" s="14">
        <v>36.151162790697661</v>
      </c>
      <c r="R21" s="14">
        <v>35.750997660657767</v>
      </c>
      <c r="S21" s="121">
        <v>38.334540188269372</v>
      </c>
      <c r="T21" s="127">
        <f t="shared" si="2"/>
        <v>37.301915883995484</v>
      </c>
      <c r="U21" s="38">
        <f t="shared" si="3"/>
        <v>1.0603809340145094</v>
      </c>
    </row>
    <row r="22" spans="1:21" ht="15.75" x14ac:dyDescent="0.25">
      <c r="A22" s="26" t="s">
        <v>21</v>
      </c>
      <c r="B22" s="93">
        <v>37.476275207591925</v>
      </c>
      <c r="C22" s="13">
        <v>36.933333333333323</v>
      </c>
      <c r="D22" s="13">
        <v>36.669133192389005</v>
      </c>
      <c r="E22" s="13">
        <v>35.844641895530422</v>
      </c>
      <c r="F22" s="13">
        <v>38.629014697876968</v>
      </c>
      <c r="G22" s="13">
        <v>36.906896551724131</v>
      </c>
      <c r="H22" s="13">
        <v>35.102988260405539</v>
      </c>
      <c r="I22" s="13">
        <v>36.042409508373844</v>
      </c>
      <c r="J22" s="13">
        <v>36.838444687842269</v>
      </c>
      <c r="K22" s="94">
        <v>39.717002237136462</v>
      </c>
      <c r="L22" s="101">
        <f t="shared" si="0"/>
        <v>37.01601395722038</v>
      </c>
      <c r="M22" s="102">
        <f t="shared" si="1"/>
        <v>1.2751170435210188</v>
      </c>
      <c r="N22" s="120">
        <v>38.386644219977548</v>
      </c>
      <c r="O22" s="14">
        <v>37.998636115657384</v>
      </c>
      <c r="P22" s="14">
        <v>38.639240506329109</v>
      </c>
      <c r="Q22" s="14">
        <v>39.798887122416538</v>
      </c>
      <c r="R22" s="14">
        <v>39.113516367476244</v>
      </c>
      <c r="S22" s="121">
        <v>38.730601092896173</v>
      </c>
      <c r="T22" s="127">
        <f t="shared" si="2"/>
        <v>38.777920904125502</v>
      </c>
      <c r="U22" s="38">
        <f t="shared" si="3"/>
        <v>0.56816223860743353</v>
      </c>
    </row>
    <row r="23" spans="1:21" ht="15.75" x14ac:dyDescent="0.25">
      <c r="A23" s="26" t="s">
        <v>22</v>
      </c>
      <c r="B23" s="93">
        <v>37.671509567682477</v>
      </c>
      <c r="C23" s="13">
        <v>37.183739154771885</v>
      </c>
      <c r="D23" s="13">
        <v>36.183779761904766</v>
      </c>
      <c r="E23" s="13">
        <v>37.745277251329703</v>
      </c>
      <c r="F23" s="13">
        <v>36.737967261177616</v>
      </c>
      <c r="G23" s="13">
        <v>38.567590454195525</v>
      </c>
      <c r="H23" s="13">
        <v>35.380595183310319</v>
      </c>
      <c r="I23" s="13">
        <v>37.690877540902321</v>
      </c>
      <c r="J23" s="13">
        <v>37.95348801709661</v>
      </c>
      <c r="K23" s="94">
        <v>36.837735106157439</v>
      </c>
      <c r="L23" s="101">
        <f t="shared" si="0"/>
        <v>37.195255929852863</v>
      </c>
      <c r="M23" s="102">
        <f t="shared" si="1"/>
        <v>0.88805090356045191</v>
      </c>
      <c r="N23" s="120">
        <v>36.816127438873799</v>
      </c>
      <c r="O23" s="14">
        <v>35.979554699207874</v>
      </c>
      <c r="P23" s="14">
        <v>36.691403007102664</v>
      </c>
      <c r="Q23" s="14">
        <v>37.401594674098149</v>
      </c>
      <c r="R23" s="14">
        <v>37.464320987654311</v>
      </c>
      <c r="S23" s="121">
        <v>36.679839280766032</v>
      </c>
      <c r="T23" s="127">
        <f t="shared" si="2"/>
        <v>36.838806681283806</v>
      </c>
      <c r="U23" s="38">
        <f t="shared" si="3"/>
        <v>0.49896981649817906</v>
      </c>
    </row>
    <row r="24" spans="1:21" ht="15.75" x14ac:dyDescent="0.25">
      <c r="A24" s="26" t="s">
        <v>23</v>
      </c>
      <c r="B24" s="93">
        <v>35.781065088757394</v>
      </c>
      <c r="C24" s="13">
        <v>39.269174579985382</v>
      </c>
      <c r="D24" s="13">
        <v>38.119008400592975</v>
      </c>
      <c r="E24" s="13">
        <v>40.262110027479928</v>
      </c>
      <c r="F24" s="13">
        <v>39.943908587713054</v>
      </c>
      <c r="G24" s="13">
        <v>38.733277870216298</v>
      </c>
      <c r="H24" s="13">
        <v>39.816827391916767</v>
      </c>
      <c r="I24" s="13">
        <v>35.362238622386222</v>
      </c>
      <c r="J24" s="13">
        <v>37.211966192170806</v>
      </c>
      <c r="K24" s="94">
        <v>39.613088777946601</v>
      </c>
      <c r="L24" s="101">
        <f t="shared" si="0"/>
        <v>38.411266553916541</v>
      </c>
      <c r="M24" s="102">
        <f t="shared" si="1"/>
        <v>1.6665100007005031</v>
      </c>
      <c r="N24" s="120">
        <v>37.461376476630711</v>
      </c>
      <c r="O24" s="14">
        <v>36.842830732423458</v>
      </c>
      <c r="P24" s="14">
        <v>37.257174875635478</v>
      </c>
      <c r="Q24" s="14">
        <v>36.889990958889527</v>
      </c>
      <c r="R24" s="14">
        <v>39.023032261598296</v>
      </c>
      <c r="S24" s="121">
        <v>36.654978999415171</v>
      </c>
      <c r="T24" s="127">
        <f t="shared" si="2"/>
        <v>37.35489738409877</v>
      </c>
      <c r="U24" s="38">
        <f t="shared" si="3"/>
        <v>0.79286373782153796</v>
      </c>
    </row>
    <row r="25" spans="1:21" ht="15.75" x14ac:dyDescent="0.25">
      <c r="A25" s="26" t="s">
        <v>24</v>
      </c>
      <c r="B25" s="93">
        <v>38.799411229716149</v>
      </c>
      <c r="C25" s="13">
        <v>37.652876280535857</v>
      </c>
      <c r="D25" s="13">
        <v>38.626779784378826</v>
      </c>
      <c r="E25" s="13">
        <v>36.694228634850155</v>
      </c>
      <c r="F25" s="13">
        <v>37.069451422829211</v>
      </c>
      <c r="G25" s="13">
        <v>36.33704476393487</v>
      </c>
      <c r="H25" s="13">
        <v>39.131675874769797</v>
      </c>
      <c r="I25" s="13">
        <v>38.851902923331494</v>
      </c>
      <c r="J25" s="13">
        <v>37.025610859728502</v>
      </c>
      <c r="K25" s="94">
        <v>36.923563509223897</v>
      </c>
      <c r="L25" s="101">
        <f t="shared" si="0"/>
        <v>37.711254528329881</v>
      </c>
      <c r="M25" s="102">
        <f t="shared" si="1"/>
        <v>0.9884141255649519</v>
      </c>
      <c r="N25" s="120">
        <v>37.68767915041586</v>
      </c>
      <c r="O25" s="14">
        <v>38.135833906859375</v>
      </c>
      <c r="P25" s="14">
        <v>38.139229581175613</v>
      </c>
      <c r="Q25" s="14">
        <v>37.960038986354775</v>
      </c>
      <c r="R25" s="14">
        <v>36.812265960361678</v>
      </c>
      <c r="S25" s="121">
        <v>37.369420263011676</v>
      </c>
      <c r="T25" s="127">
        <f t="shared" si="2"/>
        <v>37.6840779746965</v>
      </c>
      <c r="U25" s="38">
        <f t="shared" si="3"/>
        <v>0.47372275988672152</v>
      </c>
    </row>
    <row r="26" spans="1:21" ht="16.5" thickBot="1" x14ac:dyDescent="0.3">
      <c r="A26" s="26" t="s">
        <v>25</v>
      </c>
      <c r="B26" s="95">
        <v>-2.0121257049058861E-2</v>
      </c>
      <c r="C26" s="96">
        <v>-2.0479502842413771E-2</v>
      </c>
      <c r="D26" s="96">
        <v>-2.3352109194285903E-2</v>
      </c>
      <c r="E26" s="96">
        <v>-2.0165204652558121E-2</v>
      </c>
      <c r="F26" s="96">
        <v>-2.2014382141439214E-2</v>
      </c>
      <c r="G26" s="96">
        <v>-2.2066676670226729E-2</v>
      </c>
      <c r="H26" s="96">
        <v>-2.0736452919427786E-2</v>
      </c>
      <c r="I26" s="96">
        <v>-2.034098731004794E-2</v>
      </c>
      <c r="J26" s="96">
        <v>-2.223928410685453E-2</v>
      </c>
      <c r="K26" s="97">
        <v>-2.3205336345027198E-2</v>
      </c>
      <c r="L26" s="105">
        <f t="shared" si="0"/>
        <v>-2.1472119323134004E-2</v>
      </c>
      <c r="M26" s="106">
        <f t="shared" si="1"/>
        <v>1.1879940814308286E-3</v>
      </c>
      <c r="N26" s="122">
        <v>-2.1181018277453736E-2</v>
      </c>
      <c r="O26" s="123">
        <v>-2.1759279692810198E-2</v>
      </c>
      <c r="P26" s="123">
        <v>-1.9198008703097451E-2</v>
      </c>
      <c r="Q26" s="123">
        <v>-2.1673493890811611E-2</v>
      </c>
      <c r="R26" s="123">
        <v>-2.1580638327919833E-2</v>
      </c>
      <c r="S26" s="124">
        <v>-2.1671963276836115E-2</v>
      </c>
      <c r="T26" s="130">
        <f t="shared" si="2"/>
        <v>-2.1177400361488158E-2</v>
      </c>
      <c r="U26" s="75">
        <f t="shared" si="3"/>
        <v>9.0460765965955786E-4</v>
      </c>
    </row>
    <row r="28" spans="1:21" x14ac:dyDescent="0.25">
      <c r="M28" s="23"/>
      <c r="O28" s="22"/>
    </row>
    <row r="29" spans="1:21" x14ac:dyDescent="0.25">
      <c r="M29" s="23"/>
      <c r="O29" s="22"/>
    </row>
    <row r="30" spans="1:21" x14ac:dyDescent="0.25">
      <c r="M30" s="23"/>
      <c r="O30" s="22"/>
    </row>
    <row r="31" spans="1:21" x14ac:dyDescent="0.25">
      <c r="M31" s="23"/>
      <c r="O31" s="22"/>
    </row>
    <row r="32" spans="1:21" x14ac:dyDescent="0.25">
      <c r="M32" s="23"/>
      <c r="O32" s="22"/>
    </row>
    <row r="33" spans="15:15" x14ac:dyDescent="0.25">
      <c r="O33" s="22"/>
    </row>
    <row r="34" spans="15:15" x14ac:dyDescent="0.25">
      <c r="O34" s="22"/>
    </row>
    <row r="35" spans="15:15" x14ac:dyDescent="0.25">
      <c r="O35" s="22"/>
    </row>
  </sheetData>
  <mergeCells count="2">
    <mergeCell ref="B1:K1"/>
    <mergeCell ref="N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754B-9127-4C0E-872D-7ABAAB125CED}">
  <dimension ref="A1:X26"/>
  <sheetViews>
    <sheetView workbookViewId="0">
      <selection activeCell="F37" sqref="F37"/>
    </sheetView>
  </sheetViews>
  <sheetFormatPr defaultRowHeight="15" x14ac:dyDescent="0.25"/>
  <cols>
    <col min="1" max="1" width="17.5703125" bestFit="1" customWidth="1"/>
  </cols>
  <sheetData>
    <row r="1" spans="1:24" ht="15.75" x14ac:dyDescent="0.25">
      <c r="A1" s="1" t="s">
        <v>0</v>
      </c>
      <c r="B1" s="181" t="s">
        <v>28</v>
      </c>
      <c r="C1" s="181"/>
      <c r="D1" s="181"/>
      <c r="E1" s="181"/>
      <c r="F1" s="181"/>
      <c r="G1" s="181"/>
      <c r="H1" s="181"/>
      <c r="I1" s="181"/>
      <c r="J1" s="181"/>
      <c r="K1" s="181"/>
      <c r="L1" s="181" t="s">
        <v>29</v>
      </c>
      <c r="M1" s="181"/>
      <c r="N1" s="181"/>
      <c r="O1" s="181"/>
      <c r="P1" s="181"/>
      <c r="Q1" s="181" t="s">
        <v>30</v>
      </c>
      <c r="R1" s="181"/>
      <c r="S1" s="181"/>
      <c r="T1" s="181"/>
      <c r="U1" s="180"/>
      <c r="V1" s="180"/>
      <c r="W1" s="16" t="s">
        <v>27</v>
      </c>
      <c r="X1" s="16" t="s">
        <v>26</v>
      </c>
    </row>
    <row r="2" spans="1:24" ht="15.75" x14ac:dyDescent="0.25">
      <c r="A2" s="1" t="s">
        <v>1</v>
      </c>
      <c r="B2" s="2">
        <v>343</v>
      </c>
      <c r="C2" s="2">
        <v>394.1</v>
      </c>
      <c r="D2" s="2">
        <v>373.4</v>
      </c>
      <c r="E2" s="2">
        <v>358.3</v>
      </c>
      <c r="F2" s="2">
        <v>353.1</v>
      </c>
      <c r="G2" s="2">
        <v>389.6</v>
      </c>
      <c r="H2" s="2">
        <v>372.3</v>
      </c>
      <c r="I2" s="2">
        <v>383.3</v>
      </c>
      <c r="J2" s="2">
        <v>364.2</v>
      </c>
      <c r="K2" s="2">
        <v>322.10000000000002</v>
      </c>
      <c r="L2" s="2">
        <v>391.6</v>
      </c>
      <c r="M2" s="2">
        <v>348.7</v>
      </c>
      <c r="N2" s="2">
        <v>312.89999999999998</v>
      </c>
      <c r="O2" s="2">
        <v>362</v>
      </c>
      <c r="P2" s="2">
        <v>354</v>
      </c>
      <c r="Q2" s="2">
        <v>425.5</v>
      </c>
      <c r="R2" s="2">
        <v>430.9</v>
      </c>
      <c r="S2" s="2">
        <v>432.4</v>
      </c>
      <c r="T2" s="2">
        <v>387.2</v>
      </c>
      <c r="U2" s="2">
        <v>410</v>
      </c>
      <c r="V2" s="2">
        <v>403.2</v>
      </c>
      <c r="W2" s="17">
        <f>AVERAGE(B2:V2)</f>
        <v>376.75238095238086</v>
      </c>
      <c r="X2" s="17">
        <f>_xlfn.STDEV.P(B2:V2)</f>
        <v>32.265514821741462</v>
      </c>
    </row>
    <row r="3" spans="1:24" ht="15.75" x14ac:dyDescent="0.25">
      <c r="A3" s="1" t="s">
        <v>2</v>
      </c>
      <c r="B3" s="3">
        <v>120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1</v>
      </c>
      <c r="M3" s="3">
        <v>3</v>
      </c>
      <c r="N3" s="3">
        <v>11</v>
      </c>
      <c r="O3" s="3">
        <v>0</v>
      </c>
      <c r="P3" s="3">
        <v>20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17">
        <f t="shared" ref="W3:W26" si="0">AVERAGE(B3:V3)</f>
        <v>7.3809523809523814</v>
      </c>
      <c r="X3" s="17">
        <f t="shared" ref="X3:X26" si="1">_xlfn.STDEV.P(B3:V3)</f>
        <v>25.622676322939284</v>
      </c>
    </row>
    <row r="4" spans="1:24" ht="15.75" x14ac:dyDescent="0.25">
      <c r="A4" s="1" t="s">
        <v>3</v>
      </c>
      <c r="B4" s="3">
        <v>529.4</v>
      </c>
      <c r="C4" s="3">
        <v>680</v>
      </c>
      <c r="D4" s="3">
        <v>539.79999999999995</v>
      </c>
      <c r="E4" s="3">
        <v>557.5</v>
      </c>
      <c r="F4" s="3">
        <v>558.5</v>
      </c>
      <c r="G4" s="3">
        <v>696.1</v>
      </c>
      <c r="H4" s="3">
        <v>666.6</v>
      </c>
      <c r="I4" s="3">
        <v>632.20000000000005</v>
      </c>
      <c r="J4" s="3">
        <v>696.5</v>
      </c>
      <c r="K4" s="3">
        <v>645.1</v>
      </c>
      <c r="L4" s="3">
        <v>702.1</v>
      </c>
      <c r="M4" s="3">
        <v>753.2</v>
      </c>
      <c r="N4" s="3">
        <v>807.5</v>
      </c>
      <c r="O4" s="3">
        <v>727.5</v>
      </c>
      <c r="P4" s="3">
        <v>781.9</v>
      </c>
      <c r="Q4" s="3">
        <v>588.29999999999995</v>
      </c>
      <c r="R4" s="3">
        <v>584.5</v>
      </c>
      <c r="S4" s="3">
        <v>553.5</v>
      </c>
      <c r="T4" s="3">
        <v>600</v>
      </c>
      <c r="U4" s="3">
        <v>605.29999999999995</v>
      </c>
      <c r="V4" s="3">
        <v>622.1</v>
      </c>
      <c r="W4" s="17">
        <f t="shared" si="0"/>
        <v>644.17142857142846</v>
      </c>
      <c r="X4" s="17">
        <f t="shared" si="1"/>
        <v>79.572669050774081</v>
      </c>
    </row>
    <row r="5" spans="1:24" ht="15.75" x14ac:dyDescent="0.25">
      <c r="A5" s="1" t="s">
        <v>4</v>
      </c>
      <c r="B5" s="3">
        <v>323.8</v>
      </c>
      <c r="C5" s="3">
        <v>217.2</v>
      </c>
      <c r="D5" s="3">
        <v>305</v>
      </c>
      <c r="E5" s="3">
        <v>323.5</v>
      </c>
      <c r="F5" s="3">
        <v>309.60000000000002</v>
      </c>
      <c r="G5" s="3">
        <v>150.19999999999999</v>
      </c>
      <c r="H5" s="3">
        <v>157.5</v>
      </c>
      <c r="I5" s="3">
        <v>210.8</v>
      </c>
      <c r="J5" s="3">
        <v>243</v>
      </c>
      <c r="K5" s="3">
        <v>239.7</v>
      </c>
      <c r="L5" s="3">
        <v>187.1</v>
      </c>
      <c r="M5" s="3">
        <v>208.6</v>
      </c>
      <c r="N5" s="3">
        <v>223.3</v>
      </c>
      <c r="O5" s="3">
        <v>249.7</v>
      </c>
      <c r="P5" s="3">
        <v>176.2</v>
      </c>
      <c r="Q5" s="3">
        <v>234.4</v>
      </c>
      <c r="R5" s="3">
        <v>211.3</v>
      </c>
      <c r="S5" s="3">
        <v>255.3</v>
      </c>
      <c r="T5" s="3">
        <v>282.7</v>
      </c>
      <c r="U5" s="3">
        <v>209.6</v>
      </c>
      <c r="V5" s="3">
        <v>276.7</v>
      </c>
      <c r="W5" s="17">
        <f t="shared" si="0"/>
        <v>237.86666666666665</v>
      </c>
      <c r="X5" s="17">
        <f t="shared" si="1"/>
        <v>50.062535496291446</v>
      </c>
    </row>
    <row r="6" spans="1:24" ht="15.75" x14ac:dyDescent="0.25">
      <c r="A6" s="1" t="s">
        <v>5</v>
      </c>
      <c r="B6" s="3">
        <v>222</v>
      </c>
      <c r="C6" s="3">
        <v>371.5</v>
      </c>
      <c r="D6" s="3">
        <v>333.9</v>
      </c>
      <c r="E6" s="3">
        <v>282.7</v>
      </c>
      <c r="F6" s="3">
        <v>305.39999999999998</v>
      </c>
      <c r="G6" s="3">
        <v>350.9</v>
      </c>
      <c r="H6" s="3">
        <v>383.9</v>
      </c>
      <c r="I6" s="3">
        <v>354.6</v>
      </c>
      <c r="J6" s="3">
        <v>317.7</v>
      </c>
      <c r="K6" s="3">
        <v>336.8</v>
      </c>
      <c r="L6" s="3">
        <v>361.8</v>
      </c>
      <c r="M6" s="3">
        <v>331.5</v>
      </c>
      <c r="N6" s="3">
        <v>290.89999999999998</v>
      </c>
      <c r="O6" s="3">
        <v>310.10000000000002</v>
      </c>
      <c r="P6" s="3">
        <v>322.60000000000002</v>
      </c>
      <c r="Q6" s="3">
        <v>368.5</v>
      </c>
      <c r="R6" s="3">
        <v>386</v>
      </c>
      <c r="S6" s="3">
        <v>354.4</v>
      </c>
      <c r="T6" s="3">
        <v>326.7</v>
      </c>
      <c r="U6" s="3">
        <v>378.1</v>
      </c>
      <c r="V6" s="3">
        <v>304.10000000000002</v>
      </c>
      <c r="W6" s="17">
        <f t="shared" si="0"/>
        <v>333.05238095238099</v>
      </c>
      <c r="X6" s="17">
        <f t="shared" si="1"/>
        <v>38.66520053518736</v>
      </c>
    </row>
    <row r="7" spans="1:24" ht="15.75" x14ac:dyDescent="0.25">
      <c r="A7" s="1" t="s">
        <v>6</v>
      </c>
      <c r="B7" s="2">
        <v>1538.2</v>
      </c>
      <c r="C7" s="2">
        <v>1662.8</v>
      </c>
      <c r="D7" s="2">
        <v>1552.1</v>
      </c>
      <c r="E7" s="2">
        <v>1522</v>
      </c>
      <c r="F7" s="2">
        <v>1526.6</v>
      </c>
      <c r="G7" s="2">
        <v>1586.8000000000002</v>
      </c>
      <c r="H7" s="2">
        <v>1580.3000000000002</v>
      </c>
      <c r="I7" s="2">
        <v>1580.9</v>
      </c>
      <c r="J7" s="2">
        <v>1621.4</v>
      </c>
      <c r="K7" s="2">
        <v>1543.7</v>
      </c>
      <c r="L7" s="2">
        <v>1643.6</v>
      </c>
      <c r="M7" s="2">
        <v>1645</v>
      </c>
      <c r="N7" s="2">
        <v>1645.6</v>
      </c>
      <c r="O7" s="2">
        <v>1649.3000000000002</v>
      </c>
      <c r="P7" s="2">
        <v>1654.7000000000003</v>
      </c>
      <c r="Q7" s="2">
        <v>1616.7</v>
      </c>
      <c r="R7" s="2">
        <v>1612.7</v>
      </c>
      <c r="S7" s="2">
        <v>1595.6</v>
      </c>
      <c r="T7" s="2">
        <v>1596.6000000000001</v>
      </c>
      <c r="U7" s="2">
        <v>1603</v>
      </c>
      <c r="V7" s="2">
        <v>1606.1</v>
      </c>
      <c r="W7" s="17">
        <f t="shared" si="0"/>
        <v>1599.2238095238095</v>
      </c>
      <c r="X7" s="17">
        <f t="shared" si="1"/>
        <v>42.547675273765726</v>
      </c>
    </row>
    <row r="8" spans="1:24" ht="15.75" x14ac:dyDescent="0.25">
      <c r="A8" s="1" t="s">
        <v>7</v>
      </c>
      <c r="B8" s="3">
        <v>1920</v>
      </c>
      <c r="C8" s="3">
        <v>1939.2</v>
      </c>
      <c r="D8" s="3">
        <v>1881.6</v>
      </c>
      <c r="E8" s="3">
        <v>1894</v>
      </c>
      <c r="F8" s="3">
        <v>1912.2</v>
      </c>
      <c r="G8" s="3">
        <v>1825.8</v>
      </c>
      <c r="H8" s="3">
        <v>1866</v>
      </c>
      <c r="I8" s="3">
        <v>1874.5</v>
      </c>
      <c r="J8" s="3">
        <v>1998.6</v>
      </c>
      <c r="K8" s="3">
        <v>1978.6</v>
      </c>
      <c r="L8" s="3">
        <v>1927.7</v>
      </c>
      <c r="M8" s="2">
        <v>1915.6</v>
      </c>
      <c r="N8" s="3">
        <v>1926.5</v>
      </c>
      <c r="O8" s="3">
        <v>1939</v>
      </c>
      <c r="P8" s="3">
        <v>1885.9</v>
      </c>
      <c r="Q8" s="3">
        <v>1908.2</v>
      </c>
      <c r="R8" s="3">
        <v>1960.5</v>
      </c>
      <c r="S8" s="3">
        <v>1960.6</v>
      </c>
      <c r="T8" s="3">
        <v>1968.2</v>
      </c>
      <c r="U8" s="3">
        <v>1973</v>
      </c>
      <c r="V8" s="3">
        <v>1989.9</v>
      </c>
      <c r="W8" s="17">
        <f t="shared" si="0"/>
        <v>1925.9809523809522</v>
      </c>
      <c r="X8" s="17">
        <f t="shared" si="1"/>
        <v>43.856612891684485</v>
      </c>
    </row>
    <row r="9" spans="1:24" ht="15.75" x14ac:dyDescent="0.25">
      <c r="A9" s="1" t="s">
        <v>8</v>
      </c>
      <c r="B9" s="3">
        <v>1550.7</v>
      </c>
      <c r="C9" s="3">
        <v>1559</v>
      </c>
      <c r="D9" s="3">
        <v>1732</v>
      </c>
      <c r="E9" s="3">
        <v>1671</v>
      </c>
      <c r="F9" s="3">
        <v>1673</v>
      </c>
      <c r="G9" s="3">
        <v>1730</v>
      </c>
      <c r="H9" s="3">
        <v>1733</v>
      </c>
      <c r="I9" s="3">
        <v>1669</v>
      </c>
      <c r="J9" s="3">
        <v>1514</v>
      </c>
      <c r="K9" s="3">
        <v>1644</v>
      </c>
      <c r="L9" s="3">
        <v>1686</v>
      </c>
      <c r="M9" s="3">
        <v>1711</v>
      </c>
      <c r="N9" s="3">
        <v>1695</v>
      </c>
      <c r="O9" s="3">
        <v>1648</v>
      </c>
      <c r="P9" s="3">
        <v>1664</v>
      </c>
      <c r="Q9" s="3">
        <v>1632</v>
      </c>
      <c r="R9" s="3">
        <v>1546</v>
      </c>
      <c r="S9" s="3">
        <v>1535</v>
      </c>
      <c r="T9" s="3">
        <v>1535</v>
      </c>
      <c r="U9" s="3">
        <v>1567</v>
      </c>
      <c r="V9" s="3">
        <v>1529</v>
      </c>
      <c r="W9" s="17">
        <f t="shared" si="0"/>
        <v>1629.6999999999998</v>
      </c>
      <c r="X9" s="17">
        <f t="shared" si="1"/>
        <v>74.234377865937944</v>
      </c>
    </row>
    <row r="10" spans="1:24" ht="15.75" x14ac:dyDescent="0.25">
      <c r="A10" s="1" t="s">
        <v>9</v>
      </c>
      <c r="B10" s="3">
        <v>2833</v>
      </c>
      <c r="C10" s="3">
        <v>2595.1</v>
      </c>
      <c r="D10" s="3">
        <v>2688.8</v>
      </c>
      <c r="E10" s="3">
        <v>2742</v>
      </c>
      <c r="F10" s="3">
        <v>2729.6</v>
      </c>
      <c r="G10" s="3">
        <v>2602.5</v>
      </c>
      <c r="H10" s="3">
        <v>2629.4</v>
      </c>
      <c r="I10" s="3">
        <v>2651.5</v>
      </c>
      <c r="J10" s="3">
        <v>2641.4</v>
      </c>
      <c r="K10" s="3">
        <v>2614.9</v>
      </c>
      <c r="L10" s="3">
        <v>2543.1</v>
      </c>
      <c r="M10" s="3">
        <v>2523.5</v>
      </c>
      <c r="N10" s="3">
        <v>2543.1999999999998</v>
      </c>
      <c r="O10" s="3">
        <v>2577</v>
      </c>
      <c r="P10" s="3">
        <v>2575.4</v>
      </c>
      <c r="Q10" s="3">
        <v>2650.7</v>
      </c>
      <c r="R10" s="3">
        <v>2690.4</v>
      </c>
      <c r="S10" s="3">
        <v>2708.8</v>
      </c>
      <c r="T10" s="3">
        <v>2694.7</v>
      </c>
      <c r="U10" s="3">
        <v>2670.4</v>
      </c>
      <c r="V10" s="3">
        <v>2667.4</v>
      </c>
      <c r="W10" s="17">
        <f t="shared" si="0"/>
        <v>2646.3238095238098</v>
      </c>
      <c r="X10" s="17">
        <f t="shared" si="1"/>
        <v>73.695318096179307</v>
      </c>
    </row>
    <row r="11" spans="1:24" ht="15.75" x14ac:dyDescent="0.25">
      <c r="A11" s="1" t="s">
        <v>10</v>
      </c>
      <c r="B11" s="3">
        <v>1487</v>
      </c>
      <c r="C11" s="3">
        <v>1820.7</v>
      </c>
      <c r="D11" s="3">
        <v>1632.9</v>
      </c>
      <c r="E11" s="3">
        <v>1654.5</v>
      </c>
      <c r="F11" s="3">
        <v>1669.5</v>
      </c>
      <c r="G11" s="3">
        <v>1847</v>
      </c>
      <c r="H11" s="3">
        <v>1735.6</v>
      </c>
      <c r="I11" s="3">
        <v>1808.5</v>
      </c>
      <c r="J11" s="3">
        <v>1738.9</v>
      </c>
      <c r="K11" s="3">
        <v>1732.7</v>
      </c>
      <c r="L11" s="3">
        <v>1638.5</v>
      </c>
      <c r="M11" s="3">
        <v>1691.5</v>
      </c>
      <c r="N11" s="3">
        <v>1657.5</v>
      </c>
      <c r="O11" s="3">
        <v>1645.8</v>
      </c>
      <c r="P11" s="3">
        <v>1747.9</v>
      </c>
      <c r="Q11" s="3">
        <v>1698.3</v>
      </c>
      <c r="R11" s="3">
        <v>1693.2</v>
      </c>
      <c r="S11" s="3">
        <v>1695.9</v>
      </c>
      <c r="T11" s="3">
        <v>1741.5</v>
      </c>
      <c r="U11" s="3">
        <v>1644.6</v>
      </c>
      <c r="V11" s="3">
        <v>1628.5</v>
      </c>
      <c r="W11" s="17">
        <f t="shared" si="0"/>
        <v>1695.7380952380952</v>
      </c>
      <c r="X11" s="17">
        <f t="shared" si="1"/>
        <v>77.198713758039347</v>
      </c>
    </row>
    <row r="12" spans="1:24" ht="15.75" x14ac:dyDescent="0.25">
      <c r="A12" s="1" t="s">
        <v>11</v>
      </c>
      <c r="B12" s="3">
        <v>1947.5</v>
      </c>
      <c r="C12" s="3">
        <v>1700.5</v>
      </c>
      <c r="D12" s="3">
        <v>1796.4</v>
      </c>
      <c r="E12" s="3">
        <v>1795.8</v>
      </c>
      <c r="F12" s="3">
        <v>1778.5</v>
      </c>
      <c r="G12" s="3">
        <v>1700.2</v>
      </c>
      <c r="H12" s="3">
        <v>1751.5</v>
      </c>
      <c r="I12" s="3">
        <v>1709.1</v>
      </c>
      <c r="J12" s="3">
        <v>1782.4</v>
      </c>
      <c r="K12" s="3">
        <v>1779</v>
      </c>
      <c r="L12" s="3">
        <v>1861.4</v>
      </c>
      <c r="M12" s="3">
        <v>1810.6</v>
      </c>
      <c r="N12" s="3">
        <v>1829.1</v>
      </c>
      <c r="O12" s="3">
        <v>1840.2</v>
      </c>
      <c r="P12" s="3">
        <v>1770</v>
      </c>
      <c r="Q12" s="3">
        <v>1788.2</v>
      </c>
      <c r="R12" s="3">
        <v>1794.3</v>
      </c>
      <c r="S12" s="3">
        <v>1799.7</v>
      </c>
      <c r="T12" s="3">
        <v>1758.5</v>
      </c>
      <c r="U12" s="3">
        <v>1838.8</v>
      </c>
      <c r="V12" s="3">
        <v>1876.3</v>
      </c>
      <c r="W12" s="17">
        <f t="shared" si="0"/>
        <v>1795.6190476190479</v>
      </c>
      <c r="X12" s="17">
        <f t="shared" si="1"/>
        <v>57.54440619910207</v>
      </c>
    </row>
    <row r="13" spans="1:24" ht="15.75" x14ac:dyDescent="0.25">
      <c r="A13" s="1" t="s">
        <v>12</v>
      </c>
      <c r="B13" s="2">
        <v>9738.2000000000007</v>
      </c>
      <c r="C13" s="2">
        <v>9614.5</v>
      </c>
      <c r="D13" s="2">
        <v>9731.6999999999989</v>
      </c>
      <c r="E13" s="2">
        <v>9757.2999999999993</v>
      </c>
      <c r="F13" s="2">
        <v>9762.7999999999993</v>
      </c>
      <c r="G13" s="2">
        <v>9705.5</v>
      </c>
      <c r="H13" s="2">
        <v>9715.5</v>
      </c>
      <c r="I13" s="2">
        <v>9712.6</v>
      </c>
      <c r="J13" s="2">
        <v>9675.2999999999993</v>
      </c>
      <c r="K13" s="2">
        <v>9749.2000000000007</v>
      </c>
      <c r="L13" s="2">
        <v>9656.6999999999989</v>
      </c>
      <c r="M13" s="2">
        <v>9652.2000000000007</v>
      </c>
      <c r="N13" s="2">
        <v>9651.2999999999993</v>
      </c>
      <c r="O13" s="2">
        <v>9650</v>
      </c>
      <c r="P13" s="2">
        <v>9643.2000000000007</v>
      </c>
      <c r="Q13" s="2">
        <v>9677.4</v>
      </c>
      <c r="R13" s="2">
        <v>9684.4</v>
      </c>
      <c r="S13" s="2">
        <v>9700</v>
      </c>
      <c r="T13" s="2">
        <v>9697.9</v>
      </c>
      <c r="U13" s="2">
        <v>9693.7999999999993</v>
      </c>
      <c r="V13" s="2">
        <v>9691.1</v>
      </c>
      <c r="W13" s="17">
        <f t="shared" si="0"/>
        <v>9693.3619047619031</v>
      </c>
      <c r="X13" s="17">
        <f t="shared" si="1"/>
        <v>39.442537784073536</v>
      </c>
    </row>
    <row r="14" spans="1:24" ht="15.75" x14ac:dyDescent="0.25">
      <c r="A14" s="1" t="s">
        <v>13</v>
      </c>
      <c r="B14" s="18">
        <v>11276.400000000001</v>
      </c>
      <c r="C14" s="18">
        <v>11277.3</v>
      </c>
      <c r="D14" s="18">
        <v>11283.8</v>
      </c>
      <c r="E14" s="18">
        <v>11279.3</v>
      </c>
      <c r="F14" s="18">
        <v>11289.4</v>
      </c>
      <c r="G14" s="18">
        <v>11292.3</v>
      </c>
      <c r="H14" s="18">
        <v>11295.8</v>
      </c>
      <c r="I14" s="18">
        <v>11293.5</v>
      </c>
      <c r="J14" s="18">
        <v>11296.699999999999</v>
      </c>
      <c r="K14" s="18">
        <v>11292.900000000001</v>
      </c>
      <c r="L14" s="18">
        <v>11300.3</v>
      </c>
      <c r="M14" s="18">
        <v>11297.2</v>
      </c>
      <c r="N14" s="18">
        <v>11296.9</v>
      </c>
      <c r="O14" s="18">
        <v>11299.3</v>
      </c>
      <c r="P14" s="18">
        <v>11297.900000000001</v>
      </c>
      <c r="Q14" s="18">
        <v>11294.1</v>
      </c>
      <c r="R14" s="18">
        <v>11297.1</v>
      </c>
      <c r="S14" s="18">
        <v>11295.6</v>
      </c>
      <c r="T14" s="18">
        <v>11294.5</v>
      </c>
      <c r="U14" s="18">
        <v>11296.8</v>
      </c>
      <c r="V14" s="18">
        <v>11297.2</v>
      </c>
      <c r="W14" s="17">
        <f t="shared" si="0"/>
        <v>11292.585714285713</v>
      </c>
      <c r="X14" s="17">
        <f t="shared" si="1"/>
        <v>7.0202622196505722</v>
      </c>
    </row>
    <row r="15" spans="1:24" ht="15.75" x14ac:dyDescent="0.25">
      <c r="A15" s="19" t="s">
        <v>14</v>
      </c>
      <c r="B15" s="20">
        <v>0.38950391969068132</v>
      </c>
      <c r="C15" s="20">
        <v>0.37934909065113109</v>
      </c>
      <c r="D15" s="20">
        <v>0.38845291479820621</v>
      </c>
      <c r="E15" s="20">
        <v>0.39085754435115649</v>
      </c>
      <c r="F15" s="20">
        <v>0.3905937428029832</v>
      </c>
      <c r="G15" s="20">
        <v>0.38572111084544336</v>
      </c>
      <c r="H15" s="20">
        <v>0.38629056817578211</v>
      </c>
      <c r="I15" s="20">
        <v>0.38621547792978267</v>
      </c>
      <c r="J15" s="20">
        <v>0.38295365018102628</v>
      </c>
      <c r="K15" s="20">
        <v>0.3892392122484038</v>
      </c>
      <c r="L15" s="20">
        <v>0.38118833128324014</v>
      </c>
      <c r="M15" s="20">
        <v>0.38103760223772259</v>
      </c>
      <c r="N15" s="20">
        <v>0.38098518177553131</v>
      </c>
      <c r="O15" s="20">
        <v>0.38071238926305179</v>
      </c>
      <c r="P15" s="20">
        <v>0.38025602103045691</v>
      </c>
      <c r="Q15" s="20">
        <v>0.38330610672829168</v>
      </c>
      <c r="R15" s="20">
        <v>0.38366682599959273</v>
      </c>
      <c r="S15" s="20">
        <v>0.38504214030241862</v>
      </c>
      <c r="T15" s="20">
        <v>0.38494802780114207</v>
      </c>
      <c r="U15" s="20">
        <v>0.38445329650874582</v>
      </c>
      <c r="V15" s="20">
        <v>0.38420546684134116</v>
      </c>
      <c r="W15" s="17">
        <f t="shared" si="0"/>
        <v>0.38471326768791103</v>
      </c>
      <c r="X15" s="17">
        <f t="shared" si="1"/>
        <v>3.4271657452997874E-3</v>
      </c>
    </row>
    <row r="16" spans="1:24" ht="15.75" x14ac:dyDescent="0.25">
      <c r="A16" s="1" t="s">
        <v>15</v>
      </c>
      <c r="B16" s="11">
        <v>2263</v>
      </c>
      <c r="C16" s="11">
        <v>2333.3000000000002</v>
      </c>
      <c r="D16" s="11">
        <v>2255</v>
      </c>
      <c r="E16" s="11">
        <v>2252.3000000000002</v>
      </c>
      <c r="F16" s="11">
        <v>2265.3000000000002</v>
      </c>
      <c r="G16" s="11">
        <v>2215.4</v>
      </c>
      <c r="H16" s="11">
        <v>2238.3000000000002</v>
      </c>
      <c r="I16" s="11">
        <v>2257.8000000000002</v>
      </c>
      <c r="J16" s="11">
        <v>2362.7999999999997</v>
      </c>
      <c r="K16" s="11">
        <v>2300.6999999999998</v>
      </c>
      <c r="L16" s="11">
        <v>2319.3000000000002</v>
      </c>
      <c r="M16" s="11">
        <v>2264.2999999999997</v>
      </c>
      <c r="N16" s="11">
        <v>2239.4</v>
      </c>
      <c r="O16" s="11">
        <v>2301</v>
      </c>
      <c r="P16" s="11">
        <v>2239.9</v>
      </c>
      <c r="Q16" s="11">
        <v>2333.6999999999998</v>
      </c>
      <c r="R16" s="11">
        <v>2391.4</v>
      </c>
      <c r="S16" s="11">
        <v>2393</v>
      </c>
      <c r="T16" s="11">
        <v>2355.4</v>
      </c>
      <c r="U16" s="11">
        <v>2383</v>
      </c>
      <c r="V16" s="11">
        <v>2393.1</v>
      </c>
      <c r="W16" s="17">
        <f t="shared" si="0"/>
        <v>2302.7333333333336</v>
      </c>
      <c r="X16" s="17">
        <f t="shared" si="1"/>
        <v>57.822127362268574</v>
      </c>
    </row>
    <row r="17" spans="1:24" ht="15.75" x14ac:dyDescent="0.25">
      <c r="A17" s="1" t="s">
        <v>16</v>
      </c>
      <c r="B17" s="11">
        <v>1670.7</v>
      </c>
      <c r="C17" s="11">
        <v>1559</v>
      </c>
      <c r="D17" s="11">
        <v>1732</v>
      </c>
      <c r="E17" s="11">
        <v>1671</v>
      </c>
      <c r="F17" s="11">
        <v>1673</v>
      </c>
      <c r="G17" s="11">
        <v>1730</v>
      </c>
      <c r="H17" s="11">
        <v>1733</v>
      </c>
      <c r="I17" s="11">
        <v>1669</v>
      </c>
      <c r="J17" s="11">
        <v>1514</v>
      </c>
      <c r="K17" s="11">
        <v>1644</v>
      </c>
      <c r="L17" s="11">
        <v>1687</v>
      </c>
      <c r="M17" s="11">
        <v>1714</v>
      </c>
      <c r="N17" s="11">
        <v>1706</v>
      </c>
      <c r="O17" s="11">
        <v>1648</v>
      </c>
      <c r="P17" s="11">
        <v>1684</v>
      </c>
      <c r="Q17" s="11">
        <v>1632</v>
      </c>
      <c r="R17" s="11">
        <v>1546</v>
      </c>
      <c r="S17" s="11">
        <v>1535</v>
      </c>
      <c r="T17" s="11">
        <v>1535</v>
      </c>
      <c r="U17" s="11">
        <v>1567</v>
      </c>
      <c r="V17" s="11">
        <v>1529</v>
      </c>
      <c r="W17" s="17">
        <f t="shared" si="0"/>
        <v>1637.0809523809523</v>
      </c>
      <c r="X17" s="17">
        <f t="shared" si="1"/>
        <v>73.666414257578467</v>
      </c>
    </row>
    <row r="18" spans="1:24" ht="15.75" x14ac:dyDescent="0.25">
      <c r="A18" s="1" t="s">
        <v>17</v>
      </c>
      <c r="B18" s="11">
        <v>3362.4</v>
      </c>
      <c r="C18" s="11">
        <v>3275.1</v>
      </c>
      <c r="D18" s="11">
        <v>3228.6000000000004</v>
      </c>
      <c r="E18" s="11">
        <v>3299.5</v>
      </c>
      <c r="F18" s="11">
        <v>3288.1</v>
      </c>
      <c r="G18" s="11">
        <v>3298.6</v>
      </c>
      <c r="H18" s="11">
        <v>3296</v>
      </c>
      <c r="I18" s="11">
        <v>3283.7</v>
      </c>
      <c r="J18" s="11">
        <v>3337.9</v>
      </c>
      <c r="K18" s="11">
        <v>3260</v>
      </c>
      <c r="L18" s="11">
        <v>3245.2</v>
      </c>
      <c r="M18" s="11">
        <v>3276.7</v>
      </c>
      <c r="N18" s="11">
        <v>3350.7</v>
      </c>
      <c r="O18" s="11">
        <v>3304.5</v>
      </c>
      <c r="P18" s="11">
        <v>3357.3</v>
      </c>
      <c r="Q18" s="11">
        <v>3239</v>
      </c>
      <c r="R18" s="11">
        <v>3274.9</v>
      </c>
      <c r="S18" s="11">
        <v>3262.3</v>
      </c>
      <c r="T18" s="11">
        <v>3294.7</v>
      </c>
      <c r="U18" s="11">
        <v>3275.7</v>
      </c>
      <c r="V18" s="11">
        <v>3289.5</v>
      </c>
      <c r="W18" s="17">
        <f t="shared" si="0"/>
        <v>3290.4952380952377</v>
      </c>
      <c r="X18" s="17">
        <f t="shared" si="1"/>
        <v>35.921600825905458</v>
      </c>
    </row>
    <row r="19" spans="1:24" ht="15.75" x14ac:dyDescent="0.25">
      <c r="A19" s="1" t="s">
        <v>18</v>
      </c>
      <c r="B19" s="11">
        <v>1810.8</v>
      </c>
      <c r="C19" s="11">
        <v>2037.9</v>
      </c>
      <c r="D19" s="11">
        <v>1937.9</v>
      </c>
      <c r="E19" s="11">
        <v>1978</v>
      </c>
      <c r="F19" s="11">
        <v>1979.1</v>
      </c>
      <c r="G19" s="11">
        <v>1997.2</v>
      </c>
      <c r="H19" s="11">
        <v>1893.1</v>
      </c>
      <c r="I19" s="11">
        <v>2019.3</v>
      </c>
      <c r="J19" s="11">
        <v>1981.9</v>
      </c>
      <c r="K19" s="11">
        <v>1972.4</v>
      </c>
      <c r="L19" s="11">
        <v>1825.6</v>
      </c>
      <c r="M19" s="11">
        <v>1900.1</v>
      </c>
      <c r="N19" s="11">
        <v>1880.8</v>
      </c>
      <c r="O19" s="11">
        <v>1895.5</v>
      </c>
      <c r="P19" s="11">
        <v>1924.1000000000001</v>
      </c>
      <c r="Q19" s="11">
        <v>1932.7</v>
      </c>
      <c r="R19" s="11">
        <v>1904.5</v>
      </c>
      <c r="S19" s="11">
        <v>1951.2</v>
      </c>
      <c r="T19" s="11">
        <v>2024.2</v>
      </c>
      <c r="U19" s="11">
        <v>1854.1999999999998</v>
      </c>
      <c r="V19" s="11">
        <v>1905.2</v>
      </c>
      <c r="W19" s="17">
        <f t="shared" si="0"/>
        <v>1933.6047619047611</v>
      </c>
      <c r="X19" s="17">
        <f t="shared" si="1"/>
        <v>61.90586922086576</v>
      </c>
    </row>
    <row r="20" spans="1:24" ht="15.75" x14ac:dyDescent="0.25">
      <c r="A20" s="1" t="s">
        <v>19</v>
      </c>
      <c r="B20" s="11">
        <v>2169.5</v>
      </c>
      <c r="C20" s="11">
        <v>2072</v>
      </c>
      <c r="D20" s="11">
        <v>2130.3000000000002</v>
      </c>
      <c r="E20" s="11">
        <v>2078.5</v>
      </c>
      <c r="F20" s="11">
        <v>2083.9</v>
      </c>
      <c r="G20" s="11">
        <v>2051.1</v>
      </c>
      <c r="H20" s="11">
        <v>2135.4</v>
      </c>
      <c r="I20" s="11">
        <v>2063.6999999999998</v>
      </c>
      <c r="J20" s="11">
        <v>2100.1</v>
      </c>
      <c r="K20" s="11">
        <v>2115.8000000000002</v>
      </c>
      <c r="L20" s="11">
        <v>2223.2000000000003</v>
      </c>
      <c r="M20" s="11">
        <v>2142.1</v>
      </c>
      <c r="N20" s="11">
        <v>2120</v>
      </c>
      <c r="O20" s="11">
        <v>2150.3000000000002</v>
      </c>
      <c r="P20" s="11">
        <v>2092.6</v>
      </c>
      <c r="Q20" s="11">
        <v>2156.6999999999998</v>
      </c>
      <c r="R20" s="11">
        <v>2180.3000000000002</v>
      </c>
      <c r="S20" s="11">
        <v>2154.1</v>
      </c>
      <c r="T20" s="11">
        <v>2085.1999999999998</v>
      </c>
      <c r="U20" s="11">
        <v>2216.9</v>
      </c>
      <c r="V20" s="11">
        <v>2180.4</v>
      </c>
      <c r="W20" s="17">
        <f t="shared" si="0"/>
        <v>2128.6714285714284</v>
      </c>
      <c r="X20" s="17">
        <f t="shared" si="1"/>
        <v>47.847248444121384</v>
      </c>
    </row>
    <row r="21" spans="1:24" ht="15.75" x14ac:dyDescent="0.25">
      <c r="A21" s="1" t="s">
        <v>20</v>
      </c>
      <c r="B21" s="13">
        <v>37.555678303137427</v>
      </c>
      <c r="C21" s="13">
        <v>35.960978013971626</v>
      </c>
      <c r="D21" s="13">
        <v>36.265942350332587</v>
      </c>
      <c r="E21" s="13">
        <v>36.864471873196273</v>
      </c>
      <c r="F21" s="13">
        <v>37.159647728777635</v>
      </c>
      <c r="G21" s="13">
        <v>35.320890132707397</v>
      </c>
      <c r="H21" s="13">
        <v>36.197493633561159</v>
      </c>
      <c r="I21" s="13">
        <v>35.881433253609693</v>
      </c>
      <c r="J21" s="13">
        <v>37.31919756221432</v>
      </c>
      <c r="K21" s="13">
        <v>38.619920024340423</v>
      </c>
      <c r="L21" s="13">
        <v>35.966347604880781</v>
      </c>
      <c r="M21" s="13">
        <v>37.332089387448654</v>
      </c>
      <c r="N21" s="13">
        <v>38.645306778601409</v>
      </c>
      <c r="O21" s="13">
        <v>37.026292916123424</v>
      </c>
      <c r="P21" s="13">
        <v>36.960065181481312</v>
      </c>
      <c r="Q21" s="13">
        <v>34.725778806187598</v>
      </c>
      <c r="R21" s="13">
        <v>34.92276490758551</v>
      </c>
      <c r="S21" s="13">
        <v>34.87618052653572</v>
      </c>
      <c r="T21" s="13">
        <v>36.376284282924338</v>
      </c>
      <c r="U21" s="13">
        <v>35.671212757028954</v>
      </c>
      <c r="V21" s="13">
        <v>35.999435878149676</v>
      </c>
      <c r="W21" s="17">
        <f t="shared" si="0"/>
        <v>36.4594005667998</v>
      </c>
      <c r="X21" s="17">
        <f t="shared" si="1"/>
        <v>1.0760586721207337</v>
      </c>
    </row>
    <row r="22" spans="1:24" ht="15.75" x14ac:dyDescent="0.25">
      <c r="A22" s="1" t="s">
        <v>21</v>
      </c>
      <c r="B22" s="13">
        <v>44.891991380858308</v>
      </c>
      <c r="C22" s="13">
        <v>51.499999999999993</v>
      </c>
      <c r="D22" s="13">
        <v>51.499999999999993</v>
      </c>
      <c r="E22" s="13">
        <v>51.499999999999993</v>
      </c>
      <c r="F22" s="13">
        <v>51.499999999999993</v>
      </c>
      <c r="G22" s="13">
        <v>51.499999999999993</v>
      </c>
      <c r="H22" s="13">
        <v>51.499999999999993</v>
      </c>
      <c r="I22" s="13">
        <v>51.499999999999993</v>
      </c>
      <c r="J22" s="13">
        <v>51.499999999999993</v>
      </c>
      <c r="K22" s="13">
        <v>51.499999999999993</v>
      </c>
      <c r="L22" s="13">
        <v>51.445465323058684</v>
      </c>
      <c r="M22" s="13">
        <v>51.338973162193689</v>
      </c>
      <c r="N22" s="13">
        <v>50.906799531066824</v>
      </c>
      <c r="O22" s="13">
        <v>51.499999999999993</v>
      </c>
      <c r="P22" s="13">
        <v>50.407363420427551</v>
      </c>
      <c r="Q22" s="13">
        <v>51.499999999999993</v>
      </c>
      <c r="R22" s="13">
        <v>51.499999999999993</v>
      </c>
      <c r="S22" s="13">
        <v>51.499999999999993</v>
      </c>
      <c r="T22" s="13">
        <v>51.499999999999993</v>
      </c>
      <c r="U22" s="13">
        <v>51.499999999999993</v>
      </c>
      <c r="V22" s="13">
        <v>51.499999999999993</v>
      </c>
      <c r="W22" s="17">
        <f t="shared" si="0"/>
        <v>51.09479013417166</v>
      </c>
      <c r="X22" s="17">
        <f t="shared" si="1"/>
        <v>1.4107128784317862</v>
      </c>
    </row>
    <row r="23" spans="1:24" ht="15.75" x14ac:dyDescent="0.25">
      <c r="A23" s="1" t="s">
        <v>22</v>
      </c>
      <c r="B23" s="13">
        <v>37.01487033071615</v>
      </c>
      <c r="C23" s="13">
        <v>32.398293181887574</v>
      </c>
      <c r="D23" s="13">
        <v>36.118224617481253</v>
      </c>
      <c r="E23" s="13">
        <v>35.955220487952715</v>
      </c>
      <c r="F23" s="13">
        <v>35.8733463094188</v>
      </c>
      <c r="G23" s="13">
        <v>32.08533923482689</v>
      </c>
      <c r="H23" s="13">
        <v>32.893446601941747</v>
      </c>
      <c r="I23" s="13">
        <v>33.787541492828218</v>
      </c>
      <c r="J23" s="13">
        <v>32.302900026963059</v>
      </c>
      <c r="K23" s="13">
        <v>33.294723926380364</v>
      </c>
      <c r="L23" s="13">
        <v>31.595772217428813</v>
      </c>
      <c r="M23" s="13">
        <v>30.352381969664599</v>
      </c>
      <c r="N23" s="13">
        <v>29.328513444951792</v>
      </c>
      <c r="O23" s="13">
        <v>31.245801180208797</v>
      </c>
      <c r="P23" s="13">
        <v>30.073615703094745</v>
      </c>
      <c r="Q23" s="13">
        <v>34.790027786353797</v>
      </c>
      <c r="R23" s="13">
        <v>35.079956639897397</v>
      </c>
      <c r="S23" s="13">
        <v>35.890767250099621</v>
      </c>
      <c r="T23" s="13">
        <v>34.745819042704944</v>
      </c>
      <c r="U23" s="13">
        <v>34.499786305217206</v>
      </c>
      <c r="V23" s="13">
        <v>34.101246390028876</v>
      </c>
      <c r="W23" s="17">
        <f t="shared" si="0"/>
        <v>33.496552101907021</v>
      </c>
      <c r="X23" s="17">
        <f t="shared" si="1"/>
        <v>2.1442790238421559</v>
      </c>
    </row>
    <row r="24" spans="1:24" ht="15.75" x14ac:dyDescent="0.25">
      <c r="A24" s="1" t="s">
        <v>23</v>
      </c>
      <c r="B24" s="13">
        <v>35.048928650320299</v>
      </c>
      <c r="C24" s="13">
        <v>41.694612100691877</v>
      </c>
      <c r="D24" s="13">
        <v>37.020408689818872</v>
      </c>
      <c r="E24" s="13">
        <v>36.453488372093027</v>
      </c>
      <c r="F24" s="13">
        <v>37.108003638017287</v>
      </c>
      <c r="G24" s="13">
        <v>44.581113558982565</v>
      </c>
      <c r="H24" s="13">
        <v>43.845887697427493</v>
      </c>
      <c r="I24" s="13">
        <v>41.895879760312972</v>
      </c>
      <c r="J24" s="13">
        <v>40.219915232857353</v>
      </c>
      <c r="K24" s="13">
        <v>40.31950922733725</v>
      </c>
      <c r="L24" s="13">
        <v>42.071209465381251</v>
      </c>
      <c r="M24" s="13">
        <v>41.399900005262886</v>
      </c>
      <c r="N24" s="13">
        <v>40.577201190982557</v>
      </c>
      <c r="O24" s="13">
        <v>39.38055921920337</v>
      </c>
      <c r="P24" s="13">
        <v>43.075074060599746</v>
      </c>
      <c r="Q24" s="13">
        <v>40.342137941739537</v>
      </c>
      <c r="R24" s="13">
        <v>41.29280651089524</v>
      </c>
      <c r="S24" s="13">
        <v>39.462484624846248</v>
      </c>
      <c r="T24" s="13">
        <v>38.651269637387607</v>
      </c>
      <c r="U24" s="13">
        <v>41.100258871750619</v>
      </c>
      <c r="V24" s="13">
        <v>38.138463153474703</v>
      </c>
      <c r="W24" s="17">
        <f t="shared" si="0"/>
        <v>40.175195790922999</v>
      </c>
      <c r="X24" s="17">
        <f t="shared" si="1"/>
        <v>2.4011578268260045</v>
      </c>
    </row>
    <row r="25" spans="1:24" ht="15.75" x14ac:dyDescent="0.25">
      <c r="A25" s="1" t="s">
        <v>24</v>
      </c>
      <c r="B25" s="13">
        <v>42.085849274026266</v>
      </c>
      <c r="C25" s="13">
        <v>35.004826254826249</v>
      </c>
      <c r="D25" s="13">
        <v>37.080059146599069</v>
      </c>
      <c r="E25" s="13">
        <v>38.986937695453442</v>
      </c>
      <c r="F25" s="13">
        <v>38.017203320696765</v>
      </c>
      <c r="G25" s="13">
        <v>35.760738140509964</v>
      </c>
      <c r="H25" s="13">
        <v>34.960335300177945</v>
      </c>
      <c r="I25" s="13">
        <v>35.691888355865672</v>
      </c>
      <c r="J25" s="13">
        <v>37.582377029665253</v>
      </c>
      <c r="K25" s="13">
        <v>36.855137536629165</v>
      </c>
      <c r="L25" s="13">
        <v>36.528067650233901</v>
      </c>
      <c r="M25" s="13">
        <v>37.262569441202551</v>
      </c>
      <c r="N25" s="13">
        <v>38.876037735849053</v>
      </c>
      <c r="O25" s="13">
        <v>38.232455936380973</v>
      </c>
      <c r="P25" s="13">
        <v>37.317069674089645</v>
      </c>
      <c r="Q25" s="13">
        <v>35.780613900867067</v>
      </c>
      <c r="R25" s="13">
        <v>35.212333165160743</v>
      </c>
      <c r="S25" s="13">
        <v>36.363841047305137</v>
      </c>
      <c r="T25" s="13">
        <v>37.085843084596206</v>
      </c>
      <c r="U25" s="13">
        <v>35.809080247192014</v>
      </c>
      <c r="V25" s="13">
        <v>38.668776371308013</v>
      </c>
      <c r="W25" s="17">
        <f t="shared" si="0"/>
        <v>37.102954300411199</v>
      </c>
      <c r="X25" s="17">
        <f t="shared" si="1"/>
        <v>1.649080805959364</v>
      </c>
    </row>
    <row r="26" spans="1:24" ht="15.75" x14ac:dyDescent="0.25">
      <c r="A26" s="21" t="s">
        <v>25</v>
      </c>
      <c r="B26" s="15">
        <v>-2.0795643999858022E-2</v>
      </c>
      <c r="C26" s="15">
        <v>-1.9375205057948111E-2</v>
      </c>
      <c r="D26" s="15">
        <v>-1.9275421400591797E-2</v>
      </c>
      <c r="E26" s="15">
        <v>-1.7997570771235864E-2</v>
      </c>
      <c r="F26" s="15">
        <v>-2.511205201339296E-2</v>
      </c>
      <c r="G26" s="15">
        <v>-2.7186667020890506E-2</v>
      </c>
      <c r="H26" s="15">
        <v>-2.0228757591317197E-2</v>
      </c>
      <c r="I26" s="15">
        <v>-1.6779563465710429E-2</v>
      </c>
      <c r="J26" s="15">
        <v>-2.5449910150751789E-2</v>
      </c>
      <c r="K26" s="15">
        <v>-1.833010121403705E-2</v>
      </c>
      <c r="L26" s="15">
        <v>-2.37161845260743E-2</v>
      </c>
      <c r="M26" s="15">
        <v>-2.5802853804482516E-2</v>
      </c>
      <c r="N26" s="15">
        <v>-2.8326355017748307E-2</v>
      </c>
      <c r="O26" s="15">
        <v>-2.385103501986845E-2</v>
      </c>
      <c r="P26" s="15">
        <v>-2.4119526637693751E-2</v>
      </c>
      <c r="Q26" s="15">
        <v>-2.3596391036027474E-2</v>
      </c>
      <c r="R26" s="15">
        <v>-2.8193076099175887E-2</v>
      </c>
      <c r="S26" s="15">
        <v>-2.7267254506179228E-2</v>
      </c>
      <c r="T26" s="15">
        <v>-2.2665899331532891E-2</v>
      </c>
      <c r="U26" s="15">
        <v>-1.9917144678139008E-2</v>
      </c>
      <c r="V26" s="15">
        <v>-2.1775307155755499E-2</v>
      </c>
      <c r="W26" s="17">
        <f t="shared" si="0"/>
        <v>-2.2845805738019569E-2</v>
      </c>
      <c r="X26" s="17">
        <f t="shared" si="1"/>
        <v>3.4360389143988247E-3</v>
      </c>
    </row>
  </sheetData>
  <mergeCells count="3">
    <mergeCell ref="B1:K1"/>
    <mergeCell ref="L1:P1"/>
    <mergeCell ref="Q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1FE3-3CC4-471D-8BCB-7FD3CEEA7D7B}">
  <dimension ref="A1:AD39"/>
  <sheetViews>
    <sheetView zoomScaleNormal="100" workbookViewId="0">
      <selection activeCell="K37" sqref="K37"/>
    </sheetView>
  </sheetViews>
  <sheetFormatPr defaultRowHeight="15" x14ac:dyDescent="0.25"/>
  <cols>
    <col min="1" max="1" width="17.5703125" bestFit="1" customWidth="1"/>
  </cols>
  <sheetData>
    <row r="1" spans="1:30" ht="16.5" thickBot="1" x14ac:dyDescent="0.3">
      <c r="A1" s="1" t="s">
        <v>0</v>
      </c>
      <c r="B1" s="182" t="s">
        <v>31</v>
      </c>
      <c r="C1" s="183"/>
      <c r="D1" s="183"/>
      <c r="E1" s="183"/>
      <c r="F1" s="183"/>
      <c r="G1" s="183"/>
      <c r="H1" s="24" t="s">
        <v>27</v>
      </c>
      <c r="I1" s="24" t="s">
        <v>26</v>
      </c>
      <c r="J1" s="183" t="s">
        <v>32</v>
      </c>
      <c r="K1" s="183"/>
      <c r="L1" s="183"/>
      <c r="M1" s="183"/>
      <c r="N1" s="183"/>
      <c r="O1" s="183"/>
      <c r="P1" s="24" t="s">
        <v>27</v>
      </c>
      <c r="Q1" s="24" t="s">
        <v>26</v>
      </c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 ht="15.75" x14ac:dyDescent="0.25">
      <c r="A2" s="26" t="s">
        <v>1</v>
      </c>
      <c r="B2" s="27">
        <v>353.3</v>
      </c>
      <c r="C2" s="28">
        <v>335.6</v>
      </c>
      <c r="D2" s="28">
        <v>352.2</v>
      </c>
      <c r="E2" s="29">
        <v>287</v>
      </c>
      <c r="F2" s="28">
        <v>284.2</v>
      </c>
      <c r="G2" s="29">
        <v>309.5</v>
      </c>
      <c r="H2" s="30">
        <f>AVERAGE(B2:G2)</f>
        <v>320.3</v>
      </c>
      <c r="I2" s="31">
        <f>_xlfn.STDEV.P(B2:G2)</f>
        <v>28.4881261815047</v>
      </c>
      <c r="J2" s="32">
        <v>321.5</v>
      </c>
      <c r="K2" s="28">
        <v>294.5</v>
      </c>
      <c r="L2" s="28">
        <v>307.3</v>
      </c>
      <c r="M2" s="28">
        <v>336.7</v>
      </c>
      <c r="N2" s="28">
        <v>327.60000000000002</v>
      </c>
      <c r="O2" s="29">
        <v>330</v>
      </c>
      <c r="P2" s="30">
        <f>AVERAGE(J2:O2)</f>
        <v>319.59999999999997</v>
      </c>
      <c r="Q2" s="31">
        <f>_xlfn.STDEV.P(J2:O2)</f>
        <v>14.430754196044871</v>
      </c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</row>
    <row r="3" spans="1:30" ht="15.75" x14ac:dyDescent="0.25">
      <c r="A3" s="26" t="s">
        <v>2</v>
      </c>
      <c r="B3" s="34">
        <v>257</v>
      </c>
      <c r="C3" s="35">
        <v>274</v>
      </c>
      <c r="D3" s="35">
        <v>235</v>
      </c>
      <c r="E3" s="36">
        <v>329</v>
      </c>
      <c r="F3" s="35">
        <v>308</v>
      </c>
      <c r="G3" s="36">
        <v>289</v>
      </c>
      <c r="H3" s="37">
        <f t="shared" ref="H3:H26" si="0">AVERAGE(B3:G3)</f>
        <v>282</v>
      </c>
      <c r="I3" s="38">
        <f t="shared" ref="I3:I26" si="1">_xlfn.STDEV.P(B3:G3)</f>
        <v>31.176914536239792</v>
      </c>
      <c r="J3" s="39">
        <v>275</v>
      </c>
      <c r="K3" s="35">
        <v>261</v>
      </c>
      <c r="L3" s="35">
        <v>245</v>
      </c>
      <c r="M3" s="35">
        <v>294</v>
      </c>
      <c r="N3" s="35">
        <v>283</v>
      </c>
      <c r="O3" s="36">
        <v>271</v>
      </c>
      <c r="P3" s="37">
        <f t="shared" ref="P3:P26" si="2">AVERAGE(J3:O3)</f>
        <v>271.5</v>
      </c>
      <c r="Q3" s="38">
        <f t="shared" ref="Q3:Q26" si="3">_xlfn.STDEV.P(J3:O3)</f>
        <v>15.6178316890235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</row>
    <row r="4" spans="1:30" ht="15.75" x14ac:dyDescent="0.25">
      <c r="A4" s="26" t="s">
        <v>3</v>
      </c>
      <c r="B4" s="34">
        <v>514.9</v>
      </c>
      <c r="C4" s="35">
        <v>506.2</v>
      </c>
      <c r="D4" s="35">
        <v>504.6</v>
      </c>
      <c r="E4" s="36">
        <v>497.7</v>
      </c>
      <c r="F4" s="35">
        <v>486.9</v>
      </c>
      <c r="G4" s="36">
        <v>494</v>
      </c>
      <c r="H4" s="37">
        <f t="shared" si="0"/>
        <v>500.71666666666664</v>
      </c>
      <c r="I4" s="38">
        <f t="shared" si="1"/>
        <v>9.0501227738756231</v>
      </c>
      <c r="J4" s="39">
        <v>475.9</v>
      </c>
      <c r="K4" s="35">
        <v>515</v>
      </c>
      <c r="L4" s="35">
        <v>513.29999999999995</v>
      </c>
      <c r="M4" s="35">
        <v>456.9</v>
      </c>
      <c r="N4" s="35">
        <v>471.8</v>
      </c>
      <c r="O4" s="36">
        <v>479.8</v>
      </c>
      <c r="P4" s="37">
        <f t="shared" si="2"/>
        <v>485.45000000000005</v>
      </c>
      <c r="Q4" s="38">
        <f t="shared" si="3"/>
        <v>21.499515498416855</v>
      </c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 spans="1:30" ht="15.75" x14ac:dyDescent="0.25">
      <c r="A5" s="26" t="s">
        <v>4</v>
      </c>
      <c r="B5" s="34">
        <v>279</v>
      </c>
      <c r="C5" s="35">
        <v>305.2</v>
      </c>
      <c r="D5" s="35">
        <v>331.4</v>
      </c>
      <c r="E5" s="36">
        <v>268.39999999999998</v>
      </c>
      <c r="F5" s="35">
        <v>352.3</v>
      </c>
      <c r="G5" s="36">
        <v>333.1</v>
      </c>
      <c r="H5" s="37">
        <f t="shared" si="0"/>
        <v>311.56666666666666</v>
      </c>
      <c r="I5" s="38">
        <f t="shared" si="1"/>
        <v>30.223427263557589</v>
      </c>
      <c r="J5" s="39">
        <v>304.2</v>
      </c>
      <c r="K5" s="35">
        <v>305.3</v>
      </c>
      <c r="L5" s="35">
        <v>310.5</v>
      </c>
      <c r="M5" s="35">
        <v>274.39999999999998</v>
      </c>
      <c r="N5" s="35">
        <v>270.8</v>
      </c>
      <c r="O5" s="36">
        <v>260.8</v>
      </c>
      <c r="P5" s="37">
        <f t="shared" si="2"/>
        <v>287.66666666666669</v>
      </c>
      <c r="Q5" s="38">
        <f t="shared" si="3"/>
        <v>19.52755887343719</v>
      </c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</row>
    <row r="6" spans="1:30" ht="15.75" x14ac:dyDescent="0.25">
      <c r="A6" s="26" t="s">
        <v>5</v>
      </c>
      <c r="B6" s="40">
        <v>313.60000000000002</v>
      </c>
      <c r="C6" s="41">
        <v>327.10000000000002</v>
      </c>
      <c r="D6" s="41">
        <v>325.2</v>
      </c>
      <c r="E6" s="42">
        <v>342.5</v>
      </c>
      <c r="F6" s="41">
        <v>317.2</v>
      </c>
      <c r="G6" s="42">
        <v>301</v>
      </c>
      <c r="H6" s="37">
        <f t="shared" si="0"/>
        <v>321.10000000000002</v>
      </c>
      <c r="I6" s="38">
        <f t="shared" si="1"/>
        <v>12.820816406661992</v>
      </c>
      <c r="J6" s="43">
        <v>345.8</v>
      </c>
      <c r="K6" s="41">
        <v>328.4</v>
      </c>
      <c r="L6" s="41">
        <v>329.9</v>
      </c>
      <c r="M6" s="41">
        <v>355.6</v>
      </c>
      <c r="N6" s="41">
        <v>349.1</v>
      </c>
      <c r="O6" s="42">
        <v>366.4</v>
      </c>
      <c r="P6" s="37">
        <f t="shared" si="2"/>
        <v>345.86666666666673</v>
      </c>
      <c r="Q6" s="38">
        <f t="shared" si="3"/>
        <v>13.458784822148287</v>
      </c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</row>
    <row r="7" spans="1:30" ht="15.75" x14ac:dyDescent="0.25">
      <c r="A7" s="26" t="s">
        <v>6</v>
      </c>
      <c r="B7" s="45">
        <v>1717.7999999999997</v>
      </c>
      <c r="C7" s="46">
        <v>1748.1</v>
      </c>
      <c r="D7" s="47">
        <v>1748.4000000000003</v>
      </c>
      <c r="E7" s="46">
        <v>1724.6</v>
      </c>
      <c r="F7" s="47">
        <v>1748.6</v>
      </c>
      <c r="G7" s="46">
        <v>1726.6</v>
      </c>
      <c r="H7" s="37">
        <f t="shared" si="0"/>
        <v>1735.6833333333334</v>
      </c>
      <c r="I7" s="38">
        <f t="shared" si="1"/>
        <v>12.960763437733585</v>
      </c>
      <c r="J7" s="48">
        <v>1722.4</v>
      </c>
      <c r="K7" s="47">
        <v>1704.1999999999998</v>
      </c>
      <c r="L7" s="46">
        <v>1706</v>
      </c>
      <c r="M7" s="47">
        <v>1717.6</v>
      </c>
      <c r="N7" s="47">
        <v>1702.3000000000002</v>
      </c>
      <c r="O7" s="46">
        <v>1708</v>
      </c>
      <c r="P7" s="37">
        <f t="shared" si="2"/>
        <v>1710.0833333333333</v>
      </c>
      <c r="Q7" s="38">
        <f t="shared" si="3"/>
        <v>7.3530983643329284</v>
      </c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1:30" ht="15.75" x14ac:dyDescent="0.25">
      <c r="A8" s="26" t="s">
        <v>7</v>
      </c>
      <c r="B8" s="50">
        <v>1832.8</v>
      </c>
      <c r="C8" s="35">
        <v>1860.2</v>
      </c>
      <c r="D8" s="35">
        <v>1934.1</v>
      </c>
      <c r="E8" s="36">
        <v>1876.8</v>
      </c>
      <c r="F8" s="35">
        <v>1898.9</v>
      </c>
      <c r="G8" s="36">
        <v>1956.4</v>
      </c>
      <c r="H8" s="37">
        <f t="shared" si="0"/>
        <v>1893.2</v>
      </c>
      <c r="I8" s="38">
        <f t="shared" si="1"/>
        <v>42.240699173506449</v>
      </c>
      <c r="J8" s="39">
        <v>1905.1</v>
      </c>
      <c r="K8" s="36">
        <v>1920.8</v>
      </c>
      <c r="L8" s="35">
        <v>1884.4</v>
      </c>
      <c r="M8" s="35">
        <v>1835.7</v>
      </c>
      <c r="N8" s="35">
        <v>1891</v>
      </c>
      <c r="O8" s="36">
        <v>1906.7</v>
      </c>
      <c r="P8" s="37">
        <f t="shared" si="2"/>
        <v>1890.6166666666668</v>
      </c>
      <c r="Q8" s="38">
        <f t="shared" si="3"/>
        <v>27.184886528281737</v>
      </c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</row>
    <row r="9" spans="1:30" ht="15.75" x14ac:dyDescent="0.25">
      <c r="A9" s="26" t="s">
        <v>8</v>
      </c>
      <c r="B9" s="50">
        <v>1624</v>
      </c>
      <c r="C9" s="35">
        <v>1599</v>
      </c>
      <c r="D9" s="35">
        <v>1495</v>
      </c>
      <c r="E9" s="36">
        <v>1679</v>
      </c>
      <c r="F9" s="35">
        <v>1561</v>
      </c>
      <c r="G9" s="36">
        <v>1492</v>
      </c>
      <c r="H9" s="37">
        <f t="shared" si="0"/>
        <v>1575</v>
      </c>
      <c r="I9" s="38">
        <f t="shared" si="1"/>
        <v>67.426503196690646</v>
      </c>
      <c r="J9" s="39">
        <v>1551</v>
      </c>
      <c r="K9" s="36">
        <v>1544</v>
      </c>
      <c r="L9" s="35">
        <v>1555</v>
      </c>
      <c r="M9" s="35">
        <v>1581</v>
      </c>
      <c r="N9" s="35">
        <v>1547</v>
      </c>
      <c r="O9" s="36">
        <v>1535</v>
      </c>
      <c r="P9" s="37">
        <f t="shared" si="2"/>
        <v>1552.1666666666667</v>
      </c>
      <c r="Q9" s="38">
        <f t="shared" si="3"/>
        <v>14.311029157805374</v>
      </c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</row>
    <row r="10" spans="1:30" ht="15.75" x14ac:dyDescent="0.25">
      <c r="A10" s="26" t="s">
        <v>9</v>
      </c>
      <c r="B10" s="50">
        <v>2706.1</v>
      </c>
      <c r="C10" s="35">
        <v>2701.2</v>
      </c>
      <c r="D10" s="35">
        <v>2747.7</v>
      </c>
      <c r="E10" s="36">
        <v>2624</v>
      </c>
      <c r="F10" s="35">
        <v>2757.3</v>
      </c>
      <c r="G10" s="36">
        <v>2704</v>
      </c>
      <c r="H10" s="37">
        <f t="shared" si="0"/>
        <v>2706.7166666666667</v>
      </c>
      <c r="I10" s="38">
        <f t="shared" si="1"/>
        <v>43.047548000889549</v>
      </c>
      <c r="J10" s="39">
        <v>2726.1</v>
      </c>
      <c r="K10" s="36">
        <v>2740.4</v>
      </c>
      <c r="L10" s="35">
        <v>2788.8</v>
      </c>
      <c r="M10" s="35">
        <v>2768.6</v>
      </c>
      <c r="N10" s="35">
        <v>2754.6</v>
      </c>
      <c r="O10" s="36">
        <v>2744.1</v>
      </c>
      <c r="P10" s="37">
        <f t="shared" si="2"/>
        <v>2753.7666666666664</v>
      </c>
      <c r="Q10" s="38">
        <f t="shared" si="3"/>
        <v>20.35359646079511</v>
      </c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 spans="1:30" ht="15.75" x14ac:dyDescent="0.25">
      <c r="A11" s="26" t="s">
        <v>10</v>
      </c>
      <c r="B11" s="50">
        <v>1566</v>
      </c>
      <c r="C11" s="35">
        <v>1563.1</v>
      </c>
      <c r="D11" s="35">
        <v>1513.5</v>
      </c>
      <c r="E11" s="36">
        <v>1508.1</v>
      </c>
      <c r="F11" s="35">
        <v>1507.9</v>
      </c>
      <c r="G11" s="36">
        <v>1538.3</v>
      </c>
      <c r="H11" s="37">
        <f t="shared" si="0"/>
        <v>1532.8166666666666</v>
      </c>
      <c r="I11" s="38">
        <f t="shared" si="1"/>
        <v>24.675116795850993</v>
      </c>
      <c r="J11" s="39">
        <v>1596</v>
      </c>
      <c r="K11" s="36">
        <v>1600.3</v>
      </c>
      <c r="L11" s="35">
        <v>1602.9</v>
      </c>
      <c r="M11" s="35">
        <v>1639.7</v>
      </c>
      <c r="N11" s="35">
        <v>1600.9</v>
      </c>
      <c r="O11" s="36">
        <v>1616.3</v>
      </c>
      <c r="P11" s="37">
        <f t="shared" si="2"/>
        <v>1609.3500000000001</v>
      </c>
      <c r="Q11" s="38">
        <f t="shared" si="3"/>
        <v>14.958581706387365</v>
      </c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</row>
    <row r="12" spans="1:30" ht="15.75" x14ac:dyDescent="0.25">
      <c r="A12" s="26" t="s">
        <v>11</v>
      </c>
      <c r="B12" s="50">
        <v>1884</v>
      </c>
      <c r="C12" s="35">
        <v>1863.2</v>
      </c>
      <c r="D12" s="35">
        <v>1893.9</v>
      </c>
      <c r="E12" s="36">
        <v>1910.7</v>
      </c>
      <c r="F12" s="35">
        <v>1861.2</v>
      </c>
      <c r="G12" s="36">
        <v>1908.5</v>
      </c>
      <c r="H12" s="37">
        <f t="shared" si="0"/>
        <v>1886.9166666666667</v>
      </c>
      <c r="I12" s="38">
        <f t="shared" si="1"/>
        <v>19.632406599520312</v>
      </c>
      <c r="J12" s="39">
        <v>1832.5</v>
      </c>
      <c r="K12" s="36">
        <v>1826.3</v>
      </c>
      <c r="L12" s="35">
        <v>1797.2</v>
      </c>
      <c r="M12" s="35">
        <v>1790.3</v>
      </c>
      <c r="N12" s="35">
        <v>1838.3</v>
      </c>
      <c r="O12" s="36">
        <v>1822.4</v>
      </c>
      <c r="P12" s="37">
        <f t="shared" si="2"/>
        <v>1817.8333333333333</v>
      </c>
      <c r="Q12" s="38">
        <f t="shared" si="3"/>
        <v>17.843548476192229</v>
      </c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</row>
    <row r="13" spans="1:30" ht="15.75" x14ac:dyDescent="0.25">
      <c r="A13" s="26" t="s">
        <v>12</v>
      </c>
      <c r="B13" s="51">
        <v>9612.9</v>
      </c>
      <c r="C13" s="46">
        <v>9586.7000000000007</v>
      </c>
      <c r="D13" s="46">
        <v>9584.1999999999989</v>
      </c>
      <c r="E13" s="46">
        <v>9598.6</v>
      </c>
      <c r="F13" s="46">
        <v>9586.3000000000011</v>
      </c>
      <c r="G13" s="46">
        <v>9599.2000000000007</v>
      </c>
      <c r="H13" s="37">
        <f t="shared" si="0"/>
        <v>9594.65</v>
      </c>
      <c r="I13" s="38">
        <f t="shared" si="1"/>
        <v>10.095337207509788</v>
      </c>
      <c r="J13" s="52">
        <v>9610.7000000000007</v>
      </c>
      <c r="K13" s="46">
        <v>9631.8000000000011</v>
      </c>
      <c r="L13" s="46">
        <v>9628.3000000000011</v>
      </c>
      <c r="M13" s="46">
        <v>9615.2999999999993</v>
      </c>
      <c r="N13" s="46">
        <v>9631.7999999999993</v>
      </c>
      <c r="O13" s="46">
        <v>9624.5</v>
      </c>
      <c r="P13" s="37">
        <f t="shared" si="2"/>
        <v>9623.7333333333354</v>
      </c>
      <c r="Q13" s="38">
        <f t="shared" si="3"/>
        <v>8.0888125759526908</v>
      </c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</row>
    <row r="14" spans="1:30" ht="15.75" x14ac:dyDescent="0.25">
      <c r="A14" s="26" t="s">
        <v>13</v>
      </c>
      <c r="B14" s="53">
        <v>11330.699999999999</v>
      </c>
      <c r="C14" s="54">
        <v>11334.800000000001</v>
      </c>
      <c r="D14" s="54">
        <v>11332.599999999999</v>
      </c>
      <c r="E14" s="54">
        <v>11323.2</v>
      </c>
      <c r="F14" s="54">
        <v>11334.900000000001</v>
      </c>
      <c r="G14" s="54">
        <v>11325.800000000001</v>
      </c>
      <c r="H14" s="37">
        <f t="shared" si="0"/>
        <v>11330.333333333334</v>
      </c>
      <c r="I14" s="38">
        <f t="shared" si="1"/>
        <v>4.4255570898537497</v>
      </c>
      <c r="J14" s="55">
        <v>11333.1</v>
      </c>
      <c r="K14" s="54">
        <v>11336</v>
      </c>
      <c r="L14" s="54">
        <v>11334.300000000001</v>
      </c>
      <c r="M14" s="54">
        <v>11332.9</v>
      </c>
      <c r="N14" s="54">
        <v>11334.099999999999</v>
      </c>
      <c r="O14" s="54">
        <v>11332.5</v>
      </c>
      <c r="P14" s="37">
        <f t="shared" si="2"/>
        <v>11333.816666666666</v>
      </c>
      <c r="Q14" s="38">
        <f t="shared" si="3"/>
        <v>1.1667857082125028</v>
      </c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</row>
    <row r="15" spans="1:30" ht="15.75" x14ac:dyDescent="0.25">
      <c r="A15" s="26" t="s">
        <v>14</v>
      </c>
      <c r="B15" s="57">
        <v>0.37552265085122727</v>
      </c>
      <c r="C15" s="58">
        <v>0.37311377351166308</v>
      </c>
      <c r="D15" s="58">
        <v>0.37306187459188533</v>
      </c>
      <c r="E15" s="58">
        <v>0.37487777306768394</v>
      </c>
      <c r="F15" s="58">
        <v>0.37307444265057477</v>
      </c>
      <c r="G15" s="58">
        <v>0.37474747920676676</v>
      </c>
      <c r="H15" s="59">
        <f t="shared" si="0"/>
        <v>0.37406633231330022</v>
      </c>
      <c r="I15" s="143">
        <f>_xlfn.STDEV.P(B15:G15)</f>
        <v>1.0118802267702683E-3</v>
      </c>
      <c r="J15" s="61">
        <v>0.37517876838640796</v>
      </c>
      <c r="K15" s="58">
        <v>0.37669160197600571</v>
      </c>
      <c r="L15" s="58">
        <v>0.37652475230053906</v>
      </c>
      <c r="M15" s="58">
        <v>0.37556596281622517</v>
      </c>
      <c r="N15" s="58">
        <v>0.37682264140955163</v>
      </c>
      <c r="O15" s="58">
        <v>0.376340392675932</v>
      </c>
      <c r="P15" s="59">
        <f t="shared" si="2"/>
        <v>0.3761873532607769</v>
      </c>
      <c r="Q15" s="60">
        <f>_xlfn.STDEV.P(J15:O15)</f>
        <v>6.0532174733676054E-4</v>
      </c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</row>
    <row r="16" spans="1:30" ht="15.75" x14ac:dyDescent="0.25">
      <c r="A16" s="26" t="s">
        <v>15</v>
      </c>
      <c r="B16" s="63">
        <v>2186.1</v>
      </c>
      <c r="C16" s="64">
        <v>2195.8000000000002</v>
      </c>
      <c r="D16" s="64">
        <v>2286.2999999999997</v>
      </c>
      <c r="E16" s="64">
        <v>2163.8000000000002</v>
      </c>
      <c r="F16" s="64">
        <v>2183.1</v>
      </c>
      <c r="G16" s="64">
        <v>2265.9</v>
      </c>
      <c r="H16" s="37">
        <f t="shared" si="0"/>
        <v>2213.5</v>
      </c>
      <c r="I16" s="38">
        <f t="shared" si="1"/>
        <v>45.650666296707278</v>
      </c>
      <c r="J16" s="65">
        <v>2226.6</v>
      </c>
      <c r="K16" s="64">
        <v>2215.3000000000002</v>
      </c>
      <c r="L16" s="64">
        <v>2191.7000000000003</v>
      </c>
      <c r="M16" s="64">
        <v>2172.4</v>
      </c>
      <c r="N16" s="64">
        <v>2218.6</v>
      </c>
      <c r="O16" s="64">
        <v>2236.6999999999998</v>
      </c>
      <c r="P16" s="37">
        <f t="shared" si="2"/>
        <v>2210.2166666666667</v>
      </c>
      <c r="Q16" s="38">
        <f t="shared" si="3"/>
        <v>21.751890083903451</v>
      </c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</row>
    <row r="17" spans="1:30" ht="15.75" x14ac:dyDescent="0.25">
      <c r="A17" s="26" t="s">
        <v>16</v>
      </c>
      <c r="B17" s="63">
        <v>1881</v>
      </c>
      <c r="C17" s="64">
        <v>1873</v>
      </c>
      <c r="D17" s="64">
        <v>1730</v>
      </c>
      <c r="E17" s="64">
        <v>2008</v>
      </c>
      <c r="F17" s="64">
        <v>1869</v>
      </c>
      <c r="G17" s="64">
        <v>1781</v>
      </c>
      <c r="H17" s="37">
        <f t="shared" si="0"/>
        <v>1857</v>
      </c>
      <c r="I17" s="38">
        <f t="shared" si="1"/>
        <v>87.256327373243636</v>
      </c>
      <c r="J17" s="65">
        <v>1826</v>
      </c>
      <c r="K17" s="64">
        <v>1805</v>
      </c>
      <c r="L17" s="64">
        <v>1800</v>
      </c>
      <c r="M17" s="64">
        <v>1875</v>
      </c>
      <c r="N17" s="64">
        <v>1830</v>
      </c>
      <c r="O17" s="64">
        <v>1806</v>
      </c>
      <c r="P17" s="37">
        <f t="shared" si="2"/>
        <v>1823.6666666666667</v>
      </c>
      <c r="Q17" s="38">
        <f t="shared" si="3"/>
        <v>25.499455331873701</v>
      </c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</row>
    <row r="18" spans="1:30" ht="15.75" x14ac:dyDescent="0.25">
      <c r="A18" s="26" t="s">
        <v>17</v>
      </c>
      <c r="B18" s="63">
        <v>3221</v>
      </c>
      <c r="C18" s="64">
        <v>3207.3999999999996</v>
      </c>
      <c r="D18" s="64">
        <v>3252.2999999999997</v>
      </c>
      <c r="E18" s="64">
        <v>3121.7</v>
      </c>
      <c r="F18" s="64">
        <v>3244.2000000000003</v>
      </c>
      <c r="G18" s="64">
        <v>3198</v>
      </c>
      <c r="H18" s="37">
        <f t="shared" si="0"/>
        <v>3207.4333333333329</v>
      </c>
      <c r="I18" s="38">
        <f t="shared" si="1"/>
        <v>42.794184443943159</v>
      </c>
      <c r="J18" s="65">
        <v>3202</v>
      </c>
      <c r="K18" s="64">
        <v>3255.4</v>
      </c>
      <c r="L18" s="64">
        <v>3302.1000000000004</v>
      </c>
      <c r="M18" s="64">
        <v>3225.5</v>
      </c>
      <c r="N18" s="64">
        <v>3226.4</v>
      </c>
      <c r="O18" s="64">
        <v>3223.9</v>
      </c>
      <c r="P18" s="37">
        <f t="shared" si="2"/>
        <v>3239.2166666666667</v>
      </c>
      <c r="Q18" s="38">
        <f t="shared" si="3"/>
        <v>32.115179000314313</v>
      </c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</row>
    <row r="19" spans="1:30" ht="15.75" x14ac:dyDescent="0.25">
      <c r="A19" s="26" t="s">
        <v>18</v>
      </c>
      <c r="B19" s="63">
        <v>1845</v>
      </c>
      <c r="C19" s="64">
        <v>1868.3</v>
      </c>
      <c r="D19" s="64">
        <v>1844.9</v>
      </c>
      <c r="E19" s="64">
        <v>1776.5</v>
      </c>
      <c r="F19" s="64">
        <v>1860.2</v>
      </c>
      <c r="G19" s="64">
        <v>1871.4</v>
      </c>
      <c r="H19" s="37">
        <f t="shared" si="0"/>
        <v>1844.3833333333334</v>
      </c>
      <c r="I19" s="38">
        <f t="shared" si="1"/>
        <v>32.0438978416935</v>
      </c>
      <c r="J19" s="65">
        <v>1900.2</v>
      </c>
      <c r="K19" s="64">
        <v>1905.6</v>
      </c>
      <c r="L19" s="64">
        <v>1913.4</v>
      </c>
      <c r="M19" s="64">
        <v>1914.1</v>
      </c>
      <c r="N19" s="64">
        <v>1871.7</v>
      </c>
      <c r="O19" s="64">
        <v>1877.1</v>
      </c>
      <c r="P19" s="37">
        <f t="shared" si="2"/>
        <v>1897.0166666666671</v>
      </c>
      <c r="Q19" s="38">
        <f t="shared" si="3"/>
        <v>16.741506967879431</v>
      </c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</row>
    <row r="20" spans="1:30" ht="15.75" x14ac:dyDescent="0.25">
      <c r="A20" s="26" t="s">
        <v>19</v>
      </c>
      <c r="B20" s="63">
        <v>2197.6</v>
      </c>
      <c r="C20" s="64">
        <v>2190.3000000000002</v>
      </c>
      <c r="D20" s="64">
        <v>2219.1</v>
      </c>
      <c r="E20" s="64">
        <v>2253.1999999999998</v>
      </c>
      <c r="F20" s="64">
        <v>2178.4</v>
      </c>
      <c r="G20" s="64">
        <v>2209.5</v>
      </c>
      <c r="H20" s="37">
        <f t="shared" si="0"/>
        <v>2208.0166666666669</v>
      </c>
      <c r="I20" s="38">
        <f t="shared" si="1"/>
        <v>24.035072752588402</v>
      </c>
      <c r="J20" s="65">
        <v>2178.3000000000002</v>
      </c>
      <c r="K20" s="64">
        <v>2154.6999999999998</v>
      </c>
      <c r="L20" s="64">
        <v>2127.1</v>
      </c>
      <c r="M20" s="64">
        <v>2145.9</v>
      </c>
      <c r="N20" s="64">
        <v>2187.4</v>
      </c>
      <c r="O20" s="64">
        <v>2188.8000000000002</v>
      </c>
      <c r="P20" s="37">
        <f t="shared" si="2"/>
        <v>2163.7000000000003</v>
      </c>
      <c r="Q20" s="38">
        <f t="shared" si="3"/>
        <v>22.884711053452353</v>
      </c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</row>
    <row r="21" spans="1:30" ht="15.75" x14ac:dyDescent="0.25">
      <c r="A21" s="26" t="s">
        <v>20</v>
      </c>
      <c r="B21" s="67">
        <v>36.631695713828286</v>
      </c>
      <c r="C21" s="68">
        <v>37.438974405683574</v>
      </c>
      <c r="D21" s="68">
        <v>37.32758168219393</v>
      </c>
      <c r="E21" s="68">
        <v>39.297393474443091</v>
      </c>
      <c r="F21" s="68">
        <v>39.523269662406676</v>
      </c>
      <c r="G21" s="68">
        <v>38.933690807184789</v>
      </c>
      <c r="H21" s="37">
        <f t="shared" si="0"/>
        <v>38.192100957623389</v>
      </c>
      <c r="I21" s="38">
        <f t="shared" si="1"/>
        <v>1.1025043370280252</v>
      </c>
      <c r="J21" s="69">
        <v>38.216069343393514</v>
      </c>
      <c r="K21" s="68">
        <v>39.269602311199371</v>
      </c>
      <c r="L21" s="68">
        <v>38.600606834877027</v>
      </c>
      <c r="M21" s="68">
        <v>37.240931688455156</v>
      </c>
      <c r="N21" s="68">
        <v>37.915216803389519</v>
      </c>
      <c r="O21" s="68">
        <v>37.926431796843573</v>
      </c>
      <c r="P21" s="37">
        <f t="shared" si="2"/>
        <v>38.194809796359692</v>
      </c>
      <c r="Q21" s="38">
        <f t="shared" si="3"/>
        <v>0.62986567243166425</v>
      </c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</row>
    <row r="22" spans="1:30" ht="15.75" x14ac:dyDescent="0.25">
      <c r="A22" s="26" t="s">
        <v>21</v>
      </c>
      <c r="B22" s="67">
        <v>38.930090377458789</v>
      </c>
      <c r="C22" s="68">
        <v>38.041377469300578</v>
      </c>
      <c r="D22" s="68">
        <v>39.0028901734104</v>
      </c>
      <c r="E22" s="68">
        <v>36.426294820717125</v>
      </c>
      <c r="F22" s="68">
        <v>36.338951310861418</v>
      </c>
      <c r="G22" s="68">
        <v>36.571308253790001</v>
      </c>
      <c r="H22" s="37">
        <f t="shared" si="0"/>
        <v>37.551818734256386</v>
      </c>
      <c r="I22" s="38">
        <f t="shared" si="1"/>
        <v>1.1506636540151025</v>
      </c>
      <c r="J22" s="69">
        <v>37.644578313253014</v>
      </c>
      <c r="K22" s="68">
        <v>38.196952908587257</v>
      </c>
      <c r="L22" s="68">
        <v>38.977777777777767</v>
      </c>
      <c r="M22" s="68">
        <v>37.07439999999999</v>
      </c>
      <c r="N22" s="68">
        <v>37.272677595628409</v>
      </c>
      <c r="O22" s="68">
        <v>37.694905869324472</v>
      </c>
      <c r="P22" s="37">
        <f t="shared" si="2"/>
        <v>37.81021541076182</v>
      </c>
      <c r="Q22" s="38">
        <f t="shared" si="3"/>
        <v>0.63032675824088735</v>
      </c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</row>
    <row r="23" spans="1:30" ht="15.75" x14ac:dyDescent="0.25">
      <c r="A23" s="26" t="s">
        <v>22</v>
      </c>
      <c r="B23" s="67">
        <v>36.793138776777404</v>
      </c>
      <c r="C23" s="68">
        <v>36.980326744403563</v>
      </c>
      <c r="D23" s="68">
        <v>37.226040033207262</v>
      </c>
      <c r="E23" s="68">
        <v>36.832222827305635</v>
      </c>
      <c r="F23" s="68">
        <v>37.692343258738667</v>
      </c>
      <c r="G23" s="68">
        <v>37.288617886178862</v>
      </c>
      <c r="H23" s="37">
        <f t="shared" si="0"/>
        <v>37.135448254435232</v>
      </c>
      <c r="I23" s="38">
        <f t="shared" si="1"/>
        <v>0.3095652794146681</v>
      </c>
      <c r="J23" s="69">
        <v>37.8264209868832</v>
      </c>
      <c r="K23" s="68">
        <v>36.945720955950115</v>
      </c>
      <c r="L23" s="68">
        <v>37.198918869810107</v>
      </c>
      <c r="M23" s="68">
        <v>38.467973957525963</v>
      </c>
      <c r="N23" s="68">
        <v>38.04673939995039</v>
      </c>
      <c r="O23" s="68">
        <v>37.808012035112739</v>
      </c>
      <c r="P23" s="37">
        <f t="shared" si="2"/>
        <v>37.715631034205423</v>
      </c>
      <c r="Q23" s="38">
        <f t="shared" si="3"/>
        <v>0.5092828743296739</v>
      </c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</row>
    <row r="24" spans="1:30" ht="15.75" x14ac:dyDescent="0.25">
      <c r="A24" s="26" t="s">
        <v>23</v>
      </c>
      <c r="B24" s="67">
        <v>37.587804878048779</v>
      </c>
      <c r="C24" s="68">
        <v>36.471150243536897</v>
      </c>
      <c r="D24" s="68">
        <v>34.974009431405484</v>
      </c>
      <c r="E24" s="68">
        <v>37.600309597523221</v>
      </c>
      <c r="F24" s="68">
        <v>34.07628212020213</v>
      </c>
      <c r="G24" s="68">
        <v>35.12445228171422</v>
      </c>
      <c r="H24" s="37">
        <f t="shared" si="0"/>
        <v>35.972334758738455</v>
      </c>
      <c r="I24" s="38">
        <f t="shared" si="1"/>
        <v>1.3428474989188273</v>
      </c>
      <c r="J24" s="69">
        <v>36.771866119355842</v>
      </c>
      <c r="K24" s="68">
        <v>36.760495382031905</v>
      </c>
      <c r="L24" s="68">
        <v>36.570555032925682</v>
      </c>
      <c r="M24" s="68">
        <v>38.311138394023303</v>
      </c>
      <c r="N24" s="68">
        <v>38.189319869637224</v>
      </c>
      <c r="O24" s="68">
        <v>38.717729476319853</v>
      </c>
      <c r="P24" s="37">
        <f t="shared" si="2"/>
        <v>37.553517379048962</v>
      </c>
      <c r="Q24" s="38">
        <f t="shared" si="3"/>
        <v>0.86983731910338824</v>
      </c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</row>
    <row r="25" spans="1:30" ht="15.75" x14ac:dyDescent="0.25">
      <c r="A25" s="26" t="s">
        <v>24</v>
      </c>
      <c r="B25" s="67">
        <v>38.371496177648339</v>
      </c>
      <c r="C25" s="68">
        <v>37.760694881979632</v>
      </c>
      <c r="D25" s="68">
        <v>38.017777477355693</v>
      </c>
      <c r="E25" s="68">
        <v>37.515444700869885</v>
      </c>
      <c r="F25" s="68">
        <v>38.103745868527369</v>
      </c>
      <c r="G25" s="68">
        <v>38.966847703100235</v>
      </c>
      <c r="H25" s="37">
        <f t="shared" si="0"/>
        <v>38.122667801580192</v>
      </c>
      <c r="I25" s="38">
        <f t="shared" si="1"/>
        <v>0.46290020074415439</v>
      </c>
      <c r="J25" s="69">
        <v>36.895216453197442</v>
      </c>
      <c r="K25" s="68">
        <v>37.478187218638332</v>
      </c>
      <c r="L25" s="68">
        <v>37.231371350665221</v>
      </c>
      <c r="M25" s="68">
        <v>36.254555198285097</v>
      </c>
      <c r="N25" s="68">
        <v>36.817180213952625</v>
      </c>
      <c r="O25" s="68">
        <v>36.099415204678351</v>
      </c>
      <c r="P25" s="37">
        <f t="shared" si="2"/>
        <v>36.795987606569504</v>
      </c>
      <c r="Q25" s="38">
        <f t="shared" si="3"/>
        <v>0.49051214218024775</v>
      </c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</row>
    <row r="26" spans="1:30" ht="16.5" thickBot="1" x14ac:dyDescent="0.3">
      <c r="A26" s="26" t="s">
        <v>25</v>
      </c>
      <c r="B26" s="71">
        <v>-5.736627039812342E-3</v>
      </c>
      <c r="C26" s="72">
        <v>-6.925574337438528E-3</v>
      </c>
      <c r="D26" s="72">
        <v>-8.6034978733916575E-3</v>
      </c>
      <c r="E26" s="72">
        <v>-2.3270806839056263E-2</v>
      </c>
      <c r="F26" s="72">
        <v>-8.028301970021785E-3</v>
      </c>
      <c r="G26" s="73">
        <v>-9.888926168570962E-3</v>
      </c>
      <c r="H26" s="74">
        <f t="shared" si="0"/>
        <v>-1.0408955704715258E-2</v>
      </c>
      <c r="I26" s="75">
        <f t="shared" si="1"/>
        <v>5.896177241913797E-3</v>
      </c>
      <c r="J26" s="72">
        <v>-9.88255640557297E-3</v>
      </c>
      <c r="K26" s="72">
        <v>-9.0860973888499171E-3</v>
      </c>
      <c r="L26" s="72">
        <v>-6.9699937358284432E-3</v>
      </c>
      <c r="M26" s="72">
        <v>-6.1325874224601104E-3</v>
      </c>
      <c r="N26" s="72">
        <v>-9.1317352061478143E-3</v>
      </c>
      <c r="O26" s="73">
        <v>-1.0897860136774557E-2</v>
      </c>
      <c r="P26" s="74">
        <f t="shared" si="2"/>
        <v>-8.6834717159389695E-3</v>
      </c>
      <c r="Q26" s="75">
        <f t="shared" si="3"/>
        <v>1.6404971414903163E-3</v>
      </c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</row>
    <row r="27" spans="1:30" x14ac:dyDescent="0.25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8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</row>
    <row r="28" spans="1:30" x14ac:dyDescent="0.2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8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</row>
    <row r="29" spans="1:30" x14ac:dyDescent="0.25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8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</row>
    <row r="30" spans="1:30" x14ac:dyDescent="0.25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8"/>
    </row>
    <row r="31" spans="1:30" x14ac:dyDescent="0.2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8"/>
    </row>
    <row r="32" spans="1:30" x14ac:dyDescent="0.25">
      <c r="B32" s="78"/>
      <c r="C32" s="78"/>
      <c r="D32" s="78"/>
      <c r="E32" s="78"/>
      <c r="F32" s="78"/>
      <c r="G32" s="78"/>
      <c r="H32" s="78"/>
      <c r="I32" s="78"/>
      <c r="J32" s="78"/>
      <c r="K32" s="144"/>
      <c r="L32" s="78"/>
      <c r="M32" s="78"/>
      <c r="N32" s="78"/>
      <c r="O32" s="78"/>
      <c r="P32" s="78"/>
    </row>
    <row r="33" spans="2:16" x14ac:dyDescent="0.25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8"/>
    </row>
    <row r="38" spans="2:16" x14ac:dyDescent="0.2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8"/>
    </row>
    <row r="39" spans="2:16" x14ac:dyDescent="0.2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8"/>
    </row>
  </sheetData>
  <mergeCells count="2">
    <mergeCell ref="B1:G1"/>
    <mergeCell ref="J1:O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F359-5503-4F40-AB82-F89C5DA36FDE}">
  <dimension ref="Q3:U37"/>
  <sheetViews>
    <sheetView tabSelected="1" topLeftCell="A4" zoomScale="85" zoomScaleNormal="85" workbookViewId="0">
      <selection activeCell="S32" sqref="S32"/>
    </sheetView>
  </sheetViews>
  <sheetFormatPr defaultRowHeight="15" x14ac:dyDescent="0.25"/>
  <cols>
    <col min="15" max="15" width="13.140625" bestFit="1" customWidth="1"/>
    <col min="17" max="17" width="11.5703125" bestFit="1" customWidth="1"/>
    <col min="18" max="18" width="13.85546875" customWidth="1"/>
    <col min="19" max="19" width="15" customWidth="1"/>
    <col min="20" max="20" width="17.7109375" customWidth="1"/>
    <col min="21" max="21" width="16" bestFit="1" customWidth="1"/>
  </cols>
  <sheetData>
    <row r="3" spans="17:21" ht="15.75" thickBot="1" x14ac:dyDescent="0.3"/>
    <row r="4" spans="17:21" ht="19.5" thickBot="1" x14ac:dyDescent="0.35">
      <c r="R4" s="187" t="s">
        <v>35</v>
      </c>
      <c r="S4" s="188"/>
      <c r="T4" s="188"/>
      <c r="U4" s="189"/>
    </row>
    <row r="5" spans="17:21" ht="18.75" x14ac:dyDescent="0.3">
      <c r="R5" s="137"/>
      <c r="S5" s="138" t="s">
        <v>33</v>
      </c>
      <c r="T5" s="139" t="s">
        <v>34</v>
      </c>
      <c r="U5" s="142" t="s">
        <v>43</v>
      </c>
    </row>
    <row r="6" spans="17:21" ht="18.75" x14ac:dyDescent="0.3">
      <c r="Q6" s="16"/>
      <c r="R6" s="134" t="s">
        <v>36</v>
      </c>
      <c r="S6" s="131">
        <f>AVERAGE('May 18 ATV (Current) '!B14:K14,'May 18 ATV (Current) '!N14:S14)</f>
        <v>11330.212500000001</v>
      </c>
      <c r="T6" s="131">
        <f>AVERAGE('May 18 RRV (Current)'!B14:G14,'May 18 RRV (Current)'!J14:O14)</f>
        <v>11332.074999999999</v>
      </c>
      <c r="U6" s="140">
        <f>ABS((T6-S6)/S6)</f>
        <v>1.6438350119183141E-4</v>
      </c>
    </row>
    <row r="7" spans="17:21" ht="18.75" x14ac:dyDescent="0.3">
      <c r="Q7" s="16"/>
      <c r="R7" s="134" t="s">
        <v>14</v>
      </c>
      <c r="S7" s="132">
        <f>AVERAGE('May 18 ATV (Current) '!B15:K15,'May 18 ATV (Current) '!N15:S15)</f>
        <v>0.37544358875198619</v>
      </c>
      <c r="T7" s="132">
        <f>AVERAGE('May 18 RRV (Current)'!B15:G15,'May 18 RRV (Current)'!J15:O15)</f>
        <v>0.37512684278703851</v>
      </c>
      <c r="U7" s="140">
        <f t="shared" ref="U7:U13" si="0">ABS((T7-S7)/S7)</f>
        <v>8.4365794073240467E-4</v>
      </c>
    </row>
    <row r="8" spans="17:21" ht="19.5" thickBot="1" x14ac:dyDescent="0.35">
      <c r="Q8" s="16"/>
      <c r="R8" s="134" t="s">
        <v>25</v>
      </c>
      <c r="S8" s="132">
        <f>AVERAGE('May 18 ATV (Current) '!B26:K26,'May 18 ATV (Current) '!N26:S26)</f>
        <v>-2.1361599712516815E-2</v>
      </c>
      <c r="T8" s="132">
        <f>AVERAGE('May 18 RRV (Current)'!B26:G26,'May 18 RRV (Current)'!J26:O26)</f>
        <v>-9.5462137103271127E-3</v>
      </c>
      <c r="U8" s="140">
        <f t="shared" si="0"/>
        <v>0.55311335111604421</v>
      </c>
    </row>
    <row r="9" spans="17:21" ht="18.75" x14ac:dyDescent="0.3">
      <c r="Q9" s="184" t="s">
        <v>42</v>
      </c>
      <c r="R9" s="135" t="s">
        <v>37</v>
      </c>
      <c r="S9" s="131">
        <f>AVERAGE('May 18 ATV (Current) '!B16:K16,'May 18 ATV (Current) '!N16:S16)</f>
        <v>2210.4812499999998</v>
      </c>
      <c r="T9" s="131">
        <f>AVERAGE('May 18 RRV (Current)'!B16:G16,'May 18 RRV (Current)'!J16:O16)</f>
        <v>2211.8583333333336</v>
      </c>
      <c r="U9" s="140">
        <f t="shared" si="0"/>
        <v>6.2297897045440124E-4</v>
      </c>
    </row>
    <row r="10" spans="17:21" ht="18.75" x14ac:dyDescent="0.3">
      <c r="Q10" s="185"/>
      <c r="R10" s="135" t="s">
        <v>38</v>
      </c>
      <c r="S10" s="131">
        <f>AVERAGE('May 18 ATV (Current) '!B17:K17,'May 18 ATV (Current) '!N17:S17)</f>
        <v>1833.6875</v>
      </c>
      <c r="T10" s="131">
        <f>AVERAGE('May 18 RRV (Current)'!B17:G17,'May 18 RRV (Current)'!J17:O17)</f>
        <v>1840.3333333333333</v>
      </c>
      <c r="U10" s="140">
        <f t="shared" si="0"/>
        <v>3.6242998511650743E-3</v>
      </c>
    </row>
    <row r="11" spans="17:21" ht="18.75" x14ac:dyDescent="0.3">
      <c r="Q11" s="185"/>
      <c r="R11" s="135" t="s">
        <v>39</v>
      </c>
      <c r="S11" s="131">
        <f>AVERAGE('May 18 ATV (Current) '!B18:K18,'May 18 ATV (Current) '!N18:S18)</f>
        <v>3251.4</v>
      </c>
      <c r="T11" s="131">
        <f>AVERAGE('May 18 RRV (Current)'!B18:G18,'May 18 RRV (Current)'!J18:O18)</f>
        <v>3223.3250000000003</v>
      </c>
      <c r="U11" s="140">
        <f t="shared" si="0"/>
        <v>8.6347419573106401E-3</v>
      </c>
    </row>
    <row r="12" spans="17:21" ht="18.75" x14ac:dyDescent="0.3">
      <c r="Q12" s="185"/>
      <c r="R12" s="135" t="s">
        <v>40</v>
      </c>
      <c r="S12" s="131">
        <f>AVERAGE('May 18 ATV (Current) '!B19:K19,'May 18 ATV (Current) '!N19:S19)</f>
        <v>1863.0437499999998</v>
      </c>
      <c r="T12" s="131">
        <f>AVERAGE('May 18 RRV (Current)'!B19:G19,'May 18 RRV (Current)'!J19:O19)</f>
        <v>1870.7</v>
      </c>
      <c r="U12" s="140">
        <f t="shared" si="0"/>
        <v>4.1095384904408323E-3</v>
      </c>
    </row>
    <row r="13" spans="17:21" ht="19.5" thickBot="1" x14ac:dyDescent="0.35">
      <c r="Q13" s="186"/>
      <c r="R13" s="136" t="s">
        <v>41</v>
      </c>
      <c r="S13" s="133">
        <f>AVERAGE('May 18 ATV (Current) '!B20:K20,'May 18 ATV (Current) '!N20:S20)</f>
        <v>2171.6</v>
      </c>
      <c r="T13" s="133">
        <f>AVERAGE('May 18 RRV (Current)'!B20:G20,'May 18 RRV (Current)'!J20:O20)</f>
        <v>2185.8583333333336</v>
      </c>
      <c r="U13" s="141">
        <f t="shared" si="0"/>
        <v>6.5658193651379941E-3</v>
      </c>
    </row>
    <row r="17" spans="17:19" ht="15.75" thickBot="1" x14ac:dyDescent="0.3"/>
    <row r="18" spans="17:19" ht="19.5" thickBot="1" x14ac:dyDescent="0.35">
      <c r="Q18" s="187" t="s">
        <v>44</v>
      </c>
      <c r="R18" s="188"/>
      <c r="S18" s="189"/>
    </row>
    <row r="19" spans="17:19" ht="18.75" x14ac:dyDescent="0.3">
      <c r="Q19" s="146"/>
      <c r="R19" s="134" t="s">
        <v>36</v>
      </c>
      <c r="S19" s="147">
        <v>11332.074999999999</v>
      </c>
    </row>
    <row r="20" spans="17:19" ht="18.75" x14ac:dyDescent="0.3">
      <c r="Q20" s="146"/>
      <c r="R20" s="134" t="s">
        <v>14</v>
      </c>
      <c r="S20" s="148">
        <v>0.37512684278703851</v>
      </c>
    </row>
    <row r="21" spans="17:19" ht="19.5" thickBot="1" x14ac:dyDescent="0.35">
      <c r="Q21" s="146"/>
      <c r="R21" s="134" t="s">
        <v>25</v>
      </c>
      <c r="S21" s="148">
        <v>-9.5462137103271127E-3</v>
      </c>
    </row>
    <row r="22" spans="17:19" ht="18.75" x14ac:dyDescent="0.3">
      <c r="Q22" s="184" t="s">
        <v>42</v>
      </c>
      <c r="R22" s="135" t="s">
        <v>37</v>
      </c>
      <c r="S22" s="147">
        <v>2211.8583333333336</v>
      </c>
    </row>
    <row r="23" spans="17:19" ht="18.75" x14ac:dyDescent="0.3">
      <c r="Q23" s="185"/>
      <c r="R23" s="135" t="s">
        <v>38</v>
      </c>
      <c r="S23" s="147">
        <v>1840.3333333333333</v>
      </c>
    </row>
    <row r="24" spans="17:19" ht="18.75" x14ac:dyDescent="0.3">
      <c r="Q24" s="185"/>
      <c r="R24" s="135" t="s">
        <v>39</v>
      </c>
      <c r="S24" s="147">
        <v>3223.3250000000003</v>
      </c>
    </row>
    <row r="25" spans="17:19" ht="18.75" x14ac:dyDescent="0.3">
      <c r="Q25" s="185"/>
      <c r="R25" s="135" t="s">
        <v>40</v>
      </c>
      <c r="S25" s="147">
        <v>1870.7</v>
      </c>
    </row>
    <row r="26" spans="17:19" ht="19.5" thickBot="1" x14ac:dyDescent="0.35">
      <c r="Q26" s="186"/>
      <c r="R26" s="136" t="s">
        <v>41</v>
      </c>
      <c r="S26" s="149">
        <v>2185.8583333333336</v>
      </c>
    </row>
    <row r="28" spans="17:19" ht="15.75" thickBot="1" x14ac:dyDescent="0.3"/>
    <row r="29" spans="17:19" ht="19.5" thickBot="1" x14ac:dyDescent="0.35">
      <c r="Q29" s="187" t="s">
        <v>45</v>
      </c>
      <c r="R29" s="188"/>
      <c r="S29" s="189" t="s">
        <v>33</v>
      </c>
    </row>
    <row r="30" spans="17:19" ht="18.75" x14ac:dyDescent="0.3">
      <c r="Q30" s="146"/>
      <c r="R30" s="134" t="s">
        <v>36</v>
      </c>
      <c r="S30" s="147">
        <v>11330.212500000001</v>
      </c>
    </row>
    <row r="31" spans="17:19" ht="18.75" x14ac:dyDescent="0.3">
      <c r="Q31" s="146"/>
      <c r="R31" s="134" t="s">
        <v>14</v>
      </c>
      <c r="S31" s="148">
        <v>0.37544358875198619</v>
      </c>
    </row>
    <row r="32" spans="17:19" ht="19.5" thickBot="1" x14ac:dyDescent="0.35">
      <c r="Q32" s="146"/>
      <c r="R32" s="134" t="s">
        <v>25</v>
      </c>
      <c r="S32" s="148">
        <v>-2.1361599712516815E-2</v>
      </c>
    </row>
    <row r="33" spans="17:19" ht="18.75" x14ac:dyDescent="0.3">
      <c r="Q33" s="184" t="s">
        <v>42</v>
      </c>
      <c r="R33" s="135" t="s">
        <v>37</v>
      </c>
      <c r="S33" s="147">
        <v>2210.4812499999998</v>
      </c>
    </row>
    <row r="34" spans="17:19" ht="18.75" x14ac:dyDescent="0.3">
      <c r="Q34" s="185"/>
      <c r="R34" s="135" t="s">
        <v>38</v>
      </c>
      <c r="S34" s="147">
        <v>1833.6875</v>
      </c>
    </row>
    <row r="35" spans="17:19" ht="18.75" x14ac:dyDescent="0.3">
      <c r="Q35" s="185"/>
      <c r="R35" s="135" t="s">
        <v>39</v>
      </c>
      <c r="S35" s="147">
        <v>3251.4</v>
      </c>
    </row>
    <row r="36" spans="17:19" ht="18.75" x14ac:dyDescent="0.3">
      <c r="Q36" s="185"/>
      <c r="R36" s="135" t="s">
        <v>40</v>
      </c>
      <c r="S36" s="147">
        <v>1863.0437499999998</v>
      </c>
    </row>
    <row r="37" spans="17:19" ht="19.5" thickBot="1" x14ac:dyDescent="0.35">
      <c r="Q37" s="186"/>
      <c r="R37" s="136" t="s">
        <v>41</v>
      </c>
      <c r="S37" s="149">
        <v>2171.6</v>
      </c>
    </row>
  </sheetData>
  <mergeCells count="6">
    <mergeCell ref="Q9:Q13"/>
    <mergeCell ref="R4:U4"/>
    <mergeCell ref="Q22:Q26"/>
    <mergeCell ref="Q18:S18"/>
    <mergeCell ref="Q33:Q37"/>
    <mergeCell ref="Q29:S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D8E17-048A-4432-919E-B081C0B44FB6}">
  <dimension ref="A1:Q26"/>
  <sheetViews>
    <sheetView workbookViewId="0">
      <selection activeCell="Q32" sqref="Q32"/>
    </sheetView>
  </sheetViews>
  <sheetFormatPr defaultRowHeight="15" x14ac:dyDescent="0.25"/>
  <cols>
    <col min="1" max="1" width="17.5703125" bestFit="1" customWidth="1"/>
  </cols>
  <sheetData>
    <row r="1" spans="1:17" ht="16.5" thickBot="1" x14ac:dyDescent="0.3">
      <c r="A1" s="1" t="s">
        <v>0</v>
      </c>
      <c r="B1" s="182" t="s">
        <v>48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t="s">
        <v>27</v>
      </c>
      <c r="Q1" t="s">
        <v>49</v>
      </c>
    </row>
    <row r="2" spans="1:17" ht="16.5" thickBot="1" x14ac:dyDescent="0.3">
      <c r="A2" s="26" t="s">
        <v>1</v>
      </c>
      <c r="B2" s="173">
        <v>312.3</v>
      </c>
      <c r="C2" s="173">
        <v>312.3</v>
      </c>
      <c r="D2" s="173">
        <v>363.3</v>
      </c>
      <c r="E2" s="174">
        <v>318.3</v>
      </c>
      <c r="F2" s="173">
        <v>284.89999999999998</v>
      </c>
      <c r="G2" s="173">
        <v>333.9</v>
      </c>
      <c r="H2" s="173">
        <v>391.9</v>
      </c>
      <c r="I2" s="173">
        <v>383.9</v>
      </c>
      <c r="J2" s="173">
        <v>380.4</v>
      </c>
      <c r="K2" s="173">
        <v>383.6</v>
      </c>
      <c r="L2" s="173">
        <v>391.5</v>
      </c>
      <c r="M2" s="173">
        <v>369.2</v>
      </c>
      <c r="N2" s="173">
        <v>370.1</v>
      </c>
      <c r="O2" s="173">
        <v>370.5</v>
      </c>
      <c r="P2" s="170">
        <f>AVERAGE(K2:O2)</f>
        <v>376.98</v>
      </c>
      <c r="Q2" s="171">
        <f>_xlfn.STDEV.P(K2:O2)</f>
        <v>8.9945316720772102</v>
      </c>
    </row>
    <row r="3" spans="1:17" ht="16.5" thickBot="1" x14ac:dyDescent="0.3">
      <c r="A3" s="26" t="s">
        <v>2</v>
      </c>
      <c r="B3" s="173">
        <v>232</v>
      </c>
      <c r="C3" s="173">
        <v>218</v>
      </c>
      <c r="D3" s="173">
        <v>251</v>
      </c>
      <c r="E3" s="174">
        <v>253</v>
      </c>
      <c r="F3" s="173">
        <v>319</v>
      </c>
      <c r="G3" s="173">
        <v>231</v>
      </c>
      <c r="H3" s="173">
        <v>256</v>
      </c>
      <c r="I3" s="173">
        <v>253</v>
      </c>
      <c r="J3" s="173">
        <v>266</v>
      </c>
      <c r="K3" s="173">
        <v>265</v>
      </c>
      <c r="L3" s="173">
        <v>278</v>
      </c>
      <c r="M3" s="173">
        <v>311</v>
      </c>
      <c r="N3" s="173">
        <v>274</v>
      </c>
      <c r="O3" s="173">
        <v>296</v>
      </c>
      <c r="P3" s="170">
        <f t="shared" ref="P3:P26" si="0">AVERAGE(K3:O3)</f>
        <v>284.8</v>
      </c>
      <c r="Q3" s="171">
        <f t="shared" ref="Q3:Q26" si="1">_xlfn.STDEV.P(K3:O3)</f>
        <v>16.533602148352308</v>
      </c>
    </row>
    <row r="4" spans="1:17" ht="16.5" thickBot="1" x14ac:dyDescent="0.3">
      <c r="A4" s="26" t="s">
        <v>3</v>
      </c>
      <c r="B4" s="173">
        <v>579</v>
      </c>
      <c r="C4" s="173">
        <v>541</v>
      </c>
      <c r="D4" s="173">
        <v>443</v>
      </c>
      <c r="E4" s="174">
        <v>493</v>
      </c>
      <c r="F4" s="173">
        <v>498</v>
      </c>
      <c r="G4" s="173">
        <v>430</v>
      </c>
      <c r="H4" s="173">
        <v>310</v>
      </c>
      <c r="I4" s="173">
        <v>458</v>
      </c>
      <c r="J4" s="173">
        <v>417</v>
      </c>
      <c r="K4" s="173">
        <v>413</v>
      </c>
      <c r="L4" s="173">
        <v>421</v>
      </c>
      <c r="M4" s="173">
        <v>409</v>
      </c>
      <c r="N4" s="173">
        <v>430</v>
      </c>
      <c r="O4" s="173">
        <v>430</v>
      </c>
      <c r="P4" s="170">
        <f t="shared" si="0"/>
        <v>420.6</v>
      </c>
      <c r="Q4" s="171">
        <f t="shared" si="1"/>
        <v>8.5930204235763341</v>
      </c>
    </row>
    <row r="5" spans="1:17" ht="16.5" thickBot="1" x14ac:dyDescent="0.3">
      <c r="A5" s="26" t="s">
        <v>4</v>
      </c>
      <c r="B5" s="173">
        <v>262.89999999999998</v>
      </c>
      <c r="C5" s="173">
        <v>242</v>
      </c>
      <c r="D5" s="173">
        <v>274.3</v>
      </c>
      <c r="E5" s="175">
        <v>227.4</v>
      </c>
      <c r="F5" s="173">
        <v>252.5</v>
      </c>
      <c r="G5" s="173">
        <v>262.5</v>
      </c>
      <c r="H5" s="173">
        <v>303.60000000000002</v>
      </c>
      <c r="I5" s="173">
        <v>311.8</v>
      </c>
      <c r="J5" s="173">
        <v>308</v>
      </c>
      <c r="K5" s="173">
        <v>304.89999999999998</v>
      </c>
      <c r="L5" s="173">
        <v>255.4</v>
      </c>
      <c r="M5" s="173">
        <v>269.8</v>
      </c>
      <c r="N5" s="173">
        <v>287.3</v>
      </c>
      <c r="O5" s="173">
        <v>268.89999999999998</v>
      </c>
      <c r="P5" s="170">
        <f t="shared" si="0"/>
        <v>277.25999999999993</v>
      </c>
      <c r="Q5" s="171">
        <f t="shared" si="1"/>
        <v>17.135763770547253</v>
      </c>
    </row>
    <row r="6" spans="1:17" ht="16.5" thickBot="1" x14ac:dyDescent="0.3">
      <c r="A6" s="26" t="s">
        <v>5</v>
      </c>
      <c r="B6" s="152">
        <v>344</v>
      </c>
      <c r="C6" s="152">
        <v>340.3</v>
      </c>
      <c r="D6" s="152">
        <v>354.2</v>
      </c>
      <c r="E6" s="175">
        <v>338.3</v>
      </c>
      <c r="F6" s="152">
        <v>312.3</v>
      </c>
      <c r="G6" s="152">
        <v>325.5</v>
      </c>
      <c r="H6" s="152">
        <v>355.1</v>
      </c>
      <c r="I6" s="152">
        <v>309</v>
      </c>
      <c r="J6" s="152">
        <v>346.1</v>
      </c>
      <c r="K6" s="152">
        <v>351.4</v>
      </c>
      <c r="L6" s="152">
        <v>378</v>
      </c>
      <c r="M6" s="152">
        <v>361</v>
      </c>
      <c r="N6" s="152">
        <v>354.3</v>
      </c>
      <c r="O6" s="152">
        <v>360.2</v>
      </c>
      <c r="P6" s="170">
        <f t="shared" si="0"/>
        <v>360.98</v>
      </c>
      <c r="Q6" s="171">
        <f t="shared" si="1"/>
        <v>9.2378352442550131</v>
      </c>
    </row>
    <row r="7" spans="1:17" ht="16.5" thickBot="1" x14ac:dyDescent="0.3">
      <c r="A7" s="26" t="s">
        <v>6</v>
      </c>
      <c r="B7" s="153">
        <v>1730.1999999999998</v>
      </c>
      <c r="C7" s="153">
        <v>1653.6</v>
      </c>
      <c r="D7" s="153">
        <v>1685.8</v>
      </c>
      <c r="E7" s="153">
        <v>1630</v>
      </c>
      <c r="F7" s="153">
        <v>1666.7</v>
      </c>
      <c r="G7" s="153">
        <v>1582.9</v>
      </c>
      <c r="H7" s="153">
        <v>1616.6</v>
      </c>
      <c r="I7" s="153">
        <v>1715.7</v>
      </c>
      <c r="J7" s="153">
        <v>1717.5</v>
      </c>
      <c r="K7" s="153">
        <v>1717.9</v>
      </c>
      <c r="L7" s="153">
        <v>1723.9</v>
      </c>
      <c r="M7" s="153">
        <v>1720</v>
      </c>
      <c r="N7" s="153">
        <v>1715.6999999999998</v>
      </c>
      <c r="O7" s="153">
        <v>1725.6000000000001</v>
      </c>
      <c r="P7" s="170">
        <f t="shared" si="0"/>
        <v>1720.6200000000001</v>
      </c>
      <c r="Q7" s="171">
        <f t="shared" si="1"/>
        <v>3.6755407765389636</v>
      </c>
    </row>
    <row r="8" spans="1:17" ht="16.5" thickBot="1" x14ac:dyDescent="0.3">
      <c r="A8" s="26" t="s">
        <v>7</v>
      </c>
      <c r="B8" s="173">
        <v>1881.6</v>
      </c>
      <c r="C8" s="173">
        <v>1916.5</v>
      </c>
      <c r="D8" s="173">
        <v>1881</v>
      </c>
      <c r="E8" s="174">
        <v>1834</v>
      </c>
      <c r="F8" s="173">
        <v>1934.7</v>
      </c>
      <c r="G8" s="173">
        <v>1895.1</v>
      </c>
      <c r="H8" s="173">
        <v>1889.1</v>
      </c>
      <c r="I8" s="173">
        <v>1873.8</v>
      </c>
      <c r="J8" s="173">
        <v>1786.2</v>
      </c>
      <c r="K8" s="173">
        <v>1791.4</v>
      </c>
      <c r="L8" s="173">
        <v>1804.3</v>
      </c>
      <c r="M8" s="173">
        <v>1870.3</v>
      </c>
      <c r="N8" s="173">
        <v>1876</v>
      </c>
      <c r="O8" s="173">
        <v>1868.8</v>
      </c>
      <c r="P8" s="170">
        <f t="shared" si="0"/>
        <v>1842.1599999999999</v>
      </c>
      <c r="Q8" s="171">
        <f t="shared" si="1"/>
        <v>36.487400565126556</v>
      </c>
    </row>
    <row r="9" spans="1:17" ht="16.5" thickBot="1" x14ac:dyDescent="0.3">
      <c r="A9" s="26" t="s">
        <v>8</v>
      </c>
      <c r="B9" s="173">
        <v>1621.8</v>
      </c>
      <c r="C9" s="173">
        <v>1555</v>
      </c>
      <c r="D9" s="173">
        <v>1468.9</v>
      </c>
      <c r="E9" s="174">
        <v>1590.9</v>
      </c>
      <c r="F9" s="173">
        <v>1484.9</v>
      </c>
      <c r="G9" s="173">
        <v>1565.8</v>
      </c>
      <c r="H9" s="173">
        <v>1448.5</v>
      </c>
      <c r="I9" s="173">
        <v>1498.4</v>
      </c>
      <c r="J9" s="173">
        <v>1600.2</v>
      </c>
      <c r="K9" s="173">
        <v>1594.6</v>
      </c>
      <c r="L9" s="173">
        <v>1571.8</v>
      </c>
      <c r="M9" s="173">
        <v>1513.8</v>
      </c>
      <c r="N9" s="173">
        <v>1512.4</v>
      </c>
      <c r="O9" s="173">
        <v>1489.8</v>
      </c>
      <c r="P9" s="170">
        <f t="shared" si="0"/>
        <v>1536.48</v>
      </c>
      <c r="Q9" s="171">
        <f t="shared" si="1"/>
        <v>39.745912997439092</v>
      </c>
    </row>
    <row r="10" spans="1:17" ht="16.5" thickBot="1" x14ac:dyDescent="0.3">
      <c r="A10" s="26" t="s">
        <v>9</v>
      </c>
      <c r="B10" s="173">
        <v>2674.8</v>
      </c>
      <c r="C10" s="173">
        <v>2792.7</v>
      </c>
      <c r="D10" s="173">
        <v>2965.4</v>
      </c>
      <c r="E10" s="174">
        <v>2905.1</v>
      </c>
      <c r="F10" s="173">
        <v>2801.9</v>
      </c>
      <c r="G10" s="173">
        <v>2881.2</v>
      </c>
      <c r="H10" s="173">
        <v>3030.3</v>
      </c>
      <c r="I10" s="173">
        <v>2841.9</v>
      </c>
      <c r="J10" s="173">
        <v>2912.9</v>
      </c>
      <c r="K10" s="173">
        <v>2912.3</v>
      </c>
      <c r="L10" s="173">
        <v>2866.7</v>
      </c>
      <c r="M10" s="173">
        <v>2798.6</v>
      </c>
      <c r="N10" s="173">
        <v>2821.6</v>
      </c>
      <c r="O10" s="173">
        <v>2847.5</v>
      </c>
      <c r="P10" s="170">
        <f t="shared" si="0"/>
        <v>2849.34</v>
      </c>
      <c r="Q10" s="171">
        <f t="shared" si="1"/>
        <v>39.019923116274924</v>
      </c>
    </row>
    <row r="11" spans="1:17" ht="16.5" thickBot="1" x14ac:dyDescent="0.3">
      <c r="A11" s="26" t="s">
        <v>10</v>
      </c>
      <c r="B11" s="173">
        <v>1669.7</v>
      </c>
      <c r="C11" s="173">
        <v>1617.9</v>
      </c>
      <c r="D11" s="173">
        <v>1536.1</v>
      </c>
      <c r="E11" s="175">
        <v>1589.8</v>
      </c>
      <c r="F11" s="173">
        <v>1628.5</v>
      </c>
      <c r="G11" s="173">
        <v>1583.4</v>
      </c>
      <c r="H11" s="173">
        <v>1552</v>
      </c>
      <c r="I11" s="173">
        <v>1572.5</v>
      </c>
      <c r="J11" s="173">
        <v>1538.5</v>
      </c>
      <c r="K11" s="173">
        <v>1544.4</v>
      </c>
      <c r="L11" s="173">
        <v>1619.2</v>
      </c>
      <c r="M11" s="173">
        <v>1661.3</v>
      </c>
      <c r="N11" s="173">
        <v>1637.2</v>
      </c>
      <c r="O11" s="173">
        <v>1638.3</v>
      </c>
      <c r="P11" s="170">
        <f t="shared" si="0"/>
        <v>1620.0800000000002</v>
      </c>
      <c r="Q11" s="171">
        <f t="shared" si="1"/>
        <v>40.130756284924367</v>
      </c>
    </row>
    <row r="12" spans="1:17" ht="16.5" thickBot="1" x14ac:dyDescent="0.3">
      <c r="A12" s="26" t="s">
        <v>11</v>
      </c>
      <c r="B12" s="173">
        <v>1819.3</v>
      </c>
      <c r="C12" s="173">
        <v>1851.3</v>
      </c>
      <c r="D12" s="173">
        <v>1857.9</v>
      </c>
      <c r="E12" s="175">
        <v>1838.8</v>
      </c>
      <c r="F12" s="173">
        <v>1877.2</v>
      </c>
      <c r="G12" s="173">
        <v>1886.7</v>
      </c>
      <c r="H12" s="173">
        <v>1860.2</v>
      </c>
      <c r="I12" s="173">
        <v>1893.9</v>
      </c>
      <c r="J12" s="173">
        <v>1840.3</v>
      </c>
      <c r="K12" s="173">
        <v>1835</v>
      </c>
      <c r="L12" s="173">
        <v>1812.3</v>
      </c>
      <c r="M12" s="173">
        <v>1835</v>
      </c>
      <c r="N12" s="173">
        <v>1833.3</v>
      </c>
      <c r="O12" s="173">
        <v>1825.8</v>
      </c>
      <c r="P12" s="170">
        <f t="shared" si="0"/>
        <v>1828.28</v>
      </c>
      <c r="Q12" s="171">
        <f t="shared" si="1"/>
        <v>8.6836397898577218</v>
      </c>
    </row>
    <row r="13" spans="1:17" ht="16.5" thickBot="1" x14ac:dyDescent="0.3">
      <c r="A13" s="26" t="s">
        <v>12</v>
      </c>
      <c r="B13" s="153">
        <v>9667.1999999999989</v>
      </c>
      <c r="C13" s="153">
        <v>9733.4</v>
      </c>
      <c r="D13" s="153">
        <v>9709.2999999999993</v>
      </c>
      <c r="E13" s="153">
        <v>9758.6</v>
      </c>
      <c r="F13" s="153">
        <v>9727.2000000000007</v>
      </c>
      <c r="G13" s="153">
        <v>9812.2000000000007</v>
      </c>
      <c r="H13" s="153">
        <v>9780.1</v>
      </c>
      <c r="I13" s="153">
        <v>9680.5</v>
      </c>
      <c r="J13" s="153">
        <v>9678.1</v>
      </c>
      <c r="K13" s="153">
        <v>9677.7000000000007</v>
      </c>
      <c r="L13" s="153">
        <v>9674.2999999999993</v>
      </c>
      <c r="M13" s="153">
        <v>9679</v>
      </c>
      <c r="N13" s="153">
        <v>9680.5</v>
      </c>
      <c r="O13" s="153">
        <v>9670.2000000000007</v>
      </c>
      <c r="P13" s="170">
        <f t="shared" si="0"/>
        <v>9676.34</v>
      </c>
      <c r="Q13" s="171">
        <f t="shared" si="1"/>
        <v>3.6903116399566041</v>
      </c>
    </row>
    <row r="14" spans="1:17" ht="16.5" thickBot="1" x14ac:dyDescent="0.3">
      <c r="A14" s="26" t="s">
        <v>13</v>
      </c>
      <c r="B14" s="154">
        <v>11397.399999999998</v>
      </c>
      <c r="C14" s="154">
        <v>11387</v>
      </c>
      <c r="D14" s="154">
        <v>11395.099999999999</v>
      </c>
      <c r="E14" s="154">
        <v>11388.6</v>
      </c>
      <c r="F14" s="154">
        <v>11393.900000000001</v>
      </c>
      <c r="G14" s="154">
        <v>11395.1</v>
      </c>
      <c r="H14" s="154">
        <v>11396.7</v>
      </c>
      <c r="I14" s="154">
        <v>11396.2</v>
      </c>
      <c r="J14" s="154">
        <v>11395.6</v>
      </c>
      <c r="K14" s="154">
        <v>11395.6</v>
      </c>
      <c r="L14" s="154">
        <v>11398.199999999999</v>
      </c>
      <c r="M14" s="154">
        <v>11399</v>
      </c>
      <c r="N14" s="154">
        <v>11396.2</v>
      </c>
      <c r="O14" s="154">
        <v>11395.800000000001</v>
      </c>
      <c r="P14" s="170">
        <f t="shared" si="0"/>
        <v>11396.960000000001</v>
      </c>
      <c r="Q14" s="171">
        <f t="shared" si="1"/>
        <v>1.3763720427262873</v>
      </c>
    </row>
    <row r="15" spans="1:17" ht="21" thickBot="1" x14ac:dyDescent="0.3">
      <c r="A15" s="26" t="s">
        <v>14</v>
      </c>
      <c r="B15" s="178">
        <v>0.37533797181813389</v>
      </c>
      <c r="C15" s="178">
        <v>0.38139922718889946</v>
      </c>
      <c r="D15" s="178">
        <v>0.37889448096111489</v>
      </c>
      <c r="E15" s="178">
        <v>0.38332446481569288</v>
      </c>
      <c r="F15" s="178">
        <v>0.38042237513055233</v>
      </c>
      <c r="G15" s="178">
        <v>0.38720226237593353</v>
      </c>
      <c r="H15" s="178">
        <v>0.38449976747655012</v>
      </c>
      <c r="I15" s="178">
        <v>0.37649383127709229</v>
      </c>
      <c r="J15" s="178">
        <v>0.37634121941802084</v>
      </c>
      <c r="K15" s="178">
        <v>0.37630892625223772</v>
      </c>
      <c r="L15" s="178">
        <v>0.37585627555228013</v>
      </c>
      <c r="M15" s="178">
        <v>0.37618080533380116</v>
      </c>
      <c r="N15" s="178">
        <v>0.37649383127709229</v>
      </c>
      <c r="O15" s="178">
        <v>0.37568972779445053</v>
      </c>
      <c r="P15" s="169">
        <f t="shared" si="0"/>
        <v>0.37610591324197234</v>
      </c>
      <c r="Q15" s="171">
        <f t="shared" si="1"/>
        <v>2.9422196130493881E-4</v>
      </c>
    </row>
    <row r="16" spans="1:17" ht="16.5" thickBot="1" x14ac:dyDescent="0.3">
      <c r="A16" s="26" t="s">
        <v>15</v>
      </c>
      <c r="B16" s="176">
        <v>2193.9</v>
      </c>
      <c r="C16" s="176">
        <v>2228.8000000000002</v>
      </c>
      <c r="D16" s="176">
        <v>2244.3000000000002</v>
      </c>
      <c r="E16" s="176">
        <v>2152.3000000000002</v>
      </c>
      <c r="F16" s="176">
        <v>2219.6</v>
      </c>
      <c r="G16" s="176">
        <v>2229</v>
      </c>
      <c r="H16" s="176">
        <v>2281</v>
      </c>
      <c r="I16" s="176">
        <v>2257.6999999999998</v>
      </c>
      <c r="J16" s="176">
        <v>2166.6</v>
      </c>
      <c r="K16" s="176">
        <v>2175</v>
      </c>
      <c r="L16" s="176">
        <v>2195.8000000000002</v>
      </c>
      <c r="M16" s="176">
        <v>2239.5</v>
      </c>
      <c r="N16" s="176">
        <v>2246.1</v>
      </c>
      <c r="O16" s="176">
        <v>2239.3000000000002</v>
      </c>
      <c r="P16" s="170">
        <f t="shared" si="0"/>
        <v>2219.1400000000003</v>
      </c>
      <c r="Q16" s="171">
        <f t="shared" si="1"/>
        <v>28.428478678958513</v>
      </c>
    </row>
    <row r="17" spans="1:17" ht="16.5" thickBot="1" x14ac:dyDescent="0.3">
      <c r="A17" s="26" t="s">
        <v>16</v>
      </c>
      <c r="B17" s="176">
        <v>1853.8</v>
      </c>
      <c r="C17" s="176">
        <v>1773</v>
      </c>
      <c r="D17" s="176">
        <v>1719.9</v>
      </c>
      <c r="E17" s="176">
        <v>1843.9</v>
      </c>
      <c r="F17" s="176">
        <v>1803.9</v>
      </c>
      <c r="G17" s="176">
        <v>1796.8</v>
      </c>
      <c r="H17" s="176">
        <v>1704.5</v>
      </c>
      <c r="I17" s="176">
        <v>1751.4</v>
      </c>
      <c r="J17" s="176">
        <v>1866.2</v>
      </c>
      <c r="K17" s="176">
        <v>1859.6</v>
      </c>
      <c r="L17" s="176">
        <v>1849.8</v>
      </c>
      <c r="M17" s="176">
        <v>1824.8</v>
      </c>
      <c r="N17" s="176">
        <v>1786.4</v>
      </c>
      <c r="O17" s="176">
        <v>1785.8</v>
      </c>
      <c r="P17" s="170">
        <f t="shared" si="0"/>
        <v>1821.28</v>
      </c>
      <c r="Q17" s="171">
        <f t="shared" si="1"/>
        <v>30.88575075985684</v>
      </c>
    </row>
    <row r="18" spans="1:17" ht="16.5" thickBot="1" x14ac:dyDescent="0.3">
      <c r="A18" s="26" t="s">
        <v>17</v>
      </c>
      <c r="B18" s="176">
        <v>3253.8</v>
      </c>
      <c r="C18" s="176">
        <v>3333.7</v>
      </c>
      <c r="D18" s="176">
        <v>3408.4</v>
      </c>
      <c r="E18" s="176">
        <v>3398.1</v>
      </c>
      <c r="F18" s="176">
        <v>3299.9</v>
      </c>
      <c r="G18" s="176">
        <v>3311.2</v>
      </c>
      <c r="H18" s="176">
        <v>3340.3</v>
      </c>
      <c r="I18" s="176">
        <v>3299.9</v>
      </c>
      <c r="J18" s="176">
        <v>3329.9</v>
      </c>
      <c r="K18" s="176">
        <v>3325.3</v>
      </c>
      <c r="L18" s="176">
        <v>3287.7</v>
      </c>
      <c r="M18" s="176">
        <v>3207.6</v>
      </c>
      <c r="N18" s="176">
        <v>3251.6</v>
      </c>
      <c r="O18" s="176">
        <v>3277.5</v>
      </c>
      <c r="P18" s="170">
        <f t="shared" si="0"/>
        <v>3269.94</v>
      </c>
      <c r="Q18" s="171">
        <f t="shared" si="1"/>
        <v>39.14059784929205</v>
      </c>
    </row>
    <row r="19" spans="1:17" ht="16.5" thickBot="1" x14ac:dyDescent="0.3">
      <c r="A19" s="26" t="s">
        <v>18</v>
      </c>
      <c r="B19" s="176">
        <v>1932.6</v>
      </c>
      <c r="C19" s="176">
        <v>1859.9</v>
      </c>
      <c r="D19" s="176">
        <v>1810.3999999999999</v>
      </c>
      <c r="E19" s="176">
        <v>1817.2</v>
      </c>
      <c r="F19" s="176">
        <v>1881</v>
      </c>
      <c r="G19" s="176">
        <v>1845.9</v>
      </c>
      <c r="H19" s="176">
        <v>1855.6</v>
      </c>
      <c r="I19" s="176">
        <v>1884.3</v>
      </c>
      <c r="J19" s="176">
        <v>1846.5</v>
      </c>
      <c r="K19" s="176">
        <v>1849.3000000000002</v>
      </c>
      <c r="L19" s="176">
        <v>1874.6000000000001</v>
      </c>
      <c r="M19" s="176">
        <v>1931.1</v>
      </c>
      <c r="N19" s="176">
        <v>1924.5</v>
      </c>
      <c r="O19" s="176">
        <v>1907.1999999999998</v>
      </c>
      <c r="P19" s="170">
        <f t="shared" si="0"/>
        <v>1897.3400000000001</v>
      </c>
      <c r="Q19" s="171">
        <f t="shared" si="1"/>
        <v>30.982485374804799</v>
      </c>
    </row>
    <row r="20" spans="1:17" ht="16.5" thickBot="1" x14ac:dyDescent="0.3">
      <c r="A20" s="26" t="s">
        <v>19</v>
      </c>
      <c r="B20" s="176">
        <v>2163.3000000000002</v>
      </c>
      <c r="C20" s="176">
        <v>2191.6</v>
      </c>
      <c r="D20" s="176">
        <v>2212.1</v>
      </c>
      <c r="E20" s="176">
        <v>2177.1</v>
      </c>
      <c r="F20" s="176">
        <v>2189.5</v>
      </c>
      <c r="G20" s="176">
        <v>2212.1999999999998</v>
      </c>
      <c r="H20" s="176">
        <v>2215.3000000000002</v>
      </c>
      <c r="I20" s="176">
        <v>2202.9</v>
      </c>
      <c r="J20" s="176">
        <v>2186.4</v>
      </c>
      <c r="K20" s="176">
        <v>2186.4</v>
      </c>
      <c r="L20" s="176">
        <v>2190.3000000000002</v>
      </c>
      <c r="M20" s="176">
        <v>2196</v>
      </c>
      <c r="N20" s="176">
        <v>2187.6</v>
      </c>
      <c r="O20" s="176">
        <v>2186</v>
      </c>
      <c r="P20" s="170">
        <f t="shared" si="0"/>
        <v>2189.2600000000002</v>
      </c>
      <c r="Q20" s="171">
        <f t="shared" si="1"/>
        <v>3.6897696405060345</v>
      </c>
    </row>
    <row r="21" spans="1:17" ht="16.5" thickBot="1" x14ac:dyDescent="0.3">
      <c r="A21" s="26" t="s">
        <v>20</v>
      </c>
      <c r="B21" s="177">
        <v>38.40386982086693</v>
      </c>
      <c r="C21" s="177">
        <v>38.608937544867182</v>
      </c>
      <c r="D21" s="177">
        <v>36.607338591097424</v>
      </c>
      <c r="E21" s="177">
        <v>37.894275890907394</v>
      </c>
      <c r="F21" s="177">
        <v>39.691205622634705</v>
      </c>
      <c r="G21" s="177">
        <v>37.718573351278593</v>
      </c>
      <c r="H21" s="177">
        <v>35.693423936869792</v>
      </c>
      <c r="I21" s="177">
        <v>35.856291801390796</v>
      </c>
      <c r="J21" s="177">
        <v>35.347133757961792</v>
      </c>
      <c r="K21" s="177">
        <v>35.274160919540236</v>
      </c>
      <c r="L21" s="177">
        <v>35.096866745605233</v>
      </c>
      <c r="M21" s="177">
        <v>36.333043089975433</v>
      </c>
      <c r="N21" s="177">
        <v>36.340746182271488</v>
      </c>
      <c r="O21" s="177">
        <v>36.27827892645022</v>
      </c>
      <c r="P21" s="170">
        <f t="shared" si="0"/>
        <v>35.864619172768521</v>
      </c>
      <c r="Q21" s="171">
        <f t="shared" si="1"/>
        <v>0.55773058467798375</v>
      </c>
    </row>
    <row r="22" spans="1:17" ht="16.5" thickBot="1" x14ac:dyDescent="0.3">
      <c r="A22" s="26" t="s">
        <v>21</v>
      </c>
      <c r="B22" s="177">
        <v>39.986352357320094</v>
      </c>
      <c r="C22" s="177">
        <v>40.188099266779467</v>
      </c>
      <c r="D22" s="177">
        <v>38.073638002209428</v>
      </c>
      <c r="E22" s="177">
        <v>38.876755789359507</v>
      </c>
      <c r="F22" s="177">
        <v>35.230805477022002</v>
      </c>
      <c r="G22" s="177">
        <v>39.672306322350835</v>
      </c>
      <c r="H22" s="177">
        <v>37.6824581988853</v>
      </c>
      <c r="I22" s="177">
        <v>38.210060523010164</v>
      </c>
      <c r="J22" s="177">
        <v>38.386721680420102</v>
      </c>
      <c r="K22" s="177">
        <v>38.389653688965367</v>
      </c>
      <c r="L22" s="177">
        <v>37.673640393556049</v>
      </c>
      <c r="M22" s="177">
        <v>35.820473476545374</v>
      </c>
      <c r="N22" s="177">
        <v>37.388938647559335</v>
      </c>
      <c r="O22" s="177">
        <v>36.25081196102586</v>
      </c>
      <c r="P22" s="170">
        <f t="shared" si="0"/>
        <v>37.104703633530406</v>
      </c>
      <c r="Q22" s="171">
        <f t="shared" si="1"/>
        <v>0.9416956312475091</v>
      </c>
    </row>
    <row r="23" spans="1:17" ht="16.5" thickBot="1" x14ac:dyDescent="0.3">
      <c r="A23" s="26" t="s">
        <v>22</v>
      </c>
      <c r="B23" s="177">
        <v>35.128987645214828</v>
      </c>
      <c r="C23" s="177">
        <v>36.570042295347513</v>
      </c>
      <c r="D23" s="177">
        <v>39.542483276610724</v>
      </c>
      <c r="E23" s="177">
        <v>38.152541125923307</v>
      </c>
      <c r="F23" s="177">
        <v>37.615942907360825</v>
      </c>
      <c r="G23" s="177">
        <v>39.55266972698719</v>
      </c>
      <c r="H23" s="177">
        <v>42.961844744484019</v>
      </c>
      <c r="I23" s="177">
        <v>38.731128216006539</v>
      </c>
      <c r="J23" s="177">
        <v>39.978933301300337</v>
      </c>
      <c r="K23" s="177">
        <v>40.073662526689311</v>
      </c>
      <c r="L23" s="177">
        <v>39.719119749368851</v>
      </c>
      <c r="M23" s="177">
        <v>39.76911086170346</v>
      </c>
      <c r="N23" s="177">
        <v>39.333681879689991</v>
      </c>
      <c r="O23" s="177">
        <v>39.429824561403507</v>
      </c>
      <c r="P23" s="170">
        <f t="shared" si="0"/>
        <v>39.665079915771024</v>
      </c>
      <c r="Q23" s="171">
        <f t="shared" si="1"/>
        <v>0.26300274954784597</v>
      </c>
    </row>
    <row r="24" spans="1:17" ht="16.5" thickBot="1" x14ac:dyDescent="0.3">
      <c r="A24" s="26" t="s">
        <v>23</v>
      </c>
      <c r="B24" s="177">
        <v>38.984839076891234</v>
      </c>
      <c r="C24" s="177">
        <v>39.529463949674721</v>
      </c>
      <c r="D24" s="177">
        <v>37.560760053026954</v>
      </c>
      <c r="E24" s="177">
        <v>39.987343165309255</v>
      </c>
      <c r="F24" s="177">
        <v>39.1501860712387</v>
      </c>
      <c r="G24" s="177">
        <v>38.4169510807736</v>
      </c>
      <c r="H24" s="177">
        <v>36.447618021125251</v>
      </c>
      <c r="I24" s="177">
        <v>36.276521785278348</v>
      </c>
      <c r="J24" s="177">
        <v>36.154210668832917</v>
      </c>
      <c r="K24" s="177">
        <v>36.331666035797319</v>
      </c>
      <c r="L24" s="177">
        <v>38.965699349194487</v>
      </c>
      <c r="M24" s="177">
        <v>38.646393247371968</v>
      </c>
      <c r="N24" s="177">
        <v>37.76573135879449</v>
      </c>
      <c r="O24" s="177">
        <v>38.528733221476514</v>
      </c>
      <c r="P24" s="170">
        <f t="shared" si="0"/>
        <v>38.047644642526947</v>
      </c>
      <c r="Q24" s="171">
        <f t="shared" si="1"/>
        <v>0.94412162726341242</v>
      </c>
    </row>
    <row r="25" spans="1:17" ht="16.5" thickBot="1" x14ac:dyDescent="0.3">
      <c r="A25" s="26" t="s">
        <v>24</v>
      </c>
      <c r="B25" s="177">
        <v>36.870498775019627</v>
      </c>
      <c r="C25" s="177">
        <v>37.214728965139621</v>
      </c>
      <c r="D25" s="177">
        <v>36.769020387866732</v>
      </c>
      <c r="E25" s="177">
        <v>37.204101786780583</v>
      </c>
      <c r="F25" s="177">
        <v>38.377551952500568</v>
      </c>
      <c r="G25" s="177">
        <v>37.963249254136159</v>
      </c>
      <c r="H25" s="177">
        <v>36.752922854692365</v>
      </c>
      <c r="I25" s="177">
        <v>38.595192700531122</v>
      </c>
      <c r="J25" s="177">
        <v>36.936699597511883</v>
      </c>
      <c r="K25" s="177">
        <v>36.713684595682395</v>
      </c>
      <c r="L25" s="177">
        <v>35.622722914669218</v>
      </c>
      <c r="M25" s="177">
        <v>36.376138433515486</v>
      </c>
      <c r="N25" s="177">
        <v>36.599835436094338</v>
      </c>
      <c r="O25" s="177">
        <v>36.340622140896599</v>
      </c>
      <c r="P25" s="170">
        <f t="shared" si="0"/>
        <v>36.330600704171601</v>
      </c>
      <c r="Q25" s="171">
        <f t="shared" si="1"/>
        <v>0.38013305240854067</v>
      </c>
    </row>
    <row r="26" spans="1:17" ht="15.75" x14ac:dyDescent="0.25">
      <c r="A26" s="26" t="s">
        <v>25</v>
      </c>
      <c r="B26" s="172">
        <v>7.7210591889377888E-3</v>
      </c>
      <c r="C26" s="172">
        <v>5.4887152015456221E-3</v>
      </c>
      <c r="D26" s="172">
        <v>1.145229089696467E-2</v>
      </c>
      <c r="E26" s="172">
        <v>1.0053913562685594E-2</v>
      </c>
      <c r="F26" s="172">
        <v>7.4162490455419016E-3</v>
      </c>
      <c r="G26" s="172">
        <v>6.8011689234847546E-3</v>
      </c>
      <c r="H26" s="172">
        <v>8.6428527556224096E-3</v>
      </c>
      <c r="I26" s="172">
        <v>1.0222705814218878E-2</v>
      </c>
      <c r="J26" s="172">
        <v>8.7314402049912393E-3</v>
      </c>
      <c r="K26" s="172">
        <v>5.4845729930851992E-3</v>
      </c>
      <c r="L26" s="172">
        <v>6.0535874085383325E-3</v>
      </c>
      <c r="M26" s="172">
        <v>8.4656548820072983E-3</v>
      </c>
      <c r="N26" s="172">
        <v>9.2574717888420279E-3</v>
      </c>
      <c r="O26" s="172">
        <v>6.4936204566595507E-3</v>
      </c>
      <c r="P26" s="192">
        <f t="shared" si="0"/>
        <v>7.1509815058264812E-3</v>
      </c>
      <c r="Q26" s="193">
        <f t="shared" si="1"/>
        <v>1.4545777451576052E-3</v>
      </c>
    </row>
  </sheetData>
  <mergeCells count="1">
    <mergeCell ref="B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EC35-EB9A-4950-9E68-37E3B98970DD}">
  <dimension ref="A1:L28"/>
  <sheetViews>
    <sheetView workbookViewId="0">
      <selection activeCell="K26" sqref="K26"/>
    </sheetView>
  </sheetViews>
  <sheetFormatPr defaultRowHeight="15" x14ac:dyDescent="0.25"/>
  <cols>
    <col min="1" max="3" width="20.28515625" customWidth="1"/>
    <col min="4" max="5" width="20.28515625" style="16" customWidth="1"/>
    <col min="6" max="10" width="20.28515625" customWidth="1"/>
    <col min="11" max="11" width="9.140625" style="16"/>
    <col min="12" max="12" width="20.28515625" style="16" customWidth="1"/>
  </cols>
  <sheetData>
    <row r="1" spans="1:12" ht="18.75" x14ac:dyDescent="0.3">
      <c r="A1" s="191" t="s">
        <v>46</v>
      </c>
      <c r="B1" s="191"/>
      <c r="C1" s="191"/>
      <c r="D1" s="161" t="s">
        <v>27</v>
      </c>
      <c r="E1" s="161" t="s">
        <v>26</v>
      </c>
      <c r="F1" s="191" t="s">
        <v>47</v>
      </c>
      <c r="G1" s="191"/>
      <c r="H1" s="191"/>
      <c r="I1" s="191"/>
      <c r="J1" s="191"/>
      <c r="K1" s="161" t="s">
        <v>27</v>
      </c>
      <c r="L1" s="161" t="s">
        <v>26</v>
      </c>
    </row>
    <row r="2" spans="1:12" x14ac:dyDescent="0.25">
      <c r="A2" s="145">
        <v>317.7</v>
      </c>
      <c r="B2" s="145">
        <v>345.3</v>
      </c>
      <c r="C2" s="145">
        <v>337.2</v>
      </c>
      <c r="D2" s="17">
        <f>AVERAGE(A2:C2)</f>
        <v>333.40000000000003</v>
      </c>
      <c r="E2" s="17">
        <f>_xlfn.STDEV.P(A2:C2)</f>
        <v>11.583609109427</v>
      </c>
      <c r="F2" s="145">
        <v>424.5</v>
      </c>
      <c r="G2" s="160">
        <v>399</v>
      </c>
      <c r="H2" s="145">
        <v>440.4</v>
      </c>
      <c r="I2" s="145">
        <v>419.7</v>
      </c>
      <c r="J2" s="164">
        <v>406.9</v>
      </c>
      <c r="K2" s="167">
        <f>AVERAGE(F2:J2)</f>
        <v>418.1</v>
      </c>
      <c r="L2" s="17">
        <f>_xlfn.STDEV.P(F2:J2)</f>
        <v>14.360083565216462</v>
      </c>
    </row>
    <row r="3" spans="1:12" x14ac:dyDescent="0.25">
      <c r="A3" s="145">
        <v>321.8</v>
      </c>
      <c r="B3" s="145">
        <v>262.3</v>
      </c>
      <c r="C3" s="145">
        <v>262.3</v>
      </c>
      <c r="D3" s="17">
        <f t="shared" ref="D3:D26" si="0">AVERAGE(A3:C3)</f>
        <v>282.13333333333338</v>
      </c>
      <c r="E3" s="17">
        <f t="shared" ref="E3:E26" si="1">_xlfn.STDEV.P(A3:C3)</f>
        <v>28.048568987066385</v>
      </c>
      <c r="F3" s="145">
        <v>344</v>
      </c>
      <c r="G3" s="160">
        <v>336.8</v>
      </c>
      <c r="H3" s="145">
        <v>327</v>
      </c>
      <c r="I3" s="145">
        <v>337.4</v>
      </c>
      <c r="J3" s="164">
        <v>371</v>
      </c>
      <c r="K3" s="167">
        <f t="shared" ref="K3:K26" si="2">AVERAGE(F3:J3)</f>
        <v>343.23999999999995</v>
      </c>
      <c r="L3" s="17">
        <f t="shared" ref="L3:L26" si="3">_xlfn.STDEV.P(F3:J3)</f>
        <v>14.903100348585191</v>
      </c>
    </row>
    <row r="4" spans="1:12" x14ac:dyDescent="0.25">
      <c r="A4" s="145">
        <v>441.9</v>
      </c>
      <c r="B4" s="145">
        <v>489.6</v>
      </c>
      <c r="C4" s="145">
        <v>497.1</v>
      </c>
      <c r="D4" s="17">
        <f t="shared" si="0"/>
        <v>476.2</v>
      </c>
      <c r="E4" s="17">
        <f t="shared" si="1"/>
        <v>24.446267608778257</v>
      </c>
      <c r="F4" s="145">
        <v>401.1</v>
      </c>
      <c r="G4" s="160">
        <v>402.9</v>
      </c>
      <c r="H4" s="145">
        <v>385.4</v>
      </c>
      <c r="I4" s="145">
        <v>397.9</v>
      </c>
      <c r="J4" s="164">
        <v>386.3</v>
      </c>
      <c r="K4" s="167">
        <f t="shared" si="2"/>
        <v>394.72</v>
      </c>
      <c r="L4" s="17">
        <f t="shared" si="3"/>
        <v>7.4227757611287171</v>
      </c>
    </row>
    <row r="5" spans="1:12" x14ac:dyDescent="0.25">
      <c r="A5" s="145">
        <v>281</v>
      </c>
      <c r="B5" s="145">
        <v>304</v>
      </c>
      <c r="C5" s="145">
        <v>298</v>
      </c>
      <c r="D5" s="17">
        <f t="shared" si="0"/>
        <v>294.33333333333331</v>
      </c>
      <c r="E5" s="17">
        <f t="shared" si="1"/>
        <v>9.7410927974683048</v>
      </c>
      <c r="F5" s="145">
        <v>384</v>
      </c>
      <c r="G5" s="160">
        <v>393</v>
      </c>
      <c r="H5" s="145">
        <v>360</v>
      </c>
      <c r="I5" s="145">
        <v>388</v>
      </c>
      <c r="J5" s="164">
        <v>363</v>
      </c>
      <c r="K5" s="167">
        <f t="shared" si="2"/>
        <v>377.6</v>
      </c>
      <c r="L5" s="17">
        <f t="shared" si="3"/>
        <v>13.484806264830057</v>
      </c>
    </row>
    <row r="6" spans="1:12" ht="15.75" x14ac:dyDescent="0.25">
      <c r="A6" s="152">
        <v>396.6</v>
      </c>
      <c r="B6" s="152">
        <v>367.8</v>
      </c>
      <c r="C6" s="152">
        <v>366.2</v>
      </c>
      <c r="D6" s="17">
        <f t="shared" si="0"/>
        <v>376.86666666666673</v>
      </c>
      <c r="E6" s="17">
        <f t="shared" si="1"/>
        <v>13.968854243956057</v>
      </c>
      <c r="F6" s="152">
        <v>446.9</v>
      </c>
      <c r="G6" s="160">
        <v>467</v>
      </c>
      <c r="H6" s="152">
        <v>484.5</v>
      </c>
      <c r="I6" s="152">
        <v>453.3</v>
      </c>
      <c r="J6" s="165">
        <v>475.1</v>
      </c>
      <c r="K6" s="167">
        <f t="shared" si="2"/>
        <v>465.36</v>
      </c>
      <c r="L6" s="17">
        <f t="shared" si="3"/>
        <v>13.78486126154341</v>
      </c>
    </row>
    <row r="7" spans="1:12" ht="15.75" x14ac:dyDescent="0.25">
      <c r="A7" s="153">
        <f t="shared" ref="A7:F7" si="4">SUM(A2:A6)</f>
        <v>1759</v>
      </c>
      <c r="B7" s="153">
        <f t="shared" si="4"/>
        <v>1769</v>
      </c>
      <c r="C7" s="153">
        <f t="shared" si="4"/>
        <v>1760.8</v>
      </c>
      <c r="D7" s="17">
        <f t="shared" si="0"/>
        <v>1762.9333333333334</v>
      </c>
      <c r="E7" s="17">
        <f t="shared" si="1"/>
        <v>4.3522663317198651</v>
      </c>
      <c r="F7" s="153">
        <f t="shared" si="4"/>
        <v>2000.5</v>
      </c>
      <c r="G7" s="153">
        <f>SUM(G2:G6)</f>
        <v>1998.6999999999998</v>
      </c>
      <c r="H7" s="153">
        <f t="shared" ref="H7:J7" si="5">SUM(H2:H6)</f>
        <v>1997.3</v>
      </c>
      <c r="I7" s="153">
        <f t="shared" si="5"/>
        <v>1996.3</v>
      </c>
      <c r="J7" s="153">
        <f t="shared" si="5"/>
        <v>2002.3000000000002</v>
      </c>
      <c r="K7" s="167">
        <f t="shared" si="2"/>
        <v>1999.02</v>
      </c>
      <c r="L7" s="17">
        <f t="shared" si="3"/>
        <v>2.1637005338078423</v>
      </c>
    </row>
    <row r="8" spans="1:12" x14ac:dyDescent="0.25">
      <c r="A8" s="145">
        <v>1871.5</v>
      </c>
      <c r="B8" s="145">
        <v>1892.7</v>
      </c>
      <c r="C8" s="145">
        <v>1903</v>
      </c>
      <c r="D8" s="17">
        <f t="shared" si="0"/>
        <v>1889.0666666666666</v>
      </c>
      <c r="E8" s="17">
        <f t="shared" si="1"/>
        <v>13.113945079782653</v>
      </c>
      <c r="F8" s="145">
        <v>1882.5</v>
      </c>
      <c r="G8" s="150">
        <v>1902.4</v>
      </c>
      <c r="H8" s="145">
        <v>1937.1</v>
      </c>
      <c r="I8" s="145">
        <v>1886.5</v>
      </c>
      <c r="J8" s="164">
        <v>1898.1</v>
      </c>
      <c r="K8" s="167">
        <f t="shared" si="2"/>
        <v>1901.3200000000002</v>
      </c>
      <c r="L8" s="17">
        <f t="shared" si="3"/>
        <v>19.31614868445568</v>
      </c>
    </row>
    <row r="9" spans="1:12" x14ac:dyDescent="0.25">
      <c r="A9" s="145">
        <v>1536.6</v>
      </c>
      <c r="B9" s="145">
        <v>1525.9</v>
      </c>
      <c r="C9" s="145">
        <v>1532.9</v>
      </c>
      <c r="D9" s="17">
        <f t="shared" si="0"/>
        <v>1531.8</v>
      </c>
      <c r="E9" s="17">
        <f t="shared" si="1"/>
        <v>4.4369659303026072</v>
      </c>
      <c r="F9" s="145">
        <v>1441.8</v>
      </c>
      <c r="G9" s="150">
        <v>1482.7</v>
      </c>
      <c r="H9" s="145">
        <v>1440.2</v>
      </c>
      <c r="I9" s="145">
        <v>1433.4</v>
      </c>
      <c r="J9" s="164">
        <v>1466.8</v>
      </c>
      <c r="K9" s="167">
        <f t="shared" si="2"/>
        <v>1452.98</v>
      </c>
      <c r="L9" s="17">
        <f t="shared" si="3"/>
        <v>18.6867225590792</v>
      </c>
    </row>
    <row r="10" spans="1:12" x14ac:dyDescent="0.25">
      <c r="A10" s="145">
        <v>2877.5</v>
      </c>
      <c r="B10" s="145">
        <v>2798.8</v>
      </c>
      <c r="C10" s="145">
        <v>2774.4</v>
      </c>
      <c r="D10" s="17">
        <f t="shared" si="0"/>
        <v>2816.9</v>
      </c>
      <c r="E10" s="17">
        <f t="shared" si="1"/>
        <v>43.9932570590842</v>
      </c>
      <c r="F10" s="145">
        <v>3260.2</v>
      </c>
      <c r="G10" s="150">
        <v>3228.9</v>
      </c>
      <c r="H10" s="145">
        <v>3168.4</v>
      </c>
      <c r="I10" s="145">
        <v>3229.1</v>
      </c>
      <c r="J10" s="164">
        <v>3189.7</v>
      </c>
      <c r="K10" s="167">
        <f t="shared" si="2"/>
        <v>3215.2599999999998</v>
      </c>
      <c r="L10" s="17">
        <f t="shared" si="3"/>
        <v>32.392505306011714</v>
      </c>
    </row>
    <row r="11" spans="1:12" x14ac:dyDescent="0.25">
      <c r="A11" s="145">
        <v>1513</v>
      </c>
      <c r="B11" s="145">
        <v>1566</v>
      </c>
      <c r="C11" s="145">
        <v>1582</v>
      </c>
      <c r="D11" s="17">
        <f t="shared" si="0"/>
        <v>1553.6666666666667</v>
      </c>
      <c r="E11" s="17">
        <f t="shared" si="1"/>
        <v>29.48822740612863</v>
      </c>
      <c r="F11" s="145">
        <v>1392</v>
      </c>
      <c r="G11" s="151">
        <v>1383</v>
      </c>
      <c r="H11" s="145">
        <v>1410</v>
      </c>
      <c r="I11" s="145">
        <v>1515</v>
      </c>
      <c r="J11" s="164">
        <v>1450</v>
      </c>
      <c r="K11" s="167">
        <f t="shared" si="2"/>
        <v>1430</v>
      </c>
      <c r="L11" s="17">
        <f t="shared" si="3"/>
        <v>48.328045687778435</v>
      </c>
    </row>
    <row r="12" spans="1:12" x14ac:dyDescent="0.25">
      <c r="A12" s="145">
        <v>1805.4</v>
      </c>
      <c r="B12" s="145">
        <v>1815</v>
      </c>
      <c r="C12" s="145">
        <v>1816.2</v>
      </c>
      <c r="D12" s="17">
        <f t="shared" si="0"/>
        <v>1812.2</v>
      </c>
      <c r="E12" s="17">
        <f t="shared" si="1"/>
        <v>4.8332183894377989</v>
      </c>
      <c r="F12" s="145">
        <v>1846.2</v>
      </c>
      <c r="G12" s="151">
        <v>1835.9</v>
      </c>
      <c r="H12" s="145">
        <v>1872</v>
      </c>
      <c r="I12" s="145">
        <v>1767.9</v>
      </c>
      <c r="J12" s="164">
        <v>1820.6</v>
      </c>
      <c r="K12" s="167">
        <f t="shared" si="2"/>
        <v>1828.52</v>
      </c>
      <c r="L12" s="17">
        <f t="shared" si="3"/>
        <v>34.626775766738646</v>
      </c>
    </row>
    <row r="13" spans="1:12" ht="15.75" x14ac:dyDescent="0.25">
      <c r="A13" s="153">
        <f t="shared" ref="A13:J13" si="6">SUM(A8:A12)</f>
        <v>9604</v>
      </c>
      <c r="B13" s="153">
        <f t="shared" si="6"/>
        <v>9598.4000000000015</v>
      </c>
      <c r="C13" s="153">
        <f t="shared" si="6"/>
        <v>9608.5</v>
      </c>
      <c r="D13" s="17">
        <f t="shared" si="0"/>
        <v>9603.6333333333332</v>
      </c>
      <c r="E13" s="17">
        <f t="shared" si="1"/>
        <v>4.1314511843762372</v>
      </c>
      <c r="F13" s="153">
        <f t="shared" si="6"/>
        <v>9822.7000000000007</v>
      </c>
      <c r="G13" s="153">
        <f t="shared" si="6"/>
        <v>9832.9</v>
      </c>
      <c r="H13" s="153">
        <f t="shared" si="6"/>
        <v>9827.7000000000007</v>
      </c>
      <c r="I13" s="153">
        <f t="shared" si="6"/>
        <v>9831.9</v>
      </c>
      <c r="J13" s="153">
        <f t="shared" si="6"/>
        <v>9825.1999999999989</v>
      </c>
      <c r="K13" s="167">
        <f t="shared" si="2"/>
        <v>9828.0799999999981</v>
      </c>
      <c r="L13" s="17">
        <f t="shared" si="3"/>
        <v>3.8783501646961072</v>
      </c>
    </row>
    <row r="14" spans="1:12" x14ac:dyDescent="0.25">
      <c r="A14" s="154">
        <f>A13+A7</f>
        <v>11363</v>
      </c>
      <c r="B14" s="154">
        <f>B13+B7</f>
        <v>11367.400000000001</v>
      </c>
      <c r="C14" s="154">
        <f>C13+C7</f>
        <v>11369.3</v>
      </c>
      <c r="D14" s="17">
        <f t="shared" si="0"/>
        <v>11366.566666666666</v>
      </c>
      <c r="E14" s="17">
        <f t="shared" si="1"/>
        <v>2.6386023236216753</v>
      </c>
      <c r="F14" s="154">
        <f>F13+F7</f>
        <v>11823.2</v>
      </c>
      <c r="G14" s="154">
        <f>G13+G7</f>
        <v>11831.599999999999</v>
      </c>
      <c r="H14" s="154">
        <f>H13+H7</f>
        <v>11825</v>
      </c>
      <c r="I14" s="154">
        <f>I13+I7</f>
        <v>11828.199999999999</v>
      </c>
      <c r="J14" s="154">
        <f>J13+J7</f>
        <v>11827.5</v>
      </c>
      <c r="K14" s="167">
        <f t="shared" si="2"/>
        <v>11827.1</v>
      </c>
      <c r="L14" s="17">
        <f t="shared" si="3"/>
        <v>2.8719331468534861</v>
      </c>
    </row>
    <row r="15" spans="1:12" ht="20.25" x14ac:dyDescent="0.25">
      <c r="A15" s="155">
        <v>0.37258338466954138</v>
      </c>
      <c r="B15" s="155">
        <v>0.3718291781761881</v>
      </c>
      <c r="C15" s="155">
        <v>0.37251664570378129</v>
      </c>
      <c r="D15" s="162">
        <f t="shared" si="0"/>
        <v>0.37230973618317026</v>
      </c>
      <c r="E15" s="162">
        <f t="shared" si="1"/>
        <v>3.4089638791836132E-4</v>
      </c>
      <c r="F15" s="155">
        <v>0.3593348670410717</v>
      </c>
      <c r="G15" s="155">
        <v>0.35958534771290446</v>
      </c>
      <c r="H15" s="155">
        <v>0.35960752642706134</v>
      </c>
      <c r="I15" s="155">
        <v>0.3597273465108809</v>
      </c>
      <c r="J15" s="155">
        <v>0.35925144789685043</v>
      </c>
      <c r="K15" s="168">
        <f t="shared" si="2"/>
        <v>0.3595013071177538</v>
      </c>
      <c r="L15" s="162">
        <f t="shared" si="3"/>
        <v>1.7864551488615415E-4</v>
      </c>
    </row>
    <row r="16" spans="1:12" x14ac:dyDescent="0.25">
      <c r="A16" s="156">
        <v>2189.1999999999998</v>
      </c>
      <c r="B16" s="156">
        <v>2238</v>
      </c>
      <c r="C16" s="156">
        <v>2240.1999999999998</v>
      </c>
      <c r="D16" s="17">
        <f t="shared" si="0"/>
        <v>2222.4666666666667</v>
      </c>
      <c r="E16" s="17">
        <f t="shared" si="1"/>
        <v>23.540225619611721</v>
      </c>
      <c r="F16" s="156">
        <v>2307</v>
      </c>
      <c r="G16" s="156">
        <v>2301.4</v>
      </c>
      <c r="H16" s="156">
        <v>2377.5</v>
      </c>
      <c r="I16" s="156">
        <v>2306.1999999999998</v>
      </c>
      <c r="J16" s="156">
        <v>2305</v>
      </c>
      <c r="K16" s="167">
        <f t="shared" si="2"/>
        <v>2319.4199999999996</v>
      </c>
      <c r="L16" s="17">
        <f t="shared" si="3"/>
        <v>29.103154468201559</v>
      </c>
    </row>
    <row r="17" spans="1:12" x14ac:dyDescent="0.25">
      <c r="A17" s="156">
        <v>1858.3999999999999</v>
      </c>
      <c r="B17" s="156">
        <v>1788.2</v>
      </c>
      <c r="C17" s="156">
        <v>1795.2</v>
      </c>
      <c r="D17" s="17">
        <f t="shared" si="0"/>
        <v>1813.9333333333334</v>
      </c>
      <c r="E17" s="17">
        <f t="shared" si="1"/>
        <v>31.572280387847876</v>
      </c>
      <c r="F17" s="156">
        <v>1785.8</v>
      </c>
      <c r="G17" s="156">
        <v>1819.5</v>
      </c>
      <c r="H17" s="156">
        <v>1767.2</v>
      </c>
      <c r="I17" s="156">
        <v>1770.8000000000002</v>
      </c>
      <c r="J17" s="156">
        <v>1837.8</v>
      </c>
      <c r="K17" s="167">
        <f t="shared" si="2"/>
        <v>1796.22</v>
      </c>
      <c r="L17" s="17">
        <f t="shared" si="3"/>
        <v>27.812831571057217</v>
      </c>
    </row>
    <row r="18" spans="1:12" x14ac:dyDescent="0.25">
      <c r="A18" s="156">
        <v>3319.4</v>
      </c>
      <c r="B18" s="156">
        <v>3288.4</v>
      </c>
      <c r="C18" s="156">
        <v>3271.5</v>
      </c>
      <c r="D18" s="17">
        <f t="shared" si="0"/>
        <v>3293.1</v>
      </c>
      <c r="E18" s="17">
        <f t="shared" si="1"/>
        <v>19.835490078812473</v>
      </c>
      <c r="F18" s="156">
        <v>3661.2999999999997</v>
      </c>
      <c r="G18" s="156">
        <v>3631.8</v>
      </c>
      <c r="H18" s="156">
        <v>3553.8</v>
      </c>
      <c r="I18" s="156">
        <v>3627</v>
      </c>
      <c r="J18" s="156">
        <v>3576</v>
      </c>
      <c r="K18" s="167">
        <f t="shared" si="2"/>
        <v>3609.9800000000005</v>
      </c>
      <c r="L18" s="17">
        <f t="shared" si="3"/>
        <v>39.269244963456984</v>
      </c>
    </row>
    <row r="19" spans="1:12" x14ac:dyDescent="0.25">
      <c r="A19" s="156">
        <v>1794</v>
      </c>
      <c r="B19" s="156">
        <v>1870</v>
      </c>
      <c r="C19" s="156">
        <v>1880</v>
      </c>
      <c r="D19" s="17">
        <f t="shared" si="0"/>
        <v>1848</v>
      </c>
      <c r="E19" s="17">
        <f t="shared" si="1"/>
        <v>38.401388863772453</v>
      </c>
      <c r="F19" s="156">
        <v>1776</v>
      </c>
      <c r="G19" s="156">
        <v>1776</v>
      </c>
      <c r="H19" s="156">
        <v>1770</v>
      </c>
      <c r="I19" s="156">
        <v>1903</v>
      </c>
      <c r="J19" s="156">
        <v>1813</v>
      </c>
      <c r="K19" s="167">
        <f t="shared" si="2"/>
        <v>1807.6</v>
      </c>
      <c r="L19" s="17">
        <f t="shared" si="3"/>
        <v>50.082332214065275</v>
      </c>
    </row>
    <row r="20" spans="1:12" x14ac:dyDescent="0.25">
      <c r="A20" s="156">
        <v>2202</v>
      </c>
      <c r="B20" s="156">
        <v>2182.8000000000002</v>
      </c>
      <c r="C20" s="156">
        <v>2182.4</v>
      </c>
      <c r="D20" s="17">
        <f t="shared" si="0"/>
        <v>2189.0666666666671</v>
      </c>
      <c r="E20" s="17">
        <f t="shared" si="1"/>
        <v>9.1467055392759331</v>
      </c>
      <c r="F20" s="156">
        <v>2293.1</v>
      </c>
      <c r="G20" s="156">
        <v>2302.9</v>
      </c>
      <c r="H20" s="156">
        <v>2356.5</v>
      </c>
      <c r="I20" s="156">
        <v>2221.2000000000003</v>
      </c>
      <c r="J20" s="156">
        <v>2295.6999999999998</v>
      </c>
      <c r="K20" s="167">
        <f t="shared" si="2"/>
        <v>2293.88</v>
      </c>
      <c r="L20" s="17">
        <f t="shared" si="3"/>
        <v>43.102037074829681</v>
      </c>
    </row>
    <row r="21" spans="1:12" x14ac:dyDescent="0.25">
      <c r="A21" s="157">
        <v>38.148821487301305</v>
      </c>
      <c r="B21" s="157">
        <v>37.305361930294914</v>
      </c>
      <c r="C21" s="157">
        <v>37.651950718685832</v>
      </c>
      <c r="D21" s="17">
        <f t="shared" si="0"/>
        <v>37.702044712094022</v>
      </c>
      <c r="E21" s="17">
        <f t="shared" si="1"/>
        <v>0.34615801999283374</v>
      </c>
      <c r="F21" s="157">
        <v>34.571521456436933</v>
      </c>
      <c r="G21" s="157">
        <v>35.549708872859995</v>
      </c>
      <c r="H21" s="157">
        <v>34.458233438485784</v>
      </c>
      <c r="I21" s="157">
        <v>34.757132945971733</v>
      </c>
      <c r="J21" s="157">
        <v>35.25930585683296</v>
      </c>
      <c r="K21" s="167">
        <f t="shared" si="2"/>
        <v>34.919180514117485</v>
      </c>
      <c r="L21" s="17">
        <f t="shared" si="3"/>
        <v>0.41781567735032155</v>
      </c>
    </row>
    <row r="22" spans="1:12" x14ac:dyDescent="0.25">
      <c r="A22" s="157">
        <v>35.56930693069306</v>
      </c>
      <c r="B22" s="157">
        <v>38.005088916228615</v>
      </c>
      <c r="C22" s="157">
        <v>38.057709447415327</v>
      </c>
      <c r="D22" s="17">
        <f t="shared" si="0"/>
        <v>37.210701764779003</v>
      </c>
      <c r="E22" s="17">
        <f t="shared" si="1"/>
        <v>1.1608402075217195</v>
      </c>
      <c r="F22" s="157">
        <v>33.777970657408432</v>
      </c>
      <c r="G22" s="157">
        <v>34.470266556746367</v>
      </c>
      <c r="H22" s="157">
        <v>34.476459936622902</v>
      </c>
      <c r="I22" s="157">
        <v>33.9707476846623</v>
      </c>
      <c r="J22" s="157">
        <v>32.927794101643258</v>
      </c>
      <c r="K22" s="167">
        <f t="shared" si="2"/>
        <v>33.924647787416653</v>
      </c>
      <c r="L22" s="17">
        <f t="shared" si="3"/>
        <v>0.56913146834277251</v>
      </c>
    </row>
    <row r="23" spans="1:12" x14ac:dyDescent="0.25">
      <c r="A23" s="157">
        <v>39.25236488522021</v>
      </c>
      <c r="B23" s="157">
        <v>37.802396302153021</v>
      </c>
      <c r="C23" s="157">
        <v>37.520724438331044</v>
      </c>
      <c r="D23" s="17">
        <f t="shared" si="0"/>
        <v>38.191828541901423</v>
      </c>
      <c r="E23" s="17">
        <f t="shared" si="1"/>
        <v>0.75867769236666927</v>
      </c>
      <c r="F23" s="157">
        <v>41.421284789555621</v>
      </c>
      <c r="G23" s="157">
        <v>41.293821245663295</v>
      </c>
      <c r="H23" s="157">
        <v>41.5228487815859</v>
      </c>
      <c r="I23" s="157">
        <v>41.407140887786042</v>
      </c>
      <c r="J23" s="157">
        <v>41.561633109619677</v>
      </c>
      <c r="K23" s="167">
        <f t="shared" si="2"/>
        <v>41.441345762842104</v>
      </c>
      <c r="L23" s="17">
        <f t="shared" si="3"/>
        <v>9.4284343509176666E-2</v>
      </c>
    </row>
    <row r="24" spans="1:12" x14ac:dyDescent="0.25">
      <c r="A24" s="157">
        <v>37.089743589743584</v>
      </c>
      <c r="B24" s="157">
        <v>36.543850267379682</v>
      </c>
      <c r="C24" s="157">
        <v>36.917021276595747</v>
      </c>
      <c r="D24" s="17">
        <f t="shared" si="0"/>
        <v>36.850205044573002</v>
      </c>
      <c r="E24" s="17">
        <f t="shared" si="1"/>
        <v>0.22781306151705841</v>
      </c>
      <c r="F24" s="157">
        <v>31.608108108108112</v>
      </c>
      <c r="G24" s="157">
        <v>31.141891891891881</v>
      </c>
      <c r="H24" s="157">
        <v>32.788135593220325</v>
      </c>
      <c r="I24" s="157">
        <v>32.742249080399361</v>
      </c>
      <c r="J24" s="157">
        <v>33.079702151130711</v>
      </c>
      <c r="K24" s="167">
        <f t="shared" si="2"/>
        <v>32.272017364950074</v>
      </c>
      <c r="L24" s="17">
        <f t="shared" si="3"/>
        <v>0.75601715480143894</v>
      </c>
    </row>
    <row r="25" spans="1:12" x14ac:dyDescent="0.25">
      <c r="A25" s="157">
        <v>34.929972752043597</v>
      </c>
      <c r="B25" s="157">
        <v>35.998075865860358</v>
      </c>
      <c r="C25" s="157">
        <v>36.062683284457478</v>
      </c>
      <c r="D25" s="17">
        <f t="shared" si="0"/>
        <v>35.663577300787146</v>
      </c>
      <c r="E25" s="17">
        <f t="shared" si="1"/>
        <v>0.51940687653474116</v>
      </c>
      <c r="F25" s="157">
        <v>33.570210631895698</v>
      </c>
      <c r="G25" s="157">
        <v>32.843523383559855</v>
      </c>
      <c r="H25" s="157">
        <v>32.584659452577966</v>
      </c>
      <c r="I25" s="157">
        <v>32.72474338195569</v>
      </c>
      <c r="J25" s="157">
        <v>32.460404234002695</v>
      </c>
      <c r="K25" s="167">
        <f t="shared" si="2"/>
        <v>32.836708216798378</v>
      </c>
      <c r="L25" s="17">
        <f t="shared" si="3"/>
        <v>0.38877799081374664</v>
      </c>
    </row>
    <row r="26" spans="1:12" x14ac:dyDescent="0.25">
      <c r="A26" s="158">
        <v>-1.707295608554087E-2</v>
      </c>
      <c r="B26" s="158">
        <v>-1.2579833559125324E-2</v>
      </c>
      <c r="C26" s="158">
        <v>-1.354524904787437E-2</v>
      </c>
      <c r="D26" s="162">
        <f t="shared" si="0"/>
        <v>-1.4399346230846854E-2</v>
      </c>
      <c r="E26" s="162">
        <f t="shared" si="1"/>
        <v>1.9311739103141132E-3</v>
      </c>
      <c r="F26" s="158">
        <v>-1.5900940523716139E-2</v>
      </c>
      <c r="G26" s="158">
        <v>-1.7115183069069177E-2</v>
      </c>
      <c r="H26" s="158">
        <v>-1.657505285412245E-2</v>
      </c>
      <c r="I26" s="158">
        <v>-1.5978762618149584E-2</v>
      </c>
      <c r="J26" s="166">
        <v>-1.8347072500528468E-2</v>
      </c>
      <c r="K26" s="194">
        <f t="shared" si="2"/>
        <v>-1.6783402313117163E-2</v>
      </c>
      <c r="L26" s="162">
        <f t="shared" si="3"/>
        <v>8.9718852762981337E-4</v>
      </c>
    </row>
    <row r="27" spans="1:12" x14ac:dyDescent="0.25">
      <c r="A27" s="159"/>
      <c r="B27" s="159"/>
      <c r="C27" s="159"/>
      <c r="D27" s="163"/>
      <c r="E27" s="163"/>
      <c r="F27" s="159"/>
      <c r="G27" s="159"/>
      <c r="H27" s="159"/>
      <c r="I27" s="159"/>
      <c r="J27" s="159"/>
      <c r="L27" s="163"/>
    </row>
    <row r="28" spans="1:12" x14ac:dyDescent="0.25">
      <c r="A28" s="159"/>
      <c r="B28" s="159"/>
      <c r="C28" s="159"/>
      <c r="D28" s="163"/>
      <c r="E28" s="163"/>
      <c r="F28" s="159"/>
      <c r="G28" s="159"/>
      <c r="H28" s="159"/>
      <c r="I28" s="159"/>
      <c r="J28" s="159"/>
      <c r="L28" s="163"/>
    </row>
  </sheetData>
  <mergeCells count="2">
    <mergeCell ref="F1:J1"/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1E06-6F05-41CA-9230-CEB95101E38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May 18 ATV (Current) </vt:lpstr>
      <vt:lpstr>Apr 18 ATV</vt:lpstr>
      <vt:lpstr>May 18 RRV (Current)</vt:lpstr>
      <vt:lpstr>May 18 Comparison</vt:lpstr>
      <vt:lpstr>RRV Jul 18 Foam Blocks</vt:lpstr>
      <vt:lpstr>RRV June 18 Fairings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</dc:creator>
  <cp:lastModifiedBy>Bilal</cp:lastModifiedBy>
  <dcterms:created xsi:type="dcterms:W3CDTF">2018-05-08T19:39:15Z</dcterms:created>
  <dcterms:modified xsi:type="dcterms:W3CDTF">2018-09-24T16:06:20Z</dcterms:modified>
</cp:coreProperties>
</file>