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Chart" sheetId="1" r:id="rId3"/>
    <sheet state="hidden" name="©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Work Breakdown Structure:
Level 1: 1, 2, 3, ...
Level 2: 1.1, 1.2, 1.3,
Level 3: 1.1.1, 1.1.2,
The WBS uses a formula to control the numbering, but the formulas are different for different levels.</t>
      </text>
    </comment>
    <comment authorId="0" ref="B7">
      <text>
        <t xml:space="preserve">Task:
Enter the name of each task and sub-task. Use spaces to indent sub-tasks.</t>
      </text>
    </comment>
    <comment authorId="0" ref="C7">
      <text>
        <t xml:space="preserve">Task Start Date: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authorId="0" ref="D7">
      <text>
        <t xml:space="preserve">End Date:
Calculated based on the Start Date and the duration of the task.</t>
      </text>
    </comment>
    <comment authorId="0" ref="E7">
      <text>
        <t xml:space="preserve">Duration:
The duration is the number of calendar days for the given task.</t>
      </text>
    </comment>
    <comment authorId="0" ref="F7">
      <text>
        <t xml:space="preserve">Percent Complete:
Update the status of this task by entering the percent complete (between 0% and 100%).</t>
      </text>
    </comment>
    <comment authorId="0" ref="G7">
      <text>
        <t xml:space="preserve">Work Days:
Work Days exclude Saturday and Sunday. The Pro version allows you to use this column as an input.</t>
      </text>
    </comment>
  </commentList>
</comments>
</file>

<file path=xl/sharedStrings.xml><?xml version="1.0" encoding="utf-8"?>
<sst xmlns="http://schemas.openxmlformats.org/spreadsheetml/2006/main" count="42" uniqueCount="42">
  <si>
    <t>Automated Guided Vehicle Project Schedule : Final Report Updated</t>
  </si>
  <si>
    <t>Format: mm/dd/yyyy</t>
  </si>
  <si>
    <t>Project Start Date:</t>
  </si>
  <si>
    <t>Display Week:</t>
  </si>
  <si>
    <t>Project Manager:</t>
  </si>
  <si>
    <t xml:space="preserve">Bilal Ahmed Abbas </t>
  </si>
  <si>
    <t>WBS</t>
  </si>
  <si>
    <t>Task</t>
  </si>
  <si>
    <t>Start</t>
  </si>
  <si>
    <t>End</t>
  </si>
  <si>
    <t>Days</t>
  </si>
  <si>
    <t>%
Done</t>
  </si>
  <si>
    <t>Work
Days</t>
  </si>
  <si>
    <t>Research</t>
  </si>
  <si>
    <t>Initial Information Gathering (Week 1)</t>
  </si>
  <si>
    <t>Concept research (Week 2)</t>
  </si>
  <si>
    <t>Concept research continued (Week 3)</t>
  </si>
  <si>
    <t>Design research (Week 4)</t>
  </si>
  <si>
    <t>Design research continued (Week 5)</t>
  </si>
  <si>
    <t>Schematics research (Week 5)</t>
  </si>
  <si>
    <t>Schematics research (Week 6)</t>
  </si>
  <si>
    <t>Finalised research (Week 7)</t>
  </si>
  <si>
    <t>Project Development</t>
  </si>
  <si>
    <t>Component list (sub+delivery) (Week 8)</t>
  </si>
  <si>
    <t>Initial construction (Week 9)</t>
  </si>
  <si>
    <t>Main construction (Week 10)</t>
  </si>
  <si>
    <t>I.T Outage</t>
  </si>
  <si>
    <t>Chasis construction (Week 11)</t>
  </si>
  <si>
    <t>Pin layout (Week 12)</t>
  </si>
  <si>
    <t>Programming (Week 13)</t>
  </si>
  <si>
    <t>Sensor / module testing (Week 14)</t>
  </si>
  <si>
    <t>Finalising (Week 15)</t>
  </si>
  <si>
    <t>Assessment</t>
  </si>
  <si>
    <t>Interim Report (Week 16)</t>
  </si>
  <si>
    <t>Interim Report Finalising (Week 17)</t>
  </si>
  <si>
    <t>Final Report</t>
  </si>
  <si>
    <t>Logbook</t>
  </si>
  <si>
    <t>Oral Assessment</t>
  </si>
  <si>
    <t>Gantt Chart Template</t>
  </si>
  <si>
    <t>© 2012-2014 Vertex42 LLC</t>
  </si>
  <si>
    <t>Please note the Terms Of Use</t>
  </si>
  <si>
    <t>http://www.vertex42.com/licensing/EULA_privateuse.html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</si>
</sst>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(dddd)"/>
    <numFmt numFmtId="165" formatCode="m/d/yyyy h:mm:ss"/>
    <numFmt numFmtId="166" formatCode="d mmm yyyy"/>
    <numFmt numFmtId="167" formatCode="d"/>
    <numFmt numFmtId="168" formatCode="ddd M/dd/yy"/>
  </numFmts>
  <fonts count="15">
    <font>
      <sz val="10.0"/>
      <color rgb="FF000000"/>
      <name val="Arial"/>
    </font>
    <font>
      <sz val="14.0"/>
      <color rgb="FF003366"/>
      <name val="Arial"/>
    </font>
    <font>
      <b/>
      <name val="Arial"/>
    </font>
    <font>
      <name val="Arial"/>
    </font>
    <font>
      <i/>
      <sz val="8.0"/>
      <color rgb="FF666666"/>
      <name val="Arial"/>
    </font>
    <font>
      <sz val="9.0"/>
      <color rgb="FF000000"/>
      <name val="Arial"/>
    </font>
    <font/>
    <font>
      <sz val="8.0"/>
      <color rgb="FF000000"/>
      <name val="Arial"/>
    </font>
    <font>
      <b/>
      <sz val="9.0"/>
      <color rgb="FFFFFFFF"/>
      <name val="Arial"/>
    </font>
    <font>
      <b/>
      <sz val="10.0"/>
      <color rgb="FFFFFFFF"/>
      <name val="Arial"/>
    </font>
    <font>
      <sz val="8.0"/>
      <color rgb="FFFFFFFF"/>
      <name val="Arial"/>
    </font>
    <font>
      <sz val="7.0"/>
      <color rgb="FFFFFFFF"/>
      <name val="Arial"/>
    </font>
    <font>
      <b/>
      <sz val="9.0"/>
      <color rgb="FF000000"/>
      <name val="Arial"/>
    </font>
    <font>
      <b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D6F4D9"/>
        <bgColor rgb="FFD6F4D9"/>
      </patternFill>
    </fill>
    <fill>
      <patternFill patternType="solid">
        <fgColor rgb="FFFF0000"/>
        <bgColor rgb="FFFF0000"/>
      </patternFill>
    </fill>
  </fills>
  <borders count="7">
    <border/>
    <border>
      <bottom style="thin">
        <color rgb="FF999999"/>
      </bottom>
    </border>
    <border>
      <left style="thin">
        <color rgb="FFB7B7B7"/>
      </left>
    </border>
    <border>
      <right style="thin">
        <color rgb="FFB7B7B7"/>
      </right>
    </border>
    <border>
      <bottom style="thin">
        <color rgb="FFEFEFEF"/>
      </bottom>
    </border>
    <border>
      <right style="thin">
        <color rgb="FFCCCCCC"/>
      </right>
      <bottom style="thin">
        <color rgb="FFEFEFEF"/>
      </bottom>
    </border>
    <border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bottom" wrapText="0"/>
    </xf>
    <xf borderId="0" fillId="2" fontId="0" numFmtId="0" xfId="0" applyAlignment="1" applyFill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1" fillId="0" fontId="0" numFmtId="164" xfId="0" applyAlignment="1" applyBorder="1" applyFont="1" applyNumberFormat="1">
      <alignment horizontal="left" readingOrder="0" shrinkToFit="0" vertical="bottom" wrapText="0"/>
    </xf>
    <xf borderId="1" fillId="0" fontId="6" numFmtId="0" xfId="0" applyBorder="1" applyFont="1"/>
    <xf borderId="1" fillId="0" fontId="0" numFmtId="0" xfId="0" applyAlignment="1" applyBorder="1" applyFont="1">
      <alignment horizontal="center" readingOrder="0" shrinkToFit="0" vertical="bottom" wrapText="0"/>
    </xf>
    <xf borderId="2" fillId="0" fontId="5" numFmtId="165" xfId="0" applyAlignment="1" applyBorder="1" applyFont="1" applyNumberFormat="1">
      <alignment horizontal="center" shrinkToFit="0" vertical="center" wrapText="0"/>
    </xf>
    <xf borderId="3" fillId="0" fontId="6" numFmtId="0" xfId="0" applyBorder="1" applyFont="1"/>
    <xf borderId="0" fillId="0" fontId="0" numFmtId="0" xfId="0" applyAlignment="1" applyFont="1">
      <alignment horizontal="right" readingOrder="0" vertical="center"/>
    </xf>
    <xf borderId="1" fillId="0" fontId="0" numFmtId="0" xfId="0" applyAlignment="1" applyBorder="1" applyFont="1">
      <alignment horizontal="left" readingOrder="0" vertical="center"/>
    </xf>
    <xf borderId="2" fillId="0" fontId="5" numFmtId="166" xfId="0" applyAlignment="1" applyBorder="1" applyFont="1" applyNumberFormat="1">
      <alignment horizontal="center" shrinkToFit="0" vertical="center" wrapText="0"/>
    </xf>
    <xf borderId="2" fillId="0" fontId="7" numFmtId="167" xfId="0" applyAlignment="1" applyBorder="1" applyFont="1" applyNumberFormat="1">
      <alignment horizontal="center" vertical="center"/>
    </xf>
    <xf borderId="0" fillId="0" fontId="7" numFmtId="167" xfId="0" applyAlignment="1" applyFont="1" applyNumberFormat="1">
      <alignment horizontal="center" vertical="center"/>
    </xf>
    <xf borderId="3" fillId="0" fontId="7" numFmtId="167" xfId="0" applyAlignment="1" applyBorder="1" applyFont="1" applyNumberFormat="1">
      <alignment horizontal="center" vertical="center"/>
    </xf>
    <xf borderId="4" fillId="3" fontId="8" numFmtId="0" xfId="0" applyAlignment="1" applyBorder="1" applyFill="1" applyFont="1">
      <alignment readingOrder="0" shrinkToFit="0" vertical="center" wrapText="0"/>
    </xf>
    <xf borderId="4" fillId="3" fontId="8" numFmtId="0" xfId="0" applyAlignment="1" applyBorder="1" applyFont="1">
      <alignment horizontal="left" readingOrder="0" shrinkToFit="0" vertical="center" wrapText="0"/>
    </xf>
    <xf borderId="4" fillId="3" fontId="8" numFmtId="0" xfId="0" applyAlignment="1" applyBorder="1" applyFont="1">
      <alignment horizontal="center" readingOrder="0" shrinkToFit="0" vertical="center" wrapText="0"/>
    </xf>
    <xf borderId="4" fillId="3" fontId="9" numFmtId="0" xfId="0" applyAlignment="1" applyBorder="1" applyFont="1">
      <alignment horizontal="center" readingOrder="0" shrinkToFit="0" vertical="center" wrapText="0"/>
    </xf>
    <xf borderId="4" fillId="3" fontId="8" numFmtId="0" xfId="0" applyAlignment="1" applyBorder="1" applyFont="1">
      <alignment horizontal="center" readingOrder="0" vertical="center"/>
    </xf>
    <xf borderId="4" fillId="3" fontId="10" numFmtId="0" xfId="0" applyAlignment="1" applyBorder="1" applyFont="1">
      <alignment horizontal="center" readingOrder="0" vertical="center"/>
    </xf>
    <xf borderId="4" fillId="3" fontId="11" numFmtId="165" xfId="0" applyAlignment="1" applyBorder="1" applyFont="1" applyNumberFormat="1">
      <alignment horizontal="center" shrinkToFit="0" vertical="center" wrapText="0"/>
    </xf>
    <xf borderId="5" fillId="3" fontId="11" numFmtId="165" xfId="0" applyAlignment="1" applyBorder="1" applyFont="1" applyNumberFormat="1">
      <alignment horizontal="center" shrinkToFit="0" vertical="center" wrapText="0"/>
    </xf>
    <xf borderId="4" fillId="4" fontId="12" numFmtId="0" xfId="0" applyAlignment="1" applyBorder="1" applyFill="1" applyFont="1">
      <alignment horizontal="left" shrinkToFit="0" vertical="center" wrapText="0"/>
    </xf>
    <xf borderId="4" fillId="4" fontId="12" numFmtId="0" xfId="0" applyAlignment="1" applyBorder="1" applyFont="1">
      <alignment readingOrder="0" vertical="center"/>
    </xf>
    <xf borderId="6" fillId="4" fontId="5" numFmtId="168" xfId="0" applyAlignment="1" applyBorder="1" applyFont="1" applyNumberFormat="1">
      <alignment horizontal="right" shrinkToFit="0" vertical="center" wrapText="0"/>
    </xf>
    <xf borderId="6" fillId="4" fontId="5" numFmtId="1" xfId="0" applyAlignment="1" applyBorder="1" applyFont="1" applyNumberFormat="1">
      <alignment horizontal="center" shrinkToFit="0" vertical="center" wrapText="0"/>
    </xf>
    <xf borderId="6" fillId="4" fontId="5" numFmtId="9" xfId="0" applyAlignment="1" applyBorder="1" applyFont="1" applyNumberFormat="1">
      <alignment horizontal="center" shrinkToFit="0" vertical="center" wrapText="0"/>
    </xf>
    <xf borderId="6" fillId="4" fontId="5" numFmtId="0" xfId="0" applyAlignment="1" applyBorder="1" applyFont="1">
      <alignment horizontal="center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readingOrder="0" vertical="center"/>
    </xf>
    <xf borderId="6" fillId="5" fontId="5" numFmtId="168" xfId="0" applyAlignment="1" applyBorder="1" applyFill="1" applyFont="1" applyNumberFormat="1">
      <alignment horizontal="right" shrinkToFit="0" vertical="center" wrapText="0"/>
    </xf>
    <xf borderId="6" fillId="0" fontId="5" numFmtId="168" xfId="0" applyAlignment="1" applyBorder="1" applyFont="1" applyNumberFormat="1">
      <alignment horizontal="right" shrinkToFit="0" vertical="center" wrapText="0"/>
    </xf>
    <xf borderId="6" fillId="5" fontId="5" numFmtId="1" xfId="0" applyAlignment="1" applyBorder="1" applyFont="1" applyNumberFormat="1">
      <alignment horizontal="center" readingOrder="0" shrinkToFit="0" vertical="center" wrapText="0"/>
    </xf>
    <xf borderId="6" fillId="5" fontId="5" numFmtId="9" xfId="0" applyAlignment="1" applyBorder="1" applyFont="1" applyNumberFormat="1">
      <alignment horizontal="center" readingOrder="0" shrinkToFit="0" vertical="center" wrapText="0"/>
    </xf>
    <xf borderId="6" fillId="0" fontId="5" numFmtId="1" xfId="0" applyAlignment="1" applyBorder="1" applyFont="1" applyNumberFormat="1">
      <alignment horizontal="center" shrinkToFit="0" vertical="center" wrapText="0"/>
    </xf>
    <xf borderId="6" fillId="0" fontId="5" numFmtId="0" xfId="0" applyAlignment="1" applyBorder="1" applyFont="1">
      <alignment horizontal="center" shrinkToFit="0" vertical="center" wrapText="0"/>
    </xf>
    <xf borderId="6" fillId="0" fontId="5" numFmtId="0" xfId="0" applyAlignment="1" applyBorder="1" applyFont="1">
      <alignment horizontal="left" readingOrder="0" shrinkToFit="0" vertical="center" wrapText="0"/>
    </xf>
    <xf borderId="6" fillId="5" fontId="5" numFmtId="168" xfId="0" applyAlignment="1" applyBorder="1" applyFont="1" applyNumberFormat="1">
      <alignment horizontal="right" readingOrder="0" shrinkToFit="0" vertical="center" wrapText="0"/>
    </xf>
    <xf borderId="6" fillId="4" fontId="12" numFmtId="0" xfId="0" applyAlignment="1" applyBorder="1" applyFont="1">
      <alignment horizontal="left" shrinkToFit="0" vertical="center" wrapText="0"/>
    </xf>
    <xf borderId="6" fillId="6" fontId="5" numFmtId="0" xfId="0" applyAlignment="1" applyBorder="1" applyFill="1" applyFont="1">
      <alignment readingOrder="0" vertical="center"/>
    </xf>
    <xf borderId="6" fillId="6" fontId="5" numFmtId="168" xfId="0" applyAlignment="1" applyBorder="1" applyFont="1" applyNumberFormat="1">
      <alignment horizontal="right" shrinkToFit="0" vertical="center" wrapText="0"/>
    </xf>
    <xf borderId="6" fillId="6" fontId="5" numFmtId="1" xfId="0" applyAlignment="1" applyBorder="1" applyFont="1" applyNumberFormat="1">
      <alignment horizontal="center" readingOrder="0" shrinkToFit="0" vertical="center" wrapText="0"/>
    </xf>
    <xf borderId="6" fillId="6" fontId="5" numFmtId="9" xfId="0" applyAlignment="1" applyBorder="1" applyFont="1" applyNumberFormat="1">
      <alignment horizontal="center" readingOrder="0" shrinkToFit="0" vertical="center" wrapText="0"/>
    </xf>
    <xf borderId="6" fillId="6" fontId="5" numFmtId="1" xfId="0" applyAlignment="1" applyBorder="1" applyFont="1" applyNumberFormat="1">
      <alignment horizontal="center" shrinkToFit="0" vertical="center" wrapText="0"/>
    </xf>
    <xf borderId="6" fillId="0" fontId="5" numFmtId="0" xfId="0" applyAlignment="1" applyBorder="1" applyFont="1">
      <alignment readingOrder="0" vertical="center"/>
    </xf>
    <xf borderId="0" fillId="0" fontId="1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999999"/>
      </font>
      <fill>
        <patternFill patternType="solid">
          <fgColor rgb="FF999999"/>
          <bgColor rgb="FF999999"/>
        </patternFill>
      </fill>
      <border/>
    </dxf>
    <dxf>
      <font>
        <color rgb="FF6699FF"/>
      </font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6.29"/>
    <col customWidth="1" min="2" max="2" width="47.29"/>
    <col customWidth="1" min="3" max="3" width="12.0"/>
    <col customWidth="1" min="4" max="4" width="11.86"/>
    <col customWidth="1" min="5" max="5" width="6.14"/>
    <col customWidth="1" min="6" max="6" width="7.0"/>
    <col customWidth="1" min="7" max="7" width="6.86"/>
    <col customWidth="1" min="8" max="8" width="3.71"/>
    <col customWidth="1" min="9" max="64" width="2.29"/>
  </cols>
  <sheetData>
    <row r="1" ht="24.0" customHeight="1">
      <c r="A1" s="1" t="s">
        <v>0</v>
      </c>
      <c r="B1" s="2"/>
      <c r="C1" s="2"/>
      <c r="D1" s="2"/>
      <c r="E1" s="2"/>
      <c r="G1" s="2"/>
      <c r="H1" s="3"/>
      <c r="I1" s="4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>
      <c r="A2" s="8"/>
      <c r="B2" s="9"/>
      <c r="C2" s="7"/>
      <c r="D2" s="7"/>
      <c r="E2" s="7"/>
      <c r="F2" s="10"/>
      <c r="G2" s="8"/>
      <c r="H2" s="7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>
      <c r="A3" s="1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>
      <c r="A4" s="7"/>
      <c r="B4" s="11" t="s">
        <v>2</v>
      </c>
      <c r="C4" s="12">
        <v>44084.0</v>
      </c>
      <c r="D4" s="13"/>
      <c r="E4" s="11" t="s">
        <v>3</v>
      </c>
      <c r="G4" s="14">
        <v>1.0</v>
      </c>
      <c r="H4" s="7"/>
      <c r="I4" s="15" t="str">
        <f>"Week "&amp;(I6-($C$4-WEEKDAY($C$4,1)+2))/7+1</f>
        <v>Week 1</v>
      </c>
      <c r="O4" s="16"/>
      <c r="P4" s="15" t="str">
        <f>"Week "&amp;(P6-($C$4-WEEKDAY($C$4,1)+2))/7+1</f>
        <v>Week 2</v>
      </c>
      <c r="V4" s="16"/>
      <c r="W4" s="15" t="str">
        <f>"Week "&amp;(W6-($C$4-WEEKDAY($C$4,1)+2))/7+1</f>
        <v>Week 3</v>
      </c>
      <c r="AC4" s="16"/>
      <c r="AD4" s="15" t="str">
        <f>"Week "&amp;(AD6-($C$4-WEEKDAY($C$4,1)+2))/7+1</f>
        <v>Week 4</v>
      </c>
      <c r="AJ4" s="16"/>
      <c r="AK4" s="15" t="str">
        <f>"Week "&amp;(AK6-($C$4-WEEKDAY($C$4,1)+2))/7+1</f>
        <v>Week 5</v>
      </c>
      <c r="AQ4" s="16"/>
      <c r="AR4" s="15" t="str">
        <f>"Week "&amp;(AR6-($C$4-WEEKDAY($C$4,1)+2))/7+1</f>
        <v>Week 6</v>
      </c>
      <c r="AX4" s="16"/>
      <c r="AY4" s="15" t="str">
        <f>"Week "&amp;(AY6-($C$4-WEEKDAY($C$4,1)+2))/7+1</f>
        <v>Week 7</v>
      </c>
      <c r="BE4" s="16"/>
      <c r="BF4" s="15" t="str">
        <f>"Week "&amp;(BF6-($C$4-WEEKDAY($C$4,1)+2))/7+1</f>
        <v>Week 8</v>
      </c>
      <c r="BL4" s="16"/>
    </row>
    <row r="5">
      <c r="A5" s="7"/>
      <c r="B5" s="17" t="s">
        <v>4</v>
      </c>
      <c r="C5" s="18" t="s">
        <v>5</v>
      </c>
      <c r="D5" s="13"/>
      <c r="E5" s="7"/>
      <c r="F5" s="7"/>
      <c r="G5" s="7"/>
      <c r="H5" s="7"/>
      <c r="I5" s="19">
        <f>I6</f>
        <v>44081</v>
      </c>
      <c r="O5" s="16"/>
      <c r="P5" s="19">
        <f>P6</f>
        <v>44088</v>
      </c>
      <c r="V5" s="16"/>
      <c r="W5" s="19">
        <f>W6</f>
        <v>44095</v>
      </c>
      <c r="AC5" s="16"/>
      <c r="AD5" s="19">
        <f>AD6</f>
        <v>44102</v>
      </c>
      <c r="AJ5" s="16"/>
      <c r="AK5" s="19">
        <f>AK6</f>
        <v>44109</v>
      </c>
      <c r="AQ5" s="16"/>
      <c r="AR5" s="19">
        <f>AR6</f>
        <v>44116</v>
      </c>
      <c r="AX5" s="16"/>
      <c r="AY5" s="19">
        <f>AY6</f>
        <v>44123</v>
      </c>
      <c r="BE5" s="16"/>
      <c r="BF5" s="19">
        <f>BF6</f>
        <v>44130</v>
      </c>
      <c r="BL5" s="16"/>
    </row>
    <row r="6">
      <c r="A6" s="7"/>
      <c r="B6" s="7"/>
      <c r="C6" s="7"/>
      <c r="D6" s="7"/>
      <c r="E6" s="7"/>
      <c r="F6" s="7"/>
      <c r="G6" s="7"/>
      <c r="H6" s="7"/>
      <c r="I6" s="20">
        <f>C4-WEEKDAY(C4,1)+2+7*(G4-1)</f>
        <v>44081</v>
      </c>
      <c r="J6" s="21">
        <f t="shared" ref="J6:BL6" si="1">I6+1</f>
        <v>44082</v>
      </c>
      <c r="K6" s="21">
        <f t="shared" si="1"/>
        <v>44083</v>
      </c>
      <c r="L6" s="21">
        <f t="shared" si="1"/>
        <v>44084</v>
      </c>
      <c r="M6" s="21">
        <f t="shared" si="1"/>
        <v>44085</v>
      </c>
      <c r="N6" s="21">
        <f t="shared" si="1"/>
        <v>44086</v>
      </c>
      <c r="O6" s="22">
        <f t="shared" si="1"/>
        <v>44087</v>
      </c>
      <c r="P6" s="20">
        <f t="shared" si="1"/>
        <v>44088</v>
      </c>
      <c r="Q6" s="21">
        <f t="shared" si="1"/>
        <v>44089</v>
      </c>
      <c r="R6" s="21">
        <f t="shared" si="1"/>
        <v>44090</v>
      </c>
      <c r="S6" s="21">
        <f t="shared" si="1"/>
        <v>44091</v>
      </c>
      <c r="T6" s="21">
        <f t="shared" si="1"/>
        <v>44092</v>
      </c>
      <c r="U6" s="21">
        <f t="shared" si="1"/>
        <v>44093</v>
      </c>
      <c r="V6" s="22">
        <f t="shared" si="1"/>
        <v>44094</v>
      </c>
      <c r="W6" s="20">
        <f t="shared" si="1"/>
        <v>44095</v>
      </c>
      <c r="X6" s="21">
        <f t="shared" si="1"/>
        <v>44096</v>
      </c>
      <c r="Y6" s="21">
        <f t="shared" si="1"/>
        <v>44097</v>
      </c>
      <c r="Z6" s="21">
        <f t="shared" si="1"/>
        <v>44098</v>
      </c>
      <c r="AA6" s="21">
        <f t="shared" si="1"/>
        <v>44099</v>
      </c>
      <c r="AB6" s="21">
        <f t="shared" si="1"/>
        <v>44100</v>
      </c>
      <c r="AC6" s="22">
        <f t="shared" si="1"/>
        <v>44101</v>
      </c>
      <c r="AD6" s="20">
        <f t="shared" si="1"/>
        <v>44102</v>
      </c>
      <c r="AE6" s="21">
        <f t="shared" si="1"/>
        <v>44103</v>
      </c>
      <c r="AF6" s="21">
        <f t="shared" si="1"/>
        <v>44104</v>
      </c>
      <c r="AG6" s="21">
        <f t="shared" si="1"/>
        <v>44105</v>
      </c>
      <c r="AH6" s="21">
        <f t="shared" si="1"/>
        <v>44106</v>
      </c>
      <c r="AI6" s="21">
        <f t="shared" si="1"/>
        <v>44107</v>
      </c>
      <c r="AJ6" s="22">
        <f t="shared" si="1"/>
        <v>44108</v>
      </c>
      <c r="AK6" s="20">
        <f t="shared" si="1"/>
        <v>44109</v>
      </c>
      <c r="AL6" s="21">
        <f t="shared" si="1"/>
        <v>44110</v>
      </c>
      <c r="AM6" s="21">
        <f t="shared" si="1"/>
        <v>44111</v>
      </c>
      <c r="AN6" s="21">
        <f t="shared" si="1"/>
        <v>44112</v>
      </c>
      <c r="AO6" s="21">
        <f t="shared" si="1"/>
        <v>44113</v>
      </c>
      <c r="AP6" s="21">
        <f t="shared" si="1"/>
        <v>44114</v>
      </c>
      <c r="AQ6" s="22">
        <f t="shared" si="1"/>
        <v>44115</v>
      </c>
      <c r="AR6" s="20">
        <f t="shared" si="1"/>
        <v>44116</v>
      </c>
      <c r="AS6" s="21">
        <f t="shared" si="1"/>
        <v>44117</v>
      </c>
      <c r="AT6" s="21">
        <f t="shared" si="1"/>
        <v>44118</v>
      </c>
      <c r="AU6" s="21">
        <f t="shared" si="1"/>
        <v>44119</v>
      </c>
      <c r="AV6" s="21">
        <f t="shared" si="1"/>
        <v>44120</v>
      </c>
      <c r="AW6" s="21">
        <f t="shared" si="1"/>
        <v>44121</v>
      </c>
      <c r="AX6" s="22">
        <f t="shared" si="1"/>
        <v>44122</v>
      </c>
      <c r="AY6" s="20">
        <f t="shared" si="1"/>
        <v>44123</v>
      </c>
      <c r="AZ6" s="21">
        <f t="shared" si="1"/>
        <v>44124</v>
      </c>
      <c r="BA6" s="21">
        <f t="shared" si="1"/>
        <v>44125</v>
      </c>
      <c r="BB6" s="21">
        <f t="shared" si="1"/>
        <v>44126</v>
      </c>
      <c r="BC6" s="21">
        <f t="shared" si="1"/>
        <v>44127</v>
      </c>
      <c r="BD6" s="21">
        <f t="shared" si="1"/>
        <v>44128</v>
      </c>
      <c r="BE6" s="22">
        <f t="shared" si="1"/>
        <v>44129</v>
      </c>
      <c r="BF6" s="20">
        <f t="shared" si="1"/>
        <v>44130</v>
      </c>
      <c r="BG6" s="21">
        <f t="shared" si="1"/>
        <v>44131</v>
      </c>
      <c r="BH6" s="21">
        <f t="shared" si="1"/>
        <v>44132</v>
      </c>
      <c r="BI6" s="21">
        <f t="shared" si="1"/>
        <v>44133</v>
      </c>
      <c r="BJ6" s="21">
        <f t="shared" si="1"/>
        <v>44134</v>
      </c>
      <c r="BK6" s="21">
        <f t="shared" si="1"/>
        <v>44135</v>
      </c>
      <c r="BL6" s="22">
        <f t="shared" si="1"/>
        <v>44136</v>
      </c>
    </row>
    <row r="7" ht="22.5" customHeight="1">
      <c r="A7" s="23" t="s">
        <v>6</v>
      </c>
      <c r="B7" s="24" t="s">
        <v>7</v>
      </c>
      <c r="C7" s="25" t="s">
        <v>8</v>
      </c>
      <c r="D7" s="26" t="s">
        <v>9</v>
      </c>
      <c r="E7" s="27" t="s">
        <v>10</v>
      </c>
      <c r="F7" s="27" t="s">
        <v>11</v>
      </c>
      <c r="G7" s="27" t="s">
        <v>12</v>
      </c>
      <c r="H7" s="28"/>
      <c r="I7" s="29" t="str">
        <f t="shared" ref="I7:BL7" si="2">INDEX({"Su";"M";"T";"W";"Th";"F";"Sa"},WEEKDAY(I6,1))</f>
        <v>M</v>
      </c>
      <c r="J7" s="29" t="str">
        <f t="shared" si="2"/>
        <v>T</v>
      </c>
      <c r="K7" s="29" t="str">
        <f t="shared" si="2"/>
        <v>W</v>
      </c>
      <c r="L7" s="29" t="str">
        <f t="shared" si="2"/>
        <v>Th</v>
      </c>
      <c r="M7" s="29" t="str">
        <f t="shared" si="2"/>
        <v>F</v>
      </c>
      <c r="N7" s="29" t="str">
        <f t="shared" si="2"/>
        <v>Sa</v>
      </c>
      <c r="O7" s="29" t="str">
        <f t="shared" si="2"/>
        <v>Su</v>
      </c>
      <c r="P7" s="29" t="str">
        <f t="shared" si="2"/>
        <v>M</v>
      </c>
      <c r="Q7" s="29" t="str">
        <f t="shared" si="2"/>
        <v>T</v>
      </c>
      <c r="R7" s="29" t="str">
        <f t="shared" si="2"/>
        <v>W</v>
      </c>
      <c r="S7" s="29" t="str">
        <f t="shared" si="2"/>
        <v>Th</v>
      </c>
      <c r="T7" s="29" t="str">
        <f t="shared" si="2"/>
        <v>F</v>
      </c>
      <c r="U7" s="29" t="str">
        <f t="shared" si="2"/>
        <v>Sa</v>
      </c>
      <c r="V7" s="29" t="str">
        <f t="shared" si="2"/>
        <v>Su</v>
      </c>
      <c r="W7" s="29" t="str">
        <f t="shared" si="2"/>
        <v>M</v>
      </c>
      <c r="X7" s="29" t="str">
        <f t="shared" si="2"/>
        <v>T</v>
      </c>
      <c r="Y7" s="29" t="str">
        <f t="shared" si="2"/>
        <v>W</v>
      </c>
      <c r="Z7" s="29" t="str">
        <f t="shared" si="2"/>
        <v>Th</v>
      </c>
      <c r="AA7" s="29" t="str">
        <f t="shared" si="2"/>
        <v>F</v>
      </c>
      <c r="AB7" s="29" t="str">
        <f t="shared" si="2"/>
        <v>Sa</v>
      </c>
      <c r="AC7" s="29" t="str">
        <f t="shared" si="2"/>
        <v>Su</v>
      </c>
      <c r="AD7" s="29" t="str">
        <f t="shared" si="2"/>
        <v>M</v>
      </c>
      <c r="AE7" s="29" t="str">
        <f t="shared" si="2"/>
        <v>T</v>
      </c>
      <c r="AF7" s="29" t="str">
        <f t="shared" si="2"/>
        <v>W</v>
      </c>
      <c r="AG7" s="29" t="str">
        <f t="shared" si="2"/>
        <v>Th</v>
      </c>
      <c r="AH7" s="29" t="str">
        <f t="shared" si="2"/>
        <v>F</v>
      </c>
      <c r="AI7" s="29" t="str">
        <f t="shared" si="2"/>
        <v>Sa</v>
      </c>
      <c r="AJ7" s="29" t="str">
        <f t="shared" si="2"/>
        <v>Su</v>
      </c>
      <c r="AK7" s="29" t="str">
        <f t="shared" si="2"/>
        <v>M</v>
      </c>
      <c r="AL7" s="29" t="str">
        <f t="shared" si="2"/>
        <v>T</v>
      </c>
      <c r="AM7" s="29" t="str">
        <f t="shared" si="2"/>
        <v>W</v>
      </c>
      <c r="AN7" s="29" t="str">
        <f t="shared" si="2"/>
        <v>Th</v>
      </c>
      <c r="AO7" s="29" t="str">
        <f t="shared" si="2"/>
        <v>F</v>
      </c>
      <c r="AP7" s="29" t="str">
        <f t="shared" si="2"/>
        <v>Sa</v>
      </c>
      <c r="AQ7" s="29" t="str">
        <f t="shared" si="2"/>
        <v>Su</v>
      </c>
      <c r="AR7" s="29" t="str">
        <f t="shared" si="2"/>
        <v>M</v>
      </c>
      <c r="AS7" s="29" t="str">
        <f t="shared" si="2"/>
        <v>T</v>
      </c>
      <c r="AT7" s="29" t="str">
        <f t="shared" si="2"/>
        <v>W</v>
      </c>
      <c r="AU7" s="29" t="str">
        <f t="shared" si="2"/>
        <v>Th</v>
      </c>
      <c r="AV7" s="29" t="str">
        <f t="shared" si="2"/>
        <v>F</v>
      </c>
      <c r="AW7" s="29" t="str">
        <f t="shared" si="2"/>
        <v>Sa</v>
      </c>
      <c r="AX7" s="29" t="str">
        <f t="shared" si="2"/>
        <v>Su</v>
      </c>
      <c r="AY7" s="29" t="str">
        <f t="shared" si="2"/>
        <v>M</v>
      </c>
      <c r="AZ7" s="29" t="str">
        <f t="shared" si="2"/>
        <v>T</v>
      </c>
      <c r="BA7" s="29" t="str">
        <f t="shared" si="2"/>
        <v>W</v>
      </c>
      <c r="BB7" s="29" t="str">
        <f t="shared" si="2"/>
        <v>Th</v>
      </c>
      <c r="BC7" s="29" t="str">
        <f t="shared" si="2"/>
        <v>F</v>
      </c>
      <c r="BD7" s="29" t="str">
        <f t="shared" si="2"/>
        <v>Sa</v>
      </c>
      <c r="BE7" s="29" t="str">
        <f t="shared" si="2"/>
        <v>Su</v>
      </c>
      <c r="BF7" s="29" t="str">
        <f t="shared" si="2"/>
        <v>M</v>
      </c>
      <c r="BG7" s="29" t="str">
        <f t="shared" si="2"/>
        <v>T</v>
      </c>
      <c r="BH7" s="29" t="str">
        <f t="shared" si="2"/>
        <v>W</v>
      </c>
      <c r="BI7" s="29" t="str">
        <f t="shared" si="2"/>
        <v>Th</v>
      </c>
      <c r="BJ7" s="29" t="str">
        <f t="shared" si="2"/>
        <v>F</v>
      </c>
      <c r="BK7" s="29" t="str">
        <f t="shared" si="2"/>
        <v>Sa</v>
      </c>
      <c r="BL7" s="30" t="str">
        <f t="shared" si="2"/>
        <v>Su</v>
      </c>
    </row>
    <row r="8">
      <c r="A8" s="31" t="str">
        <f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32" t="s">
        <v>13</v>
      </c>
      <c r="C8" s="33">
        <f>min(C9:C16)</f>
        <v>44084</v>
      </c>
      <c r="D8" s="33">
        <f>max(D9:D16)</f>
        <v>44132</v>
      </c>
      <c r="E8" s="34">
        <f>D8-C8+1</f>
        <v>49</v>
      </c>
      <c r="F8" s="35"/>
      <c r="G8" s="34">
        <f t="shared" ref="G8:G32" si="3">NETWORKDAYS(C8,D8)</f>
        <v>35</v>
      </c>
      <c r="H8" s="34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</row>
    <row r="9">
      <c r="A9" s="37" t="str">
        <f t="shared" ref="A9:A10" si="4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8" t="s">
        <v>14</v>
      </c>
      <c r="C9" s="39">
        <f>$C$4</f>
        <v>44084</v>
      </c>
      <c r="D9" s="40">
        <f t="shared" ref="D9:D16" si="5">C9+E9-1</f>
        <v>44090</v>
      </c>
      <c r="E9" s="41">
        <v>7.0</v>
      </c>
      <c r="F9" s="42">
        <v>1.0</v>
      </c>
      <c r="G9" s="43">
        <f t="shared" si="3"/>
        <v>5</v>
      </c>
      <c r="H9" s="43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</row>
    <row r="10">
      <c r="A10" s="37" t="str">
        <f t="shared" si="4"/>
        <v>1.2</v>
      </c>
      <c r="B10" s="38" t="s">
        <v>15</v>
      </c>
      <c r="C10" s="39">
        <f t="shared" ref="C10:C15" si="6">D9+1</f>
        <v>44091</v>
      </c>
      <c r="D10" s="40">
        <f t="shared" si="5"/>
        <v>44097</v>
      </c>
      <c r="E10" s="41">
        <v>7.0</v>
      </c>
      <c r="F10" s="42">
        <v>1.0</v>
      </c>
      <c r="G10" s="43">
        <f t="shared" si="3"/>
        <v>5</v>
      </c>
      <c r="H10" s="43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</row>
    <row r="11">
      <c r="A11" s="45">
        <v>1.3</v>
      </c>
      <c r="B11" s="38" t="s">
        <v>16</v>
      </c>
      <c r="C11" s="46">
        <f t="shared" si="6"/>
        <v>44098</v>
      </c>
      <c r="D11" s="40">
        <f t="shared" si="5"/>
        <v>44104</v>
      </c>
      <c r="E11" s="41">
        <v>7.0</v>
      </c>
      <c r="F11" s="42">
        <v>1.0</v>
      </c>
      <c r="G11" s="43">
        <f t="shared" si="3"/>
        <v>5</v>
      </c>
      <c r="H11" s="43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</row>
    <row r="12">
      <c r="A12" s="45">
        <v>1.4</v>
      </c>
      <c r="B12" s="38" t="s">
        <v>17</v>
      </c>
      <c r="C12" s="46">
        <f t="shared" si="6"/>
        <v>44105</v>
      </c>
      <c r="D12" s="40">
        <f t="shared" si="5"/>
        <v>44111</v>
      </c>
      <c r="E12" s="41">
        <v>7.0</v>
      </c>
      <c r="F12" s="42">
        <v>1.0</v>
      </c>
      <c r="G12" s="43">
        <f t="shared" si="3"/>
        <v>5</v>
      </c>
      <c r="H12" s="43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</row>
    <row r="13">
      <c r="A13" s="45">
        <v>1.5</v>
      </c>
      <c r="B13" s="38" t="s">
        <v>18</v>
      </c>
      <c r="C13" s="46">
        <f t="shared" si="6"/>
        <v>44112</v>
      </c>
      <c r="D13" s="40">
        <f t="shared" si="5"/>
        <v>44118</v>
      </c>
      <c r="E13" s="41">
        <v>7.0</v>
      </c>
      <c r="F13" s="42">
        <v>1.0</v>
      </c>
      <c r="G13" s="43">
        <f t="shared" si="3"/>
        <v>5</v>
      </c>
      <c r="H13" s="43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</row>
    <row r="14">
      <c r="A14" s="45">
        <v>1.6</v>
      </c>
      <c r="B14" s="38" t="s">
        <v>19</v>
      </c>
      <c r="C14" s="46">
        <f t="shared" si="6"/>
        <v>44119</v>
      </c>
      <c r="D14" s="40">
        <f t="shared" si="5"/>
        <v>44125</v>
      </c>
      <c r="E14" s="41">
        <v>7.0</v>
      </c>
      <c r="F14" s="42">
        <v>1.0</v>
      </c>
      <c r="G14" s="43">
        <f t="shared" si="3"/>
        <v>5</v>
      </c>
      <c r="H14" s="43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</row>
    <row r="15">
      <c r="A15" s="45">
        <v>1.7</v>
      </c>
      <c r="B15" s="38" t="s">
        <v>20</v>
      </c>
      <c r="C15" s="46">
        <f t="shared" si="6"/>
        <v>44126</v>
      </c>
      <c r="D15" s="40">
        <f t="shared" si="5"/>
        <v>44132</v>
      </c>
      <c r="E15" s="41">
        <v>7.0</v>
      </c>
      <c r="F15" s="42">
        <v>1.0</v>
      </c>
      <c r="G15" s="43">
        <f t="shared" si="3"/>
        <v>5</v>
      </c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</row>
    <row r="16">
      <c r="A16" s="37" t="str">
        <f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1.8</v>
      </c>
      <c r="B16" s="38" t="s">
        <v>21</v>
      </c>
      <c r="C16" s="39">
        <f>D10+1</f>
        <v>44098</v>
      </c>
      <c r="D16" s="40">
        <f t="shared" si="5"/>
        <v>44111</v>
      </c>
      <c r="E16" s="41">
        <v>14.0</v>
      </c>
      <c r="F16" s="42">
        <v>1.0</v>
      </c>
      <c r="G16" s="43">
        <f t="shared" si="3"/>
        <v>10</v>
      </c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</row>
    <row r="17">
      <c r="A17" s="47" t="str">
        <f>IF(ISERROR(VALUE(SUBSTITUTE(OFFSET(A17,-1,0,1,1),".",""))),"1",IF(ISERROR(FIND("`",SUBSTITUTE(OFFSET(A17,-1,0,1,1),".","`",1))),TEXT(VALUE(OFFSET(A17,-1,0,1,1))+1,"#"),TEXT(VALUE(LEFT(OFFSET(A17,-1,0,1,1),FIND("`",SUBSTITUTE(OFFSET(A17,-1,0,1,1),".","`",1))-1))+1,"#")))</f>
        <v>2</v>
      </c>
      <c r="B17" s="32" t="s">
        <v>22</v>
      </c>
      <c r="C17" s="33">
        <f>min(C18:C26)</f>
        <v>44157</v>
      </c>
      <c r="D17" s="33">
        <f>max(D18:D26)</f>
        <v>44251</v>
      </c>
      <c r="E17" s="34">
        <f>D17-C17+1</f>
        <v>95</v>
      </c>
      <c r="F17" s="35"/>
      <c r="G17" s="34">
        <f t="shared" si="3"/>
        <v>68</v>
      </c>
      <c r="H17" s="34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</row>
    <row r="18">
      <c r="A18" s="37" t="str">
        <f t="shared" ref="A18:A26" si="7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2.1</v>
      </c>
      <c r="B18" s="38" t="s">
        <v>23</v>
      </c>
      <c r="C18" s="46">
        <v>44157.0</v>
      </c>
      <c r="D18" s="40">
        <f t="shared" ref="D18:D26" si="8">C18+E18-1</f>
        <v>44163</v>
      </c>
      <c r="E18" s="41">
        <v>7.0</v>
      </c>
      <c r="F18" s="42">
        <v>1.0</v>
      </c>
      <c r="G18" s="43">
        <f t="shared" si="3"/>
        <v>5</v>
      </c>
      <c r="H18" s="43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</row>
    <row r="19">
      <c r="A19" s="37" t="str">
        <f t="shared" si="7"/>
        <v>2.2</v>
      </c>
      <c r="B19" s="38" t="s">
        <v>24</v>
      </c>
      <c r="C19" s="39">
        <f t="shared" ref="C19:C26" si="9">WORKDAY(D18,1)</f>
        <v>44165</v>
      </c>
      <c r="D19" s="40">
        <f t="shared" si="8"/>
        <v>44171</v>
      </c>
      <c r="E19" s="41">
        <v>7.0</v>
      </c>
      <c r="F19" s="42">
        <v>1.0</v>
      </c>
      <c r="G19" s="43">
        <f t="shared" si="3"/>
        <v>5</v>
      </c>
      <c r="H19" s="43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</row>
    <row r="20">
      <c r="A20" s="37" t="str">
        <f t="shared" si="7"/>
        <v>2.3</v>
      </c>
      <c r="B20" s="38" t="s">
        <v>25</v>
      </c>
      <c r="C20" s="39">
        <f t="shared" si="9"/>
        <v>44172</v>
      </c>
      <c r="D20" s="40">
        <f t="shared" si="8"/>
        <v>44178</v>
      </c>
      <c r="E20" s="41">
        <v>7.0</v>
      </c>
      <c r="F20" s="42">
        <v>1.0</v>
      </c>
      <c r="G20" s="43">
        <f t="shared" si="3"/>
        <v>5</v>
      </c>
      <c r="H20" s="43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</row>
    <row r="21">
      <c r="A21" s="37" t="str">
        <f t="shared" si="7"/>
        <v>2.4</v>
      </c>
      <c r="B21" s="48" t="s">
        <v>26</v>
      </c>
      <c r="C21" s="49">
        <f t="shared" si="9"/>
        <v>44179</v>
      </c>
      <c r="D21" s="49">
        <f t="shared" si="8"/>
        <v>44208</v>
      </c>
      <c r="E21" s="50">
        <v>30.0</v>
      </c>
      <c r="F21" s="51">
        <v>1.0</v>
      </c>
      <c r="G21" s="52">
        <f t="shared" si="3"/>
        <v>22</v>
      </c>
      <c r="H21" s="43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</row>
    <row r="22">
      <c r="A22" s="37" t="str">
        <f t="shared" si="7"/>
        <v>2.5</v>
      </c>
      <c r="B22" s="38" t="s">
        <v>27</v>
      </c>
      <c r="C22" s="39">
        <f t="shared" si="9"/>
        <v>44209</v>
      </c>
      <c r="D22" s="40">
        <f t="shared" si="8"/>
        <v>44218</v>
      </c>
      <c r="E22" s="41">
        <v>10.0</v>
      </c>
      <c r="F22" s="42">
        <v>1.0</v>
      </c>
      <c r="G22" s="43">
        <f t="shared" si="3"/>
        <v>8</v>
      </c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</row>
    <row r="23">
      <c r="A23" s="37" t="str">
        <f t="shared" si="7"/>
        <v>2.6</v>
      </c>
      <c r="B23" s="38" t="s">
        <v>28</v>
      </c>
      <c r="C23" s="39">
        <f t="shared" si="9"/>
        <v>44221</v>
      </c>
      <c r="D23" s="40">
        <f t="shared" si="8"/>
        <v>44230</v>
      </c>
      <c r="E23" s="41">
        <v>10.0</v>
      </c>
      <c r="F23" s="42">
        <v>1.0</v>
      </c>
      <c r="G23" s="43">
        <f t="shared" si="3"/>
        <v>8</v>
      </c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</row>
    <row r="24">
      <c r="A24" s="37" t="str">
        <f t="shared" si="7"/>
        <v>2.7</v>
      </c>
      <c r="B24" s="38" t="s">
        <v>29</v>
      </c>
      <c r="C24" s="39">
        <f t="shared" si="9"/>
        <v>44231</v>
      </c>
      <c r="D24" s="40">
        <f t="shared" si="8"/>
        <v>44237</v>
      </c>
      <c r="E24" s="41">
        <v>7.0</v>
      </c>
      <c r="F24" s="42">
        <v>1.0</v>
      </c>
      <c r="G24" s="43">
        <f t="shared" si="3"/>
        <v>5</v>
      </c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</row>
    <row r="25">
      <c r="A25" s="37" t="str">
        <f t="shared" si="7"/>
        <v>2.8</v>
      </c>
      <c r="B25" s="38" t="s">
        <v>30</v>
      </c>
      <c r="C25" s="39">
        <f t="shared" si="9"/>
        <v>44238</v>
      </c>
      <c r="D25" s="40">
        <f t="shared" si="8"/>
        <v>44244</v>
      </c>
      <c r="E25" s="41">
        <v>7.0</v>
      </c>
      <c r="F25" s="42">
        <v>1.0</v>
      </c>
      <c r="G25" s="43">
        <f t="shared" si="3"/>
        <v>5</v>
      </c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</row>
    <row r="26">
      <c r="A26" s="37" t="str">
        <f t="shared" si="7"/>
        <v>2.9</v>
      </c>
      <c r="B26" s="38" t="s">
        <v>31</v>
      </c>
      <c r="C26" s="39">
        <f t="shared" si="9"/>
        <v>44245</v>
      </c>
      <c r="D26" s="40">
        <f t="shared" si="8"/>
        <v>44251</v>
      </c>
      <c r="E26" s="41">
        <v>7.0</v>
      </c>
      <c r="F26" s="42">
        <v>1.0</v>
      </c>
      <c r="G26" s="43">
        <f t="shared" si="3"/>
        <v>5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</row>
    <row r="27">
      <c r="A27" s="47" t="str">
        <f>IF(ISERROR(VALUE(SUBSTITUTE(OFFSET(A27,-1,0,1,1),".",""))),"1",IF(ISERROR(FIND("`",SUBSTITUTE(OFFSET(A27,-1,0,1,1),".","`",1))),TEXT(VALUE(OFFSET(A27,-1,0,1,1))+1,"#"),TEXT(VALUE(LEFT(OFFSET(A27,-1,0,1,1),FIND("`",SUBSTITUTE(OFFSET(A27,-1,0,1,1),".","`",1))-1))+1,"#")))</f>
        <v>3</v>
      </c>
      <c r="B27" s="32" t="s">
        <v>32</v>
      </c>
      <c r="C27" s="33">
        <f>min(C28:C56)</f>
        <v>44228</v>
      </c>
      <c r="D27" s="33">
        <f>max(D28:D30)</f>
        <v>44282</v>
      </c>
      <c r="E27" s="34">
        <f>D27-C27+1</f>
        <v>55</v>
      </c>
      <c r="F27" s="35"/>
      <c r="G27" s="34">
        <f t="shared" si="3"/>
        <v>40</v>
      </c>
      <c r="H27" s="34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</row>
    <row r="28">
      <c r="A28" s="37" t="str">
        <f t="shared" ref="A28:A32" si="10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38" t="s">
        <v>33</v>
      </c>
      <c r="C28" s="46">
        <v>44228.0</v>
      </c>
      <c r="D28" s="40">
        <f t="shared" ref="D28:D32" si="11">C28+E28-1</f>
        <v>44242</v>
      </c>
      <c r="E28" s="41">
        <v>15.0</v>
      </c>
      <c r="F28" s="42">
        <v>1.0</v>
      </c>
      <c r="G28" s="43">
        <f t="shared" si="3"/>
        <v>11</v>
      </c>
      <c r="H28" s="43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</row>
    <row r="29">
      <c r="A29" s="37" t="str">
        <f t="shared" si="10"/>
        <v>3.2</v>
      </c>
      <c r="B29" s="38" t="s">
        <v>34</v>
      </c>
      <c r="C29" s="46">
        <v>44229.0</v>
      </c>
      <c r="D29" s="40">
        <f t="shared" si="11"/>
        <v>44243</v>
      </c>
      <c r="E29" s="41">
        <v>15.0</v>
      </c>
      <c r="F29" s="42">
        <v>1.0</v>
      </c>
      <c r="G29" s="43">
        <f t="shared" si="3"/>
        <v>11</v>
      </c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</row>
    <row r="30">
      <c r="A30" s="37" t="str">
        <f t="shared" si="10"/>
        <v>3.3</v>
      </c>
      <c r="B30" s="38" t="s">
        <v>35</v>
      </c>
      <c r="C30" s="39">
        <f>_xlfn.WORKDAY.INTL(D28,1,"0000001")</f>
        <v>44243</v>
      </c>
      <c r="D30" s="40">
        <f t="shared" si="11"/>
        <v>44282</v>
      </c>
      <c r="E30" s="41">
        <v>40.0</v>
      </c>
      <c r="F30" s="42">
        <v>1.0</v>
      </c>
      <c r="G30" s="43">
        <f t="shared" si="3"/>
        <v>29</v>
      </c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</row>
    <row r="31">
      <c r="A31" s="37" t="str">
        <f t="shared" si="10"/>
        <v>3.4</v>
      </c>
      <c r="B31" s="38" t="s">
        <v>36</v>
      </c>
      <c r="C31" s="39">
        <f t="shared" ref="C31:C32" si="12">_xlfn.WORKDAY.INTL(D30,1,"0000001")</f>
        <v>44284</v>
      </c>
      <c r="D31" s="40">
        <f t="shared" si="11"/>
        <v>44290</v>
      </c>
      <c r="E31" s="41">
        <v>7.0</v>
      </c>
      <c r="F31" s="42">
        <v>0.8</v>
      </c>
      <c r="G31" s="43">
        <f t="shared" si="3"/>
        <v>5</v>
      </c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</row>
    <row r="32">
      <c r="A32" s="37" t="str">
        <f t="shared" si="10"/>
        <v>3.5</v>
      </c>
      <c r="B32" s="38" t="s">
        <v>37</v>
      </c>
      <c r="C32" s="39">
        <f t="shared" si="12"/>
        <v>44291</v>
      </c>
      <c r="D32" s="40">
        <f t="shared" si="11"/>
        <v>44300</v>
      </c>
      <c r="E32" s="41">
        <v>10.0</v>
      </c>
      <c r="F32" s="42">
        <v>0.0</v>
      </c>
      <c r="G32" s="43">
        <f t="shared" si="3"/>
        <v>8</v>
      </c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</row>
    <row r="33">
      <c r="A33" s="37"/>
      <c r="B33" s="53"/>
      <c r="C33" s="39"/>
      <c r="D33" s="40"/>
      <c r="E33" s="41"/>
      <c r="F33" s="42"/>
      <c r="G33" s="43"/>
      <c r="H33" s="43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</row>
    <row r="34">
      <c r="A34" s="37"/>
      <c r="B34" s="53"/>
      <c r="C34" s="39"/>
      <c r="D34" s="40"/>
      <c r="E34" s="41"/>
      <c r="F34" s="42"/>
      <c r="G34" s="43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</row>
    <row r="35">
      <c r="A35" s="37"/>
      <c r="B35" s="53"/>
      <c r="C35" s="39"/>
      <c r="D35" s="40"/>
      <c r="E35" s="41"/>
      <c r="F35" s="42"/>
      <c r="G35" s="43"/>
      <c r="H35" s="43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</row>
    <row r="36">
      <c r="A36" s="37"/>
      <c r="B36" s="53"/>
      <c r="C36" s="39"/>
      <c r="D36" s="40"/>
      <c r="E36" s="41"/>
      <c r="F36" s="42"/>
      <c r="G36" s="43"/>
      <c r="H36" s="43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</row>
    <row r="37">
      <c r="A37" s="37"/>
      <c r="B37" s="53"/>
      <c r="C37" s="39"/>
      <c r="D37" s="40"/>
      <c r="E37" s="41"/>
      <c r="F37" s="42"/>
      <c r="G37" s="43"/>
      <c r="H37" s="43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</row>
    <row r="38">
      <c r="A38" s="37"/>
      <c r="B38" s="53"/>
      <c r="C38" s="39"/>
      <c r="D38" s="40"/>
      <c r="E38" s="41"/>
      <c r="F38" s="42"/>
      <c r="G38" s="43"/>
      <c r="H38" s="43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</row>
    <row r="39">
      <c r="A39" s="37"/>
      <c r="B39" s="53"/>
      <c r="C39" s="39"/>
      <c r="D39" s="40"/>
      <c r="E39" s="41"/>
      <c r="F39" s="42"/>
      <c r="G39" s="43"/>
      <c r="H39" s="43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</row>
    <row r="40">
      <c r="A40" s="37"/>
      <c r="B40" s="53"/>
      <c r="C40" s="39"/>
      <c r="D40" s="40"/>
      <c r="E40" s="41"/>
      <c r="F40" s="42"/>
      <c r="G40" s="43"/>
      <c r="H40" s="43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</row>
    <row r="41">
      <c r="A41" s="37"/>
      <c r="B41" s="53"/>
      <c r="C41" s="39"/>
      <c r="D41" s="40"/>
      <c r="E41" s="41"/>
      <c r="F41" s="42"/>
      <c r="G41" s="43"/>
      <c r="H41" s="43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</row>
    <row r="42">
      <c r="A42" s="37"/>
      <c r="B42" s="53"/>
      <c r="C42" s="39"/>
      <c r="D42" s="40"/>
      <c r="E42" s="41"/>
      <c r="F42" s="42"/>
      <c r="G42" s="43"/>
      <c r="H42" s="43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</row>
    <row r="43">
      <c r="A43" s="37"/>
      <c r="B43" s="53"/>
      <c r="C43" s="39"/>
      <c r="D43" s="40"/>
      <c r="E43" s="41"/>
      <c r="F43" s="42"/>
      <c r="G43" s="43"/>
      <c r="H43" s="43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</row>
    <row r="44">
      <c r="A44" s="37"/>
      <c r="B44" s="53"/>
      <c r="C44" s="39"/>
      <c r="D44" s="40"/>
      <c r="E44" s="41"/>
      <c r="F44" s="42"/>
      <c r="G44" s="43"/>
      <c r="H44" s="43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</row>
    <row r="45">
      <c r="A45" s="37"/>
      <c r="B45" s="53"/>
      <c r="C45" s="39"/>
      <c r="D45" s="40"/>
      <c r="E45" s="41"/>
      <c r="F45" s="42"/>
      <c r="G45" s="43"/>
      <c r="H45" s="43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</row>
    <row r="46">
      <c r="A46" s="37"/>
      <c r="B46" s="53"/>
      <c r="C46" s="39"/>
      <c r="D46" s="40"/>
      <c r="E46" s="41"/>
      <c r="F46" s="42"/>
      <c r="G46" s="43"/>
      <c r="H46" s="43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</row>
    <row r="47">
      <c r="A47" s="37"/>
      <c r="B47" s="53"/>
      <c r="C47" s="39"/>
      <c r="D47" s="40"/>
      <c r="E47" s="41"/>
      <c r="F47" s="42"/>
      <c r="G47" s="43"/>
      <c r="H47" s="43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</row>
    <row r="48">
      <c r="A48" s="37"/>
      <c r="B48" s="53"/>
      <c r="C48" s="39"/>
      <c r="D48" s="40"/>
      <c r="E48" s="41"/>
      <c r="F48" s="42"/>
      <c r="G48" s="43"/>
      <c r="H48" s="43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</row>
    <row r="49">
      <c r="A49" s="37"/>
      <c r="B49" s="53"/>
      <c r="C49" s="39"/>
      <c r="D49" s="40"/>
      <c r="E49" s="41"/>
      <c r="F49" s="42"/>
      <c r="G49" s="43"/>
      <c r="H49" s="43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</row>
    <row r="50">
      <c r="A50" s="37"/>
      <c r="B50" s="53"/>
      <c r="C50" s="39"/>
      <c r="D50" s="40"/>
      <c r="E50" s="41"/>
      <c r="F50" s="42"/>
      <c r="G50" s="43"/>
      <c r="H50" s="43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</row>
    <row r="51">
      <c r="A51" s="37"/>
      <c r="B51" s="53"/>
      <c r="C51" s="39"/>
      <c r="D51" s="40"/>
      <c r="E51" s="41"/>
      <c r="F51" s="42"/>
      <c r="G51" s="43"/>
      <c r="H51" s="43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</row>
    <row r="52">
      <c r="A52" s="37"/>
      <c r="B52" s="53"/>
      <c r="C52" s="39"/>
      <c r="D52" s="40"/>
      <c r="E52" s="41"/>
      <c r="F52" s="42"/>
      <c r="G52" s="43"/>
      <c r="H52" s="43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</row>
    <row r="53">
      <c r="A53" s="37"/>
      <c r="B53" s="53"/>
      <c r="C53" s="39"/>
      <c r="D53" s="40"/>
      <c r="E53" s="41"/>
      <c r="F53" s="42"/>
      <c r="G53" s="43"/>
      <c r="H53" s="43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</row>
    <row r="54">
      <c r="A54" s="37"/>
      <c r="B54" s="53"/>
      <c r="C54" s="39"/>
      <c r="D54" s="40"/>
      <c r="E54" s="41"/>
      <c r="F54" s="42"/>
      <c r="G54" s="43"/>
      <c r="H54" s="43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</row>
    <row r="55">
      <c r="A55" s="37"/>
      <c r="B55" s="53"/>
      <c r="C55" s="39"/>
      <c r="D55" s="40"/>
      <c r="E55" s="41"/>
      <c r="F55" s="42"/>
      <c r="G55" s="43"/>
      <c r="H55" s="43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</row>
    <row r="56">
      <c r="A56" s="37"/>
      <c r="B56" s="53"/>
      <c r="C56" s="39"/>
      <c r="D56" s="40"/>
      <c r="E56" s="41"/>
      <c r="F56" s="42"/>
      <c r="G56" s="43"/>
      <c r="H56" s="43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</row>
  </sheetData>
  <mergeCells count="20">
    <mergeCell ref="AK4:AQ4"/>
    <mergeCell ref="AR4:AX4"/>
    <mergeCell ref="AY4:BE4"/>
    <mergeCell ref="BF4:BL4"/>
    <mergeCell ref="I4:O4"/>
    <mergeCell ref="I5:O5"/>
    <mergeCell ref="P5:V5"/>
    <mergeCell ref="W5:AC5"/>
    <mergeCell ref="AK5:AQ5"/>
    <mergeCell ref="AR5:AX5"/>
    <mergeCell ref="AY5:BE5"/>
    <mergeCell ref="BF5:BL5"/>
    <mergeCell ref="I1:O1"/>
    <mergeCell ref="C4:D4"/>
    <mergeCell ref="E4:F4"/>
    <mergeCell ref="P4:V4"/>
    <mergeCell ref="W4:AC4"/>
    <mergeCell ref="AD4:AJ4"/>
    <mergeCell ref="C5:D5"/>
    <mergeCell ref="AD5:AJ5"/>
  </mergeCells>
  <conditionalFormatting sqref="I6:BL7">
    <cfRule type="expression" dxfId="0" priority="1">
      <formula>I$6=TODAY()</formula>
    </cfRule>
  </conditionalFormatting>
  <conditionalFormatting sqref="I8:BL56">
    <cfRule type="expression" dxfId="1" priority="2">
      <formula>AND(I$6&gt;=$C8,I$6&lt;$C8+ROUNDDOWN($F8*($D8-$C8+1),0))</formula>
    </cfRule>
  </conditionalFormatting>
  <conditionalFormatting sqref="I8:BL56">
    <cfRule type="expression" dxfId="2" priority="3">
      <formula>AND(I$6&gt;=$C8,I$6&lt;=$D8)</formula>
    </cfRule>
  </conditionalFormatting>
  <conditionalFormatting sqref="F7">
    <cfRule type="containsText" dxfId="3" priority="4" operator="containsText" text="Vertex42">
      <formula>NOT(ISERROR(SEARCH(("Vertex42"),(F7))))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9.71"/>
  </cols>
  <sheetData>
    <row r="1">
      <c r="A1" s="54" t="s">
        <v>38</v>
      </c>
    </row>
    <row r="2">
      <c r="A2" s="55" t="s">
        <v>39</v>
      </c>
    </row>
    <row r="3">
      <c r="A3" s="55" t="s">
        <v>40</v>
      </c>
    </row>
    <row r="4">
      <c r="A4" s="56" t="s">
        <v>41</v>
      </c>
    </row>
  </sheetData>
  <hyperlinks>
    <hyperlink r:id="rId1" ref="A4"/>
  </hyperlinks>
  <drawing r:id="rId2"/>
</worksheet>
</file>