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icrosoft Data Science Proffesional Program\Course 1_Data Science Orientation\To_Be_Added_On_GitHub\Labs\"/>
    </mc:Choice>
  </mc:AlternateContent>
  <bookViews>
    <workbookView xWindow="0" yWindow="0" windowWidth="24000" windowHeight="9600"/>
  </bookViews>
  <sheets>
    <sheet name="Lemonades_2016_2D Analysis" sheetId="1" r:id="rId1"/>
  </sheets>
  <definedNames>
    <definedName name="_xlchart.0" hidden="1">'Lemonades_2016_2D Analysis'!$D$1</definedName>
    <definedName name="_xlchart.1" hidden="1">'Lemonades_2016_2D Analysis'!$D$2:$D$32</definedName>
    <definedName name="_xlchart.2" hidden="1">'Lemonades_2016_2D Analysis'!$E$1</definedName>
    <definedName name="_xlchart.3" hidden="1">'Lemonades_2016_2D Analysis'!$E$2:$E$32</definedName>
    <definedName name="_xlchart.4" hidden="1">'Lemonades_2016_2D Analysis'!$G$1</definedName>
    <definedName name="_xlchart.5" hidden="1">'Lemonades_2016_2D Analysis'!$G$2:$G$32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3" i="1" l="1"/>
  <c r="E33" i="1"/>
  <c r="D33" i="1"/>
  <c r="A33" i="1"/>
  <c r="I32" i="1"/>
  <c r="J32" i="1" s="1"/>
  <c r="B32" i="1"/>
  <c r="I31" i="1"/>
  <c r="J31" i="1" s="1"/>
  <c r="B31" i="1"/>
  <c r="I30" i="1"/>
  <c r="J30" i="1" s="1"/>
  <c r="B30" i="1"/>
  <c r="I29" i="1"/>
  <c r="J29" i="1" s="1"/>
  <c r="B29" i="1"/>
  <c r="I28" i="1"/>
  <c r="J28" i="1" s="1"/>
  <c r="B28" i="1"/>
  <c r="I27" i="1"/>
  <c r="J27" i="1" s="1"/>
  <c r="B27" i="1"/>
  <c r="I26" i="1"/>
  <c r="J26" i="1" s="1"/>
  <c r="B26" i="1"/>
  <c r="I25" i="1"/>
  <c r="J25" i="1" s="1"/>
  <c r="B25" i="1"/>
  <c r="I24" i="1"/>
  <c r="J24" i="1" s="1"/>
  <c r="B24" i="1"/>
  <c r="I23" i="1"/>
  <c r="J23" i="1" s="1"/>
  <c r="B23" i="1"/>
  <c r="I22" i="1"/>
  <c r="J22" i="1" s="1"/>
  <c r="B22" i="1"/>
  <c r="I21" i="1"/>
  <c r="J21" i="1" s="1"/>
  <c r="B21" i="1"/>
  <c r="I20" i="1"/>
  <c r="J20" i="1" s="1"/>
  <c r="B20" i="1"/>
  <c r="I19" i="1"/>
  <c r="J19" i="1" s="1"/>
  <c r="B19" i="1"/>
  <c r="I18" i="1"/>
  <c r="J18" i="1" s="1"/>
  <c r="B18" i="1"/>
  <c r="I17" i="1"/>
  <c r="J17" i="1" s="1"/>
  <c r="B17" i="1"/>
  <c r="I16" i="1"/>
  <c r="J16" i="1" s="1"/>
  <c r="B16" i="1"/>
  <c r="I15" i="1"/>
  <c r="J15" i="1" s="1"/>
  <c r="B15" i="1"/>
  <c r="I14" i="1"/>
  <c r="J14" i="1" s="1"/>
  <c r="B14" i="1"/>
  <c r="I13" i="1"/>
  <c r="J13" i="1" s="1"/>
  <c r="B13" i="1"/>
  <c r="I12" i="1"/>
  <c r="J12" i="1" s="1"/>
  <c r="B12" i="1"/>
  <c r="I11" i="1"/>
  <c r="J11" i="1" s="1"/>
  <c r="B11" i="1"/>
  <c r="I10" i="1"/>
  <c r="J10" i="1" s="1"/>
  <c r="B10" i="1"/>
  <c r="I9" i="1"/>
  <c r="J9" i="1" s="1"/>
  <c r="B9" i="1"/>
  <c r="I8" i="1"/>
  <c r="J8" i="1" s="1"/>
  <c r="B8" i="1"/>
  <c r="I7" i="1"/>
  <c r="J7" i="1" s="1"/>
  <c r="B7" i="1"/>
  <c r="I6" i="1"/>
  <c r="J6" i="1" s="1"/>
  <c r="B6" i="1"/>
  <c r="I5" i="1"/>
  <c r="J5" i="1" s="1"/>
  <c r="B5" i="1"/>
  <c r="I4" i="1"/>
  <c r="J4" i="1" s="1"/>
  <c r="B4" i="1"/>
  <c r="I3" i="1"/>
  <c r="J3" i="1" s="1"/>
  <c r="B3" i="1"/>
  <c r="I2" i="1"/>
  <c r="J2" i="1" s="1"/>
  <c r="B2" i="1"/>
  <c r="J33" i="1" l="1"/>
  <c r="I33" i="1"/>
</calcChain>
</file>

<file path=xl/sharedStrings.xml><?xml version="1.0" encoding="utf-8"?>
<sst xmlns="http://schemas.openxmlformats.org/spreadsheetml/2006/main" count="48" uniqueCount="19">
  <si>
    <t>Date</t>
  </si>
  <si>
    <t>Day</t>
  </si>
  <si>
    <t>Location</t>
  </si>
  <si>
    <t>Lemon</t>
  </si>
  <si>
    <t>Orange</t>
  </si>
  <si>
    <t>Temperature</t>
  </si>
  <si>
    <t>Leaflets</t>
  </si>
  <si>
    <t>Price</t>
  </si>
  <si>
    <t>Sales</t>
  </si>
  <si>
    <t>Revenue</t>
  </si>
  <si>
    <t>Park</t>
  </si>
  <si>
    <t>Beach</t>
  </si>
  <si>
    <r>
      <rPr>
        <b/>
        <sz val="11"/>
        <color theme="1"/>
        <rFont val="Calibri"/>
        <family val="2"/>
        <scheme val="minor"/>
      </rPr>
      <t>Comment:</t>
    </r>
    <r>
      <rPr>
        <sz val="11"/>
        <color theme="1"/>
        <rFont val="Calibri"/>
        <family val="2"/>
        <charset val="204"/>
        <scheme val="minor"/>
      </rPr>
      <t xml:space="preserve"> Using a Stacked Column Chart over a Clustered one comes useful when we want to compare or follow the total sales and their structure or composer of these two types of fruits - lemon and orange. So, the height of the columns show the total sales. It makes easier to see the movement of the total sales over time.</t>
    </r>
  </si>
  <si>
    <r>
      <rPr>
        <b/>
        <sz val="11"/>
        <color theme="1"/>
        <rFont val="Calibri"/>
        <family val="2"/>
        <scheme val="minor"/>
      </rPr>
      <t xml:space="preserve">Comment: </t>
    </r>
    <r>
      <rPr>
        <sz val="11"/>
        <color theme="1"/>
        <rFont val="Calibri"/>
        <family val="2"/>
        <charset val="204"/>
        <scheme val="minor"/>
      </rPr>
      <t>Histograms are important from a statistical perspective, because almost all the statistics we use assume a normal distribution. So with the Histogram we can get a finer look into what the shape of o</t>
    </r>
    <r>
      <rPr>
        <sz val="11"/>
        <color theme="1"/>
        <rFont val="Calibri"/>
        <family val="2"/>
        <scheme val="minor"/>
      </rPr>
      <t>ur data is.</t>
    </r>
  </si>
  <si>
    <t>Reminder:</t>
  </si>
  <si>
    <r>
      <rPr>
        <b/>
        <sz val="11"/>
        <color theme="1"/>
        <rFont val="Calibri"/>
        <family val="2"/>
        <scheme val="minor"/>
      </rPr>
      <t xml:space="preserve">Comment: </t>
    </r>
    <r>
      <rPr>
        <sz val="11"/>
        <color theme="1"/>
        <rFont val="Calibri"/>
        <family val="2"/>
        <scheme val="minor"/>
      </rPr>
      <t>This is a box and whisker chart. Let's use the reminder on the right to draw some conclusions. The blue box represents the lemon sales and the orange one shows the sales of orange. The X in the middle is the median for each element, respectively. We have two extreme points - maximum or the greatest value and the minimum or the least value. The top of the box represents the first quartile and the bottom of the box represents the first quartile. For example, the median of the lemon is higher than it is for the orange. Also, the range of values is slightly larger for lemon, so there is a little more variability in our lemon data than in our orange data.</t>
    </r>
  </si>
  <si>
    <r>
      <rPr>
        <b/>
        <sz val="11"/>
        <color theme="1"/>
        <rFont val="Calibri"/>
        <family val="2"/>
        <scheme val="minor"/>
      </rPr>
      <t>Comment:</t>
    </r>
    <r>
      <rPr>
        <sz val="11"/>
        <color theme="1"/>
        <rFont val="Calibri"/>
        <family val="2"/>
        <charset val="204"/>
        <scheme val="minor"/>
      </rPr>
      <t xml:space="preserve"> This is a classic line chart. We see the dinamic of data movement but it's important to keep in mind that Temperatures are moving in a lot smaller range and on a different scale (for example, in Celsius). In order to get more accurate picture of the data, it is necessary to normalize data, use statistics and see if there is a valid correlation between the two series of data.</t>
    </r>
  </si>
  <si>
    <r>
      <t xml:space="preserve">Comment: </t>
    </r>
    <r>
      <rPr>
        <sz val="11"/>
        <color theme="1"/>
        <rFont val="Calibri"/>
        <family val="2"/>
        <scheme val="minor"/>
      </rPr>
      <t>A pie charts are rarely used in Data Science. But it is good to know, just in case ;)</t>
    </r>
  </si>
  <si>
    <r>
      <rPr>
        <b/>
        <sz val="11"/>
        <color theme="1"/>
        <rFont val="Calibri"/>
        <family val="2"/>
        <scheme val="minor"/>
      </rPr>
      <t xml:space="preserve">Comment: </t>
    </r>
    <r>
      <rPr>
        <sz val="11"/>
        <color theme="1"/>
        <rFont val="Calibri"/>
        <family val="2"/>
        <scheme val="minor"/>
      </rPr>
      <t>What kind of relationship is there between our data? We see that data is sort of clustered around the line. The second thing that we can see is a positive relationship between the data. It is useful to establish both the structure and correltaion of the data in the sample.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</si>
</sst>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409]* #,##0.00_ ;_-[$$-409]* \-#,##0.00\ ;_-[$$-409]* &quot;-&quot;??_ ;_-@_ "/>
  </numFmts>
  <fonts count="3" x14ac:knownFonts="1">
    <font>
      <sz val="11"/>
      <color theme="1"/>
      <name val="Calibri"/>
      <family val="2"/>
      <charset val="204"/>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14" fontId="0" fillId="0" borderId="0" xfId="0" applyNumberFormat="1"/>
    <xf numFmtId="0" fontId="0" fillId="0" borderId="0" xfId="0" applyNumberFormat="1"/>
    <xf numFmtId="0" fontId="0" fillId="0" borderId="0" xfId="0" applyAlignment="1">
      <alignment wrapText="1"/>
    </xf>
    <xf numFmtId="0" fontId="2" fillId="0" borderId="0" xfId="0" applyFont="1" applyFill="1" applyAlignment="1">
      <alignment vertical="center" wrapText="1"/>
    </xf>
    <xf numFmtId="0" fontId="1" fillId="0" borderId="0" xfId="0" applyFont="1" applyAlignment="1">
      <alignment vertical="center" wrapText="1"/>
    </xf>
    <xf numFmtId="0" fontId="2" fillId="0" borderId="0" xfId="0" applyFont="1"/>
    <xf numFmtId="0" fontId="1" fillId="0" borderId="0" xfId="0" applyFont="1" applyAlignment="1">
      <alignment horizontal="left" vertical="center" wrapText="1"/>
    </xf>
    <xf numFmtId="0" fontId="0" fillId="0" borderId="0" xfId="0" applyAlignment="1">
      <alignment horizontal="left" vertical="center" wrapText="1"/>
    </xf>
    <xf numFmtId="0" fontId="2" fillId="0" borderId="0" xfId="0" applyFont="1" applyFill="1" applyAlignment="1">
      <alignment horizontal="left" vertical="center" wrapText="1"/>
    </xf>
  </cellXfs>
  <cellStyles count="1">
    <cellStyle name="Normal" xfId="0" builtinId="0"/>
  </cellStyles>
  <dxfs count="8">
    <dxf>
      <numFmt numFmtId="164" formatCode="_-[$$-409]* #,##0.00_ ;_-[$$-409]* \-#,##0.00\ ;_-[$$-409]* &quot;-&quot;??_ ;_-@_ "/>
    </dxf>
    <dxf>
      <numFmt numFmtId="164" formatCode="_-[$$-409]* #,##0.00_ ;_-[$$-409]* \-#,##0.00\ ;_-[$$-409]* &quot;-&quot;??_ ;_-@_ "/>
    </dxf>
    <dxf>
      <numFmt numFmtId="0" formatCode="General"/>
    </dxf>
    <dxf>
      <numFmt numFmtId="0" formatCode="General"/>
    </dxf>
    <dxf>
      <numFmt numFmtId="165" formatCode="dd/mm/yyyy"/>
    </dxf>
    <dxf>
      <numFmt numFmtId="165" formatCode="dd/mm/yyyy"/>
    </dxf>
    <dxf>
      <numFmt numFmtId="0" formatCode="General"/>
    </dxf>
    <dxf>
      <numFmt numFmtId="165"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'Lemonades_2016_2D Analysis'!$J$1</c:f>
              <c:strCache>
                <c:ptCount val="1"/>
                <c:pt idx="0">
                  <c:v>Revenue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'Lemonades_2016_2D Analysis'!$A$2:$A$32</c:f>
              <c:numCache>
                <c:formatCode>m/d/yyyy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'Lemonades_2016_2D Analysis'!$J$2:$J$32</c:f>
              <c:numCache>
                <c:formatCode>_-[$$-409]* #,##0.00_ ;_-[$$-409]* \-#,##0.00\ ;_-[$$-409]* "-"??_ ;_-@_ </c:formatCode>
                <c:ptCount val="31"/>
                <c:pt idx="0">
                  <c:v>41</c:v>
                </c:pt>
                <c:pt idx="1">
                  <c:v>41.25</c:v>
                </c:pt>
                <c:pt idx="2">
                  <c:v>46.75</c:v>
                </c:pt>
                <c:pt idx="3">
                  <c:v>58.25</c:v>
                </c:pt>
                <c:pt idx="4">
                  <c:v>69.25</c:v>
                </c:pt>
                <c:pt idx="5">
                  <c:v>43</c:v>
                </c:pt>
                <c:pt idx="6">
                  <c:v>61</c:v>
                </c:pt>
                <c:pt idx="7">
                  <c:v>52.25</c:v>
                </c:pt>
                <c:pt idx="8">
                  <c:v>57.25</c:v>
                </c:pt>
                <c:pt idx="9">
                  <c:v>59.5</c:v>
                </c:pt>
                <c:pt idx="10">
                  <c:v>70.5</c:v>
                </c:pt>
                <c:pt idx="11">
                  <c:v>56.25</c:v>
                </c:pt>
                <c:pt idx="12">
                  <c:v>46</c:v>
                </c:pt>
                <c:pt idx="13">
                  <c:v>51.75</c:v>
                </c:pt>
                <c:pt idx="14">
                  <c:v>80</c:v>
                </c:pt>
                <c:pt idx="15">
                  <c:v>65.5</c:v>
                </c:pt>
                <c:pt idx="16">
                  <c:v>95.5</c:v>
                </c:pt>
                <c:pt idx="17">
                  <c:v>111.5</c:v>
                </c:pt>
                <c:pt idx="18">
                  <c:v>103.5</c:v>
                </c:pt>
                <c:pt idx="19">
                  <c:v>56.5</c:v>
                </c:pt>
                <c:pt idx="20">
                  <c:v>66.5</c:v>
                </c:pt>
                <c:pt idx="21">
                  <c:v>93.5</c:v>
                </c:pt>
                <c:pt idx="22">
                  <c:v>101</c:v>
                </c:pt>
                <c:pt idx="23">
                  <c:v>101.5</c:v>
                </c:pt>
                <c:pt idx="24">
                  <c:v>134.5</c:v>
                </c:pt>
                <c:pt idx="25">
                  <c:v>106.75</c:v>
                </c:pt>
                <c:pt idx="26">
                  <c:v>60.199999999999996</c:v>
                </c:pt>
                <c:pt idx="27">
                  <c:v>55.65</c:v>
                </c:pt>
                <c:pt idx="28">
                  <c:v>58.099999999999994</c:v>
                </c:pt>
                <c:pt idx="29">
                  <c:v>50.75</c:v>
                </c:pt>
                <c:pt idx="30">
                  <c:v>43.05</c:v>
                </c:pt>
              </c:numCache>
            </c:numRef>
          </c:val>
          <c:smooth val="0"/>
          <c:extLst>
            <c:ext xmlns:c16="http://schemas.microsoft.com/office/drawing/2014/chart" uri="{C3380CC4-5D6E-409C-BE32-E72D297353CC}">
              <c16:uniqueId val="{00000000-B788-45DE-A1BD-090B398C19BE}"/>
            </c:ext>
          </c:extLst>
        </c:ser>
        <c:ser>
          <c:idx val="1"/>
          <c:order val="1"/>
          <c:tx>
            <c:strRef>
              <c:f>'Lemonades_2016_2D Analysis'!$F$1</c:f>
              <c:strCache>
                <c:ptCount val="1"/>
                <c:pt idx="0">
                  <c:v>Temperature</c:v>
                </c:pt>
              </c:strCache>
            </c:strRef>
          </c:tx>
          <c:spPr>
            <a:ln w="28575" cap="rnd">
              <a:solidFill>
                <a:schemeClr val="accent2"/>
              </a:solidFill>
              <a:round/>
            </a:ln>
            <a:effectLst/>
          </c:spPr>
          <c:marker>
            <c:symbol val="none"/>
          </c:marker>
          <c:val>
            <c:numRef>
              <c:f>'Lemonades_2016_2D Analysis'!$F$2:$F$32</c:f>
              <c:numCache>
                <c:formatCode>General</c:formatCode>
                <c:ptCount val="31"/>
                <c:pt idx="0">
                  <c:v>70</c:v>
                </c:pt>
                <c:pt idx="1">
                  <c:v>72</c:v>
                </c:pt>
                <c:pt idx="2">
                  <c:v>71</c:v>
                </c:pt>
                <c:pt idx="3">
                  <c:v>76</c:v>
                </c:pt>
                <c:pt idx="4">
                  <c:v>78</c:v>
                </c:pt>
                <c:pt idx="5">
                  <c:v>82</c:v>
                </c:pt>
                <c:pt idx="6">
                  <c:v>81</c:v>
                </c:pt>
                <c:pt idx="7">
                  <c:v>82</c:v>
                </c:pt>
                <c:pt idx="8">
                  <c:v>80</c:v>
                </c:pt>
                <c:pt idx="9">
                  <c:v>82</c:v>
                </c:pt>
                <c:pt idx="10">
                  <c:v>83</c:v>
                </c:pt>
                <c:pt idx="11">
                  <c:v>84</c:v>
                </c:pt>
                <c:pt idx="12">
                  <c:v>77</c:v>
                </c:pt>
                <c:pt idx="13">
                  <c:v>78</c:v>
                </c:pt>
                <c:pt idx="14">
                  <c:v>75</c:v>
                </c:pt>
                <c:pt idx="15">
                  <c:v>74</c:v>
                </c:pt>
                <c:pt idx="16">
                  <c:v>77</c:v>
                </c:pt>
                <c:pt idx="17">
                  <c:v>81</c:v>
                </c:pt>
                <c:pt idx="18">
                  <c:v>78</c:v>
                </c:pt>
                <c:pt idx="19">
                  <c:v>70</c:v>
                </c:pt>
                <c:pt idx="20">
                  <c:v>77</c:v>
                </c:pt>
                <c:pt idx="21">
                  <c:v>80</c:v>
                </c:pt>
                <c:pt idx="22">
                  <c:v>81</c:v>
                </c:pt>
                <c:pt idx="23">
                  <c:v>82</c:v>
                </c:pt>
                <c:pt idx="24">
                  <c:v>84</c:v>
                </c:pt>
                <c:pt idx="25">
                  <c:v>83</c:v>
                </c:pt>
                <c:pt idx="26">
                  <c:v>80</c:v>
                </c:pt>
                <c:pt idx="27">
                  <c:v>82</c:v>
                </c:pt>
                <c:pt idx="28">
                  <c:v>81</c:v>
                </c:pt>
                <c:pt idx="29">
                  <c:v>82</c:v>
                </c:pt>
                <c:pt idx="30">
                  <c:v>82</c:v>
                </c:pt>
              </c:numCache>
            </c:numRef>
          </c:val>
          <c:smooth val="0"/>
          <c:extLst>
            <c:ext xmlns:c16="http://schemas.microsoft.com/office/drawing/2014/chart" uri="{C3380CC4-5D6E-409C-BE32-E72D297353CC}">
              <c16:uniqueId val="{00000001-B788-45DE-A1BD-090B398C19BE}"/>
            </c:ext>
          </c:extLst>
        </c:ser>
        <c:dLbls>
          <c:showLegendKey val="0"/>
          <c:showVal val="0"/>
          <c:showCatName val="0"/>
          <c:showSerName val="0"/>
          <c:showPercent val="0"/>
          <c:showBubbleSize val="0"/>
        </c:dLbls>
        <c:smooth val="0"/>
        <c:axId val="1188058624"/>
        <c:axId val="1188060256"/>
      </c:lineChart>
      <c:dateAx>
        <c:axId val="118805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060256"/>
        <c:crosses val="autoZero"/>
        <c:auto val="1"/>
        <c:lblOffset val="100"/>
        <c:baseTimeUnit val="days"/>
      </c:dateAx>
      <c:valAx>
        <c:axId val="1188060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058624"/>
        <c:crosses val="autoZero"/>
        <c:crossBetween val="between"/>
      </c:valAx>
      <c:spPr>
        <a:noFill/>
        <a:ln>
          <a:noFill/>
        </a:ln>
        <a:effectLst/>
      </c:spPr>
    </c:plotArea>
    <c:legend>
      <c:legendPos val="r"/>
      <c:layout>
        <c:manualLayout>
          <c:xMode val="edge"/>
          <c:yMode val="edge"/>
          <c:x val="0.78816185038013109"/>
          <c:y val="0.14045685465787366"/>
          <c:w val="0.1942428389933635"/>
          <c:h val="0.274977980693589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Flavors over</a:t>
            </a:r>
            <a:r>
              <a:rPr lang="en-US" baseline="0"/>
              <a:t>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'Lemonades_2016_2D Analysis'!$D$1</c:f>
              <c:strCache>
                <c:ptCount val="1"/>
                <c:pt idx="0">
                  <c:v>Lemon</c:v>
                </c:pt>
              </c:strCache>
            </c:strRef>
          </c:tx>
          <c:spPr>
            <a:solidFill>
              <a:schemeClr val="accent1"/>
            </a:solidFill>
            <a:ln>
              <a:noFill/>
            </a:ln>
            <a:effectLst/>
          </c:spPr>
          <c:invertIfNegative val="0"/>
          <c:cat>
            <c:numRef>
              <c:f>'Lemonades_2016_2D Analysis'!$A$2:$A$32</c:f>
              <c:numCache>
                <c:formatCode>m/d/yyyy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'Lemonades_2016_2D Analysis'!$D$2:$D$32</c:f>
              <c:numCache>
                <c:formatCode>General</c:formatCode>
                <c:ptCount val="31"/>
                <c:pt idx="0">
                  <c:v>97</c:v>
                </c:pt>
                <c:pt idx="1">
                  <c:v>98</c:v>
                </c:pt>
                <c:pt idx="2">
                  <c:v>110</c:v>
                </c:pt>
                <c:pt idx="3">
                  <c:v>134</c:v>
                </c:pt>
                <c:pt idx="4">
                  <c:v>159</c:v>
                </c:pt>
                <c:pt idx="5">
                  <c:v>103</c:v>
                </c:pt>
                <c:pt idx="6">
                  <c:v>143</c:v>
                </c:pt>
                <c:pt idx="7">
                  <c:v>123</c:v>
                </c:pt>
                <c:pt idx="8">
                  <c:v>134</c:v>
                </c:pt>
                <c:pt idx="9">
                  <c:v>140</c:v>
                </c:pt>
                <c:pt idx="10">
                  <c:v>162</c:v>
                </c:pt>
                <c:pt idx="11">
                  <c:v>130</c:v>
                </c:pt>
                <c:pt idx="12">
                  <c:v>109</c:v>
                </c:pt>
                <c:pt idx="13">
                  <c:v>122</c:v>
                </c:pt>
                <c:pt idx="14">
                  <c:v>98</c:v>
                </c:pt>
                <c:pt idx="15">
                  <c:v>81</c:v>
                </c:pt>
                <c:pt idx="16">
                  <c:v>115</c:v>
                </c:pt>
                <c:pt idx="17">
                  <c:v>131</c:v>
                </c:pt>
                <c:pt idx="18">
                  <c:v>122</c:v>
                </c:pt>
                <c:pt idx="19">
                  <c:v>71</c:v>
                </c:pt>
                <c:pt idx="20">
                  <c:v>83</c:v>
                </c:pt>
                <c:pt idx="21">
                  <c:v>112</c:v>
                </c:pt>
                <c:pt idx="22">
                  <c:v>120</c:v>
                </c:pt>
                <c:pt idx="23">
                  <c:v>121</c:v>
                </c:pt>
                <c:pt idx="24">
                  <c:v>156</c:v>
                </c:pt>
                <c:pt idx="25">
                  <c:v>176</c:v>
                </c:pt>
                <c:pt idx="26">
                  <c:v>104</c:v>
                </c:pt>
                <c:pt idx="27">
                  <c:v>96</c:v>
                </c:pt>
                <c:pt idx="28">
                  <c:v>100</c:v>
                </c:pt>
                <c:pt idx="29">
                  <c:v>88</c:v>
                </c:pt>
                <c:pt idx="30">
                  <c:v>76</c:v>
                </c:pt>
              </c:numCache>
            </c:numRef>
          </c:val>
          <c:extLst>
            <c:ext xmlns:c16="http://schemas.microsoft.com/office/drawing/2014/chart" uri="{C3380CC4-5D6E-409C-BE32-E72D297353CC}">
              <c16:uniqueId val="{00000000-3725-4C2A-8A03-847F195F71BF}"/>
            </c:ext>
          </c:extLst>
        </c:ser>
        <c:ser>
          <c:idx val="1"/>
          <c:order val="1"/>
          <c:tx>
            <c:strRef>
              <c:f>'Lemonades_2016_2D Analysis'!$E$1</c:f>
              <c:strCache>
                <c:ptCount val="1"/>
                <c:pt idx="0">
                  <c:v>Orange</c:v>
                </c:pt>
              </c:strCache>
            </c:strRef>
          </c:tx>
          <c:spPr>
            <a:solidFill>
              <a:schemeClr val="accent2"/>
            </a:solidFill>
            <a:ln>
              <a:noFill/>
            </a:ln>
            <a:effectLst/>
          </c:spPr>
          <c:invertIfNegative val="0"/>
          <c:cat>
            <c:numRef>
              <c:f>'Lemonades_2016_2D Analysis'!$A$2:$A$32</c:f>
              <c:numCache>
                <c:formatCode>m/d/yyyy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'Lemonades_2016_2D Analysis'!$E$2:$E$32</c:f>
              <c:numCache>
                <c:formatCode>General</c:formatCode>
                <c:ptCount val="31"/>
                <c:pt idx="0">
                  <c:v>67</c:v>
                </c:pt>
                <c:pt idx="1">
                  <c:v>67</c:v>
                </c:pt>
                <c:pt idx="2">
                  <c:v>77</c:v>
                </c:pt>
                <c:pt idx="3">
                  <c:v>99</c:v>
                </c:pt>
                <c:pt idx="4">
                  <c:v>118</c:v>
                </c:pt>
                <c:pt idx="5">
                  <c:v>69</c:v>
                </c:pt>
                <c:pt idx="6">
                  <c:v>101</c:v>
                </c:pt>
                <c:pt idx="7">
                  <c:v>86</c:v>
                </c:pt>
                <c:pt idx="8">
                  <c:v>95</c:v>
                </c:pt>
                <c:pt idx="9">
                  <c:v>98</c:v>
                </c:pt>
                <c:pt idx="10">
                  <c:v>120</c:v>
                </c:pt>
                <c:pt idx="11">
                  <c:v>95</c:v>
                </c:pt>
                <c:pt idx="12">
                  <c:v>75</c:v>
                </c:pt>
                <c:pt idx="13">
                  <c:v>85</c:v>
                </c:pt>
                <c:pt idx="14">
                  <c:v>62</c:v>
                </c:pt>
                <c:pt idx="15">
                  <c:v>50</c:v>
                </c:pt>
                <c:pt idx="16">
                  <c:v>76</c:v>
                </c:pt>
                <c:pt idx="17">
                  <c:v>92</c:v>
                </c:pt>
                <c:pt idx="18">
                  <c:v>85</c:v>
                </c:pt>
                <c:pt idx="19">
                  <c:v>42</c:v>
                </c:pt>
                <c:pt idx="20">
                  <c:v>50</c:v>
                </c:pt>
                <c:pt idx="21">
                  <c:v>75</c:v>
                </c:pt>
                <c:pt idx="22">
                  <c:v>82</c:v>
                </c:pt>
                <c:pt idx="23">
                  <c:v>82</c:v>
                </c:pt>
                <c:pt idx="24">
                  <c:v>113</c:v>
                </c:pt>
                <c:pt idx="25">
                  <c:v>129</c:v>
                </c:pt>
                <c:pt idx="26">
                  <c:v>68</c:v>
                </c:pt>
                <c:pt idx="27">
                  <c:v>63</c:v>
                </c:pt>
                <c:pt idx="28">
                  <c:v>66</c:v>
                </c:pt>
                <c:pt idx="29">
                  <c:v>57</c:v>
                </c:pt>
                <c:pt idx="30">
                  <c:v>47</c:v>
                </c:pt>
              </c:numCache>
            </c:numRef>
          </c:val>
          <c:extLst>
            <c:ext xmlns:c16="http://schemas.microsoft.com/office/drawing/2014/chart" uri="{C3380CC4-5D6E-409C-BE32-E72D297353CC}">
              <c16:uniqueId val="{00000001-3725-4C2A-8A03-847F195F71BF}"/>
            </c:ext>
          </c:extLst>
        </c:ser>
        <c:dLbls>
          <c:showLegendKey val="0"/>
          <c:showVal val="0"/>
          <c:showCatName val="0"/>
          <c:showSerName val="0"/>
          <c:showPercent val="0"/>
          <c:showBubbleSize val="0"/>
        </c:dLbls>
        <c:gapWidth val="219"/>
        <c:overlap val="100"/>
        <c:axId val="1284419520"/>
        <c:axId val="1284417344"/>
      </c:barChart>
      <c:dateAx>
        <c:axId val="128441952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17344"/>
        <c:crosses val="autoZero"/>
        <c:auto val="1"/>
        <c:lblOffset val="100"/>
        <c:baseTimeUnit val="days"/>
      </c:dateAx>
      <c:valAx>
        <c:axId val="128441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195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Flavors Average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42B-46DB-A08F-3EE9B022CFE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42B-46DB-A08F-3EE9B022CFE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val>
            <c:numRef>
              <c:f>'Lemonades_2016_2D Analysis'!$D$33:$E$33</c:f>
              <c:numCache>
                <c:formatCode>General</c:formatCode>
                <c:ptCount val="2"/>
                <c:pt idx="0">
                  <c:v>116.58064516129032</c:v>
                </c:pt>
                <c:pt idx="1">
                  <c:v>80.354838709677423</c:v>
                </c:pt>
              </c:numCache>
            </c:numRef>
          </c:val>
          <c:extLst>
            <c:ext xmlns:c16="http://schemas.microsoft.com/office/drawing/2014/chart" uri="{C3380CC4-5D6E-409C-BE32-E72D297353CC}">
              <c16:uniqueId val="{00000004-742B-46DB-A08F-3EE9B022CFE3}"/>
            </c:ext>
          </c:extLst>
        </c:ser>
        <c:dLbls>
          <c:showLegendKey val="0"/>
          <c:showVal val="0"/>
          <c:showCatName val="0"/>
          <c:showSerName val="0"/>
          <c:showPercent val="0"/>
          <c:showBubbleSize val="0"/>
          <c:showLeaderLines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vs. Leaflets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'Lemonades_2016_2D Analysis'!$G$2:$G$32</c:f>
              <c:numCache>
                <c:formatCode>General</c:formatCode>
                <c:ptCount val="31"/>
                <c:pt idx="0">
                  <c:v>90</c:v>
                </c:pt>
                <c:pt idx="1">
                  <c:v>90</c:v>
                </c:pt>
                <c:pt idx="2">
                  <c:v>104</c:v>
                </c:pt>
                <c:pt idx="3">
                  <c:v>98</c:v>
                </c:pt>
                <c:pt idx="4">
                  <c:v>135</c:v>
                </c:pt>
                <c:pt idx="5">
                  <c:v>90</c:v>
                </c:pt>
                <c:pt idx="6">
                  <c:v>135</c:v>
                </c:pt>
                <c:pt idx="7">
                  <c:v>113</c:v>
                </c:pt>
                <c:pt idx="8">
                  <c:v>126</c:v>
                </c:pt>
                <c:pt idx="9">
                  <c:v>131</c:v>
                </c:pt>
                <c:pt idx="10">
                  <c:v>135</c:v>
                </c:pt>
                <c:pt idx="11">
                  <c:v>99</c:v>
                </c:pt>
                <c:pt idx="12">
                  <c:v>99</c:v>
                </c:pt>
                <c:pt idx="13">
                  <c:v>113</c:v>
                </c:pt>
                <c:pt idx="14">
                  <c:v>108</c:v>
                </c:pt>
                <c:pt idx="15">
                  <c:v>90</c:v>
                </c:pt>
                <c:pt idx="16">
                  <c:v>126</c:v>
                </c:pt>
                <c:pt idx="17">
                  <c:v>122</c:v>
                </c:pt>
                <c:pt idx="18">
                  <c:v>113</c:v>
                </c:pt>
                <c:pt idx="19">
                  <c:v>120</c:v>
                </c:pt>
                <c:pt idx="20">
                  <c:v>90</c:v>
                </c:pt>
                <c:pt idx="21">
                  <c:v>108</c:v>
                </c:pt>
                <c:pt idx="22">
                  <c:v>117</c:v>
                </c:pt>
                <c:pt idx="23">
                  <c:v>117</c:v>
                </c:pt>
                <c:pt idx="24">
                  <c:v>135</c:v>
                </c:pt>
                <c:pt idx="25">
                  <c:v>158</c:v>
                </c:pt>
                <c:pt idx="26">
                  <c:v>99</c:v>
                </c:pt>
                <c:pt idx="27">
                  <c:v>90</c:v>
                </c:pt>
                <c:pt idx="28">
                  <c:v>95</c:v>
                </c:pt>
                <c:pt idx="29">
                  <c:v>81</c:v>
                </c:pt>
                <c:pt idx="30">
                  <c:v>68</c:v>
                </c:pt>
              </c:numCache>
            </c:numRef>
          </c:xVal>
          <c:yVal>
            <c:numRef>
              <c:f>'Lemonades_2016_2D Analysis'!$I$2:$I$32</c:f>
              <c:numCache>
                <c:formatCode>General</c:formatCode>
                <c:ptCount val="31"/>
                <c:pt idx="0">
                  <c:v>164</c:v>
                </c:pt>
                <c:pt idx="1">
                  <c:v>165</c:v>
                </c:pt>
                <c:pt idx="2">
                  <c:v>187</c:v>
                </c:pt>
                <c:pt idx="3">
                  <c:v>233</c:v>
                </c:pt>
                <c:pt idx="4">
                  <c:v>277</c:v>
                </c:pt>
                <c:pt idx="5">
                  <c:v>172</c:v>
                </c:pt>
                <c:pt idx="6">
                  <c:v>244</c:v>
                </c:pt>
                <c:pt idx="7">
                  <c:v>209</c:v>
                </c:pt>
                <c:pt idx="8">
                  <c:v>229</c:v>
                </c:pt>
                <c:pt idx="9">
                  <c:v>238</c:v>
                </c:pt>
                <c:pt idx="10">
                  <c:v>282</c:v>
                </c:pt>
                <c:pt idx="11">
                  <c:v>225</c:v>
                </c:pt>
                <c:pt idx="12">
                  <c:v>184</c:v>
                </c:pt>
                <c:pt idx="13">
                  <c:v>207</c:v>
                </c:pt>
                <c:pt idx="14">
                  <c:v>160</c:v>
                </c:pt>
                <c:pt idx="15">
                  <c:v>131</c:v>
                </c:pt>
                <c:pt idx="16">
                  <c:v>191</c:v>
                </c:pt>
                <c:pt idx="17">
                  <c:v>223</c:v>
                </c:pt>
                <c:pt idx="18">
                  <c:v>207</c:v>
                </c:pt>
                <c:pt idx="19">
                  <c:v>113</c:v>
                </c:pt>
                <c:pt idx="20">
                  <c:v>133</c:v>
                </c:pt>
                <c:pt idx="21">
                  <c:v>187</c:v>
                </c:pt>
                <c:pt idx="22">
                  <c:v>202</c:v>
                </c:pt>
                <c:pt idx="23">
                  <c:v>203</c:v>
                </c:pt>
                <c:pt idx="24">
                  <c:v>269</c:v>
                </c:pt>
                <c:pt idx="25">
                  <c:v>305</c:v>
                </c:pt>
                <c:pt idx="26">
                  <c:v>172</c:v>
                </c:pt>
                <c:pt idx="27">
                  <c:v>159</c:v>
                </c:pt>
                <c:pt idx="28">
                  <c:v>166</c:v>
                </c:pt>
                <c:pt idx="29">
                  <c:v>145</c:v>
                </c:pt>
                <c:pt idx="30">
                  <c:v>123</c:v>
                </c:pt>
              </c:numCache>
            </c:numRef>
          </c:yVal>
          <c:smooth val="0"/>
          <c:extLst>
            <c:ext xmlns:c16="http://schemas.microsoft.com/office/drawing/2014/chart" uri="{C3380CC4-5D6E-409C-BE32-E72D297353CC}">
              <c16:uniqueId val="{00000000-AD77-485E-B0FA-D7A8D871F941}"/>
            </c:ext>
          </c:extLst>
        </c:ser>
        <c:dLbls>
          <c:showLegendKey val="0"/>
          <c:showVal val="0"/>
          <c:showCatName val="0"/>
          <c:showSerName val="0"/>
          <c:showPercent val="0"/>
          <c:showBubbleSize val="0"/>
        </c:dLbls>
        <c:axId val="1367556336"/>
        <c:axId val="1367569936"/>
      </c:scatterChart>
      <c:valAx>
        <c:axId val="136755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569936"/>
        <c:crosses val="autoZero"/>
        <c:crossBetween val="midCat"/>
      </c:valAx>
      <c:valAx>
        <c:axId val="136756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55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x:chartSpace xmlns:a="http://schemas.openxmlformats.org/drawingml/2006/main" xmlns:r="http://schemas.openxmlformats.org/officeDocument/2006/relationships" xmlns:cx="http://schemas.microsoft.com/office/drawing/2014/chartex">
  <cx:chartData>
    <cx:data id="0">
      <cx:numDim type="val">
        <cx:f>_xlchart.5</cx:f>
      </cx:numDim>
    </cx:data>
  </cx:chartData>
  <cx:chart>
    <cx:title pos="t" align="ctr" overlay="0">
      <cx:tx>
        <cx:rich>
          <a:bodyPr spcFirstLastPara="1" vertOverflow="ellipsis" wrap="square" lIns="0" tIns="0" rIns="0" bIns="0" anchor="ctr" anchorCtr="1"/>
          <a:lstStyle/>
          <a:p>
            <a:pPr algn="ctr">
              <a:defRPr/>
            </a:pPr>
            <a:r>
              <a:rPr lang="en-US"/>
              <a:t>Leaflets Distribution</a:t>
            </a:r>
          </a:p>
        </cx:rich>
      </cx:tx>
    </cx:title>
    <cx:plotArea>
      <cx:plotAreaRegion>
        <cx:series layoutId="clusteredColumn" uniqueId="{81196398-9643-4075-9F17-0E3590FA6A96}">
          <cx:tx>
            <cx:txData>
              <cx:f>_xlchart.4</cx:f>
              <cx:v>Leaflets</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6.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data id="1">
      <cx:numDim type="val">
        <cx:f>_xlchart.3</cx:f>
      </cx:numDim>
    </cx:data>
  </cx:chartData>
  <cx:chart>
    <cx:title pos="t" align="ctr" overlay="0">
      <cx:tx>
        <cx:rich>
          <a:bodyPr rot="0" spcFirstLastPara="1" vertOverflow="ellipsis" vert="horz" wrap="square" lIns="0" tIns="0" rIns="0" bIns="0" anchor="ctr" anchorCtr="1"/>
          <a:lstStyle/>
          <a:p>
            <a:pPr algn="ctr">
              <a:defRPr/>
            </a:pPr>
            <a:r>
              <a:rPr lang="en-US"/>
              <a:t>Lemon vs. Orange</a:t>
            </a:r>
          </a:p>
        </cx:rich>
      </cx:tx>
    </cx:title>
    <cx:plotArea>
      <cx:plotAreaRegion>
        <cx:series layoutId="boxWhisker" uniqueId="{E460C18C-E150-4137-B380-D5B1D00F2262}">
          <cx:tx>
            <cx:txData>
              <cx:f>_xlchart.0</cx:f>
              <cx:v>Lemon</cx:v>
            </cx:txData>
          </cx:tx>
          <cx:dataId val="0"/>
          <cx:layoutPr>
            <cx:visibility meanLine="0" meanMarker="1" nonoutliers="0" outliers="1"/>
            <cx:statistics quartileMethod="exclusive"/>
          </cx:layoutPr>
        </cx:series>
        <cx:series layoutId="boxWhisker" uniqueId="{3A30D895-D3F8-4712-86EB-154E89AEFEE2}">
          <cx:tx>
            <cx:txData>
              <cx:f>_xlchart.2</cx:f>
              <cx:v>Orange</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142875</xdr:colOff>
      <xdr:row>2</xdr:row>
      <xdr:rowOff>19050</xdr:rowOff>
    </xdr:from>
    <xdr:to>
      <xdr:col>20</xdr:col>
      <xdr:colOff>542924</xdr:colOff>
      <xdr:row>19</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180974</xdr:colOff>
      <xdr:row>25</xdr:row>
      <xdr:rowOff>185737</xdr:rowOff>
    </xdr:from>
    <xdr:to>
      <xdr:col>23</xdr:col>
      <xdr:colOff>361950</xdr:colOff>
      <xdr:row>40</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304800</xdr:colOff>
      <xdr:row>36</xdr:row>
      <xdr:rowOff>14287</xdr:rowOff>
    </xdr:from>
    <xdr:to>
      <xdr:col>9</xdr:col>
      <xdr:colOff>800100</xdr:colOff>
      <xdr:row>50</xdr:row>
      <xdr:rowOff>90487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36</xdr:row>
      <xdr:rowOff>4762</xdr:rowOff>
    </xdr:from>
    <xdr:to>
      <xdr:col>6</xdr:col>
      <xdr:colOff>200025</xdr:colOff>
      <xdr:row>50</xdr:row>
      <xdr:rowOff>80962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133350</xdr:rowOff>
    </xdr:from>
    <xdr:to>
      <xdr:col>6</xdr:col>
      <xdr:colOff>200025</xdr:colOff>
      <xdr:row>70</xdr:row>
      <xdr:rowOff>19050</xdr:rowOff>
    </xdr:to>
    <mc:AlternateContent xmlns:mc="http://schemas.openxmlformats.org/markup-compatibility/2006">
      <mc:Choice xmlns:cx="http://schemas.microsoft.com/office/drawing/2014/chartex" Requires="cx">
        <xdr:graphicFrame macro="">
          <xdr:nvGraphicFramePr>
            <xdr:cNvPr id="8" name="Chart 7"/>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647700</xdr:colOff>
      <xdr:row>55</xdr:row>
      <xdr:rowOff>123825</xdr:rowOff>
    </xdr:from>
    <xdr:to>
      <xdr:col>10</xdr:col>
      <xdr:colOff>323850</xdr:colOff>
      <xdr:row>70</xdr:row>
      <xdr:rowOff>9525</xdr:rowOff>
    </xdr:to>
    <mc:AlternateContent xmlns:mc="http://schemas.openxmlformats.org/markup-compatibility/2006">
      <mc:Choice xmlns:cx="http://schemas.microsoft.com/office/drawing/2014/chartex" Requires="cx">
        <xdr:graphicFrame macro="">
          <xdr:nvGraphicFramePr>
            <xdr:cNvPr id="9" name="Chart 8"/>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0</xdr:colOff>
      <xdr:row>76</xdr:row>
      <xdr:rowOff>0</xdr:rowOff>
    </xdr:from>
    <xdr:to>
      <xdr:col>8</xdr:col>
      <xdr:colOff>304800</xdr:colOff>
      <xdr:row>77</xdr:row>
      <xdr:rowOff>114300</xdr:rowOff>
    </xdr:to>
    <xdr:sp macro="" textlink="">
      <xdr:nvSpPr>
        <xdr:cNvPr id="1026" name="AutoShape 2" descr="data:image/png;base64,iVBORw0KGgoAAAANSUhEUgAAAQIAAAEVCAYAAAALnOtzAAAgAElEQVR4Xu2dgZUMz/e+WwSIABEgAkSACBABIkAEiAARIAJEgAgQASL4/M/Tv/P4X/Xt2ZmtmdnuGW+fs2dnu+tW3Xqr7lu3qu+dPffff//9N+QKAkHgn0bgXIjgnx7/dD4IjAiECDIRgkAQCBFkDgSBIBCPIHMgCASBbA0yB4JAEMgZQeZAEAgCOSzMHAgCQeD/EMhbg8yEIBAEQgSZA0EgCMQjWNQc+PHjx/D9+/fhwoULw9WrV0fdPn36NP6+du3acP78+fHz169fh1+/fv117/fv38OXL1+Gy5cvD5cuXRrq38hQ740bN4Z1bVCWemp76GC9rT5T9Z0EqvLocqgX+IOH43Go/ah6Z2uwoFF89uzZ8PTp03GSffv2bTRaPnN9/PhxNGSuK1eujIb96NGj4fnz5+M9DB/jhUQ+f/48PH78eHjx4sVo1O/evRvrJZp8XRvUdfPmzb/aO3fu3Cj/5MmTgc9cr1+/Hu7duzc8ePBg/IzMhw8fVqL55s2bUV90hMTQnz5JeL3DcOvWrRPbnar3/fv3Y/sPHz7sapY2weOQyazt+MEQgStP18idUqiuyKcU3ao4RorRYrwYC4bChONviYDVCGO6f//+eA/C8GK1xSDv3Lnzx/gxXo1fIjipjU2IgPZpBxK6fv362DyYrSICSYp2NfyXL1+O+r99+3YkPL0WPRH6yVWJwjmgdyIWlSSr91JxcUzRBULiAlu8J652laceDb31YiQCSVoPDHJRX3U9FLI4GCJwMm9laRsKr1vdNqzm1MXoI5MaEmA1bz8zqVjpWYF5htFAEtVY7t69O5IAk5RnuK8tEZzUxiZEgCFRN4aPh1D/nuo0Rk/5V69eTWKCfvQJAsM4NVQLI4dHASaUoSyfwQlCVIZnYsJ9PBaMlnsYKeWR5ZlEoKGiI2UgNzwGyunpMB+QpQ94WxIBOHJBtpAFeoAJuiKrLozH0rcRIYKJqcnqwSCe1cWkxpglAl18JhpGwQR31WNbwMTEOPjMM7cH6KvRVzKbIoJVbWxCBExsdar6rfIIaF+D4TeG5IUMzzE0+sFKiu4YEhdGS3tcjAvGisFRxq0Kng7GRzn0kSB+/vw5XLx48Q+BYMgYfqsPddsuHhbbHT0r2uNCFl1oax0RMC6MKfrym7p6tyFnNQcPhghk2U2BYQAdRFZH3bhN5DGSalybyOyijETAZK4eARMKIpgiKM8TnMwaOH3HMG7fvj3pEaxqYxMikKDUR/1WEYFGyjaAS1cbA3G7UldWDM5VWzJwm8R9DzMrEYgddXrxHJdfLMFGb6ISk+XZ5uiZ0IZYIMcPmG1CBJ6pWC86LX2LcDBEcFpDq1sJD7pOW8dZl3cy69pj5LiiTCwMgftOalcp3XI8CrYFlGMSs2LrziJTDwutS4KsbUgkTF5kbFNSqbroPnuGse6MAF01cOpzha0rNHt49ILIcKdx2SnntgGDop/oWYkAd55+ogN1oBurMGX5TF0YesUP+Xq5hQE3SKu6+55HtESgJ+NCRfu2g67oRX+2PRTd91wMEewb4VPULxE4mTyQ0/gwCAzAlZWqcX25ryvLRMcAnLgYHyt2SwSr2mDyMqkp76tM6tdDUhcMQLLRuE56a4DrjS66+cjy95Sr7nmAK7L7dt+ocB/jqoeVvilx307dnBGsqos+oTdlvHxL4xsR7ruN0ZsAE0kJHcBdQuUZGIA99YM7l2cES37bECI4haGmaBDYBoElewchgm1GNrJB4BQI1FeSpxA7k6IhgjOBOY0EgWUjECJY9vhEuyBwJgiECM4E5v03wkl5jWxb16Ju6lzuqu0eY9z+OuyX+DxEsMRR6dCpvuraRJzTf1+FnXTav0ldm5apMf62T6QkJ+xLf722aR8PtVyIYGEjZ9ZgjbnnNdRUPHuNx69EUFf5qRh6YwUggnZlrhmMQkMd6MArw6msu1bn1juhDQNyqNPXgLQ/pZ+5BJQ1d4C2IQszL5ceoLOwabVWnRDBWojOroDvn00a4n224bKEvvIemmfECRAGyzMuDMd328b/+39rfHdtohDvvQ0Aokz1DIwN4P06774xttqOgUjVCNGZtlnV0Rc56jHuHv1og21LjfE3qrDqN5UrgKxxEtQhUdGWQUdnN0LH21KIYEFji9EZpGKEIMFD3McAzPCrcfGoTyCSkYCriMC0X3IUDJxpiYAgHEOSqVcDNMORGHoMsBIBkXsYsME7xvu3RNCGElcCMnhpKleAchALkYG0BT7mExzbdwLMORVDBHOi37TN6ljzIviMgRklaJjv1HlAvaeRUf1UgoyrdEsE5tgb8lvJpdZViaBGy6kD9ZyWCCA+ftpcgdoXthzUa/QgpJSzhd1M4BDBbnDcSS0cnLHqmyzDKs4KjbG5R2fFZ0WvqbVm62l8dRV1FTe1GXm/t2AdEbDyGvfvFsQtgx2uOkMgbgGQJey3eh81p6D1CKp+NVegEoGej+nYYrUT8P/xSkIEC5oAGABuNpe58+7LMeB6RlBj6NnTewhnWq/58BgmzzUe6sO4Meh1RAAh2Y4pwO3WoOqMDjWunj5AUrRPW7w1MMa/Temt+lGPuQKVCFbF8C9oCA9WlRDBwQ7d/hU3hdcvFMG7gEj8Vp/9a5AWzgqBEMFZIX2g7XhQ6eHh0r9g40Bhnl3tEMHsQxAFgsD8CIQI5h+DaBAEZkcgRDD7EESBIDA/AiGC+ccgGgSB2REIEcw+BFEgCMyPQIhg/jGIBkFgdgRCBLMPQRQIAvMjECKYfwyiQRCYHYEQwexDEAWCwPwIhAjmH4NoEARmRyBEMPsQRIEgMD8CIYL5xyAaBIHZEQgRzD4EUSAIzI9AiGD+MYgGQWB2BEIEsw9BFAgC8yMQIph/DKJBEJgdgRDB7EMQBYLA/AiECOYfg2gQBGZHIEQw+xBEgSAwPwIhgvnHIBoEgdkRCBHMPgRRIAjMj0CIYP4xiAZBYHYEQgSzD0EUCALzIxAimH8MokEQmB2BEMHsQxAFgsD8CIQI5h+DaBAEZkcgRDD7EESBIDA/AiGC+ccgGgSB2REIEcw+BFEgCMyPQIhg/jGIBkFgdgRCBLMPQRQIAvMjECKYfwyiQRCYHYEQwexD8P8V+PTp0/Dx48fhyZMn480fP34Mr1+/Hu7fvz/+zWevCxcuDHfu3BkuXbo0vHnzZvj+/fufZ9euXRtu3749/v3s2bP/6eFUfRS6efPmcOPGjUlE1I2HyNMu10k6W0b90Pfq1at/9a02Zvu1rfocXOiP5ernWm5Vn9Wn7eDv379HbH/9+vVX3yqutknZFy9e/IUV9969ezfcu3dv49n09evXUaZiubHwHgqGCPYAam+VTOCnT58O//333x8jYwJCDhoqRg4JfPnyZfz97du34datW+PfPGMy85mJzcQ8d+7ccPny5fHHi4lMOeq2PoiEH9pqyeDBgwdjfdZPOes/SWfruXjx4tg0RPDq1au/+jbVvvWrE3pyffjwYewPGEEK9XPFfFWfJaF2fK5cuTJiAZ70CwNFd+uvJAkWjx49GnUAR8hlFSGdNA/AhLZo9/z5871TZmdyIYKdQbl9RZsQgYb6/v370bD4m0mpofD7+vXr46RuDadqyKoryTDpWdWQ0cgsy8qFsTLpHz58ON6+e/fu2O7Pnz9HI1hFXtSrnhoOMlybtN/WjdymRND2Y9Xo4HXRF1dzvQmw5QdSABe9CUgXXDV+CJZVnXtTl94GzyiH0eNp8HlTHbefWetrCBGsx+jMSmxCBBgkhslqwg+rJpOKFd6Vnr9dfadWRyathkhZJjNeBJO+9QimjLEasUQ05cVABKyglOGHdmiDbcsm7W9DBK0XtMpQ6+BitJAjOIIrKz9Ygw33IAt0ghjoBz/gzDis2nZAynUr9vnz50FynfK+zmyyNQ0thgiYsId06a7uQmcmGW7rJkRge67erNKsUm4fdGOdnOCKrlVf3GoNkYnu+YIuce3TtkSAC0zbGBUGwWe2B5u0vw0RTPX5pLGSBNATg8dT4MLA+QxOejMYMkQD5m7JPL95+/btn2boI/Vh/HpqjLXbDslzF3No2zpCBJ0I7mMQnfis7riQ1f3XwKdWEYiAa2rVW7WPrqs6k5qJXvfwwtLqQPvV+2Bi4+JO6cw96qwXBIZBbdL+NkRwGrcbw0ZPZNwiVCJAf3CsYw5xuHXgd90ueDZCH6nTcWGc+DtEcILRHZpHsA8i0GV0NfMkuzWc9jBvHRG0q6PeQT0jePny5bh6TREN7i1egxPf03VW9pN0ZluAl1FXUgjHffe69jchgqmVf8oLOumNCIeFbgOYohCjWwOIDn3pswedlEE3385wZsJYYeR4PfVQEo+oHvZSLyTfEkvnerQzsXgEnVDugwhQhRVYAmBCMkGZWBgcn91GVLUfP348/vn8+fP/6Y0kUR8wWZnEbX1MaFbsOuGR85WZE9rDQ/f7q3SmPsr6OpS6uKfxrmufQzWwqJ4O/UF/Vu6pvlF2VZ+nXu+Ja4sPZW2fcQB3T/fBA93FiTrQE+xqX6mTZx7m8luS8NCxc/rtXCxE0AnpvoigU50zF8N1XnVAdubKpMGtEQgRdEL4rxNBJ2wRWygCIYLOgQkRdAIXsUUiECLoHJYQQSdwEVskAiGCzmHZNxG0EW9TanJoNVd4am/bym3Sv9MOjXVzot8e2vEqj2tVLsVp26L8VDs99SxBJkTQOQr7JoL2HXSrJq/7eKXVTvjO7pxKzJP2TaL12op5nebr0PqO/VQKTBTmbQQn+ave0e+DCJb2CnAbDEMEnejtiwjMvOOVla/OzEJEVcNV/Y0xGXJsItHUqmcdvrs3k89EIl6X2XZ95962zZsCw4YNwGnlXO3Rh/rVp8bY04bv3Q2TbrMVwcAoP19dtmXBhPaNWqROo/6QqRmNegRmFdYsTacBBGtOAIRHe4ZEUx+vCH0uEVAf7aB/JZypPIPO6bZ3sRBBJ8T7IALex5ucw+pmNpzx7xgW9w12QXXKE+hjzgDPeb9fg1owTOvgGQSD/kYdIk+dRglSpwE2bdus5hhLzXVo5dAbOdrC2DTwGmOP7pQxZoI6yKQkJsKAJftGHVNlHTr6JwbgQPvojwx/m41JefMdeO5PjS+A5JDjnp8N5za4CKwIJZYIasSgSUsQLYFYtMGFrKHGnVNur2Ihgk5490EEuLdMXFYgSIHJg/vNRMeonNC0XSec+fA+b3MGMFwmLwFHZhlKBPbDYCKj6ii/qu26bZmSw4BXuf0aT7v1qW42fbcvdaV3KzLlkq8K3/V+DYaSAPw+hzoFDI7C0NnGGAno9wdYj5md4DdFBGYv1oQjSG+XZxSdU3dSLETQieY+iKBOKA3FnHW3AKyOLRGw8jDxdLeNZ7drlTS4pyFVg6Jt6qB+LlZBV/a27WrEU3Ks6L1EgEegx1NDkWt92xABK7VGDbb0uY3INCyYNiEEPTVzKtyyneQRmGgFmXuB7VyHu+umeYhgHUIrnu+DCFi5WXGYfKy0JvewquBWuseWCHjOJHblwoB0yevKY1KNqywrYusR1LZpx/OGqbZrVt2UHBP+JCLwy1OmjFuvyDDkSnDrPAL6hTfVEhztuJK7NQBj+gnZ1IxBhpstAViZiVg9Kp7pLdmOYdOmf6M7hCOh+J0FEEiIYI3BJeno/wBi9faQS0P3HhPNPb6rpntivz7LjL/WBXWrodegS1tP/m2nxtZPtY2enklARK2c3zA0lfvAim9+P4ZhGWPvjc3HG9E78XygLVunlHkB4IAB2y/a85yA8n6ngN+PUHMIrE+PB6wxXHMLxBZZ8gxanT33QHfasS+e7fj1cZ1rz17F4hF0wrsPj6BTlbViddWuZw9rBVPgn0EgRNA51IdEBDV7kNUeVzkJQ50Df6RiIYLOgT0kIujsYsT+IQRCBJ2DHSLoBC5ii0QgRNA5LCGCTuAitkgEQgSdwxIi6AQuYotEIETQOSwhgk7gIrZIBEIEncMSIugELmKLRCBE0DksIYJO4CK2SARCBJ3DEiLoBC5ii0QgRNA5LCGCTuAitkgEQgSdwxIi6AQuYotEIETQOSwhgk7gIrZIBEIEncMSIugELmKLRCBE0DksIYJO4CK2SARCBJ3DEiLoBC5ii0QgRNA5LCGCTuAitkgEQgSdwxIi6AQuYotEIETQOSwhgk7gIrZIBEIEncMSIugELmKLRCBE0DksIYJO4CK2SARCBJ3DEiLoBC5ii0QgRNA5LCGCTuAitkgEQgSdwxIi6AQuYotEIETQOSwhgk7gIrZIBEIEncMSIugELmKLRCBE0DksIYJO4CK2SARCBJ3DEiLoBC5ii0QgRNA5LCGCTuAitkgEQgSdwxIi6AQuYotEIETQOSwhgk7gIrZIBEIEncMSIugELmKLRCBE0DksIYJO4CK2SARCBJ3Dsg8iePbs2fD06dPh2rVrw+fPn4ffv38PFy5cGDX8+PHj+PvmzZv/ozG6KOvDy5cvDy9evBhu377955k613q/fPkyXL16dRT79OnTWD8/Hz58GO/dunVr/PvJkyeTSP348WOgLS/0vHHjxvDmzZvh0aNH4230uHfv3vD+/fvh9evX4723b9/+afPdu3fD8+fPNx6JBw8eDOhNXepehcGCa5XOX79+Hb5//z5is+6i/4wJfTrmK0TQObr7IgImN5OU+jHM+/fvj39XIsCwIAsvJqlEYDnK8FmDYTKrM0ZKvdSBkWuEEoHEQ73riADjpi2JQ50uXrz4l84/f/4c66IcutKu9UME58+f33gkzp0796cvU0LriGDd840VOaKCiyECVr46uZeM8a9fv0YD2/XFBMV4MXwIof1MexhQJQJwY1WUCDR2V2qJpRLB3bt3B/pAXTz/9u3bn9WZe5IPRruOCGgXLKyPVRhCob3qVfA3etMen2lD0nr48OEklKzclLPfENbjx4/HeqrXwnPLgge63LlzZ/QIKE873qM+nnGhBxf1cSHbkpIeAfKWxwPSo9n1HJirvsUQAQPrxJgLjE3bRc8pF31T+VXlJAImGqRIO0zaajRtuxpESwS0wcrp5JUI3BZoTLTj9kCPACJCB9pH7qStAYaGAVHGsn5uiYByEAG/2TbQNwxPXVr3+8qVK2N5PQdwYIsx5RFcv359rKd6MZSnfohGYnQbBT4QBbi5hZFkqx4SgeRF+y9fvhx1v3Tp0rZDvhj5EEHHUGAguMS78gqYwK7q1O0E1rXXKF0Z3YdX1TclgrotwCCpC0NgtZUIMBb24RCCba7ab1cd9AQwmimPoBoY9dNPDJ329RiqcVWDr+78FBGsKqtHAIaQQksE4AH+YKEnNkUEPEdfPQv0Pc12pmOananIYoiAlUkX7UwR6GgMAnAV6RBfKaJHgHG48uO2M8nrGcEmRCAxoCsGoEfAtoB7utxuP2inEoErqKv3KiKo+32MivoYRwxPIvGzhkM79PHVq1eT5wYChEdAfZADxMEcYXWfIoK2LG2CIeNUD15bIqAujBvdqlehDnoE9IX6JAR02YQcdzk/9lnXYoiAATmka1+HhUx8XGomNhMPY2mJoMUJGd34+gzj1/3lMxNew/aAEM8GN7fu8+0bxueeftWk90ATw6MOfjBcVmIIiIv661sBjMu9OETi3rzdn7tau22kjxjsFBHUsnoZkAAGC+lJiPQN154yEJZvacCG9vmZ8gg8I3A7s+qNxSHN4apriKBz5PZBBKzCTDi2CRx+YSAYFcbmQerUdoRnyLkC0yUMUzebennmeQC/q1tL/ZSnPerXEDhP4O9a1xRclmvrpQ9c9RUfZdGl3qMcbUy52upejRN9p17niZ+vXOm/ulG+tmOfK75gyFW3J1Wm4nhM2wL6HCJYEBF0qhKxILA1AiGCTgj34RF0qhKxILA1AiGCTghDBJ3ARWyRCIQIOoclRNAJXMQWiUCIoHNYDoEIThNT38LAab5vHHi2q1dl1ttGH9r+rmP7V7XTOexHKxYi6BzaQyCCbWLqfUW3TR1T0FrvWRnoWbXTOY0WIxYi6ByKfRABr7qMg1ctQ1t5vWaiUBt/X+V4Nee78RpT7/t06jXRCCP3XT+/fW1W4/kpyzMj78xo9L099RkHwLOpsval1lv7hc70Ca9jk9h++gseJDJxESSFvBipK7r4/p/YjBp/UD0Pow+py/iAXRNg5zQ7M7EQQSfU+yAC4/Z1yQ0SYpKbGET0m0ZLwA+GigEw4UmrxUCZzGb56dZPyWGA/BC01F7VI7BMzTScitE3SpH6VmUlVo/Afpn/AKabxvZr/PYfUqDvEB4xCmBjdKHhzlNEYCAROhMnQH1i3Tk1DlIsRNA5bPsggrpKrYrbZzLXxCOz6cwYNJimJYIpOQOQpvb/U1uD6mZPxegbBj2VgSjMq7YG3heDdbH9hjMb6YchT2Ug1gSoKSJAZ4izfqdCm1LdOUUOSixE0Dlc+yACV3gy3FzZ2wSeGlPPCqY7y8pGGG+7ausRrJJbdRC4jgimYvR3SQTrYvvxIvw+BcgAbwgSIayYz21WZLs1MK/A73rQK1oVtdg5TQ5GLETQOVT7IAJWNNOOXaVaInAlplz9zoKa1stqysSvMfVMePbwVc5vC5ryCPhiEbwMPYx2lcfoDG02Rn8TIrBe9KgZiq1HsElsvwlUuvJ+N4KZhuhfPQJ0pj8+p/+SCeVMv4ZQwZkLUv4XrhBB5yjvgwjc42IE/DBR/WKRGps/FfNe8xTqqlZj6ls5PYqpvHrL6jIbt1/zBMyBMEZfKKfK+qzq0NbV5gOsi+2vfbZ+czQ8MDTzsX4dm2cqNb+BvvglL9RF3WC/q9emndPszMRCBJ1Q74MIXMHrF3Yc+3fldcK/d7FKoHtvbAENhAg6B2EfROBKZKbgsWW4dUIdsTNAIETQCfK+iKBTnYgFga0QCBF0whci6AQuYotEIETQOSxzEMGqaLep+PxVcQg93fVtRvtNQ7WuTb5ifBcHb7w25BBv1Tcf9/QvMvliku45MAcRrFJ230SwSbjtOiJY93zTgUjuwKZIna5cPILT4fWn9D6IoP6PAOPv/SZj/1EJCrCyTkX28U58KlfB9/VT/yeg7X4bd8/zmrNQ36tPfUPwVA6C31Bs3oL1mRdBnZAZl/EDBAVN6UsgkNic5r8jdQ7zPyMWIugc6n0RgXH9GBlGQcSbUXKqSvBQ+y3BBvXwLrzNVZAIpvINqmHXPAW/lJRgnSmPoEYw1m8/XvV/AmpocZsXgX70yVwFSA+9VuVV1ECkzuGLWINAiKBzSuyLCFzxq/H5WVVX/QMRoxCJPZg6I5jKN6hE0Br8SanIq8qu+j8B1sUefyovArLza9x5jkcwpS8EGCLonLQniIUIOjGdkwgMnTW01v8IpCGtylWYyjeoUYUm8piJx1aDrL4pj6Ati4GCyar/E1BJpc2LMFQavat3MaWv24l/MTGoc6puJBYi2Aim/y00JxHg+pOgZGgvLrXfA3BSrsJUnkIlAlZrvA3/jwDuOsY5RQS1LK48OphG3OYg4KHUHIOpvAi2AbRrnyCjKX39H4v+h+XO4YtYtga7mQP7IIIa+z/1Wc01XuPqMQ7j5uv/GDCJpsb0r4vfp402vPaknATzDer/Q2hzENC3/n+Ck/Iiarw/ukzpO/X/EnYzqv9uLfEIOsd+H0TQqUrEgsDWCIQIOiEMEXQCF7FFIhAi6ByWEEEncBFbJAIhgs5hCRF0AhexRSIQIugclhBBJ3ARWyQCIYLOYQkRdAIXsUUiECLoHJYQQSdwEVskAiGCzmEJEXQCF7FFIhAi6ByWEEEncBFbJAIhgs5hCRF0AhexRSIQIugclhBBJ3ARWyQCIYLOYQkRdAIXsUUiECLoHJYQQSdwEVskAiGCzmEJEXQCF7FFIhAi6ByWEEEncBFbJAIhgs5hCRF0AhexRSIQIugclhBBJ3ARWyQCIYLOYQkRdAIXsUUiECLoHJYQQSdwEVskAiGCzmEJEXQCF7FFIhAi6ByWEEEncBFbJAIhgs5hCRF0AhexRSIQIugclhBBJ3ARWyQCIYLOYQkRdAIXsUUiECLoHJYQQSdwEVskAiGCzmEJEXQCF7FFIhAi6ByWEEEncBFbJAIhgs5hCRF0AhexRSIQIugclhBBJ3ARWyQCIYLOYQkRdAIXsUUiECLoHJYQQSdwEVskAiGCzmEJEXQCF7FFIhAi6ByWEEEncBFbJAIhgs5hCRF0AhexRSIQIugclhBBJ3ARWyQCIYLOYdkHEXz69Gn4+PHj8OTJk0mt3rx5M3z//n24cOHCcP/+/eH8+fNDK+PfPL906dLw48eP4fXr18PNmzfHutuLtpSpz5SfUmRKD8pxn+vevXvj76n+PHv2bHz26NGjUX8udaxtoe+NGzfGOulzvS5fvjz2h36hJ5ef6bPXVL08W4Vv1aVibN/UQ92+fv06vHv3btTBdrn369evUfdNr/fv3w9fvnw5Ua9N6+otFyLoRG4fRICRPH36dGjr/v379zjxmSz+Rm0Mm0mnkTP57t69O07OFy9eDA8fPhysk7KUu3bt2kgkXh8+fPhThudctMPFxNdY+fskPa5evTrcunVrlKNOrrY/GInto18ljKob7fKDzvQFfdQJeX7u3LnzF7lVDOwbRLSqz1PDDnFQN4YNrrQtBufOnRvHhksioL8SkH0Gf+5V3E6aYmBCX5A5DXl0TtuVYiGCTkTPkghevnw5rqAYAwaHQWoQTCAMW8O/ePHiH2N7+/btSAxMZp5PGcuUwbJCMTkxxDo5T9KDttYRwePHj0fjQg8MDRkuDdb26B99wvBcvdu6q4zG2erb1rtuqCnPZZ9pEx3QBTzQnc+u/jyHAPyt97LK49BDwaORBB88eDDiTDveW6fnPp6HCDpRnXKzO6saDZcVZJVH0BpBa7zXr18f64AsMDImLBP358+fw5UrV8Z7rHLt6ojM8+fP/7TrioQBkEsAAA4xSURBVOdK2HoE6/RYRwTqoj6Qgdsb72EkEB46VMPehgiqF2Sf142VK7W6gC2y/K03A8lKEG6/Pn/+PFk1JEAfkZVQwB5yRZYfSH6uazFE4N5xV0AwiTRWBkC3d1f177Ie95i9RMCqwgRlUvKblRbPwNWXSea+mrb4zOXKZLt6DEx4ZOt+m/LbEIHbAshG1x69WAWrC+8+nParN7INEUz1eRN3HR0wToyYyzMX9Idk9WbQE29HUoDgwLZ6BmDMfYxfjwevkr6DiVuLXc6r09S1GCI4jdKblHVyU7a6mJvIzlVmFREwyVhJXEE1Sv5mBdJlx5CZjJwNsFrxHDKEHNqzhNrH2q7bAo20lkMP7mOsbkn4rR4Yq5+RU28mvJ9rfegKaVUXHgOSKF69evWn+DZE0G4ZThpf3HvmiyRA2UoE/M15Qd0aQnLIuD2q2wXbcqGTHKwjRLBnaztkItBFByKMW+PwJFtvh8l6+/btwdWW8hgpKxcT2hN1V57qfgs/ZTDmekgJidBGuzXwMA09PLWnHklDQqJOyuguYyBsCzBwzwUsC3F4CKrB+uy0W4N25Z/ygtB31RsR+yfJUdbtAFsD3Xp0riQFXjwD9/bcQJzrVoP6GTsII0QQIvgfBDBeJkm9mLS4z0xSjNXXh0zM1nXG+DQ0yiPrnpiJiEx7MYExRNrVPVVW76LKtHrwjEmtt4IR87dGhM48Qxfah7hcZbnnYZyG5j4Z46I/GhweBReuNZf9QX+utm+e/q/q89R+fAp/6qeszyAX7vlWAEMGP7wwLjwqz2jsq/jxDNlaB/0Ae/u1Z7NYWX22BnMhf0TtQg7tecIRde+f6EqI4J8Y5nQyCJyMQIggMyQIBIEhRJBJEASCQIhgqXOAfTen5idFm/E+epNQ1jZibld9pn1fUe4yKs5+8eanjdLbR1+m2tkVRodSTzyChY7UutdKnM5jhCcl0Ni19h32LrrMqb4n8rsMiKn9at/Xo/c+iGCqnV1gdEh1hAgWNlpm7PGKyVd6NYvO2AB/G6lnYI8JMbVblQhYbX1FaQaj9RtTX7MW6z3rREdDlmsWIK826zt6Y++NYNTLoZ62LPd8bcln+mWkowlTvC6tRGD9vCpsX9VBKPaPV3S0RxnxrdmFEgH10Sb9bwnHtk7KylzYVDqVOiGCU8G138K8Z8YAeNfMaluDcows5D6Tuq7GvO83mIb7NSoOjSsRkJegLHUSmUiwD59NTvr27dvkPXuPwdY2zZ7DQ6Ee5Hnvb/wAfaIMBitx1LLWC0nVfkEg5k/QP+MdKM8z+slzf+r2hLBr2uKen01kMjCI/hJ3IRGYZAThVMyMYaA+ow6P7XVpiGC/tn2q2nG3mfCsXAafEOSD4ZmOy2pOpGC7ytfnbZy+ZTFGDRjFTHYxoYZnrqwmMtV7tTMajau3wUjVzTbP3lRdDWmq7NQ2ptZle+aPmGSF7ujYGiZt0655F0ZJ+h0C1oMu64iAvA0JSu9kky3ZqQZ/5sIhgpkHYMq4dIFZfQzTdQuAAbREgNGan085fmrUoUSAIRrBZ7vUx2W2n4TC6tneq8a2jghYRfVczLbbJRFgiBo1GNH/NjoPAzbFF0LQ4zLa0a3XOiLgec02xRuJR7AgwzlJlUPMNWBfy4TzewR0n/EScOHNH5AIzGZjwvtlHqYhTxEBxqNxMJnNMzDbsH7zj5l09V4Ny4UI3L7Uw0KNSu/GzM9KVOs8Avt1kkfg1gCswAWyMbzaeWFWJnqyRQBfcIIweMbn6hGgs/kY6gtm3ieM2CzDOb9EZB8mGI9gH6huUScEpvupQXgPw2XCmwHIBDfBxy8eQYZJXCdq/QoxM+UoZ+z/pvdqt4y9d+/uamzSjXXiWeh1eD7Qlq31mkMgSUkaGKBtUR7DFpc2/t/6fPMCZrxm9QxCjMCZXIZWZ+TRFd1pRzmIg/vHti2gvyGCLYw2okHgWBAIERzLSKYfQWALBEIEW4AX0SBwLAiECI5lJNOPILAFAiGCLcCLaBA4FgRCBMcykulHENgCgRDBFuBFNAgcCwIhgmMZyfQjCGyBQIhgC/AiGgSOBYEQwbGMZPoRBLZAIESwBXgRDQLHgkCI4FhGMv0IAlsgECLYAryIBoFjQSBEcCwjmX4EgS0QCBFsAV5Eg8CxIBAiOJaRTD+CwBYIhAi2AC+iQeBYEAgRHMtIph9BYAsEQgRbgBfRIHAsCIQIjmUk048gsAUCIYItwItoEDgWBEIExzKS6UcQ2AKBEMEW4EU0CBwLAiGCYxnJ9CMIbIFAiGAL8CIaBI4FgRDBsYxk+hEEtkAgRLAFeBENAseCQIjgWEYy/QgCWyAQItgCvIgGgWNBIERwLCOZfgSBLRAIEWwBXkSDwLEgECI4lpFMP4LAFgiECLYAL6JB4FgQCBEcy0imH0FgCwRCBFuAF9EgcCwIhAiOZSTTjyCwBQIhgi3Ai2gQOBYEQgTHMpLpRxDYAoEQwRbg7Vr006dPw8ePH4fLly8P9+7dG6t/9uzZ+Pv+/fvD9+/fx+dPnjwZLHvnzp3h6tWrf8quKreqTgRfv3491n/p0qU/9dy8eXO4cePGX+3zfErHKRzQGz13ff3+/Xs4f/58V7XozkW/cv2NQIhgQTMC43n69Olw4cKF4efPn8PXr1+Ha9eujRpCAPzw/L///hsNlM8Y7IcPH8Yy586dW1luVZ3IUQd1ayDUQ90YMp+5Xrx4MTx8+HC4e/fu8O7du7/anYIQOfTc5QUejx49+tPf09Ytqe6DoE6ry9LKhwgWNCJMVA3e1Z/V2nstEfDMchjxKiI4qc5NiACiwKN49erVcOXKlfEzlwR0GiLQo9DjQPbHjx+jV8KlZ8LKz71fv34Nej0PHjz4Q4Z6TJADGNy+fXuUf/ny5VgHl/JT3g2YVK9LcpjSb0FTZG+qHAwRuALuDYlScV1lz6I925AI+JuVj8nKSs7qPOURuI3AEDDKk4hgVZ2bEAHt4wW0+pyWCN6/fz96FtTHD33E4wFv7mP03MMbwughHJ5j2F++fBl1wLj5cTsEiSD/7du3kVD8fP369VGOOqgTWX7sL+1XTwrvZUo/CeYs58EcbYUIJlDH+HTJz2JQMAImtkTAZMYoMDye6bq3HgF/YxRMdj6fVG5VnZsQgXVrhLZzWiJgWwG26At5SWAYMEaKsdMGRvn48ePxb4wZj4BzAVbrasCODUav50Sdz58/H/Aoap0S2UlEsEq/s5gDc7cRIpgYgbk9AldMDBCjOGmlxxhZPd0irPIcVtWpYWAorH4YkF6IZwQSkGX5zb3TEsGtW7dGo5ZkaYcf8EY/7vPj2QIrtGSHoatX2y7bAYgT4qAeSBVyoC3r1qs6iQim9NPzmNtQ993+wRDBvoFYQv16BLr5EtI6ImBFdd++ighW1cnZwsWLF0cjY/VVHqPCCNq263nFOiKgrBf6uSq/fft2ePPmzWi89JF2P3/+PN7jM0QAuUEKHFD6mb9x8ylbL/qP0VMfWwQu+qTXQRvVI6AsP/QRHflMmxAKf1f9aJ9zCPTvfVuxhLm1TocQwTqEzvA5hsDkxLXFNWbic6DFSsUWQdcZA6xlUVESOancVJ0YOxMdOQxHQnBvbNu04Yl92/YURMjVCwOnL+qJYdEmxuU9yngOYHvohCHjneCtuO8Ho3pV4uC++323RBg7dXFVPagPb0NSm9KPuil3zK8dQwRnaOhp6jARgPggFOMsDrMXJ2sdIjjGUU2fdooAW49jJgHAChHsdMqksiBwmAiECA5z3KJ1ENgpAiGCncI5X2W4rzVabp0m5gLsKydgVfvmCtjuv7D/XjcWS3geIljCKOxAh1XBNquqNhfgLInA9/3GJ/DKLkSwg8HfQRUhgh2AuMsq2lh3XoNx8TqP13y8QuT1l7H4PDME16i7atzV0Izp5wScH5OXMEzKGaFYMxVth9eKXFOn563OrXeCPuhoDoDJUi0RqF+bKclrVHMO2vyDXWL/L9cVIljQ6J8Ui1/DfHmfbSw96vPu3chBA4eMzuN9Ps8wLmP6fVdv1CK/fe9vDgAxAxBObcf8h/o+HZ2RISaA52ZPtrH85hGgr/rYrn/zrr9GABIrYCYkz2ijzT849tP8s5qeIYKzQnqDdlbFurOiYgSsqBgHnoHReFRrnr3GV1OAJQI8iRqHzwrfEgHy9TsIML7aDqSAHpUIqB8CwGNpiaxN6qlpwOpY9TO9WbKo+nFvKv9gA1hTZAMEQgQbgHRWRVbFumPorOa4xazS7XnAJkRguK/pthpia5CVCIzT16A12pYIJBD1qt4J2NXzCP6uZwTWiX4QldsHyplaXb/XoM0/+FeyA/c9B0ME+0b4FPVPxbpjGMbYGz5Mle7ncbk1PD0C4uxNGUaWlRYPwPh6CIVVfJ1HgMFaF21SV/0CE+5VnfFoKLMqlh+PAH11+evWoOoHIdBXvv+gejdT+QfkAuTaHoEQwfYY7rSGNtYdI8YwMEqeeZDG9gDD5zKXHwPHyHTRzfKDTMgpqPH3Zg+yIrPi43ZbjoNDLrwP28FQ2V60WwPK1fRpPY6aP2Asv98wVOP7a7vqZ5YhOqsf7XBwCYHV/IOdgv8PVxYi+IcHf13XMVy9CDMFIYNjzsJbh8mxPg8RHOvI7qhfeAd+FwCr8TFn4O0IsoOsJkRwkMMWpYPAbhEIEewWz9QWBA4SgRDBQQ5blA4Cu0UgRLBbPFNbEDhIBEIEBzlsUToI7BaBEMFu8UxtQeAgEQgRHOSwRekgsFsEQgS7xTO1BYGDRCBEcJDDFqWDwG4RCBHsFs/UFgQOEoEQwUEOW5QOArtFIESwWzxTWxA4SARCBAc5bFE6COwWgf8H7vkgdN7ysK4AAAAASUVORK5CYII="/>
        <xdr:cNvSpPr>
          <a:spLocks noChangeAspect="1" noChangeArrowheads="1"/>
        </xdr:cNvSpPr>
      </xdr:nvSpPr>
      <xdr:spPr bwMode="auto">
        <a:xfrm>
          <a:off x="6781800" y="1447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76</xdr:row>
      <xdr:rowOff>0</xdr:rowOff>
    </xdr:from>
    <xdr:to>
      <xdr:col>8</xdr:col>
      <xdr:colOff>304800</xdr:colOff>
      <xdr:row>77</xdr:row>
      <xdr:rowOff>114300</xdr:rowOff>
    </xdr:to>
    <xdr:sp macro="" textlink="">
      <xdr:nvSpPr>
        <xdr:cNvPr id="1027" name="AutoShape 3" descr="data:image/png;base64,iVBORw0KGgoAAAANSUhEUgAAAQIAAAEVCAYAAAALnOtzAAAgAElEQVR4Xu2dgZUMz/e+WwSIABEgAkSACBABIkAEiAARIAJEgAgQASL4/M/Tv/P4X/Xt2ZmtmdnuGW+fs2dnu+tW3Xqr7lu3qu+dPffff//9N+QKAkHgn0bgXIjgnx7/dD4IjAiECDIRgkAQCBFkDgSBIBCPIHMgCASBbA0yB4JAEMgZQeZAEAgCOSzMHAgCQeD/EMhbg8yEIBAEQgSZA0EgCMQjWNQc+PHjx/D9+/fhwoULw9WrV0fdPn36NP6+du3acP78+fHz169fh1+/fv117/fv38OXL1+Gy5cvD5cuXRrq38hQ740bN4Z1bVCWemp76GC9rT5T9Z0EqvLocqgX+IOH43Go/ah6Z2uwoFF89uzZ8PTp03GSffv2bTRaPnN9/PhxNGSuK1eujIb96NGj4fnz5+M9DB/jhUQ+f/48PH78eHjx4sVo1O/evRvrJZp8XRvUdfPmzb/aO3fu3Cj/5MmTgc9cr1+/Hu7duzc8ePBg/IzMhw8fVqL55s2bUV90hMTQnz5JeL3DcOvWrRPbnar3/fv3Y/sPHz7sapY2weOQyazt+MEQgStP18idUqiuyKcU3ao4RorRYrwYC4bChONviYDVCGO6f//+eA/C8GK1xSDv3Lnzx/gxXo1fIjipjU2IgPZpBxK6fv362DyYrSICSYp2NfyXL1+O+r99+3YkPL0WPRH6yVWJwjmgdyIWlSSr91JxcUzRBULiAlu8J652laceDb31YiQCSVoPDHJRX3U9FLI4GCJwMm9laRsKr1vdNqzm1MXoI5MaEmA1bz8zqVjpWYF5htFAEtVY7t69O5IAk5RnuK8tEZzUxiZEgCFRN4aPh1D/nuo0Rk/5V69eTWKCfvQJAsM4NVQLI4dHASaUoSyfwQlCVIZnYsJ9PBaMlnsYKeWR5ZlEoKGiI2UgNzwGyunpMB+QpQ94WxIBOHJBtpAFeoAJuiKrLozH0rcRIYKJqcnqwSCe1cWkxpglAl18JhpGwQR31WNbwMTEOPjMM7cH6KvRVzKbIoJVbWxCBExsdar6rfIIaF+D4TeG5IUMzzE0+sFKiu4YEhdGS3tcjAvGisFRxq0Kng7GRzn0kSB+/vw5XLx48Q+BYMgYfqsPddsuHhbbHT0r2uNCFl1oax0RMC6MKfrym7p6tyFnNQcPhghk2U2BYQAdRFZH3bhN5DGSalybyOyijETAZK4eARMKIpgiKM8TnMwaOH3HMG7fvj3pEaxqYxMikKDUR/1WEYFGyjaAS1cbA3G7UldWDM5VWzJwm8R9DzMrEYgddXrxHJdfLMFGb6ISk+XZ5uiZ0IZYIMcPmG1CBJ6pWC86LX2LcDBEcFpDq1sJD7pOW8dZl3cy69pj5LiiTCwMgftOalcp3XI8CrYFlGMSs2LrziJTDwutS4KsbUgkTF5kbFNSqbroPnuGse6MAF01cOpzha0rNHt49ILIcKdx2SnntgGDop/oWYkAd55+ogN1oBurMGX5TF0YesUP+Xq5hQE3SKu6+55HtESgJ+NCRfu2g67oRX+2PRTd91wMEewb4VPULxE4mTyQ0/gwCAzAlZWqcX25ryvLRMcAnLgYHyt2SwSr2mDyMqkp76tM6tdDUhcMQLLRuE56a4DrjS66+cjy95Sr7nmAK7L7dt+ocB/jqoeVvilx307dnBGsqos+oTdlvHxL4xsR7ruN0ZsAE0kJHcBdQuUZGIA99YM7l2cES37bECI4haGmaBDYBoElewchgm1GNrJB4BQI1FeSpxA7k6IhgjOBOY0EgWUjECJY9vhEuyBwJgiECM4E5v03wkl5jWxb16Ju6lzuqu0eY9z+OuyX+DxEsMRR6dCpvuraRJzTf1+FnXTav0ldm5apMf62T6QkJ+xLf722aR8PtVyIYGEjZ9ZgjbnnNdRUPHuNx69EUFf5qRh6YwUggnZlrhmMQkMd6MArw6msu1bn1juhDQNyqNPXgLQ/pZ+5BJQ1d4C2IQszL5ceoLOwabVWnRDBWojOroDvn00a4n224bKEvvIemmfECRAGyzMuDMd328b/+39rfHdtohDvvQ0Aokz1DIwN4P06774xttqOgUjVCNGZtlnV0Rc56jHuHv1og21LjfE3qrDqN5UrgKxxEtQhUdGWQUdnN0LH21KIYEFji9EZpGKEIMFD3McAzPCrcfGoTyCSkYCriMC0X3IUDJxpiYAgHEOSqVcDNMORGHoMsBIBkXsYsME7xvu3RNCGElcCMnhpKleAchALkYG0BT7mExzbdwLMORVDBHOi37TN6ljzIviMgRklaJjv1HlAvaeRUf1UgoyrdEsE5tgb8lvJpdZViaBGy6kD9ZyWCCA+ftpcgdoXthzUa/QgpJSzhd1M4BDBbnDcSS0cnLHqmyzDKs4KjbG5R2fFZ0WvqbVm62l8dRV1FTe1GXm/t2AdEbDyGvfvFsQtgx2uOkMgbgGQJey3eh81p6D1CKp+NVegEoGej+nYYrUT8P/xSkIEC5oAGABuNpe58+7LMeB6RlBj6NnTewhnWq/58BgmzzUe6sO4Meh1RAAh2Y4pwO3WoOqMDjWunj5AUrRPW7w1MMa/Temt+lGPuQKVCFbF8C9oCA9WlRDBwQ7d/hU3hdcvFMG7gEj8Vp/9a5AWzgqBEMFZIX2g7XhQ6eHh0r9g40Bhnl3tEMHsQxAFgsD8CIQI5h+DaBAEZkcgRDD7EESBIDA/AiGC+ccgGgSB2REIEcw+BFEgCMyPQIhg/jGIBkFgdgRCBLMPQRQIAvMjECKYfwyiQRCYHYEQwexDEAWCwPwIhAjmH4NoEARmRyBEMPsQRIEgMD8CIYL5xyAaBIHZEQgRzD4EUSAIzI9AiGD+MYgGQWB2BEIEsw9BFAgC8yMQIph/DKJBEJgdgRDB7EMQBYLA/AiECOYfg2gQBGZHIEQw+xBEgSAwPwIhgvnHIBoEgdkRCBHMPgRRIAjMj0CIYP4xiAZBYHYEQgSzD0EUCALzIxAimH8MokEQmB2BEMHsQxAFgsD8CIQI5h+DaBAEZkcgRDD7EESBIDA/AiGC+ccgGgSB2REIEcw+BFEgCMyPQIhg/jGIBkFgdgRCBLMPQRQIAvMjECKYfwyiQRCYHYEQwexD8P8V+PTp0/Dx48fhyZMn480fP34Mr1+/Hu7fvz/+zWevCxcuDHfu3BkuXbo0vHnzZvj+/fufZ9euXRtu3749/v3s2bP/6eFUfRS6efPmcOPGjUlE1I2HyNMu10k6W0b90Pfq1at/9a02Zvu1rfocXOiP5ernWm5Vn9Wn7eDv379HbH/9+vVX3yqutknZFy9e/IUV9969ezfcu3dv49n09evXUaZiubHwHgqGCPYAam+VTOCnT58O//333x8jYwJCDhoqRg4JfPnyZfz97du34datW+PfPGMy85mJzcQ8d+7ccPny5fHHi4lMOeq2PoiEH9pqyeDBgwdjfdZPOes/SWfruXjx4tg0RPDq1au/+jbVvvWrE3pyffjwYewPGEEK9XPFfFWfJaF2fK5cuTJiAZ70CwNFd+uvJAkWjx49GnUAR8hlFSGdNA/AhLZo9/z5871TZmdyIYKdQbl9RZsQgYb6/v370bD4m0mpofD7+vXr46RuDadqyKoryTDpWdWQ0cgsy8qFsTLpHz58ON6+e/fu2O7Pnz9HI1hFXtSrnhoOMlybtN/WjdymRND2Y9Xo4HXRF1dzvQmw5QdSABe9CUgXXDV+CJZVnXtTl94GzyiH0eNp8HlTHbefWetrCBGsx+jMSmxCBBgkhslqwg+rJpOKFd6Vnr9dfadWRyathkhZJjNeBJO+9QimjLEasUQ05cVABKyglOGHdmiDbcsm7W9DBK0XtMpQ6+BitJAjOIIrKz9Ygw33IAt0ghjoBz/gzDis2nZAynUr9vnz50FynfK+zmyyNQ0thgiYsId06a7uQmcmGW7rJkRge67erNKsUm4fdGOdnOCKrlVf3GoNkYnu+YIuce3TtkSAC0zbGBUGwWe2B5u0vw0RTPX5pLGSBNATg8dT4MLA+QxOejMYMkQD5m7JPL95+/btn2boI/Vh/HpqjLXbDslzF3No2zpCBJ0I7mMQnfis7riQ1f3XwKdWEYiAa2rVW7WPrqs6k5qJXvfwwtLqQPvV+2Bi4+JO6cw96qwXBIZBbdL+NkRwGrcbw0ZPZNwiVCJAf3CsYw5xuHXgd90ueDZCH6nTcWGc+DtEcILRHZpHsA8i0GV0NfMkuzWc9jBvHRG0q6PeQT0jePny5bh6TREN7i1egxPf03VW9pN0ZluAl1FXUgjHffe69jchgqmVf8oLOumNCIeFbgOYohCjWwOIDn3pswedlEE3385wZsJYYeR4PfVQEo+oHvZSLyTfEkvnerQzsXgEnVDugwhQhRVYAmBCMkGZWBgcn91GVLUfP348/vn8+fP/6Y0kUR8wWZnEbX1MaFbsOuGR85WZE9rDQ/f7q3SmPsr6OpS6uKfxrmufQzWwqJ4O/UF/Vu6pvlF2VZ+nXu+Ja4sPZW2fcQB3T/fBA93FiTrQE+xqX6mTZx7m8luS8NCxc/rtXCxE0AnpvoigU50zF8N1XnVAdubKpMGtEQgRdEL4rxNBJ2wRWygCIYLOgQkRdAIXsUUiECLoHJYQQSdwEVskAiGCzmHZNxG0EW9TanJoNVd4am/bym3Sv9MOjXVzot8e2vEqj2tVLsVp26L8VDs99SxBJkTQOQr7JoL2HXSrJq/7eKXVTvjO7pxKzJP2TaL12op5nebr0PqO/VQKTBTmbQQn+ave0e+DCJb2CnAbDEMEnejtiwjMvOOVla/OzEJEVcNV/Y0xGXJsItHUqmcdvrs3k89EIl6X2XZ95962zZsCw4YNwGnlXO3Rh/rVp8bY04bv3Q2TbrMVwcAoP19dtmXBhPaNWqROo/6QqRmNegRmFdYsTacBBGtOAIRHe4ZEUx+vCH0uEVAf7aB/JZypPIPO6bZ3sRBBJ8T7IALex5ucw+pmNpzx7xgW9w12QXXKE+hjzgDPeb9fg1owTOvgGQSD/kYdIk+dRglSpwE2bdus5hhLzXVo5dAbOdrC2DTwGmOP7pQxZoI6yKQkJsKAJftGHVNlHTr6JwbgQPvojwx/m41JefMdeO5PjS+A5JDjnp8N5za4CKwIJZYIasSgSUsQLYFYtMGFrKHGnVNur2Ihgk5490EEuLdMXFYgSIHJg/vNRMeonNC0XSec+fA+b3MGMFwmLwFHZhlKBPbDYCKj6ii/qu26bZmSw4BXuf0aT7v1qW42fbcvdaV3KzLlkq8K3/V+DYaSAPw+hzoFDI7C0NnGGAno9wdYj5md4DdFBGYv1oQjSG+XZxSdU3dSLETQieY+iKBOKA3FnHW3AKyOLRGw8jDxdLeNZ7drlTS4pyFVg6Jt6qB+LlZBV/a27WrEU3Ks6L1EgEegx1NDkWt92xABK7VGDbb0uY3INCyYNiEEPTVzKtyyneQRmGgFmXuB7VyHu+umeYhgHUIrnu+DCFi5WXGYfKy0JvewquBWuseWCHjOJHblwoB0yevKY1KNqywrYusR1LZpx/OGqbZrVt2UHBP+JCLwy1OmjFuvyDDkSnDrPAL6hTfVEhztuJK7NQBj+gnZ1IxBhpstAViZiVg9Kp7pLdmOYdOmf6M7hCOh+J0FEEiIYI3BJeno/wBi9faQS0P3HhPNPb6rpntivz7LjL/WBXWrodegS1tP/m2nxtZPtY2enklARK2c3zA0lfvAim9+P4ZhGWPvjc3HG9E78XygLVunlHkB4IAB2y/a85yA8n6ngN+PUHMIrE+PB6wxXHMLxBZZ8gxanT33QHfasS+e7fj1cZ1rz17F4hF0wrsPj6BTlbViddWuZw9rBVPgn0EgRNA51IdEBDV7kNUeVzkJQ50Df6RiIYLOgT0kIujsYsT+IQRCBJ2DHSLoBC5ii0QgRNA5LCGCTuAitkgEQgSdwxIi6AQuYotEIETQOSwhgk7gIrZIBEIEncMSIugELmKLRCBE0DksIYJO4CK2SARCBJ3DEiLoBC5ii0QgRNA5LCGCTuAitkgEQgSdwxIi6AQuYotEIETQOSwhgk7gIrZIBEIEncMSIugELmKLRCBE0DksIYJO4CK2SARCBJ3DEiLoBC5ii0QgRNA5LCGCTuAitkgEQgSdwxIi6AQuYotEIETQOSwhgk7gIrZIBEIEncMSIugELmKLRCBE0DksIYJO4CK2SARCBJ3DEiLoBC5ii0QgRNA5LCGCTuAitkgEQgSdwxIi6AQuYotEIETQOSwhgk7gIrZIBEIEncMSIugELmKLRCBE0DksIYJO4CK2SARCBJ3DEiLoBC5ii0QgRNA5LCGCTuAitkgEQgSdwxIi6AQuYotEIETQOSwhgk7gIrZIBEIEncMSIugELmKLRCBE0DksIYJO4CK2SARCBJ3Dsg8iePbs2fD06dPh2rVrw+fPn4ffv38PFy5cGDX8+PHj+PvmzZv/ozG6KOvDy5cvDy9evBhu377955k613q/fPkyXL16dRT79OnTWD8/Hz58GO/dunVr/PvJkyeTSP348WOgLS/0vHHjxvDmzZvh0aNH4230uHfv3vD+/fvh9evX4723b9/+afPdu3fD8+fPNx6JBw8eDOhNXepehcGCa5XOX79+Hb5//z5is+6i/4wJfTrmK0TQObr7IgImN5OU+jHM+/fvj39XIsCwIAsvJqlEYDnK8FmDYTKrM0ZKvdSBkWuEEoHEQ73riADjpi2JQ50uXrz4l84/f/4c66IcutKu9UME58+f33gkzp0796cvU0LriGDd840VOaKCiyECVr46uZeM8a9fv0YD2/XFBMV4MXwIof1MexhQJQJwY1WUCDR2V2qJpRLB3bt3B/pAXTz/9u3bn9WZe5IPRruOCGgXLKyPVRhCob3qVfA3etMen2lD0nr48OEklKzclLPfENbjx4/HeqrXwnPLgge63LlzZ/QIKE873qM+nnGhBxf1cSHbkpIeAfKWxwPSo9n1HJirvsUQAQPrxJgLjE3bRc8pF31T+VXlJAImGqRIO0zaajRtuxpESwS0wcrp5JUI3BZoTLTj9kCPACJCB9pH7qStAYaGAVHGsn5uiYByEAG/2TbQNwxPXVr3+8qVK2N5PQdwYIsx5RFcv359rKd6MZSnfohGYnQbBT4QBbi5hZFkqx4SgeRF+y9fvhx1v3Tp0rZDvhj5EEHHUGAguMS78gqYwK7q1O0E1rXXKF0Z3YdX1TclgrotwCCpC0NgtZUIMBb24RCCba7ab1cd9AQwmimPoBoY9dNPDJ329RiqcVWDr+78FBGsKqtHAIaQQksE4AH+YKEnNkUEPEdfPQv0Pc12pmOananIYoiAlUkX7UwR6GgMAnAV6RBfKaJHgHG48uO2M8nrGcEmRCAxoCsGoEfAtoB7utxuP2inEoErqKv3KiKo+32MivoYRwxPIvGzhkM79PHVq1eT5wYChEdAfZADxMEcYXWfIoK2LG2CIeNUD15bIqAujBvdqlehDnoE9IX6JAR02YQcdzk/9lnXYoiAATmka1+HhUx8XGomNhMPY2mJoMUJGd34+gzj1/3lMxNew/aAEM8GN7fu8+0bxueeftWk90ATw6MOfjBcVmIIiIv661sBjMu9OETi3rzdn7tau22kjxjsFBHUsnoZkAAGC+lJiPQN154yEJZvacCG9vmZ8gg8I3A7s+qNxSHN4apriKBz5PZBBKzCTDi2CRx+YSAYFcbmQerUdoRnyLkC0yUMUzebennmeQC/q1tL/ZSnPerXEDhP4O9a1xRclmvrpQ9c9RUfZdGl3qMcbUy52upejRN9p17niZ+vXOm/ulG+tmOfK75gyFW3J1Wm4nhM2wL6HCJYEBF0qhKxILA1AiGCTgj34RF0qhKxILA1AiGCTghDBJ3ARWyRCIQIOoclRNAJXMQWiUCIoHNYDoEIThNT38LAab5vHHi2q1dl1ttGH9r+rmP7V7XTOexHKxYi6BzaQyCCbWLqfUW3TR1T0FrvWRnoWbXTOY0WIxYi6ByKfRABr7qMg1ctQ1t5vWaiUBt/X+V4Nee78RpT7/t06jXRCCP3XT+/fW1W4/kpyzMj78xo9L099RkHwLOpsval1lv7hc70Ca9jk9h++gseJDJxESSFvBipK7r4/p/YjBp/UD0Pow+py/iAXRNg5zQ7M7EQQSfU+yAC4/Z1yQ0SYpKbGET0m0ZLwA+GigEw4UmrxUCZzGb56dZPyWGA/BC01F7VI7BMzTScitE3SpH6VmUlVo/Afpn/AKabxvZr/PYfUqDvEB4xCmBjdKHhzlNEYCAROhMnQH1i3Tk1DlIsRNA5bPsggrpKrYrbZzLXxCOz6cwYNJimJYIpOQOQpvb/U1uD6mZPxegbBj2VgSjMq7YG3heDdbH9hjMb6YchT2Ug1gSoKSJAZ4izfqdCm1LdOUUOSixE0Dlc+yACV3gy3FzZ2wSeGlPPCqY7y8pGGG+7ausRrJJbdRC4jgimYvR3SQTrYvvxIvw+BcgAbwgSIayYz21WZLs1MK/A73rQK1oVtdg5TQ5GLETQOVT7IAJWNNOOXaVaInAlplz9zoKa1stqysSvMfVMePbwVc5vC5ryCPhiEbwMPYx2lcfoDG02Rn8TIrBe9KgZiq1HsElsvwlUuvJ+N4KZhuhfPQJ0pj8+p/+SCeVMv4ZQwZkLUv4XrhBB5yjvgwjc42IE/DBR/WKRGps/FfNe8xTqqlZj6ls5PYqpvHrL6jIbt1/zBMyBMEZfKKfK+qzq0NbV5gOsi+2vfbZ+czQ8MDTzsX4dm2cqNb+BvvglL9RF3WC/q9emndPszMRCBJ1Q74MIXMHrF3Yc+3fldcK/d7FKoHtvbAENhAg6B2EfROBKZKbgsWW4dUIdsTNAIETQCfK+iKBTnYgFga0QCBF0whci6AQuYotEIETQOSxzEMGqaLep+PxVcQg93fVtRvtNQ7WuTb5ifBcHb7w25BBv1Tcf9/QvMvliku45MAcRrFJ230SwSbjtOiJY93zTgUjuwKZIna5cPILT4fWn9D6IoP6PAOPv/SZj/1EJCrCyTkX28U58KlfB9/VT/yeg7X4bd8/zmrNQ36tPfUPwVA6C31Bs3oL1mRdBnZAZl/EDBAVN6UsgkNic5r8jdQ7zPyMWIugc6n0RgXH9GBlGQcSbUXKqSvBQ+y3BBvXwLrzNVZAIpvINqmHXPAW/lJRgnSmPoEYw1m8/XvV/AmpocZsXgX70yVwFSA+9VuVV1ECkzuGLWINAiKBzSuyLCFzxq/H5WVVX/QMRoxCJPZg6I5jKN6hE0Br8SanIq8qu+j8B1sUefyovArLza9x5jkcwpS8EGCLonLQniIUIOjGdkwgMnTW01v8IpCGtylWYyjeoUYUm8piJx1aDrL4pj6Ati4GCyar/E1BJpc2LMFQavat3MaWv24l/MTGoc6puJBYi2Aim/y00JxHg+pOgZGgvLrXfA3BSrsJUnkIlAlZrvA3/jwDuOsY5RQS1LK48OphG3OYg4KHUHIOpvAi2AbRrnyCjKX39H4v+h+XO4YtYtga7mQP7IIIa+z/1Wc01XuPqMQ7j5uv/GDCJpsb0r4vfp402vPaknATzDer/Q2hzENC3/n+Ck/Iiarw/ukzpO/X/EnYzqv9uLfEIOsd+H0TQqUrEgsDWCIQIOiEMEXQCF7FFIhAi6ByWEEEncBFbJAIhgs5hCRF0AhexRSIQIugclhBBJ3ARWyQCIYLOYQkRdAIXsUUiECLoHJYQQSdwEVskAiGCzmEJEXQCF7FFIhAi6ByWEEEncBFbJAIhgs5hCRF0AhexRSIQIugclhBBJ3ARWyQCIYLOYQkRdAIXsUUiECLoHJYQQSdwEVskAiGCzmEJEXQCF7FFIhAi6ByWEEEncBFbJAIhgs5hCRF0AhexRSIQIugclhBBJ3ARWyQCIYLOYQkRdAIXsUUiECLoHJYQQSdwEVskAiGCzmEJEXQCF7FFIhAi6ByWEEEncBFbJAIhgs5hCRF0AhexRSIQIugclhBBJ3ARWyQCIYLOYQkRdAIXsUUiECLoHJYQQSdwEVskAiGCzmEJEXQCF7FFIhAi6ByWEEEncBFbJAIhgs5hCRF0AhexRSIQIugclhBBJ3ARWyQCIYLOYQkRdAIXsUUiECLoHJYQQSdwEVskAiGCzmEJEXQCF7FFIhAi6ByWEEEncBFbJAIhgs5hCRF0AhexRSIQIugclhBBJ3ARWyQCIYLOYdkHEXz69Gn4+PHj8OTJk0mt3rx5M3z//n24cOHCcP/+/eH8+fNDK+PfPL906dLw48eP4fXr18PNmzfHutuLtpSpz5SfUmRKD8pxn+vevXvj76n+PHv2bHz26NGjUX8udaxtoe+NGzfGOulzvS5fvjz2h36hJ5ef6bPXVL08W4Vv1aVibN/UQ92+fv06vHv3btTBdrn369evUfdNr/fv3w9fvnw5Ua9N6+otFyLoRG4fRICRPH36dGjr/v379zjxmSz+Rm0Mm0mnkTP57t69O07OFy9eDA8fPhysk7KUu3bt2kgkXh8+fPhThudctMPFxNdY+fskPa5evTrcunVrlKNOrrY/GInto18ljKob7fKDzvQFfdQJeX7u3LnzF7lVDOwbRLSqz1PDDnFQN4YNrrQtBufOnRvHhksioL8SkH0Gf+5V3E6aYmBCX5A5DXl0TtuVYiGCTkTPkghevnw5rqAYAwaHQWoQTCAMW8O/ePHiH2N7+/btSAxMZp5PGcuUwbJCMTkxxDo5T9KDttYRwePHj0fjQg8MDRkuDdb26B99wvBcvdu6q4zG2erb1rtuqCnPZZ9pEx3QBTzQnc+u/jyHAPyt97LK49BDwaORBB88eDDiTDveW6fnPp6HCDpRnXKzO6saDZcVZJVH0BpBa7zXr18f64AsMDImLBP358+fw5UrV8Z7rHLt6ojM8+fP/7TrioQBkEsAAA4xSURBVOdK2HoE6/RYRwTqoj6Qgdsb72EkEB46VMPehgiqF2Sf142VK7W6gC2y/K03A8lKEG6/Pn/+PFk1JEAfkZVQwB5yRZYfSH6uazFE4N5xV0AwiTRWBkC3d1f177Ie95i9RMCqwgRlUvKblRbPwNWXSea+mrb4zOXKZLt6DEx4ZOt+m/LbEIHbAshG1x69WAWrC+8+nParN7INEUz1eRN3HR0wToyYyzMX9Idk9WbQE29HUoDgwLZ6BmDMfYxfjwevkr6DiVuLXc6r09S1GCI4jdKblHVyU7a6mJvIzlVmFREwyVhJXEE1Sv5mBdJlx5CZjJwNsFrxHDKEHNqzhNrH2q7bAo20lkMP7mOsbkn4rR4Yq5+RU28mvJ9rfegKaVUXHgOSKF69evWn+DZE0G4ZThpf3HvmiyRA2UoE/M15Qd0aQnLIuD2q2wXbcqGTHKwjRLBnaztkItBFByKMW+PwJFtvh8l6+/btwdWW8hgpKxcT2hN1V57qfgs/ZTDmekgJidBGuzXwMA09PLWnHklDQqJOyuguYyBsCzBwzwUsC3F4CKrB+uy0W4N25Z/ygtB31RsR+yfJUdbtAFsD3Xp0riQFXjwD9/bcQJzrVoP6GTsII0QQIvgfBDBeJkm9mLS4z0xSjNXXh0zM1nXG+DQ0yiPrnpiJiEx7MYExRNrVPVVW76LKtHrwjEmtt4IR87dGhM48Qxfah7hcZbnnYZyG5j4Z46I/GhweBReuNZf9QX+utm+e/q/q89R+fAp/6qeszyAX7vlWAEMGP7wwLjwqz2jsq/jxDNlaB/0Ae/u1Z7NYWX22BnMhf0TtQg7tecIRde+f6EqI4J8Y5nQyCJyMQIggMyQIBIEhRJBJEASCQIhgqXOAfTen5idFm/E+epNQ1jZibld9pn1fUe4yKs5+8eanjdLbR1+m2tkVRodSTzyChY7UutdKnM5jhCcl0Ni19h32LrrMqb4n8rsMiKn9at/Xo/c+iGCqnV1gdEh1hAgWNlpm7PGKyVd6NYvO2AB/G6lnYI8JMbVblQhYbX1FaQaj9RtTX7MW6z3rREdDlmsWIK826zt6Y++NYNTLoZ62LPd8bcln+mWkowlTvC6tRGD9vCpsX9VBKPaPV3S0RxnxrdmFEgH10Sb9bwnHtk7KylzYVDqVOiGCU8G138K8Z8YAeNfMaluDcows5D6Tuq7GvO83mIb7NSoOjSsRkJegLHUSmUiwD59NTvr27dvkPXuPwdY2zZ7DQ6Ee5Hnvb/wAfaIMBitx1LLWC0nVfkEg5k/QP+MdKM8z+slzf+r2hLBr2uKen01kMjCI/hJ3IRGYZAThVMyMYaA+ow6P7XVpiGC/tn2q2nG3mfCsXAafEOSD4ZmOy2pOpGC7ytfnbZy+ZTFGDRjFTHYxoYZnrqwmMtV7tTMajau3wUjVzTbP3lRdDWmq7NQ2ptZle+aPmGSF7ujYGiZt0655F0ZJ+h0C1oMu64iAvA0JSu9kky3ZqQZ/5sIhgpkHYMq4dIFZfQzTdQuAAbREgNGan085fmrUoUSAIRrBZ7vUx2W2n4TC6tneq8a2jghYRfVczLbbJRFgiBo1GNH/NjoPAzbFF0LQ4zLa0a3XOiLgec02xRuJR7AgwzlJlUPMNWBfy4TzewR0n/EScOHNH5AIzGZjwvtlHqYhTxEBxqNxMJnNMzDbsH7zj5l09V4Ny4UI3L7Uw0KNSu/GzM9KVOs8Avt1kkfg1gCswAWyMbzaeWFWJnqyRQBfcIIweMbn6hGgs/kY6gtm3ieM2CzDOb9EZB8mGI9gH6huUScEpvupQXgPw2XCmwHIBDfBxy8eQYZJXCdq/QoxM+UoZ+z/pvdqt4y9d+/uamzSjXXiWeh1eD7Qlq31mkMgSUkaGKBtUR7DFpc2/t/6fPMCZrxm9QxCjMCZXIZWZ+TRFd1pRzmIg/vHti2gvyGCLYw2okHgWBAIERzLSKYfQWALBEIEW4AX0SBwLAiECI5lJNOPILAFAiGCLcCLaBA4FgRCBMcykulHENgCgRDBFuBFNAgcCwIhgmMZyfQjCGyBQIhgC/AiGgSOBYEQwbGMZPoRBLZAIESwBXgRDQLHgkCI4FhGMv0IAlsgECLYAryIBoFjQSBEcCwjmX4EgS0QCBFsAV5Eg8CxIBAiOJaRTD+CwBYIhAi2AC+iQeBYEAgRHMtIph9BYAsEQgRbgBfRIHAsCIQIjmUk048gsAUCIYItwItoEDgWBEIExzKS6UcQ2AKBEMEW4EU0CBwLAiGCYxnJ9CMIbIFAiGAL8CIaBI4FgRDBsYxk+hEEtkAgRLAFeBENAseCQIjgWEYy/QgCWyAQItgCvIgGgWNBIERwLCOZfgSBLRAIEWwBXkSDwLEgECI4lpFMP4LAFgiECLYAL6JB4FgQCBEcy0imH0FgCwRCBFuAF9EgcCwIhAiOZSTTjyCwBQIhgi3Ai2gQOBYEQgTHMpLpRxDYAoEQwRbg7Vr006dPw8ePH4fLly8P9+7dG6t/9uzZ+Pv+/fvD9+/fx+dPnjwZLHvnzp3h6tWrf8quKreqTgRfv3491n/p0qU/9dy8eXO4cePGX+3zfErHKRzQGz13ff3+/Xs4f/58V7XozkW/cv2NQIhgQTMC43n69Olw4cKF4efPn8PXr1+Ha9eujRpCAPzw/L///hsNlM8Y7IcPH8Yy586dW1luVZ3IUQd1ayDUQ90YMp+5Xrx4MTx8+HC4e/fu8O7du7/anYIQOfTc5QUejx49+tPf09Ytqe6DoE6ry9LKhwgWNCJMVA3e1Z/V2nstEfDMchjxKiI4qc5NiACiwKN49erVcOXKlfEzlwR0GiLQo9DjQPbHjx+jV8KlZ8LKz71fv34Nej0PHjz4Q4Z6TJADGNy+fXuUf/ny5VgHl/JT3g2YVK9LcpjSb0FTZG+qHAwRuALuDYlScV1lz6I925AI+JuVj8nKSs7qPOURuI3AEDDKk4hgVZ2bEAHt4wW0+pyWCN6/fz96FtTHD33E4wFv7mP03MMbwughHJ5j2F++fBl1wLj5cTsEiSD/7du3kVD8fP369VGOOqgTWX7sL+1XTwrvZUo/CeYs58EcbYUIJlDH+HTJz2JQMAImtkTAZMYoMDye6bq3HgF/YxRMdj6fVG5VnZsQgXVrhLZzWiJgWwG26At5SWAYMEaKsdMGRvn48ePxb4wZj4BzAVbrasCODUav50Sdz58/H/Aoap0S2UlEsEq/s5gDc7cRIpgYgbk9AldMDBCjOGmlxxhZPd0irPIcVtWpYWAorH4YkF6IZwQSkGX5zb3TEsGtW7dGo5ZkaYcf8EY/7vPj2QIrtGSHoatX2y7bAYgT4qAeSBVyoC3r1qs6iQim9NPzmNtQ993+wRDBvoFYQv16BLr5EtI6ImBFdd++ighW1cnZwsWLF0cjY/VVHqPCCNq263nFOiKgrBf6uSq/fft2ePPmzWi89JF2P3/+PN7jM0QAuUEKHFD6mb9x8ylbL/qP0VMfWwQu+qTXQRvVI6AsP/QRHflMmxAKf1f9aJ9zCPTvfVuxhLm1TocQwTqEzvA5hsDkxLXFNWbic6DFSsUWQdcZA6xlUVESOancVJ0YOxMdOQxHQnBvbNu04Yl92/YURMjVCwOnL+qJYdEmxuU9yngOYHvohCHjneCtuO8Ho3pV4uC++323RBg7dXFVPagPb0NSm9KPuil3zK8dQwRnaOhp6jARgPggFOMsDrMXJ2sdIjjGUU2fdooAW49jJgHAChHsdMqksiBwmAiECA5z3KJ1ENgpAiGCncI5X2W4rzVabp0m5gLsKydgVfvmCtjuv7D/XjcWS3geIljCKOxAh1XBNquqNhfgLInA9/3GJ/DKLkSwg8HfQRUhgh2AuMsq2lh3XoNx8TqP13y8QuT1l7H4PDME16i7atzV0Izp5wScH5OXMEzKGaFYMxVth9eKXFOn563OrXeCPuhoDoDJUi0RqF+bKclrVHMO2vyDXWL/L9cVIljQ6J8Ui1/DfHmfbSw96vPu3chBA4eMzuN9Ps8wLmP6fVdv1CK/fe9vDgAxAxBObcf8h/o+HZ2RISaA52ZPtrH85hGgr/rYrn/zrr9GABIrYCYkz2ijzT849tP8s5qeIYKzQnqDdlbFurOiYgSsqBgHnoHReFRrnr3GV1OAJQI8iRqHzwrfEgHy9TsIML7aDqSAHpUIqB8CwGNpiaxN6qlpwOpY9TO9WbKo+nFvKv9gA1hTZAMEQgQbgHRWRVbFumPorOa4xazS7XnAJkRguK/pthpia5CVCIzT16A12pYIJBD1qt4J2NXzCP6uZwTWiX4QldsHyplaXb/XoM0/+FeyA/c9B0ME+0b4FPVPxbpjGMbYGz5Mle7ncbk1PD0C4uxNGUaWlRYPwPh6CIVVfJ1HgMFaF21SV/0CE+5VnfFoKLMqlh+PAH11+evWoOoHIdBXvv+gejdT+QfkAuTaHoEQwfYY7rSGNtYdI8YwMEqeeZDG9gDD5zKXHwPHyHTRzfKDTMgpqPH3Zg+yIrPi43ZbjoNDLrwP28FQ2V60WwPK1fRpPY6aP2Asv98wVOP7a7vqZ5YhOqsf7XBwCYHV/IOdgv8PVxYi+IcHf13XMVy9CDMFIYNjzsJbh8mxPg8RHOvI7qhfeAd+FwCr8TFn4O0IsoOsJkRwkMMWpYPAbhEIEewWz9QWBA4SgRDBQQ5blA4Cu0UgRLBbPFNbEDhIBEIEBzlsUToI7BaBEMFu8UxtQeAgEQgRHOSwRekgsFsEQgS7xTO1BYGDRCBEcJDDFqWDwG4RCBHsFs/UFgQOEoEQwUEOW5QOArtFIESwWzxTWxA4SARCBAc5bFE6COwWgf8H7vkgdN7ysK4AAAAASUVORK5CYII="/>
        <xdr:cNvSpPr>
          <a:spLocks noChangeAspect="1" noChangeArrowheads="1"/>
        </xdr:cNvSpPr>
      </xdr:nvSpPr>
      <xdr:spPr bwMode="auto">
        <a:xfrm>
          <a:off x="6781800" y="1447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76</xdr:row>
      <xdr:rowOff>0</xdr:rowOff>
    </xdr:from>
    <xdr:to>
      <xdr:col>8</xdr:col>
      <xdr:colOff>304800</xdr:colOff>
      <xdr:row>77</xdr:row>
      <xdr:rowOff>114300</xdr:rowOff>
    </xdr:to>
    <xdr:sp macro="" textlink="">
      <xdr:nvSpPr>
        <xdr:cNvPr id="1028" name="AutoShape 4" descr="data:image/png;base64,iVBORw0KGgoAAAANSUhEUgAAAQIAAAEVCAYAAAALnOtzAAAgAElEQVR4Xu2dgZUMz/e+WwSIABEgAkSACBABIkAEiAARIAJEgAgQASL4/M/Tv/P4X/Xt2ZmtmdnuGW+fs2dnu+tW3Xqr7lu3qu+dPffff//9N+QKAkHgn0bgXIjgnx7/dD4IjAiECDIRgkAQCBFkDgSBIBCPIHMgCASBbA0yB4JAEMgZQeZAEAgCOSzMHAgCQeD/EMhbg8yEIBAEQgSZA0EgCMQjWNQc+PHjx/D9+/fhwoULw9WrV0fdPn36NP6+du3acP78+fHz169fh1+/fv117/fv38OXL1+Gy5cvD5cuXRrq38hQ740bN4Z1bVCWemp76GC9rT5T9Z0EqvLocqgX+IOH43Go/ah6Z2uwoFF89uzZ8PTp03GSffv2bTRaPnN9/PhxNGSuK1eujIb96NGj4fnz5+M9DB/jhUQ+f/48PH78eHjx4sVo1O/evRvrJZp8XRvUdfPmzb/aO3fu3Cj/5MmTgc9cr1+/Hu7duzc8ePBg/IzMhw8fVqL55s2bUV90hMTQnz5JeL3DcOvWrRPbnar3/fv3Y/sPHz7sapY2weOQyazt+MEQgStP18idUqiuyKcU3ao4RorRYrwYC4bChONviYDVCGO6f//+eA/C8GK1xSDv3Lnzx/gxXo1fIjipjU2IgPZpBxK6fv362DyYrSICSYp2NfyXL1+O+r99+3YkPL0WPRH6yVWJwjmgdyIWlSSr91JxcUzRBULiAlu8J652laceDb31YiQCSVoPDHJRX3U9FLI4GCJwMm9laRsKr1vdNqzm1MXoI5MaEmA1bz8zqVjpWYF5htFAEtVY7t69O5IAk5RnuK8tEZzUxiZEgCFRN4aPh1D/nuo0Rk/5V69eTWKCfvQJAsM4NVQLI4dHASaUoSyfwQlCVIZnYsJ9PBaMlnsYKeWR5ZlEoKGiI2UgNzwGyunpMB+QpQ94WxIBOHJBtpAFeoAJuiKrLozH0rcRIYKJqcnqwSCe1cWkxpglAl18JhpGwQR31WNbwMTEOPjMM7cH6KvRVzKbIoJVbWxCBExsdar6rfIIaF+D4TeG5IUMzzE0+sFKiu4YEhdGS3tcjAvGisFRxq0Kng7GRzn0kSB+/vw5XLx48Q+BYMgYfqsPddsuHhbbHT0r2uNCFl1oax0RMC6MKfrym7p6tyFnNQcPhghk2U2BYQAdRFZH3bhN5DGSalybyOyijETAZK4eARMKIpgiKM8TnMwaOH3HMG7fvj3pEaxqYxMikKDUR/1WEYFGyjaAS1cbA3G7UldWDM5VWzJwm8R9DzMrEYgddXrxHJdfLMFGb6ISk+XZ5uiZ0IZYIMcPmG1CBJ6pWC86LX2LcDBEcFpDq1sJD7pOW8dZl3cy69pj5LiiTCwMgftOalcp3XI8CrYFlGMSs2LrziJTDwutS4KsbUgkTF5kbFNSqbroPnuGse6MAF01cOpzha0rNHt49ILIcKdx2SnntgGDop/oWYkAd55+ogN1oBurMGX5TF0YesUP+Xq5hQE3SKu6+55HtESgJ+NCRfu2g67oRX+2PRTd91wMEewb4VPULxE4mTyQ0/gwCAzAlZWqcX25ryvLRMcAnLgYHyt2SwSr2mDyMqkp76tM6tdDUhcMQLLRuE56a4DrjS66+cjy95Sr7nmAK7L7dt+ocB/jqoeVvilx307dnBGsqos+oTdlvHxL4xsR7ruN0ZsAE0kJHcBdQuUZGIA99YM7l2cES37bECI4haGmaBDYBoElewchgm1GNrJB4BQI1FeSpxA7k6IhgjOBOY0EgWUjECJY9vhEuyBwJgiECM4E5v03wkl5jWxb16Ju6lzuqu0eY9z+OuyX+DxEsMRR6dCpvuraRJzTf1+FnXTav0ldm5apMf62T6QkJ+xLf722aR8PtVyIYGEjZ9ZgjbnnNdRUPHuNx69EUFf5qRh6YwUggnZlrhmMQkMd6MArw6msu1bn1juhDQNyqNPXgLQ/pZ+5BJQ1d4C2IQszL5ceoLOwabVWnRDBWojOroDvn00a4n224bKEvvIemmfECRAGyzMuDMd328b/+39rfHdtohDvvQ0Aokz1DIwN4P06774xttqOgUjVCNGZtlnV0Rc56jHuHv1og21LjfE3qrDqN5UrgKxxEtQhUdGWQUdnN0LH21KIYEFji9EZpGKEIMFD3McAzPCrcfGoTyCSkYCriMC0X3IUDJxpiYAgHEOSqVcDNMORGHoMsBIBkXsYsME7xvu3RNCGElcCMnhpKleAchALkYG0BT7mExzbdwLMORVDBHOi37TN6ljzIviMgRklaJjv1HlAvaeRUf1UgoyrdEsE5tgb8lvJpdZViaBGy6kD9ZyWCCA+ftpcgdoXthzUa/QgpJSzhd1M4BDBbnDcSS0cnLHqmyzDKs4KjbG5R2fFZ0WvqbVm62l8dRV1FTe1GXm/t2AdEbDyGvfvFsQtgx2uOkMgbgGQJey3eh81p6D1CKp+NVegEoGej+nYYrUT8P/xSkIEC5oAGABuNpe58+7LMeB6RlBj6NnTewhnWq/58BgmzzUe6sO4Meh1RAAh2Y4pwO3WoOqMDjWunj5AUrRPW7w1MMa/Temt+lGPuQKVCFbF8C9oCA9WlRDBwQ7d/hU3hdcvFMG7gEj8Vp/9a5AWzgqBEMFZIX2g7XhQ6eHh0r9g40Bhnl3tEMHsQxAFgsD8CIQI5h+DaBAEZkcgRDD7EESBIDA/AiGC+ccgGgSB2REIEcw+BFEgCMyPQIhg/jGIBkFgdgRCBLMPQRQIAvMjECKYfwyiQRCYHYEQwexDEAWCwPwIhAjmH4NoEARmRyBEMPsQRIEgMD8CIYL5xyAaBIHZEQgRzD4EUSAIzI9AiGD+MYgGQWB2BEIEsw9BFAgC8yMQIph/DKJBEJgdgRDB7EMQBYLA/AiECOYfg2gQBGZHIEQw+xBEgSAwPwIhgvnHIBoEgdkRCBHMPgRRIAjMj0CIYP4xiAZBYHYEQgSzD0EUCALzIxAimH8MokEQmB2BEMHsQxAFgsD8CIQI5h+DaBAEZkcgRDD7EESBIDA/AiGC+ccgGgSB2REIEcw+BFEgCMyPQIhg/jGIBkFgdgRCBLMPQRQIAvMjECKYfwyiQRCYHYEQwexD8P8V+PTp0/Dx48fhyZMn480fP34Mr1+/Hu7fvz/+zWevCxcuDHfu3BkuXbo0vHnzZvj+/fufZ9euXRtu3749/v3s2bP/6eFUfRS6efPmcOPGjUlE1I2HyNMu10k6W0b90Pfq1at/9a02Zvu1rfocXOiP5ernWm5Vn9Wn7eDv379HbH/9+vVX3yqutknZFy9e/IUV9969ezfcu3dv49n09evXUaZiubHwHgqGCPYAam+VTOCnT58O//333x8jYwJCDhoqRg4JfPnyZfz97du34datW+PfPGMy85mJzcQ8d+7ccPny5fHHi4lMOeq2PoiEH9pqyeDBgwdjfdZPOes/SWfruXjx4tg0RPDq1au/+jbVvvWrE3pyffjwYewPGEEK9XPFfFWfJaF2fK5cuTJiAZ70CwNFd+uvJAkWjx49GnUAR8hlFSGdNA/AhLZo9/z5871TZmdyIYKdQbl9RZsQgYb6/v370bD4m0mpofD7+vXr46RuDadqyKoryTDpWdWQ0cgsy8qFsTLpHz58ON6+e/fu2O7Pnz9HI1hFXtSrnhoOMlybtN/WjdymRND2Y9Xo4HXRF1dzvQmw5QdSABe9CUgXXDV+CJZVnXtTl94GzyiH0eNp8HlTHbefWetrCBGsx+jMSmxCBBgkhslqwg+rJpOKFd6Vnr9dfadWRyathkhZJjNeBJO+9QimjLEasUQ05cVABKyglOGHdmiDbcsm7W9DBK0XtMpQ6+BitJAjOIIrKz9Ygw33IAt0ghjoBz/gzDis2nZAynUr9vnz50FynfK+zmyyNQ0thgiYsId06a7uQmcmGW7rJkRge67erNKsUm4fdGOdnOCKrlVf3GoNkYnu+YIuce3TtkSAC0zbGBUGwWe2B5u0vw0RTPX5pLGSBNATg8dT4MLA+QxOejMYMkQD5m7JPL95+/btn2boI/Vh/HpqjLXbDslzF3No2zpCBJ0I7mMQnfis7riQ1f3XwKdWEYiAa2rVW7WPrqs6k5qJXvfwwtLqQPvV+2Bi4+JO6cw96qwXBIZBbdL+NkRwGrcbw0ZPZNwiVCJAf3CsYw5xuHXgd90ueDZCH6nTcWGc+DtEcILRHZpHsA8i0GV0NfMkuzWc9jBvHRG0q6PeQT0jePny5bh6TREN7i1egxPf03VW9pN0ZluAl1FXUgjHffe69jchgqmVf8oLOumNCIeFbgOYohCjWwOIDn3pswedlEE3385wZsJYYeR4PfVQEo+oHvZSLyTfEkvnerQzsXgEnVDugwhQhRVYAmBCMkGZWBgcn91GVLUfP348/vn8+fP/6Y0kUR8wWZnEbX1MaFbsOuGR85WZE9rDQ/f7q3SmPsr6OpS6uKfxrmufQzWwqJ4O/UF/Vu6pvlF2VZ+nXu+Ja4sPZW2fcQB3T/fBA93FiTrQE+xqX6mTZx7m8luS8NCxc/rtXCxE0AnpvoigU50zF8N1XnVAdubKpMGtEQgRdEL4rxNBJ2wRWygCIYLOgQkRdAIXsUUiECLoHJYQQSdwEVskAiGCzmHZNxG0EW9TanJoNVd4am/bym3Sv9MOjXVzot8e2vEqj2tVLsVp26L8VDs99SxBJkTQOQr7JoL2HXSrJq/7eKXVTvjO7pxKzJP2TaL12op5nebr0PqO/VQKTBTmbQQn+ave0e+DCJb2CnAbDEMEnejtiwjMvOOVla/OzEJEVcNV/Y0xGXJsItHUqmcdvrs3k89EIl6X2XZ95962zZsCw4YNwGnlXO3Rh/rVp8bY04bv3Q2TbrMVwcAoP19dtmXBhPaNWqROo/6QqRmNegRmFdYsTacBBGtOAIRHe4ZEUx+vCH0uEVAf7aB/JZypPIPO6bZ3sRBBJ8T7IALex5ucw+pmNpzx7xgW9w12QXXKE+hjzgDPeb9fg1owTOvgGQSD/kYdIk+dRglSpwE2bdus5hhLzXVo5dAbOdrC2DTwGmOP7pQxZoI6yKQkJsKAJftGHVNlHTr6JwbgQPvojwx/m41JefMdeO5PjS+A5JDjnp8N5za4CKwIJZYIasSgSUsQLYFYtMGFrKHGnVNur2Ihgk5490EEuLdMXFYgSIHJg/vNRMeonNC0XSec+fA+b3MGMFwmLwFHZhlKBPbDYCKj6ii/qu26bZmSw4BXuf0aT7v1qW42fbcvdaV3KzLlkq8K3/V+DYaSAPw+hzoFDI7C0NnGGAno9wdYj5md4DdFBGYv1oQjSG+XZxSdU3dSLETQieY+iKBOKA3FnHW3AKyOLRGw8jDxdLeNZ7drlTS4pyFVg6Jt6qB+LlZBV/a27WrEU3Ks6L1EgEegx1NDkWt92xABK7VGDbb0uY3INCyYNiEEPTVzKtyyneQRmGgFmXuB7VyHu+umeYhgHUIrnu+DCFi5WXGYfKy0JvewquBWuseWCHjOJHblwoB0yevKY1KNqywrYusR1LZpx/OGqbZrVt2UHBP+JCLwy1OmjFuvyDDkSnDrPAL6hTfVEhztuJK7NQBj+gnZ1IxBhpstAViZiVg9Kp7pLdmOYdOmf6M7hCOh+J0FEEiIYI3BJeno/wBi9faQS0P3HhPNPb6rpntivz7LjL/WBXWrodegS1tP/m2nxtZPtY2enklARK2c3zA0lfvAim9+P4ZhGWPvjc3HG9E78XygLVunlHkB4IAB2y/a85yA8n6ngN+PUHMIrE+PB6wxXHMLxBZZ8gxanT33QHfasS+e7fj1cZ1rz17F4hF0wrsPj6BTlbViddWuZw9rBVPgn0EgRNA51IdEBDV7kNUeVzkJQ50Df6RiIYLOgT0kIujsYsT+IQRCBJ2DHSLoBC5ii0QgRNA5LCGCTuAitkgEQgSdwxIi6AQuYotEIETQOSwhgk7gIrZIBEIEncMSIugELmKLRCBE0DksIYJO4CK2SARCBJ3DEiLoBC5ii0QgRNA5LCGCTuAitkgEQgSdwxIi6AQuYotEIETQOSwhgk7gIrZIBEIEncMSIugELmKLRCBE0DksIYJO4CK2SARCBJ3DEiLoBC5ii0QgRNA5LCGCTuAitkgEQgSdwxIi6AQuYotEIETQOSwhgk7gIrZIBEIEncMSIugELmKLRCBE0DksIYJO4CK2SARCBJ3DEiLoBC5ii0QgRNA5LCGCTuAitkgEQgSdwxIi6AQuYotEIETQOSwhgk7gIrZIBEIEncMSIugELmKLRCBE0DksIYJO4CK2SARCBJ3DEiLoBC5ii0QgRNA5LCGCTuAitkgEQgSdwxIi6AQuYotEIETQOSwhgk7gIrZIBEIEncMSIugELmKLRCBE0DksIYJO4CK2SARCBJ3Dsg8iePbs2fD06dPh2rVrw+fPn4ffv38PFy5cGDX8+PHj+PvmzZv/ozG6KOvDy5cvDy9evBhu377955k613q/fPkyXL16dRT79OnTWD8/Hz58GO/dunVr/PvJkyeTSP348WOgLS/0vHHjxvDmzZvh0aNH4230uHfv3vD+/fvh9evX4723b9/+afPdu3fD8+fPNx6JBw8eDOhNXepehcGCa5XOX79+Hb5//z5is+6i/4wJfTrmK0TQObr7IgImN5OU+jHM+/fvj39XIsCwIAsvJqlEYDnK8FmDYTKrM0ZKvdSBkWuEEoHEQ73riADjpi2JQ50uXrz4l84/f/4c66IcutKu9UME58+f33gkzp0796cvU0LriGDd840VOaKCiyECVr46uZeM8a9fv0YD2/XFBMV4MXwIof1MexhQJQJwY1WUCDR2V2qJpRLB3bt3B/pAXTz/9u3bn9WZe5IPRruOCGgXLKyPVRhCob3qVfA3etMen2lD0nr48OEklKzclLPfENbjx4/HeqrXwnPLgge63LlzZ/QIKE873qM+nnGhBxf1cSHbkpIeAfKWxwPSo9n1HJirvsUQAQPrxJgLjE3bRc8pF31T+VXlJAImGqRIO0zaajRtuxpESwS0wcrp5JUI3BZoTLTj9kCPACJCB9pH7qStAYaGAVHGsn5uiYByEAG/2TbQNwxPXVr3+8qVK2N5PQdwYIsx5RFcv359rKd6MZSnfohGYnQbBT4QBbi5hZFkqx4SgeRF+y9fvhx1v3Tp0rZDvhj5EEHHUGAguMS78gqYwK7q1O0E1rXXKF0Z3YdX1TclgrotwCCpC0NgtZUIMBb24RCCba7ab1cd9AQwmimPoBoY9dNPDJ329RiqcVWDr+78FBGsKqtHAIaQQksE4AH+YKEnNkUEPEdfPQv0Pc12pmOananIYoiAlUkX7UwR6GgMAnAV6RBfKaJHgHG48uO2M8nrGcEmRCAxoCsGoEfAtoB7utxuP2inEoErqKv3KiKo+32MivoYRwxPIvGzhkM79PHVq1eT5wYChEdAfZADxMEcYXWfIoK2LG2CIeNUD15bIqAujBvdqlehDnoE9IX6JAR02YQcdzk/9lnXYoiAATmka1+HhUx8XGomNhMPY2mJoMUJGd34+gzj1/3lMxNew/aAEM8GN7fu8+0bxueeftWk90ATw6MOfjBcVmIIiIv661sBjMu9OETi3rzdn7tau22kjxjsFBHUsnoZkAAGC+lJiPQN154yEJZvacCG9vmZ8gg8I3A7s+qNxSHN4apriKBz5PZBBKzCTDi2CRx+YSAYFcbmQerUdoRnyLkC0yUMUzebennmeQC/q1tL/ZSnPerXEDhP4O9a1xRclmvrpQ9c9RUfZdGl3qMcbUy52upejRN9p17niZ+vXOm/ulG+tmOfK75gyFW3J1Wm4nhM2wL6HCJYEBF0qhKxILA1AiGCTgj34RF0qhKxILA1AiGCTghDBJ3ARWyRCIQIOoclRNAJXMQWiUCIoHNYDoEIThNT38LAab5vHHi2q1dl1ttGH9r+rmP7V7XTOexHKxYi6BzaQyCCbWLqfUW3TR1T0FrvWRnoWbXTOY0WIxYi6ByKfRABr7qMg1ctQ1t5vWaiUBt/X+V4Nee78RpT7/t06jXRCCP3XT+/fW1W4/kpyzMj78xo9L099RkHwLOpsval1lv7hc70Ca9jk9h++gseJDJxESSFvBipK7r4/p/YjBp/UD0Pow+py/iAXRNg5zQ7M7EQQSfU+yAC4/Z1yQ0SYpKbGET0m0ZLwA+GigEw4UmrxUCZzGb56dZPyWGA/BC01F7VI7BMzTScitE3SpH6VmUlVo/Afpn/AKabxvZr/PYfUqDvEB4xCmBjdKHhzlNEYCAROhMnQH1i3Tk1DlIsRNA5bPsggrpKrYrbZzLXxCOz6cwYNJimJYIpOQOQpvb/U1uD6mZPxegbBj2VgSjMq7YG3heDdbH9hjMb6YchT2Ug1gSoKSJAZ4izfqdCm1LdOUUOSixE0Dlc+yACV3gy3FzZ2wSeGlPPCqY7y8pGGG+7ausRrJJbdRC4jgimYvR3SQTrYvvxIvw+BcgAbwgSIayYz21WZLs1MK/A73rQK1oVtdg5TQ5GLETQOVT7IAJWNNOOXaVaInAlplz9zoKa1stqysSvMfVMePbwVc5vC5ryCPhiEbwMPYx2lcfoDG02Rn8TIrBe9KgZiq1HsElsvwlUuvJ+N4KZhuhfPQJ0pj8+p/+SCeVMv4ZQwZkLUv4XrhBB5yjvgwjc42IE/DBR/WKRGps/FfNe8xTqqlZj6ls5PYqpvHrL6jIbt1/zBMyBMEZfKKfK+qzq0NbV5gOsi+2vfbZ+czQ8MDTzsX4dm2cqNb+BvvglL9RF3WC/q9emndPszMRCBJ1Q74MIXMHrF3Yc+3fldcK/d7FKoHtvbAENhAg6B2EfROBKZKbgsWW4dUIdsTNAIETQCfK+iKBTnYgFga0QCBF0whci6AQuYotEIETQOSxzEMGqaLep+PxVcQg93fVtRvtNQ7WuTb5ifBcHb7w25BBv1Tcf9/QvMvliku45MAcRrFJ230SwSbjtOiJY93zTgUjuwKZIna5cPILT4fWn9D6IoP6PAOPv/SZj/1EJCrCyTkX28U58KlfB9/VT/yeg7X4bd8/zmrNQ36tPfUPwVA6C31Bs3oL1mRdBnZAZl/EDBAVN6UsgkNic5r8jdQ7zPyMWIugc6n0RgXH9GBlGQcSbUXKqSvBQ+y3BBvXwLrzNVZAIpvINqmHXPAW/lJRgnSmPoEYw1m8/XvV/AmpocZsXgX70yVwFSA+9VuVV1ECkzuGLWINAiKBzSuyLCFzxq/H5WVVX/QMRoxCJPZg6I5jKN6hE0Br8SanIq8qu+j8B1sUefyovArLza9x5jkcwpS8EGCLonLQniIUIOjGdkwgMnTW01v8IpCGtylWYyjeoUYUm8piJx1aDrL4pj6Ati4GCyar/E1BJpc2LMFQavat3MaWv24l/MTGoc6puJBYi2Aim/y00JxHg+pOgZGgvLrXfA3BSrsJUnkIlAlZrvA3/jwDuOsY5RQS1LK48OphG3OYg4KHUHIOpvAi2AbRrnyCjKX39H4v+h+XO4YtYtga7mQP7IIIa+z/1Wc01XuPqMQ7j5uv/GDCJpsb0r4vfp402vPaknATzDer/Q2hzENC3/n+Ck/Iiarw/ukzpO/X/EnYzqv9uLfEIOsd+H0TQqUrEgsDWCIQIOiEMEXQCF7FFIhAi6ByWEEEncBFbJAIhgs5hCRF0AhexRSIQIugclhBBJ3ARWyQCIYLOYQkRdAIXsUUiECLoHJYQQSdwEVskAiGCzmEJEXQCF7FFIhAi6ByWEEEncBFbJAIhgs5hCRF0AhexRSIQIugclhBBJ3ARWyQCIYLOYQkRdAIXsUUiECLoHJYQQSdwEVskAiGCzmEJEXQCF7FFIhAi6ByWEEEncBFbJAIhgs5hCRF0AhexRSIQIugclhBBJ3ARWyQCIYLOYQkRdAIXsUUiECLoHJYQQSdwEVskAiGCzmEJEXQCF7FFIhAi6ByWEEEncBFbJAIhgs5hCRF0AhexRSIQIugclhBBJ3ARWyQCIYLOYQkRdAIXsUUiECLoHJYQQSdwEVskAiGCzmEJEXQCF7FFIhAi6ByWEEEncBFbJAIhgs5hCRF0AhexRSIQIugclhBBJ3ARWyQCIYLOYQkRdAIXsUUiECLoHJYQQSdwEVskAiGCzmEJEXQCF7FFIhAi6ByWEEEncBFbJAIhgs5hCRF0AhexRSIQIugclhBBJ3ARWyQCIYLOYdkHEXz69Gn4+PHj8OTJk0mt3rx5M3z//n24cOHCcP/+/eH8+fNDK+PfPL906dLw48eP4fXr18PNmzfHutuLtpSpz5SfUmRKD8pxn+vevXvj76n+PHv2bHz26NGjUX8udaxtoe+NGzfGOulzvS5fvjz2h36hJ5ef6bPXVL08W4Vv1aVibN/UQ92+fv06vHv3btTBdrn369evUfdNr/fv3w9fvnw5Ua9N6+otFyLoRG4fRICRPH36dGjr/v379zjxmSz+Rm0Mm0mnkTP57t69O07OFy9eDA8fPhysk7KUu3bt2kgkXh8+fPhThudctMPFxNdY+fskPa5evTrcunVrlKNOrrY/GInto18ljKob7fKDzvQFfdQJeX7u3LnzF7lVDOwbRLSqz1PDDnFQN4YNrrQtBufOnRvHhksioL8SkH0Gf+5V3E6aYmBCX5A5DXl0TtuVYiGCTkTPkghevnw5rqAYAwaHQWoQTCAMW8O/ePHiH2N7+/btSAxMZp5PGcuUwbJCMTkxxDo5T9KDttYRwePHj0fjQg8MDRkuDdb26B99wvBcvdu6q4zG2erb1rtuqCnPZZ9pEx3QBTzQnc+u/jyHAPyt97LK49BDwaORBB88eDDiTDveW6fnPp6HCDpRnXKzO6saDZcVZJVH0BpBa7zXr18f64AsMDImLBP358+fw5UrV8Z7rHLt6ojM8+fP/7TrioQBkEsAAA4xSURBVOdK2HoE6/RYRwTqoj6Qgdsb72EkEB46VMPehgiqF2Sf142VK7W6gC2y/K03A8lKEG6/Pn/+PFk1JEAfkZVQwB5yRZYfSH6uazFE4N5xV0AwiTRWBkC3d1f177Ie95i9RMCqwgRlUvKblRbPwNWXSea+mrb4zOXKZLt6DEx4ZOt+m/LbEIHbAshG1x69WAWrC+8+nParN7INEUz1eRN3HR0wToyYyzMX9Idk9WbQE29HUoDgwLZ6BmDMfYxfjwevkr6DiVuLXc6r09S1GCI4jdKblHVyU7a6mJvIzlVmFREwyVhJXEE1Sv5mBdJlx5CZjJwNsFrxHDKEHNqzhNrH2q7bAo20lkMP7mOsbkn4rR4Yq5+RU28mvJ9rfegKaVUXHgOSKF69evWn+DZE0G4ZThpf3HvmiyRA2UoE/M15Qd0aQnLIuD2q2wXbcqGTHKwjRLBnaztkItBFByKMW+PwJFtvh8l6+/btwdWW8hgpKxcT2hN1V57qfgs/ZTDmekgJidBGuzXwMA09PLWnHklDQqJOyuguYyBsCzBwzwUsC3F4CKrB+uy0W4N25Z/ygtB31RsR+yfJUdbtAFsD3Xp0riQFXjwD9/bcQJzrVoP6GTsII0QQIvgfBDBeJkm9mLS4z0xSjNXXh0zM1nXG+DQ0yiPrnpiJiEx7MYExRNrVPVVW76LKtHrwjEmtt4IR87dGhM48Qxfah7hcZbnnYZyG5j4Z46I/GhweBReuNZf9QX+utm+e/q/q89R+fAp/6qeszyAX7vlWAEMGP7wwLjwqz2jsq/jxDNlaB/0Ae/u1Z7NYWX22BnMhf0TtQg7tecIRde+f6EqI4J8Y5nQyCJyMQIggMyQIBIEhRJBJEASCQIhgqXOAfTen5idFm/E+epNQ1jZibld9pn1fUe4yKs5+8eanjdLbR1+m2tkVRodSTzyChY7UutdKnM5jhCcl0Ni19h32LrrMqb4n8rsMiKn9at/Xo/c+iGCqnV1gdEh1hAgWNlpm7PGKyVd6NYvO2AB/G6lnYI8JMbVblQhYbX1FaQaj9RtTX7MW6z3rREdDlmsWIK826zt6Y++NYNTLoZ62LPd8bcln+mWkowlTvC6tRGD9vCpsX9VBKPaPV3S0RxnxrdmFEgH10Sb9bwnHtk7KylzYVDqVOiGCU8G138K8Z8YAeNfMaluDcows5D6Tuq7GvO83mIb7NSoOjSsRkJegLHUSmUiwD59NTvr27dvkPXuPwdY2zZ7DQ6Ee5Hnvb/wAfaIMBitx1LLWC0nVfkEg5k/QP+MdKM8z+slzf+r2hLBr2uKen01kMjCI/hJ3IRGYZAThVMyMYaA+ow6P7XVpiGC/tn2q2nG3mfCsXAafEOSD4ZmOy2pOpGC7ytfnbZy+ZTFGDRjFTHYxoYZnrqwmMtV7tTMajau3wUjVzTbP3lRdDWmq7NQ2ptZle+aPmGSF7ujYGiZt0655F0ZJ+h0C1oMu64iAvA0JSu9kky3ZqQZ/5sIhgpkHYMq4dIFZfQzTdQuAAbREgNGan085fmrUoUSAIRrBZ7vUx2W2n4TC6tneq8a2jghYRfVczLbbJRFgiBo1GNH/NjoPAzbFF0LQ4zLa0a3XOiLgec02xRuJR7AgwzlJlUPMNWBfy4TzewR0n/EScOHNH5AIzGZjwvtlHqYhTxEBxqNxMJnNMzDbsH7zj5l09V4Ny4UI3L7Uw0KNSu/GzM9KVOs8Avt1kkfg1gCswAWyMbzaeWFWJnqyRQBfcIIweMbn6hGgs/kY6gtm3ieM2CzDOb9EZB8mGI9gH6huUScEpvupQXgPw2XCmwHIBDfBxy8eQYZJXCdq/QoxM+UoZ+z/pvdqt4y9d+/uamzSjXXiWeh1eD7Qlq31mkMgSUkaGKBtUR7DFpc2/t/6fPMCZrxm9QxCjMCZXIZWZ+TRFd1pRzmIg/vHti2gvyGCLYw2okHgWBAIERzLSKYfQWALBEIEW4AX0SBwLAiECI5lJNOPILAFAiGCLcCLaBA4FgRCBMcykulHENgCgRDBFuBFNAgcCwIhgmMZyfQjCGyBQIhgC/AiGgSOBYEQwbGMZPoRBLZAIESwBXgRDQLHgkCI4FhGMv0IAlsgECLYAryIBoFjQSBEcCwjmX4EgS0QCBFsAV5Eg8CxIBAiOJaRTD+CwBYIhAi2AC+iQeBYEAgRHMtIph9BYAsEQgRbgBfRIHAsCIQIjmUk048gsAUCIYItwItoEDgWBEIExzKS6UcQ2AKBEMEW4EU0CBwLAiGCYxnJ9CMIbIFAiGAL8CIaBI4FgRDBsYxk+hEEtkAgRLAFeBENAseCQIjgWEYy/QgCWyAQItgCvIgGgWNBIERwLCOZfgSBLRAIEWwBXkSDwLEgECI4lpFMP4LAFgiECLYAL6JB4FgQCBEcy0imH0FgCwRCBFuAF9EgcCwIhAiOZSTTjyCwBQIhgi3Ai2gQOBYEQgTHMpLpRxDYAoEQwRbg7Vr006dPw8ePH4fLly8P9+7dG6t/9uzZ+Pv+/fvD9+/fx+dPnjwZLHvnzp3h6tWrf8quKreqTgRfv3491n/p0qU/9dy8eXO4cePGX+3zfErHKRzQGz13ff3+/Xs4f/58V7XozkW/cv2NQIhgQTMC43n69Olw4cKF4efPn8PXr1+Ha9eujRpCAPzw/L///hsNlM8Y7IcPH8Yy586dW1luVZ3IUQd1ayDUQ90YMp+5Xrx4MTx8+HC4e/fu8O7du7/anYIQOfTc5QUejx49+tPf09Ytqe6DoE6ry9LKhwgWNCJMVA3e1Z/V2nstEfDMchjxKiI4qc5NiACiwKN49erVcOXKlfEzlwR0GiLQo9DjQPbHjx+jV8KlZ8LKz71fv34Nej0PHjz4Q4Z6TJADGNy+fXuUf/ny5VgHl/JT3g2YVK9LcpjSb0FTZG+qHAwRuALuDYlScV1lz6I925AI+JuVj8nKSs7qPOURuI3AEDDKk4hgVZ2bEAHt4wW0+pyWCN6/fz96FtTHD33E4wFv7mP03MMbwughHJ5j2F++fBl1wLj5cTsEiSD/7du3kVD8fP369VGOOqgTWX7sL+1XTwrvZUo/CeYs58EcbYUIJlDH+HTJz2JQMAImtkTAZMYoMDye6bq3HgF/YxRMdj6fVG5VnZsQgXVrhLZzWiJgWwG26At5SWAYMEaKsdMGRvn48ePxb4wZj4BzAVbrasCODUav50Sdz58/H/Aoap0S2UlEsEq/s5gDc7cRIpgYgbk9AldMDBCjOGmlxxhZPd0irPIcVtWpYWAorH4YkF6IZwQSkGX5zb3TEsGtW7dGo5ZkaYcf8EY/7vPj2QIrtGSHoatX2y7bAYgT4qAeSBVyoC3r1qs6iQim9NPzmNtQ993+wRDBvoFYQv16BLr5EtI6ImBFdd++ighW1cnZwsWLF0cjY/VVHqPCCNq263nFOiKgrBf6uSq/fft2ePPmzWi89JF2P3/+PN7jM0QAuUEKHFD6mb9x8ylbL/qP0VMfWwQu+qTXQRvVI6AsP/QRHflMmxAKf1f9aJ9zCPTvfVuxhLm1TocQwTqEzvA5hsDkxLXFNWbic6DFSsUWQdcZA6xlUVESOancVJ0YOxMdOQxHQnBvbNu04Yl92/YURMjVCwOnL+qJYdEmxuU9yngOYHvohCHjneCtuO8Ho3pV4uC++323RBg7dXFVPagPb0NSm9KPuil3zK8dQwRnaOhp6jARgPggFOMsDrMXJ2sdIjjGUU2fdooAW49jJgHAChHsdMqksiBwmAiECA5z3KJ1ENgpAiGCncI5X2W4rzVabp0m5gLsKydgVfvmCtjuv7D/XjcWS3geIljCKOxAh1XBNquqNhfgLInA9/3GJ/DKLkSwg8HfQRUhgh2AuMsq2lh3XoNx8TqP13y8QuT1l7H4PDME16i7atzV0Izp5wScH5OXMEzKGaFYMxVth9eKXFOn563OrXeCPuhoDoDJUi0RqF+bKclrVHMO2vyDXWL/L9cVIljQ6J8Ui1/DfHmfbSw96vPu3chBA4eMzuN9Ps8wLmP6fVdv1CK/fe9vDgAxAxBObcf8h/o+HZ2RISaA52ZPtrH85hGgr/rYrn/zrr9GABIrYCYkz2ijzT849tP8s5qeIYKzQnqDdlbFurOiYgSsqBgHnoHReFRrnr3GV1OAJQI8iRqHzwrfEgHy9TsIML7aDqSAHpUIqB8CwGNpiaxN6qlpwOpY9TO9WbKo+nFvKv9gA1hTZAMEQgQbgHRWRVbFumPorOa4xazS7XnAJkRguK/pthpia5CVCIzT16A12pYIJBD1qt4J2NXzCP6uZwTWiX4QldsHyplaXb/XoM0/+FeyA/c9B0ME+0b4FPVPxbpjGMbYGz5Mle7ncbk1PD0C4uxNGUaWlRYPwPh6CIVVfJ1HgMFaF21SV/0CE+5VnfFoKLMqlh+PAH11+evWoOoHIdBXvv+gejdT+QfkAuTaHoEQwfYY7rSGNtYdI8YwMEqeeZDG9gDD5zKXHwPHyHTRzfKDTMgpqPH3Zg+yIrPi43ZbjoNDLrwP28FQ2V60WwPK1fRpPY6aP2Asv98wVOP7a7vqZ5YhOqsf7XBwCYHV/IOdgv8PVxYi+IcHf13XMVy9CDMFIYNjzsJbh8mxPg8RHOvI7qhfeAd+FwCr8TFn4O0IsoOsJkRwkMMWpYPAbhEIEewWz9QWBA4SgRDBQQ5blA4Cu0UgRLBbPFNbEDhIBEIEBzlsUToI7BaBEMFu8UxtQeAgEQgRHOSwRekgsFsEQgS7xTO1BYGDRCBEcJDDFqWDwG4RCBHsFs/UFgQOEoEQwUEOW5QOArtFIESwWzxTWxA4SARCBAc5bFE6COwWgf8H7vkgdN7ysK4AAAAASUVORK5CYII="/>
        <xdr:cNvSpPr>
          <a:spLocks noChangeAspect="1" noChangeArrowheads="1"/>
        </xdr:cNvSpPr>
      </xdr:nvSpPr>
      <xdr:spPr bwMode="auto">
        <a:xfrm>
          <a:off x="6781800" y="1447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77</xdr:row>
      <xdr:rowOff>0</xdr:rowOff>
    </xdr:from>
    <xdr:to>
      <xdr:col>8</xdr:col>
      <xdr:colOff>304800</xdr:colOff>
      <xdr:row>78</xdr:row>
      <xdr:rowOff>114300</xdr:rowOff>
    </xdr:to>
    <xdr:sp macro="" textlink="">
      <xdr:nvSpPr>
        <xdr:cNvPr id="1029" name="AutoShape 5" descr="data:image/png;base64,iVBORw0KGgoAAAANSUhEUgAAAQIAAAEVCAYAAAALnOtzAAAgAElEQVR4Xu2dgZUMz/e+WwSIABEgAkSACBABIkAEiAARIAJEgAgQASL4/M/Tv/P4X/Xt2ZmtmdnuGW+fs2dnu+tW3Xqr7lu3qu+dPffff//9N+QKAkHgn0bgXIjgnx7/dD4IjAiECDIRgkAQCBFkDgSBIBCPIHMgCASBbA0yB4JAEMgZQeZAEAgCOSzMHAgCQeD/EMhbg8yEIBAEQgSZA0EgCMQjWNQc+PHjx/D9+/fhwoULw9WrV0fdPn36NP6+du3acP78+fHz169fh1+/fv117/fv38OXL1+Gy5cvD5cuXRrq38hQ740bN4Z1bVCWemp76GC9rT5T9Z0EqvLocqgX+IOH43Go/ah6Z2uwoFF89uzZ8PTp03GSffv2bTRaPnN9/PhxNGSuK1eujIb96NGj4fnz5+M9DB/jhUQ+f/48PH78eHjx4sVo1O/evRvrJZp8XRvUdfPmzb/aO3fu3Cj/5MmTgc9cr1+/Hu7duzc8ePBg/IzMhw8fVqL55s2bUV90hMTQnz5JeL3DcOvWrRPbnar3/fv3Y/sPHz7sapY2weOQyazt+MEQgStP18idUqiuyKcU3ao4RorRYrwYC4bChONviYDVCGO6f//+eA/C8GK1xSDv3Lnzx/gxXo1fIjipjU2IgPZpBxK6fv362DyYrSICSYp2NfyXL1+O+r99+3YkPL0WPRH6yVWJwjmgdyIWlSSr91JxcUzRBULiAlu8J652laceDb31YiQCSVoPDHJRX3U9FLI4GCJwMm9laRsKr1vdNqzm1MXoI5MaEmA1bz8zqVjpWYF5htFAEtVY7t69O5IAk5RnuK8tEZzUxiZEgCFRN4aPh1D/nuo0Rk/5V69eTWKCfvQJAsM4NVQLI4dHASaUoSyfwQlCVIZnYsJ9PBaMlnsYKeWR5ZlEoKGiI2UgNzwGyunpMB+QpQ94WxIBOHJBtpAFeoAJuiKrLozH0rcRIYKJqcnqwSCe1cWkxpglAl18JhpGwQR31WNbwMTEOPjMM7cH6KvRVzKbIoJVbWxCBExsdar6rfIIaF+D4TeG5IUMzzE0+sFKiu4YEhdGS3tcjAvGisFRxq0Kng7GRzn0kSB+/vw5XLx48Q+BYMgYfqsPddsuHhbbHT0r2uNCFl1oax0RMC6MKfrym7p6tyFnNQcPhghk2U2BYQAdRFZH3bhN5DGSalybyOyijETAZK4eARMKIpgiKM8TnMwaOH3HMG7fvj3pEaxqYxMikKDUR/1WEYFGyjaAS1cbA3G7UldWDM5VWzJwm8R9DzMrEYgddXrxHJdfLMFGb6ISk+XZ5uiZ0IZYIMcPmG1CBJ6pWC86LX2LcDBEcFpDq1sJD7pOW8dZl3cy69pj5LiiTCwMgftOalcp3XI8CrYFlGMSs2LrziJTDwutS4KsbUgkTF5kbFNSqbroPnuGse6MAF01cOpzha0rNHt49ILIcKdx2SnntgGDop/oWYkAd55+ogN1oBurMGX5TF0YesUP+Xq5hQE3SKu6+55HtESgJ+NCRfu2g67oRX+2PRTd91wMEewb4VPULxE4mTyQ0/gwCAzAlZWqcX25ryvLRMcAnLgYHyt2SwSr2mDyMqkp76tM6tdDUhcMQLLRuE56a4DrjS66+cjy95Sr7nmAK7L7dt+ocB/jqoeVvilx307dnBGsqos+oTdlvHxL4xsR7ruN0ZsAE0kJHcBdQuUZGIA99YM7l2cES37bECI4haGmaBDYBoElewchgm1GNrJB4BQI1FeSpxA7k6IhgjOBOY0EgWUjECJY9vhEuyBwJgiECM4E5v03wkl5jWxb16Ju6lzuqu0eY9z+OuyX+DxEsMRR6dCpvuraRJzTf1+FnXTav0ldm5apMf62T6QkJ+xLf722aR8PtVyIYGEjZ9ZgjbnnNdRUPHuNx69EUFf5qRh6YwUggnZlrhmMQkMd6MArw6msu1bn1juhDQNyqNPXgLQ/pZ+5BJQ1d4C2IQszL5ceoLOwabVWnRDBWojOroDvn00a4n224bKEvvIemmfECRAGyzMuDMd328b/+39rfHdtohDvvQ0Aokz1DIwN4P06774xttqOgUjVCNGZtlnV0Rc56jHuHv1og21LjfE3qrDqN5UrgKxxEtQhUdGWQUdnN0LH21KIYEFji9EZpGKEIMFD3McAzPCrcfGoTyCSkYCriMC0X3IUDJxpiYAgHEOSqVcDNMORGHoMsBIBkXsYsME7xvu3RNCGElcCMnhpKleAchALkYG0BT7mExzbdwLMORVDBHOi37TN6ljzIviMgRklaJjv1HlAvaeRUf1UgoyrdEsE5tgb8lvJpdZViaBGy6kD9ZyWCCA+ftpcgdoXthzUa/QgpJSzhd1M4BDBbnDcSS0cnLHqmyzDKs4KjbG5R2fFZ0WvqbVm62l8dRV1FTe1GXm/t2AdEbDyGvfvFsQtgx2uOkMgbgGQJey3eh81p6D1CKp+NVegEoGej+nYYrUT8P/xSkIEC5oAGABuNpe58+7LMeB6RlBj6NnTewhnWq/58BgmzzUe6sO4Meh1RAAh2Y4pwO3WoOqMDjWunj5AUrRPW7w1MMa/Temt+lGPuQKVCFbF8C9oCA9WlRDBwQ7d/hU3hdcvFMG7gEj8Vp/9a5AWzgqBEMFZIX2g7XhQ6eHh0r9g40Bhnl3tEMHsQxAFgsD8CIQI5h+DaBAEZkcgRDD7EESBIDA/AiGC+ccgGgSB2REIEcw+BFEgCMyPQIhg/jGIBkFgdgRCBLMPQRQIAvMjECKYfwyiQRCYHYEQwexDEAWCwPwIhAjmH4NoEARmRyBEMPsQRIEgMD8CIYL5xyAaBIHZEQgRzD4EUSAIzI9AiGD+MYgGQWB2BEIEsw9BFAgC8yMQIph/DKJBEJgdgRDB7EMQBYLA/AiECOYfg2gQBGZHIEQw+xBEgSAwPwIhgvnHIBoEgdkRCBHMPgRRIAjMj0CIYP4xiAZBYHYEQgSzD0EUCALzIxAimH8MokEQmB2BEMHsQxAFgsD8CIQI5h+DaBAEZkcgRDD7EESBIDA/AiGC+ccgGgSB2REIEcw+BFEgCMyPQIhg/jGIBkFgdgRCBLMPQRQIAvMjECKYfwyiQRCYHYEQwexD8P8V+PTp0/Dx48fhyZMn480fP34Mr1+/Hu7fvz/+zWevCxcuDHfu3BkuXbo0vHnzZvj+/fufZ9euXRtu3749/v3s2bP/6eFUfRS6efPmcOPGjUlE1I2HyNMu10k6W0b90Pfq1at/9a02Zvu1rfocXOiP5ernWm5Vn9Wn7eDv379HbH/9+vVX3yqutknZFy9e/IUV9969ezfcu3dv49n09evXUaZiubHwHgqGCPYAam+VTOCnT58O//333x8jYwJCDhoqRg4JfPnyZfz97du34datW+PfPGMy85mJzcQ8d+7ccPny5fHHi4lMOeq2PoiEH9pqyeDBgwdjfdZPOes/SWfruXjx4tg0RPDq1au/+jbVvvWrE3pyffjwYewPGEEK9XPFfFWfJaF2fK5cuTJiAZ70CwNFd+uvJAkWjx49GnUAR8hlFSGdNA/AhLZo9/z5871TZmdyIYKdQbl9RZsQgYb6/v370bD4m0mpofD7+vXr46RuDadqyKoryTDpWdWQ0cgsy8qFsTLpHz58ON6+e/fu2O7Pnz9HI1hFXtSrnhoOMlybtN/WjdymRND2Y9Xo4HXRF1dzvQmw5QdSABe9CUgXXDV+CJZVnXtTl94GzyiH0eNp8HlTHbefWetrCBGsx+jMSmxCBBgkhslqwg+rJpOKFd6Vnr9dfadWRyathkhZJjNeBJO+9QimjLEasUQ05cVABKyglOGHdmiDbcsm7W9DBK0XtMpQ6+BitJAjOIIrKz9Ygw33IAt0ghjoBz/gzDis2nZAynUr9vnz50FynfK+zmyyNQ0thgiYsId06a7uQmcmGW7rJkRge67erNKsUm4fdGOdnOCKrlVf3GoNkYnu+YIuce3TtkSAC0zbGBUGwWe2B5u0vw0RTPX5pLGSBNATg8dT4MLA+QxOejMYMkQD5m7JPL95+/btn2boI/Vh/HpqjLXbDslzF3No2zpCBJ0I7mMQnfis7riQ1f3XwKdWEYiAa2rVW7WPrqs6k5qJXvfwwtLqQPvV+2Bi4+JO6cw96qwXBIZBbdL+NkRwGrcbw0ZPZNwiVCJAf3CsYw5xuHXgd90ueDZCH6nTcWGc+DtEcILRHZpHsA8i0GV0NfMkuzWc9jBvHRG0q6PeQT0jePny5bh6TREN7i1egxPf03VW9pN0ZluAl1FXUgjHffe69jchgqmVf8oLOumNCIeFbgOYohCjWwOIDn3pswedlEE3385wZsJYYeR4PfVQEo+oHvZSLyTfEkvnerQzsXgEnVDugwhQhRVYAmBCMkGZWBgcn91GVLUfP348/vn8+fP/6Y0kUR8wWZnEbX1MaFbsOuGR85WZE9rDQ/f7q3SmPsr6OpS6uKfxrmufQzWwqJ4O/UF/Vu6pvlF2VZ+nXu+Ja4sPZW2fcQB3T/fBA93FiTrQE+xqX6mTZx7m8luS8NCxc/rtXCxE0AnpvoigU50zF8N1XnVAdubKpMGtEQgRdEL4rxNBJ2wRWygCIYLOgQkRdAIXsUUiECLoHJYQQSdwEVskAiGCzmHZNxG0EW9TanJoNVd4am/bym3Sv9MOjXVzot8e2vEqj2tVLsVp26L8VDs99SxBJkTQOQr7JoL2HXSrJq/7eKXVTvjO7pxKzJP2TaL12op5nebr0PqO/VQKTBTmbQQn+ave0e+DCJb2CnAbDEMEnejtiwjMvOOVla/OzEJEVcNV/Y0xGXJsItHUqmcdvrs3k89EIl6X2XZ95962zZsCw4YNwGnlXO3Rh/rVp8bY04bv3Q2TbrMVwcAoP19dtmXBhPaNWqROo/6QqRmNegRmFdYsTacBBGtOAIRHe4ZEUx+vCH0uEVAf7aB/JZypPIPO6bZ3sRBBJ8T7IALex5ucw+pmNpzx7xgW9w12QXXKE+hjzgDPeb9fg1owTOvgGQSD/kYdIk+dRglSpwE2bdus5hhLzXVo5dAbOdrC2DTwGmOP7pQxZoI6yKQkJsKAJftGHVNlHTr6JwbgQPvojwx/m41JefMdeO5PjS+A5JDjnp8N5za4CKwIJZYIasSgSUsQLYFYtMGFrKHGnVNur2Ihgk5490EEuLdMXFYgSIHJg/vNRMeonNC0XSec+fA+b3MGMFwmLwFHZhlKBPbDYCKj6ii/qu26bZmSw4BXuf0aT7v1qW42fbcvdaV3KzLlkq8K3/V+DYaSAPw+hzoFDI7C0NnGGAno9wdYj5md4DdFBGYv1oQjSG+XZxSdU3dSLETQieY+iKBOKA3FnHW3AKyOLRGw8jDxdLeNZ7drlTS4pyFVg6Jt6qB+LlZBV/a27WrEU3Ks6L1EgEegx1NDkWt92xABK7VGDbb0uY3INCyYNiEEPTVzKtyyneQRmGgFmXuB7VyHu+umeYhgHUIrnu+DCFi5WXGYfKy0JvewquBWuseWCHjOJHblwoB0yevKY1KNqywrYusR1LZpx/OGqbZrVt2UHBP+JCLwy1OmjFuvyDDkSnDrPAL6hTfVEhztuJK7NQBj+gnZ1IxBhpstAViZiVg9Kp7pLdmOYdOmf6M7hCOh+J0FEEiIYI3BJeno/wBi9faQS0P3HhPNPb6rpntivz7LjL/WBXWrodegS1tP/m2nxtZPtY2enklARK2c3zA0lfvAim9+P4ZhGWPvjc3HG9E78XygLVunlHkB4IAB2y/a85yA8n6ngN+PUHMIrE+PB6wxXHMLxBZZ8gxanT33QHfasS+e7fj1cZ1rz17F4hF0wrsPj6BTlbViddWuZw9rBVPgn0EgRNA51IdEBDV7kNUeVzkJQ50Df6RiIYLOgT0kIujsYsT+IQRCBJ2DHSLoBC5ii0QgRNA5LCGCTuAitkgEQgSdwxIi6AQuYotEIETQOSwhgk7gIrZIBEIEncMSIugELmKLRCBE0DksIYJO4CK2SARCBJ3DEiLoBC5ii0QgRNA5LCGCTuAitkgEQgSdwxIi6AQuYotEIETQOSwhgk7gIrZIBEIEncMSIugELmKLRCBE0DksIYJO4CK2SARCBJ3DEiLoBC5ii0QgRNA5LCGCTuAitkgEQgSdwxIi6AQuYotEIETQOSwhgk7gIrZIBEIEncMSIugELmKLRCBE0DksIYJO4CK2SARCBJ3DEiLoBC5ii0QgRNA5LCGCTuAitkgEQgSdwxIi6AQuYotEIETQOSwhgk7gIrZIBEIEncMSIugELmKLRCBE0DksIYJO4CK2SARCBJ3DEiLoBC5ii0QgRNA5LCGCTuAitkgEQgSdwxIi6AQuYotEIETQOSwhgk7gIrZIBEIEncMSIugELmKLRCBE0DksIYJO4CK2SARCBJ3Dsg8iePbs2fD06dPh2rVrw+fPn4ffv38PFy5cGDX8+PHj+PvmzZv/ozG6KOvDy5cvDy9evBhu377955k613q/fPkyXL16dRT79OnTWD8/Hz58GO/dunVr/PvJkyeTSP348WOgLS/0vHHjxvDmzZvh0aNH4230uHfv3vD+/fvh9evX4723b9/+afPdu3fD8+fPNx6JBw8eDOhNXepehcGCa5XOX79+Hb5//z5is+6i/4wJfTrmK0TQObr7IgImN5OU+jHM+/fvj39XIsCwIAsvJqlEYDnK8FmDYTKrM0ZKvdSBkWuEEoHEQ73riADjpi2JQ50uXrz4l84/f/4c66IcutKu9UME58+f33gkzp0796cvU0LriGDd840VOaKCiyECVr46uZeM8a9fv0YD2/XFBMV4MXwIof1MexhQJQJwY1WUCDR2V2qJpRLB3bt3B/pAXTz/9u3bn9WZe5IPRruOCGgXLKyPVRhCob3qVfA3etMen2lD0nr48OEklKzclLPfENbjx4/HeqrXwnPLgge63LlzZ/QIKE873qM+nnGhBxf1cSHbkpIeAfKWxwPSo9n1HJirvsUQAQPrxJgLjE3bRc8pF31T+VXlJAImGqRIO0zaajRtuxpESwS0wcrp5JUI3BZoTLTj9kCPACJCB9pH7qStAYaGAVHGsn5uiYByEAG/2TbQNwxPXVr3+8qVK2N5PQdwYIsx5RFcv359rKd6MZSnfohGYnQbBT4QBbi5hZFkqx4SgeRF+y9fvhx1v3Tp0rZDvhj5EEHHUGAguMS78gqYwK7q1O0E1rXXKF0Z3YdX1TclgrotwCCpC0NgtZUIMBb24RCCba7ab1cd9AQwmimPoBoY9dNPDJ329RiqcVWDr+78FBGsKqtHAIaQQksE4AH+YKEnNkUEPEdfPQv0Pc12pmOananIYoiAlUkX7UwR6GgMAnAV6RBfKaJHgHG48uO2M8nrGcEmRCAxoCsGoEfAtoB7utxuP2inEoErqKv3KiKo+32MivoYRwxPIvGzhkM79PHVq1eT5wYChEdAfZADxMEcYXWfIoK2LG2CIeNUD15bIqAujBvdqlehDnoE9IX6JAR02YQcdzk/9lnXYoiAATmka1+HhUx8XGomNhMPY2mJoMUJGd34+gzj1/3lMxNew/aAEM8GN7fu8+0bxueeftWk90ATw6MOfjBcVmIIiIv661sBjMu9OETi3rzdn7tau22kjxjsFBHUsnoZkAAGC+lJiPQN154yEJZvacCG9vmZ8gg8I3A7s+qNxSHN4apriKBz5PZBBKzCTDi2CRx+YSAYFcbmQerUdoRnyLkC0yUMUzebennmeQC/q1tL/ZSnPerXEDhP4O9a1xRclmvrpQ9c9RUfZdGl3qMcbUy52upejRN9p17niZ+vXOm/ulG+tmOfK75gyFW3J1Wm4nhM2wL6HCJYEBF0qhKxILA1AiGCTgj34RF0qhKxILA1AiGCTghDBJ3ARWyRCIQIOoclRNAJXMQWiUCIoHNYDoEIThNT38LAab5vHHi2q1dl1ttGH9r+rmP7V7XTOexHKxYi6BzaQyCCbWLqfUW3TR1T0FrvWRnoWbXTOY0WIxYi6ByKfRABr7qMg1ctQ1t5vWaiUBt/X+V4Nee78RpT7/t06jXRCCP3XT+/fW1W4/kpyzMj78xo9L099RkHwLOpsval1lv7hc70Ca9jk9h++gseJDJxESSFvBipK7r4/p/YjBp/UD0Pow+py/iAXRNg5zQ7M7EQQSfU+yAC4/Z1yQ0SYpKbGET0m0ZLwA+GigEw4UmrxUCZzGb56dZPyWGA/BC01F7VI7BMzTScitE3SpH6VmUlVo/Afpn/AKabxvZr/PYfUqDvEB4xCmBjdKHhzlNEYCAROhMnQH1i3Tk1DlIsRNA5bPsggrpKrYrbZzLXxCOz6cwYNJimJYIpOQOQpvb/U1uD6mZPxegbBj2VgSjMq7YG3heDdbH9hjMb6YchT2Ug1gSoKSJAZ4izfqdCm1LdOUUOSixE0Dlc+yACV3gy3FzZ2wSeGlPPCqY7y8pGGG+7ausRrJJbdRC4jgimYvR3SQTrYvvxIvw+BcgAbwgSIayYz21WZLs1MK/A73rQK1oVtdg5TQ5GLETQOVT7IAJWNNOOXaVaInAlplz9zoKa1stqysSvMfVMePbwVc5vC5ryCPhiEbwMPYx2lcfoDG02Rn8TIrBe9KgZiq1HsElsvwlUuvJ+N4KZhuhfPQJ0pj8+p/+SCeVMv4ZQwZkLUv4XrhBB5yjvgwjc42IE/DBR/WKRGps/FfNe8xTqqlZj6ls5PYqpvHrL6jIbt1/zBMyBMEZfKKfK+qzq0NbV5gOsi+2vfbZ+czQ8MDTzsX4dm2cqNb+BvvglL9RF3WC/q9emndPszMRCBJ1Q74MIXMHrF3Yc+3fldcK/d7FKoHtvbAENhAg6B2EfROBKZKbgsWW4dUIdsTNAIETQCfK+iKBTnYgFga0QCBF0whci6AQuYotEIETQOSxzEMGqaLep+PxVcQg93fVtRvtNQ7WuTb5ifBcHb7w25BBv1Tcf9/QvMvliku45MAcRrFJ230SwSbjtOiJY93zTgUjuwKZIna5cPILT4fWn9D6IoP6PAOPv/SZj/1EJCrCyTkX28U58KlfB9/VT/yeg7X4bd8/zmrNQ36tPfUPwVA6C31Bs3oL1mRdBnZAZl/EDBAVN6UsgkNic5r8jdQ7zPyMWIugc6n0RgXH9GBlGQcSbUXKqSvBQ+y3BBvXwLrzNVZAIpvINqmHXPAW/lJRgnSmPoEYw1m8/XvV/AmpocZsXgX70yVwFSA+9VuVV1ECkzuGLWINAiKBzSuyLCFzxq/H5WVVX/QMRoxCJPZg6I5jKN6hE0Br8SanIq8qu+j8B1sUefyovArLza9x5jkcwpS8EGCLonLQniIUIOjGdkwgMnTW01v8IpCGtylWYyjeoUYUm8piJx1aDrL4pj6Ati4GCyar/E1BJpc2LMFQavat3MaWv24l/MTGoc6puJBYi2Aim/y00JxHg+pOgZGgvLrXfA3BSrsJUnkIlAlZrvA3/jwDuOsY5RQS1LK48OphG3OYg4KHUHIOpvAi2AbRrnyCjKX39H4v+h+XO4YtYtga7mQP7IIIa+z/1Wc01XuPqMQ7j5uv/GDCJpsb0r4vfp402vPaknATzDer/Q2hzENC3/n+Ck/Iiarw/ukzpO/X/EnYzqv9uLfEIOsd+H0TQqUrEgsDWCIQIOiEMEXQCF7FFIhAi6ByWEEEncBFbJAIhgs5hCRF0AhexRSIQIugclhBBJ3ARWyQCIYLOYQkRdAIXsUUiECLoHJYQQSdwEVskAiGCzmEJEXQCF7FFIhAi6ByWEEEncBFbJAIhgs5hCRF0AhexRSIQIugclhBBJ3ARWyQCIYLOYQkRdAIXsUUiECLoHJYQQSdwEVskAiGCzmEJEXQCF7FFIhAi6ByWEEEncBFbJAIhgs5hCRF0AhexRSIQIugclhBBJ3ARWyQCIYLOYQkRdAIXsUUiECLoHJYQQSdwEVskAiGCzmEJEXQCF7FFIhAi6ByWEEEncBFbJAIhgs5hCRF0AhexRSIQIugclhBBJ3ARWyQCIYLOYQkRdAIXsUUiECLoHJYQQSdwEVskAiGCzmEJEXQCF7FFIhAi6ByWEEEncBFbJAIhgs5hCRF0AhexRSIQIugclhBBJ3ARWyQCIYLOYQkRdAIXsUUiECLoHJYQQSdwEVskAiGCzmEJEXQCF7FFIhAi6ByWEEEncBFbJAIhgs5hCRF0AhexRSIQIugclhBBJ3ARWyQCIYLOYdkHEXz69Gn4+PHj8OTJk0mt3rx5M3z//n24cOHCcP/+/eH8+fNDK+PfPL906dLw48eP4fXr18PNmzfHutuLtpSpz5SfUmRKD8pxn+vevXvj76n+PHv2bHz26NGjUX8udaxtoe+NGzfGOulzvS5fvjz2h36hJ5ef6bPXVL08W4Vv1aVibN/UQ92+fv06vHv3btTBdrn369evUfdNr/fv3w9fvnw5Ua9N6+otFyLoRG4fRICRPH36dGjr/v379zjxmSz+Rm0Mm0mnkTP57t69O07OFy9eDA8fPhysk7KUu3bt2kgkXh8+fPhThudctMPFxNdY+fskPa5evTrcunVrlKNOrrY/GInto18ljKob7fKDzvQFfdQJeX7u3LnzF7lVDOwbRLSqz1PDDnFQN4YNrrQtBufOnRvHhksioL8SkH0Gf+5V3E6aYmBCX5A5DXl0TtuVYiGCTkTPkghevnw5rqAYAwaHQWoQTCAMW8O/ePHiH2N7+/btSAxMZp5PGcuUwbJCMTkxxDo5T9KDttYRwePHj0fjQg8MDRkuDdb26B99wvBcvdu6q4zG2erb1rtuqCnPZZ9pEx3QBTzQnc+u/jyHAPyt97LK49BDwaORBB88eDDiTDveW6fnPp6HCDpRnXKzO6saDZcVZJVH0BpBa7zXr18f64AsMDImLBP358+fw5UrV8Z7rHLt6ojM8+fP/7TrioQBkEsAAA4xSURBVOdK2HoE6/RYRwTqoj6Qgdsb72EkEB46VMPehgiqF2Sf142VK7W6gC2y/K03A8lKEG6/Pn/+PFk1JEAfkZVQwB5yRZYfSH6uazFE4N5xV0AwiTRWBkC3d1f177Ie95i9RMCqwgRlUvKblRbPwNWXSea+mrb4zOXKZLt6DEx4ZOt+m/LbEIHbAshG1x69WAWrC+8+nParN7INEUz1eRN3HR0wToyYyzMX9Idk9WbQE29HUoDgwLZ6BmDMfYxfjwevkr6DiVuLXc6r09S1GCI4jdKblHVyU7a6mJvIzlVmFREwyVhJXEE1Sv5mBdJlx5CZjJwNsFrxHDKEHNqzhNrH2q7bAo20lkMP7mOsbkn4rR4Yq5+RU28mvJ9rfegKaVUXHgOSKF69evWn+DZE0G4ZThpf3HvmiyRA2UoE/M15Qd0aQnLIuD2q2wXbcqGTHKwjRLBnaztkItBFByKMW+PwJFtvh8l6+/btwdWW8hgpKxcT2hN1V57qfgs/ZTDmekgJidBGuzXwMA09PLWnHklDQqJOyuguYyBsCzBwzwUsC3F4CKrB+uy0W4N25Z/ygtB31RsR+yfJUdbtAFsD3Xp0riQFXjwD9/bcQJzrVoP6GTsII0QQIvgfBDBeJkm9mLS4z0xSjNXXh0zM1nXG+DQ0yiPrnpiJiEx7MYExRNrVPVVW76LKtHrwjEmtt4IR87dGhM48Qxfah7hcZbnnYZyG5j4Z46I/GhweBReuNZf9QX+utm+e/q/q89R+fAp/6qeszyAX7vlWAEMGP7wwLjwqz2jsq/jxDNlaB/0Ae/u1Z7NYWX22BnMhf0TtQg7tecIRde+f6EqI4J8Y5nQyCJyMQIggMyQIBIEhRJBJEASCQIhgqXOAfTen5idFm/E+epNQ1jZibld9pn1fUe4yKs5+8eanjdLbR1+m2tkVRodSTzyChY7UutdKnM5jhCcl0Ni19h32LrrMqb4n8rsMiKn9at/Xo/c+iGCqnV1gdEh1hAgWNlpm7PGKyVd6NYvO2AB/G6lnYI8JMbVblQhYbX1FaQaj9RtTX7MW6z3rREdDlmsWIK826zt6Y++NYNTLoZ62LPd8bcln+mWkowlTvC6tRGD9vCpsX9VBKPaPV3S0RxnxrdmFEgH10Sb9bwnHtk7KylzYVDqVOiGCU8G138K8Z8YAeNfMaluDcows5D6Tuq7GvO83mIb7NSoOjSsRkJegLHUSmUiwD59NTvr27dvkPXuPwdY2zZ7DQ6Ee5Hnvb/wAfaIMBitx1LLWC0nVfkEg5k/QP+MdKM8z+slzf+r2hLBr2uKen01kMjCI/hJ3IRGYZAThVMyMYaA+ow6P7XVpiGC/tn2q2nG3mfCsXAafEOSD4ZmOy2pOpGC7ytfnbZy+ZTFGDRjFTHYxoYZnrqwmMtV7tTMajau3wUjVzTbP3lRdDWmq7NQ2ptZle+aPmGSF7ujYGiZt0655F0ZJ+h0C1oMu64iAvA0JSu9kky3ZqQZ/5sIhgpkHYMq4dIFZfQzTdQuAAbREgNGan085fmrUoUSAIRrBZ7vUx2W2n4TC6tneq8a2jghYRfVczLbbJRFgiBo1GNH/NjoPAzbFF0LQ4zLa0a3XOiLgec02xRuJR7AgwzlJlUPMNWBfy4TzewR0n/EScOHNH5AIzGZjwvtlHqYhTxEBxqNxMJnNMzDbsH7zj5l09V4Ny4UI3L7Uw0KNSu/GzM9KVOs8Avt1kkfg1gCswAWyMbzaeWFWJnqyRQBfcIIweMbn6hGgs/kY6gtm3ieM2CzDOb9EZB8mGI9gH6huUScEpvupQXgPw2XCmwHIBDfBxy8eQYZJXCdq/QoxM+UoZ+z/pvdqt4y9d+/uamzSjXXiWeh1eD7Qlq31mkMgSUkaGKBtUR7DFpc2/t/6fPMCZrxm9QxCjMCZXIZWZ+TRFd1pRzmIg/vHti2gvyGCLYw2okHgWBAIERzLSKYfQWALBEIEW4AX0SBwLAiECI5lJNOPILAFAiGCLcCLaBA4FgRCBMcykulHENgCgRDBFuBFNAgcCwIhgmMZyfQjCGyBQIhgC/AiGgSOBYEQwbGMZPoRBLZAIESwBXgRDQLHgkCI4FhGMv0IAlsgECLYAryIBoFjQSBEcCwjmX4EgS0QCBFsAV5Eg8CxIBAiOJaRTD+CwBYIhAi2AC+iQeBYEAgRHMtIph9BYAsEQgRbgBfRIHAsCIQIjmUk048gsAUCIYItwItoEDgWBEIExzKS6UcQ2AKBEMEW4EU0CBwLAiGCYxnJ9CMIbIFAiGAL8CIaBI4FgRDBsYxk+hEEtkAgRLAFeBENAseCQIjgWEYy/QgCWyAQItgCvIgGgWNBIERwLCOZfgSBLRAIEWwBXkSDwLEgECI4lpFMP4LAFgiECLYAL6JB4FgQCBEcy0imH0FgCwRCBFuAF9EgcCwIhAiOZSTTjyCwBQIhgi3Ai2gQOBYEQgTHMpLpRxDYAoEQwRbg7Vr006dPw8ePH4fLly8P9+7dG6t/9uzZ+Pv+/fvD9+/fx+dPnjwZLHvnzp3h6tWrf8quKreqTgRfv3491n/p0qU/9dy8eXO4cePGX+3zfErHKRzQGz13ff3+/Xs4f/58V7XozkW/cv2NQIhgQTMC43n69Olw4cKF4efPn8PXr1+Ha9eujRpCAPzw/L///hsNlM8Y7IcPH8Yy586dW1luVZ3IUQd1ayDUQ90YMp+5Xrx4MTx8+HC4e/fu8O7du7/anYIQOfTc5QUejx49+tPf09Ytqe6DoE6ry9LKhwgWNCJMVA3e1Z/V2nstEfDMchjxKiI4qc5NiACiwKN49erVcOXKlfEzlwR0GiLQo9DjQPbHjx+jV8KlZ8LKz71fv34Nej0PHjz4Q4Z6TJADGNy+fXuUf/ny5VgHl/JT3g2YVK9LcpjSb0FTZG+qHAwRuALuDYlScV1lz6I925AI+JuVj8nKSs7qPOURuI3AEDDKk4hgVZ2bEAHt4wW0+pyWCN6/fz96FtTHD33E4wFv7mP03MMbwughHJ5j2F++fBl1wLj5cTsEiSD/7du3kVD8fP369VGOOqgTWX7sL+1XTwrvZUo/CeYs58EcbYUIJlDH+HTJz2JQMAImtkTAZMYoMDye6bq3HgF/YxRMdj6fVG5VnZsQgXVrhLZzWiJgWwG26At5SWAYMEaKsdMGRvn48ePxb4wZj4BzAVbrasCODUav50Sdz58/H/Aoap0S2UlEsEq/s5gDc7cRIpgYgbk9AldMDBCjOGmlxxhZPd0irPIcVtWpYWAorH4YkF6IZwQSkGX5zb3TEsGtW7dGo5ZkaYcf8EY/7vPj2QIrtGSHoatX2y7bAYgT4qAeSBVyoC3r1qs6iQim9NPzmNtQ993+wRDBvoFYQv16BLr5EtI6ImBFdd++ighW1cnZwsWLF0cjY/VVHqPCCNq263nFOiKgrBf6uSq/fft2ePPmzWi89JF2P3/+PN7jM0QAuUEKHFD6mb9x8ylbL/qP0VMfWwQu+qTXQRvVI6AsP/QRHflMmxAKf1f9aJ9zCPTvfVuxhLm1TocQwTqEzvA5hsDkxLXFNWbic6DFSsUWQdcZA6xlUVESOancVJ0YOxMdOQxHQnBvbNu04Yl92/YURMjVCwOnL+qJYdEmxuU9yngOYHvohCHjneCtuO8Ho3pV4uC++323RBg7dXFVPagPb0NSm9KPuil3zK8dQwRnaOhp6jARgPggFOMsDrMXJ2sdIjjGUU2fdooAW49jJgHAChHsdMqksiBwmAiECA5z3KJ1ENgpAiGCncI5X2W4rzVabp0m5gLsKydgVfvmCtjuv7D/XjcWS3geIljCKOxAh1XBNquqNhfgLInA9/3GJ/DKLkSwg8HfQRUhgh2AuMsq2lh3XoNx8TqP13y8QuT1l7H4PDME16i7atzV0Izp5wScH5OXMEzKGaFYMxVth9eKXFOn563OrXeCPuhoDoDJUi0RqF+bKclrVHMO2vyDXWL/L9cVIljQ6J8Ui1/DfHmfbSw96vPu3chBA4eMzuN9Ps8wLmP6fVdv1CK/fe9vDgAxAxBObcf8h/o+HZ2RISaA52ZPtrH85hGgr/rYrn/zrr9GABIrYCYkz2ijzT849tP8s5qeIYKzQnqDdlbFurOiYgSsqBgHnoHReFRrnr3GV1OAJQI8iRqHzwrfEgHy9TsIML7aDqSAHpUIqB8CwGNpiaxN6qlpwOpY9TO9WbKo+nFvKv9gA1hTZAMEQgQbgHRWRVbFumPorOa4xazS7XnAJkRguK/pthpia5CVCIzT16A12pYIJBD1qt4J2NXzCP6uZwTWiX4QldsHyplaXb/XoM0/+FeyA/c9B0ME+0b4FPVPxbpjGMbYGz5Mle7ncbk1PD0C4uxNGUaWlRYPwPh6CIVVfJ1HgMFaF21SV/0CE+5VnfFoKLMqlh+PAH11+evWoOoHIdBXvv+gejdT+QfkAuTaHoEQwfYY7rSGNtYdI8YwMEqeeZDG9gDD5zKXHwPHyHTRzfKDTMgpqPH3Zg+yIrPi43ZbjoNDLrwP28FQ2V60WwPK1fRpPY6aP2Asv98wVOP7a7vqZ5YhOqsf7XBwCYHV/IOdgv8PVxYi+IcHf13XMVy9CDMFIYNjzsJbh8mxPg8RHOvI7qhfeAd+FwCr8TFn4O0IsoOsJkRwkMMWpYPAbhEIEewWz9QWBA4SgRDBQQ5blA4Cu0UgRLBbPFNbEDhIBEIEBzlsUToI7BaBEMFu8UxtQeAgEQgRHOSwRekgsFsEQgS7xTO1BYGDRCBEcJDDFqWDwG4RCBHsFs/UFgQOEoEQwUEOW5QOArtFIESwWzxTWxA4SARCBAc5bFE6COwWgf8H7vkgdN7ysK4AAAAASUVORK5CYII="/>
        <xdr:cNvSpPr>
          <a:spLocks noChangeAspect="1" noChangeArrowheads="1"/>
        </xdr:cNvSpPr>
      </xdr:nvSpPr>
      <xdr:spPr bwMode="auto">
        <a:xfrm>
          <a:off x="6781800" y="1466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19050</xdr:colOff>
      <xdr:row>56</xdr:row>
      <xdr:rowOff>28575</xdr:rowOff>
    </xdr:from>
    <xdr:to>
      <xdr:col>15</xdr:col>
      <xdr:colOff>37793</xdr:colOff>
      <xdr:row>69</xdr:row>
      <xdr:rowOff>190170</xdr:rowOff>
    </xdr:to>
    <xdr:pic>
      <xdr:nvPicPr>
        <xdr:cNvPr id="10" name="Picture 9"/>
        <xdr:cNvPicPr>
          <a:picLocks noChangeAspect="1"/>
        </xdr:cNvPicPr>
      </xdr:nvPicPr>
      <xdr:blipFill>
        <a:blip xmlns:r="http://schemas.openxmlformats.org/officeDocument/2006/relationships" r:embed="rId7"/>
        <a:stretch>
          <a:fillRect/>
        </a:stretch>
      </xdr:blipFill>
      <xdr:spPr>
        <a:xfrm>
          <a:off x="9896475" y="10696575"/>
          <a:ext cx="2457143" cy="2638095"/>
        </a:xfrm>
        <a:prstGeom prst="rect">
          <a:avLst/>
        </a:prstGeom>
      </xdr:spPr>
    </xdr:pic>
    <xdr:clientData/>
  </xdr:twoCellAnchor>
</xdr:wsDr>
</file>

<file path=xl/tables/table1.xml><?xml version="1.0" encoding="utf-8"?>
<table xmlns="http://schemas.openxmlformats.org/spreadsheetml/2006/main" id="1" name="Table2" displayName="Table2" ref="A1:J33" totalsRowCount="1">
  <autoFilter ref="A1:J32"/>
  <tableColumns count="10">
    <tableColumn id="1" name="Date" totalsRowFunction="custom" dataDxfId="7" totalsRowDxfId="6">
      <totalsRowFormula>COUNT(days,Table2[Date])</totalsRowFormula>
    </tableColumn>
    <tableColumn id="10" name="Day" dataDxfId="5" totalsRowDxfId="4">
      <calculatedColumnFormula>TEXT(WEEKDAY(Table2[[#This Row],[Date]]),"dddd")</calculatedColumnFormula>
    </tableColumn>
    <tableColumn id="2" name="Location"/>
    <tableColumn id="3" name="Lemon" totalsRowFunction="custom">
      <totalsRowFormula>AVERAGE(Table2[Lemon])</totalsRowFormula>
    </tableColumn>
    <tableColumn id="4" name="Orange" totalsRowFunction="custom">
      <totalsRowFormula>AVERAGE(Table2[Orange])</totalsRowFormula>
    </tableColumn>
    <tableColumn id="5" name="Temperature" totalsRowFunction="custom">
      <totalsRowFormula>MAX(Table2[Temperature])</totalsRowFormula>
    </tableColumn>
    <tableColumn id="6" name="Leaflets"/>
    <tableColumn id="7" name="Price"/>
    <tableColumn id="8" name="Sales" totalsRowFunction="sum" dataDxfId="3" totalsRowDxfId="2">
      <calculatedColumnFormula>Table2[[#This Row],[Lemon]]+Table2[[#This Row],[Orange]]</calculatedColumnFormula>
    </tableColumn>
    <tableColumn id="9" name="Revenue" totalsRowFunction="sum" dataDxfId="1" totalsRowDxfId="0">
      <calculatedColumnFormula>Table2[[#This Row],[Sales]]*Table2[[#This Row],[Price]]</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U81"/>
  <sheetViews>
    <sheetView tabSelected="1" workbookViewId="0">
      <selection activeCell="B2" sqref="B2"/>
    </sheetView>
  </sheetViews>
  <sheetFormatPr defaultRowHeight="15" x14ac:dyDescent="0.25"/>
  <cols>
    <col min="1" max="1" width="10.140625" bestFit="1" customWidth="1"/>
    <col min="2" max="2" width="11.42578125" bestFit="1" customWidth="1"/>
    <col min="3" max="3" width="10.5703125" customWidth="1"/>
    <col min="4" max="4" width="9.140625" customWidth="1"/>
    <col min="5" max="5" width="9.5703125" customWidth="1"/>
    <col min="6" max="6" width="14.7109375" customWidth="1"/>
    <col min="7" max="7" width="10.140625" customWidth="1"/>
    <col min="8" max="8" width="26" customWidth="1"/>
    <col min="9" max="9" width="25" customWidth="1"/>
    <col min="10" max="10" width="12.28515625" style="1" bestFit="1" customWidth="1"/>
  </cols>
  <sheetData>
    <row r="1" spans="1:10" x14ac:dyDescent="0.25">
      <c r="A1" t="s">
        <v>0</v>
      </c>
      <c r="B1" t="s">
        <v>1</v>
      </c>
      <c r="C1" t="s">
        <v>2</v>
      </c>
      <c r="D1" t="s">
        <v>3</v>
      </c>
      <c r="E1" t="s">
        <v>4</v>
      </c>
      <c r="F1" t="s">
        <v>5</v>
      </c>
      <c r="G1" t="s">
        <v>6</v>
      </c>
      <c r="H1" t="s">
        <v>7</v>
      </c>
      <c r="I1" t="s">
        <v>8</v>
      </c>
      <c r="J1" s="1" t="s">
        <v>9</v>
      </c>
    </row>
    <row r="2" spans="1:10" x14ac:dyDescent="0.25">
      <c r="A2" s="2">
        <v>42552</v>
      </c>
      <c r="B2" s="2" t="str">
        <f>TEXT(WEEKDAY(Table2[[#This Row],[Date]]),"dddd")</f>
        <v>петак</v>
      </c>
      <c r="C2" t="s">
        <v>10</v>
      </c>
      <c r="D2">
        <v>97</v>
      </c>
      <c r="E2">
        <v>67</v>
      </c>
      <c r="F2">
        <v>70</v>
      </c>
      <c r="G2">
        <v>90</v>
      </c>
      <c r="H2">
        <v>0.25</v>
      </c>
      <c r="I2">
        <f>Table2[[#This Row],[Lemon]]+Table2[[#This Row],[Orange]]</f>
        <v>164</v>
      </c>
      <c r="J2" s="1">
        <f>Table2[[#This Row],[Sales]]*Table2[[#This Row],[Price]]</f>
        <v>41</v>
      </c>
    </row>
    <row r="3" spans="1:10" x14ac:dyDescent="0.25">
      <c r="A3" s="2">
        <v>42553</v>
      </c>
      <c r="B3" s="2" t="str">
        <f>TEXT(WEEKDAY(Table2[[#This Row],[Date]]),"dddd")</f>
        <v>субота</v>
      </c>
      <c r="C3" t="s">
        <v>10</v>
      </c>
      <c r="D3">
        <v>98</v>
      </c>
      <c r="E3">
        <v>67</v>
      </c>
      <c r="F3">
        <v>72</v>
      </c>
      <c r="G3">
        <v>90</v>
      </c>
      <c r="H3">
        <v>0.25</v>
      </c>
      <c r="I3">
        <f>Table2[[#This Row],[Lemon]]+Table2[[#This Row],[Orange]]</f>
        <v>165</v>
      </c>
      <c r="J3" s="1">
        <f>Table2[[#This Row],[Sales]]*Table2[[#This Row],[Price]]</f>
        <v>41.25</v>
      </c>
    </row>
    <row r="4" spans="1:10" x14ac:dyDescent="0.25">
      <c r="A4" s="2">
        <v>42554</v>
      </c>
      <c r="B4" s="2" t="str">
        <f>TEXT(WEEKDAY(Table2[[#This Row],[Date]]),"dddd")</f>
        <v>недеља</v>
      </c>
      <c r="C4" t="s">
        <v>10</v>
      </c>
      <c r="D4">
        <v>110</v>
      </c>
      <c r="E4">
        <v>77</v>
      </c>
      <c r="F4">
        <v>71</v>
      </c>
      <c r="G4">
        <v>104</v>
      </c>
      <c r="H4">
        <v>0.25</v>
      </c>
      <c r="I4">
        <f>Table2[[#This Row],[Lemon]]+Table2[[#This Row],[Orange]]</f>
        <v>187</v>
      </c>
      <c r="J4" s="1">
        <f>Table2[[#This Row],[Sales]]*Table2[[#This Row],[Price]]</f>
        <v>46.75</v>
      </c>
    </row>
    <row r="5" spans="1:10" x14ac:dyDescent="0.25">
      <c r="A5" s="2">
        <v>42555</v>
      </c>
      <c r="B5" s="2" t="str">
        <f>TEXT(WEEKDAY(Table2[[#This Row],[Date]]),"dddd")</f>
        <v>понедељак</v>
      </c>
      <c r="C5" t="s">
        <v>11</v>
      </c>
      <c r="D5">
        <v>134</v>
      </c>
      <c r="E5">
        <v>99</v>
      </c>
      <c r="F5">
        <v>76</v>
      </c>
      <c r="G5">
        <v>98</v>
      </c>
      <c r="H5">
        <v>0.25</v>
      </c>
      <c r="I5">
        <f>Table2[[#This Row],[Lemon]]+Table2[[#This Row],[Orange]]</f>
        <v>233</v>
      </c>
      <c r="J5" s="1">
        <f>Table2[[#This Row],[Sales]]*Table2[[#This Row],[Price]]</f>
        <v>58.25</v>
      </c>
    </row>
    <row r="6" spans="1:10" x14ac:dyDescent="0.25">
      <c r="A6" s="2">
        <v>42556</v>
      </c>
      <c r="B6" s="2" t="str">
        <f>TEXT(WEEKDAY(Table2[[#This Row],[Date]]),"dddd")</f>
        <v>уторак</v>
      </c>
      <c r="C6" t="s">
        <v>11</v>
      </c>
      <c r="D6">
        <v>159</v>
      </c>
      <c r="E6">
        <v>118</v>
      </c>
      <c r="F6">
        <v>78</v>
      </c>
      <c r="G6">
        <v>135</v>
      </c>
      <c r="H6">
        <v>0.25</v>
      </c>
      <c r="I6">
        <f>Table2[[#This Row],[Lemon]]+Table2[[#This Row],[Orange]]</f>
        <v>277</v>
      </c>
      <c r="J6" s="1">
        <f>Table2[[#This Row],[Sales]]*Table2[[#This Row],[Price]]</f>
        <v>69.25</v>
      </c>
    </row>
    <row r="7" spans="1:10" x14ac:dyDescent="0.25">
      <c r="A7" s="2">
        <v>42557</v>
      </c>
      <c r="B7" s="2" t="str">
        <f>TEXT(WEEKDAY(Table2[[#This Row],[Date]]),"dddd")</f>
        <v>среда</v>
      </c>
      <c r="C7" t="s">
        <v>11</v>
      </c>
      <c r="D7">
        <v>103</v>
      </c>
      <c r="E7">
        <v>69</v>
      </c>
      <c r="F7">
        <v>82</v>
      </c>
      <c r="G7">
        <v>90</v>
      </c>
      <c r="H7">
        <v>0.25</v>
      </c>
      <c r="I7">
        <f>Table2[[#This Row],[Lemon]]+Table2[[#This Row],[Orange]]</f>
        <v>172</v>
      </c>
      <c r="J7" s="1">
        <f>Table2[[#This Row],[Sales]]*Table2[[#This Row],[Price]]</f>
        <v>43</v>
      </c>
    </row>
    <row r="8" spans="1:10" x14ac:dyDescent="0.25">
      <c r="A8" s="2">
        <v>42558</v>
      </c>
      <c r="B8" s="2" t="str">
        <f>TEXT(WEEKDAY(Table2[[#This Row],[Date]]),"dddd")</f>
        <v>четвртак</v>
      </c>
      <c r="C8" t="s">
        <v>11</v>
      </c>
      <c r="D8">
        <v>143</v>
      </c>
      <c r="E8">
        <v>101</v>
      </c>
      <c r="F8">
        <v>81</v>
      </c>
      <c r="G8">
        <v>135</v>
      </c>
      <c r="H8">
        <v>0.25</v>
      </c>
      <c r="I8">
        <f>Table2[[#This Row],[Lemon]]+Table2[[#This Row],[Orange]]</f>
        <v>244</v>
      </c>
      <c r="J8" s="1">
        <f>Table2[[#This Row],[Sales]]*Table2[[#This Row],[Price]]</f>
        <v>61</v>
      </c>
    </row>
    <row r="9" spans="1:10" x14ac:dyDescent="0.25">
      <c r="A9" s="2">
        <v>42559</v>
      </c>
      <c r="B9" s="2" t="str">
        <f>TEXT(WEEKDAY(Table2[[#This Row],[Date]]),"dddd")</f>
        <v>петак</v>
      </c>
      <c r="C9" t="s">
        <v>11</v>
      </c>
      <c r="D9">
        <v>123</v>
      </c>
      <c r="E9">
        <v>86</v>
      </c>
      <c r="F9">
        <v>82</v>
      </c>
      <c r="G9">
        <v>113</v>
      </c>
      <c r="H9">
        <v>0.25</v>
      </c>
      <c r="I9">
        <f>Table2[[#This Row],[Lemon]]+Table2[[#This Row],[Orange]]</f>
        <v>209</v>
      </c>
      <c r="J9" s="1">
        <f>Table2[[#This Row],[Sales]]*Table2[[#This Row],[Price]]</f>
        <v>52.25</v>
      </c>
    </row>
    <row r="10" spans="1:10" x14ac:dyDescent="0.25">
      <c r="A10" s="2">
        <v>42560</v>
      </c>
      <c r="B10" s="2" t="str">
        <f>TEXT(WEEKDAY(Table2[[#This Row],[Date]]),"dddd")</f>
        <v>субота</v>
      </c>
      <c r="C10" t="s">
        <v>11</v>
      </c>
      <c r="D10">
        <v>134</v>
      </c>
      <c r="E10">
        <v>95</v>
      </c>
      <c r="F10">
        <v>80</v>
      </c>
      <c r="G10">
        <v>126</v>
      </c>
      <c r="H10">
        <v>0.25</v>
      </c>
      <c r="I10">
        <f>Table2[[#This Row],[Lemon]]+Table2[[#This Row],[Orange]]</f>
        <v>229</v>
      </c>
      <c r="J10" s="1">
        <f>Table2[[#This Row],[Sales]]*Table2[[#This Row],[Price]]</f>
        <v>57.25</v>
      </c>
    </row>
    <row r="11" spans="1:10" x14ac:dyDescent="0.25">
      <c r="A11" s="2">
        <v>42561</v>
      </c>
      <c r="B11" s="2" t="str">
        <f>TEXT(WEEKDAY(Table2[[#This Row],[Date]]),"dddd")</f>
        <v>недеља</v>
      </c>
      <c r="C11" t="s">
        <v>11</v>
      </c>
      <c r="D11">
        <v>140</v>
      </c>
      <c r="E11">
        <v>98</v>
      </c>
      <c r="F11">
        <v>82</v>
      </c>
      <c r="G11">
        <v>131</v>
      </c>
      <c r="H11">
        <v>0.25</v>
      </c>
      <c r="I11">
        <f>Table2[[#This Row],[Lemon]]+Table2[[#This Row],[Orange]]</f>
        <v>238</v>
      </c>
      <c r="J11" s="1">
        <f>Table2[[#This Row],[Sales]]*Table2[[#This Row],[Price]]</f>
        <v>59.5</v>
      </c>
    </row>
    <row r="12" spans="1:10" x14ac:dyDescent="0.25">
      <c r="A12" s="2">
        <v>42562</v>
      </c>
      <c r="B12" s="2" t="str">
        <f>TEXT(WEEKDAY(Table2[[#This Row],[Date]]),"dddd")</f>
        <v>понедељак</v>
      </c>
      <c r="C12" t="s">
        <v>11</v>
      </c>
      <c r="D12">
        <v>162</v>
      </c>
      <c r="E12">
        <v>120</v>
      </c>
      <c r="F12">
        <v>83</v>
      </c>
      <c r="G12">
        <v>135</v>
      </c>
      <c r="H12">
        <v>0.25</v>
      </c>
      <c r="I12">
        <f>Table2[[#This Row],[Lemon]]+Table2[[#This Row],[Orange]]</f>
        <v>282</v>
      </c>
      <c r="J12" s="1">
        <f>Table2[[#This Row],[Sales]]*Table2[[#This Row],[Price]]</f>
        <v>70.5</v>
      </c>
    </row>
    <row r="13" spans="1:10" x14ac:dyDescent="0.25">
      <c r="A13" s="2">
        <v>42563</v>
      </c>
      <c r="B13" s="2" t="str">
        <f>TEXT(WEEKDAY(Table2[[#This Row],[Date]]),"dddd")</f>
        <v>уторак</v>
      </c>
      <c r="C13" t="s">
        <v>11</v>
      </c>
      <c r="D13">
        <v>130</v>
      </c>
      <c r="E13">
        <v>95</v>
      </c>
      <c r="F13">
        <v>84</v>
      </c>
      <c r="G13">
        <v>99</v>
      </c>
      <c r="H13">
        <v>0.25</v>
      </c>
      <c r="I13">
        <f>Table2[[#This Row],[Lemon]]+Table2[[#This Row],[Orange]]</f>
        <v>225</v>
      </c>
      <c r="J13" s="1">
        <f>Table2[[#This Row],[Sales]]*Table2[[#This Row],[Price]]</f>
        <v>56.25</v>
      </c>
    </row>
    <row r="14" spans="1:10" x14ac:dyDescent="0.25">
      <c r="A14" s="2">
        <v>42564</v>
      </c>
      <c r="B14" s="2" t="str">
        <f>TEXT(WEEKDAY(Table2[[#This Row],[Date]]),"dddd")</f>
        <v>среда</v>
      </c>
      <c r="C14" t="s">
        <v>11</v>
      </c>
      <c r="D14">
        <v>109</v>
      </c>
      <c r="E14">
        <v>75</v>
      </c>
      <c r="F14">
        <v>77</v>
      </c>
      <c r="G14">
        <v>99</v>
      </c>
      <c r="H14">
        <v>0.25</v>
      </c>
      <c r="I14">
        <f>Table2[[#This Row],[Lemon]]+Table2[[#This Row],[Orange]]</f>
        <v>184</v>
      </c>
      <c r="J14" s="1">
        <f>Table2[[#This Row],[Sales]]*Table2[[#This Row],[Price]]</f>
        <v>46</v>
      </c>
    </row>
    <row r="15" spans="1:10" x14ac:dyDescent="0.25">
      <c r="A15" s="2">
        <v>42565</v>
      </c>
      <c r="B15" s="2" t="str">
        <f>TEXT(WEEKDAY(Table2[[#This Row],[Date]]),"dddd")</f>
        <v>четвртак</v>
      </c>
      <c r="C15" t="s">
        <v>11</v>
      </c>
      <c r="D15">
        <v>122</v>
      </c>
      <c r="E15">
        <v>85</v>
      </c>
      <c r="F15">
        <v>78</v>
      </c>
      <c r="G15">
        <v>113</v>
      </c>
      <c r="H15">
        <v>0.25</v>
      </c>
      <c r="I15">
        <f>Table2[[#This Row],[Lemon]]+Table2[[#This Row],[Orange]]</f>
        <v>207</v>
      </c>
      <c r="J15" s="1">
        <f>Table2[[#This Row],[Sales]]*Table2[[#This Row],[Price]]</f>
        <v>51.75</v>
      </c>
    </row>
    <row r="16" spans="1:10" x14ac:dyDescent="0.25">
      <c r="A16" s="2">
        <v>42566</v>
      </c>
      <c r="B16" s="2" t="str">
        <f>TEXT(WEEKDAY(Table2[[#This Row],[Date]]),"dddd")</f>
        <v>петак</v>
      </c>
      <c r="C16" t="s">
        <v>11</v>
      </c>
      <c r="D16">
        <v>98</v>
      </c>
      <c r="E16">
        <v>62</v>
      </c>
      <c r="F16">
        <v>75</v>
      </c>
      <c r="G16">
        <v>108</v>
      </c>
      <c r="H16">
        <v>0.5</v>
      </c>
      <c r="I16">
        <f>Table2[[#This Row],[Lemon]]+Table2[[#This Row],[Orange]]</f>
        <v>160</v>
      </c>
      <c r="J16" s="1">
        <f>Table2[[#This Row],[Sales]]*Table2[[#This Row],[Price]]</f>
        <v>80</v>
      </c>
    </row>
    <row r="17" spans="1:21" x14ac:dyDescent="0.25">
      <c r="A17" s="2">
        <v>42567</v>
      </c>
      <c r="B17" s="2" t="str">
        <f>TEXT(WEEKDAY(Table2[[#This Row],[Date]]),"dddd")</f>
        <v>субота</v>
      </c>
      <c r="C17" t="s">
        <v>11</v>
      </c>
      <c r="D17">
        <v>81</v>
      </c>
      <c r="E17">
        <v>50</v>
      </c>
      <c r="F17">
        <v>74</v>
      </c>
      <c r="G17">
        <v>90</v>
      </c>
      <c r="H17">
        <v>0.5</v>
      </c>
      <c r="I17">
        <f>Table2[[#This Row],[Lemon]]+Table2[[#This Row],[Orange]]</f>
        <v>131</v>
      </c>
      <c r="J17" s="1">
        <f>Table2[[#This Row],[Sales]]*Table2[[#This Row],[Price]]</f>
        <v>65.5</v>
      </c>
    </row>
    <row r="18" spans="1:21" x14ac:dyDescent="0.25">
      <c r="A18" s="2">
        <v>42568</v>
      </c>
      <c r="B18" s="2" t="str">
        <f>TEXT(WEEKDAY(Table2[[#This Row],[Date]]),"dddd")</f>
        <v>недеља</v>
      </c>
      <c r="C18" t="s">
        <v>11</v>
      </c>
      <c r="D18">
        <v>115</v>
      </c>
      <c r="E18">
        <v>76</v>
      </c>
      <c r="F18">
        <v>77</v>
      </c>
      <c r="G18">
        <v>126</v>
      </c>
      <c r="H18">
        <v>0.5</v>
      </c>
      <c r="I18">
        <f>Table2[[#This Row],[Lemon]]+Table2[[#This Row],[Orange]]</f>
        <v>191</v>
      </c>
      <c r="J18" s="1">
        <f>Table2[[#This Row],[Sales]]*Table2[[#This Row],[Price]]</f>
        <v>95.5</v>
      </c>
    </row>
    <row r="19" spans="1:21" x14ac:dyDescent="0.25">
      <c r="A19" s="2">
        <v>42569</v>
      </c>
      <c r="B19" s="2" t="str">
        <f>TEXT(WEEKDAY(Table2[[#This Row],[Date]]),"dddd")</f>
        <v>понедељак</v>
      </c>
      <c r="C19" t="s">
        <v>10</v>
      </c>
      <c r="D19">
        <v>131</v>
      </c>
      <c r="E19">
        <v>92</v>
      </c>
      <c r="F19">
        <v>81</v>
      </c>
      <c r="G19">
        <v>122</v>
      </c>
      <c r="H19">
        <v>0.5</v>
      </c>
      <c r="I19">
        <f>Table2[[#This Row],[Lemon]]+Table2[[#This Row],[Orange]]</f>
        <v>223</v>
      </c>
      <c r="J19" s="1">
        <f>Table2[[#This Row],[Sales]]*Table2[[#This Row],[Price]]</f>
        <v>111.5</v>
      </c>
    </row>
    <row r="20" spans="1:21" x14ac:dyDescent="0.25">
      <c r="A20" s="2">
        <v>42570</v>
      </c>
      <c r="B20" s="2" t="str">
        <f>TEXT(WEEKDAY(Table2[[#This Row],[Date]]),"dddd")</f>
        <v>уторак</v>
      </c>
      <c r="C20" t="s">
        <v>10</v>
      </c>
      <c r="D20">
        <v>122</v>
      </c>
      <c r="E20">
        <v>85</v>
      </c>
      <c r="F20">
        <v>78</v>
      </c>
      <c r="G20">
        <v>113</v>
      </c>
      <c r="H20">
        <v>0.5</v>
      </c>
      <c r="I20">
        <f>Table2[[#This Row],[Lemon]]+Table2[[#This Row],[Orange]]</f>
        <v>207</v>
      </c>
      <c r="J20" s="1">
        <f>Table2[[#This Row],[Sales]]*Table2[[#This Row],[Price]]</f>
        <v>103.5</v>
      </c>
    </row>
    <row r="21" spans="1:21" x14ac:dyDescent="0.25">
      <c r="A21" s="2">
        <v>42571</v>
      </c>
      <c r="B21" s="2" t="str">
        <f>TEXT(WEEKDAY(Table2[[#This Row],[Date]]),"dddd")</f>
        <v>среда</v>
      </c>
      <c r="C21" t="s">
        <v>10</v>
      </c>
      <c r="D21">
        <v>71</v>
      </c>
      <c r="E21">
        <v>42</v>
      </c>
      <c r="F21">
        <v>70</v>
      </c>
      <c r="G21">
        <v>120</v>
      </c>
      <c r="H21">
        <v>0.5</v>
      </c>
      <c r="I21">
        <f>Table2[[#This Row],[Lemon]]+Table2[[#This Row],[Orange]]</f>
        <v>113</v>
      </c>
      <c r="J21" s="1">
        <f>Table2[[#This Row],[Sales]]*Table2[[#This Row],[Price]]</f>
        <v>56.5</v>
      </c>
    </row>
    <row r="22" spans="1:21" ht="15" customHeight="1" x14ac:dyDescent="0.25">
      <c r="A22" s="2">
        <v>42572</v>
      </c>
      <c r="B22" s="2" t="str">
        <f>TEXT(WEEKDAY(Table2[[#This Row],[Date]]),"dddd")</f>
        <v>четвртак</v>
      </c>
      <c r="C22" t="s">
        <v>10</v>
      </c>
      <c r="D22">
        <v>83</v>
      </c>
      <c r="E22">
        <v>50</v>
      </c>
      <c r="F22">
        <v>77</v>
      </c>
      <c r="G22">
        <v>90</v>
      </c>
      <c r="H22">
        <v>0.5</v>
      </c>
      <c r="I22">
        <f>Table2[[#This Row],[Lemon]]+Table2[[#This Row],[Orange]]</f>
        <v>133</v>
      </c>
      <c r="J22" s="1">
        <f>Table2[[#This Row],[Sales]]*Table2[[#This Row],[Price]]</f>
        <v>66.5</v>
      </c>
      <c r="L22" s="8" t="s">
        <v>16</v>
      </c>
      <c r="M22" s="8"/>
      <c r="N22" s="8"/>
      <c r="O22" s="8"/>
      <c r="P22" s="8"/>
      <c r="Q22" s="8"/>
      <c r="R22" s="8"/>
      <c r="S22" s="8"/>
      <c r="T22" s="8"/>
      <c r="U22" s="8"/>
    </row>
    <row r="23" spans="1:21" x14ac:dyDescent="0.25">
      <c r="A23" s="2">
        <v>42573</v>
      </c>
      <c r="B23" s="2" t="str">
        <f>TEXT(WEEKDAY(Table2[[#This Row],[Date]]),"dddd")</f>
        <v>петак</v>
      </c>
      <c r="C23" t="s">
        <v>10</v>
      </c>
      <c r="D23">
        <v>112</v>
      </c>
      <c r="E23">
        <v>75</v>
      </c>
      <c r="F23">
        <v>80</v>
      </c>
      <c r="G23">
        <v>108</v>
      </c>
      <c r="H23">
        <v>0.5</v>
      </c>
      <c r="I23">
        <f>Table2[[#This Row],[Lemon]]+Table2[[#This Row],[Orange]]</f>
        <v>187</v>
      </c>
      <c r="J23" s="1">
        <f>Table2[[#This Row],[Sales]]*Table2[[#This Row],[Price]]</f>
        <v>93.5</v>
      </c>
      <c r="L23" s="8"/>
      <c r="M23" s="8"/>
      <c r="N23" s="8"/>
      <c r="O23" s="8"/>
      <c r="P23" s="8"/>
      <c r="Q23" s="8"/>
      <c r="R23" s="8"/>
      <c r="S23" s="8"/>
      <c r="T23" s="8"/>
      <c r="U23" s="8"/>
    </row>
    <row r="24" spans="1:21" x14ac:dyDescent="0.25">
      <c r="A24" s="2">
        <v>42574</v>
      </c>
      <c r="B24" s="2" t="str">
        <f>TEXT(WEEKDAY(Table2[[#This Row],[Date]]),"dddd")</f>
        <v>субота</v>
      </c>
      <c r="C24" t="s">
        <v>10</v>
      </c>
      <c r="D24">
        <v>120</v>
      </c>
      <c r="E24">
        <v>82</v>
      </c>
      <c r="F24">
        <v>81</v>
      </c>
      <c r="G24">
        <v>117</v>
      </c>
      <c r="H24">
        <v>0.5</v>
      </c>
      <c r="I24">
        <f>Table2[[#This Row],[Lemon]]+Table2[[#This Row],[Orange]]</f>
        <v>202</v>
      </c>
      <c r="J24" s="1">
        <f>Table2[[#This Row],[Sales]]*Table2[[#This Row],[Price]]</f>
        <v>101</v>
      </c>
      <c r="L24" s="8"/>
      <c r="M24" s="8"/>
      <c r="N24" s="8"/>
      <c r="O24" s="8"/>
      <c r="P24" s="8"/>
      <c r="Q24" s="8"/>
      <c r="R24" s="8"/>
      <c r="S24" s="8"/>
      <c r="T24" s="8"/>
      <c r="U24" s="8"/>
    </row>
    <row r="25" spans="1:21" x14ac:dyDescent="0.25">
      <c r="A25" s="2">
        <v>42575</v>
      </c>
      <c r="B25" s="2" t="str">
        <f>TEXT(WEEKDAY(Table2[[#This Row],[Date]]),"dddd")</f>
        <v>недеља</v>
      </c>
      <c r="C25" t="s">
        <v>10</v>
      </c>
      <c r="D25">
        <v>121</v>
      </c>
      <c r="E25">
        <v>82</v>
      </c>
      <c r="F25">
        <v>82</v>
      </c>
      <c r="G25">
        <v>117</v>
      </c>
      <c r="H25">
        <v>0.5</v>
      </c>
      <c r="I25">
        <f>Table2[[#This Row],[Lemon]]+Table2[[#This Row],[Orange]]</f>
        <v>203</v>
      </c>
      <c r="J25" s="1">
        <f>Table2[[#This Row],[Sales]]*Table2[[#This Row],[Price]]</f>
        <v>101.5</v>
      </c>
      <c r="L25" s="8"/>
      <c r="M25" s="8"/>
      <c r="N25" s="8"/>
      <c r="O25" s="8"/>
      <c r="P25" s="8"/>
      <c r="Q25" s="8"/>
      <c r="R25" s="8"/>
      <c r="S25" s="8"/>
      <c r="T25" s="8"/>
      <c r="U25" s="8"/>
    </row>
    <row r="26" spans="1:21" x14ac:dyDescent="0.25">
      <c r="A26" s="2">
        <v>42576</v>
      </c>
      <c r="B26" s="2" t="str">
        <f>TEXT(WEEKDAY(Table2[[#This Row],[Date]]),"dddd")</f>
        <v>понедељак</v>
      </c>
      <c r="C26" t="s">
        <v>10</v>
      </c>
      <c r="D26">
        <v>156</v>
      </c>
      <c r="E26">
        <v>113</v>
      </c>
      <c r="F26">
        <v>84</v>
      </c>
      <c r="G26">
        <v>135</v>
      </c>
      <c r="H26">
        <v>0.5</v>
      </c>
      <c r="I26">
        <f>Table2[[#This Row],[Lemon]]+Table2[[#This Row],[Orange]]</f>
        <v>269</v>
      </c>
      <c r="J26" s="1">
        <f>Table2[[#This Row],[Sales]]*Table2[[#This Row],[Price]]</f>
        <v>134.5</v>
      </c>
    </row>
    <row r="27" spans="1:21" x14ac:dyDescent="0.25">
      <c r="A27" s="2">
        <v>42577</v>
      </c>
      <c r="B27" s="2" t="str">
        <f>TEXT(WEEKDAY(Table2[[#This Row],[Date]]),"dddd")</f>
        <v>уторак</v>
      </c>
      <c r="C27" t="s">
        <v>10</v>
      </c>
      <c r="D27">
        <v>176</v>
      </c>
      <c r="E27">
        <v>129</v>
      </c>
      <c r="F27">
        <v>83</v>
      </c>
      <c r="G27">
        <v>158</v>
      </c>
      <c r="H27">
        <v>0.35</v>
      </c>
      <c r="I27">
        <f>Table2[[#This Row],[Lemon]]+Table2[[#This Row],[Orange]]</f>
        <v>305</v>
      </c>
      <c r="J27" s="1">
        <f>Table2[[#This Row],[Sales]]*Table2[[#This Row],[Price]]</f>
        <v>106.75</v>
      </c>
    </row>
    <row r="28" spans="1:21" x14ac:dyDescent="0.25">
      <c r="A28" s="2">
        <v>42578</v>
      </c>
      <c r="B28" s="2" t="str">
        <f>TEXT(WEEKDAY(Table2[[#This Row],[Date]]),"dddd")</f>
        <v>среда</v>
      </c>
      <c r="C28" t="s">
        <v>10</v>
      </c>
      <c r="D28">
        <v>104</v>
      </c>
      <c r="E28">
        <v>68</v>
      </c>
      <c r="F28">
        <v>80</v>
      </c>
      <c r="G28">
        <v>99</v>
      </c>
      <c r="H28">
        <v>0.35</v>
      </c>
      <c r="I28">
        <f>Table2[[#This Row],[Lemon]]+Table2[[#This Row],[Orange]]</f>
        <v>172</v>
      </c>
      <c r="J28" s="1">
        <f>Table2[[#This Row],[Sales]]*Table2[[#This Row],[Price]]</f>
        <v>60.199999999999996</v>
      </c>
    </row>
    <row r="29" spans="1:21" x14ac:dyDescent="0.25">
      <c r="A29" s="2">
        <v>42579</v>
      </c>
      <c r="B29" s="2" t="str">
        <f>TEXT(WEEKDAY(Table2[[#This Row],[Date]]),"dddd")</f>
        <v>четвртак</v>
      </c>
      <c r="C29" t="s">
        <v>10</v>
      </c>
      <c r="D29">
        <v>96</v>
      </c>
      <c r="E29">
        <v>63</v>
      </c>
      <c r="F29">
        <v>82</v>
      </c>
      <c r="G29">
        <v>90</v>
      </c>
      <c r="H29">
        <v>0.35</v>
      </c>
      <c r="I29">
        <f>Table2[[#This Row],[Lemon]]+Table2[[#This Row],[Orange]]</f>
        <v>159</v>
      </c>
      <c r="J29" s="1">
        <f>Table2[[#This Row],[Sales]]*Table2[[#This Row],[Price]]</f>
        <v>55.65</v>
      </c>
    </row>
    <row r="30" spans="1:21" x14ac:dyDescent="0.25">
      <c r="A30" s="2">
        <v>42580</v>
      </c>
      <c r="B30" s="2" t="str">
        <f>TEXT(WEEKDAY(Table2[[#This Row],[Date]]),"dddd")</f>
        <v>петак</v>
      </c>
      <c r="C30" t="s">
        <v>10</v>
      </c>
      <c r="D30">
        <v>100</v>
      </c>
      <c r="E30">
        <v>66</v>
      </c>
      <c r="F30">
        <v>81</v>
      </c>
      <c r="G30">
        <v>95</v>
      </c>
      <c r="H30">
        <v>0.35</v>
      </c>
      <c r="I30">
        <f>Table2[[#This Row],[Lemon]]+Table2[[#This Row],[Orange]]</f>
        <v>166</v>
      </c>
      <c r="J30" s="1">
        <f>Table2[[#This Row],[Sales]]*Table2[[#This Row],[Price]]</f>
        <v>58.099999999999994</v>
      </c>
    </row>
    <row r="31" spans="1:21" x14ac:dyDescent="0.25">
      <c r="A31" s="2">
        <v>42581</v>
      </c>
      <c r="B31" s="2" t="str">
        <f>TEXT(WEEKDAY(Table2[[#This Row],[Date]]),"dddd")</f>
        <v>субота</v>
      </c>
      <c r="C31" t="s">
        <v>11</v>
      </c>
      <c r="D31">
        <v>88</v>
      </c>
      <c r="E31">
        <v>57</v>
      </c>
      <c r="F31">
        <v>82</v>
      </c>
      <c r="G31">
        <v>81</v>
      </c>
      <c r="H31">
        <v>0.35</v>
      </c>
      <c r="I31">
        <f>Table2[[#This Row],[Lemon]]+Table2[[#This Row],[Orange]]</f>
        <v>145</v>
      </c>
      <c r="J31" s="1">
        <f>Table2[[#This Row],[Sales]]*Table2[[#This Row],[Price]]</f>
        <v>50.75</v>
      </c>
    </row>
    <row r="32" spans="1:21" x14ac:dyDescent="0.25">
      <c r="A32" s="2">
        <v>42582</v>
      </c>
      <c r="B32" s="2" t="str">
        <f>TEXT(WEEKDAY(Table2[[#This Row],[Date]]),"dddd")</f>
        <v>недеља</v>
      </c>
      <c r="C32" t="s">
        <v>11</v>
      </c>
      <c r="D32">
        <v>76</v>
      </c>
      <c r="E32">
        <v>47</v>
      </c>
      <c r="F32">
        <v>82</v>
      </c>
      <c r="G32">
        <v>68</v>
      </c>
      <c r="H32">
        <v>0.35</v>
      </c>
      <c r="I32">
        <f>Table2[[#This Row],[Lemon]]+Table2[[#This Row],[Orange]]</f>
        <v>123</v>
      </c>
      <c r="J32" s="1">
        <f>Table2[[#This Row],[Sales]]*Table2[[#This Row],[Price]]</f>
        <v>43.05</v>
      </c>
    </row>
    <row r="33" spans="1:19" x14ac:dyDescent="0.25">
      <c r="A33" s="3">
        <f>COUNT(days,Table2[Date])</f>
        <v>31</v>
      </c>
      <c r="B33" s="2"/>
      <c r="D33">
        <f>AVERAGE(Table2[Lemon])</f>
        <v>116.58064516129032</v>
      </c>
      <c r="E33">
        <f>AVERAGE(Table2[Orange])</f>
        <v>80.354838709677423</v>
      </c>
      <c r="F33">
        <f>MAX(Table2[Temperature])</f>
        <v>84</v>
      </c>
      <c r="I33" s="3">
        <f>SUBTOTAL(109,Table2[Sales])</f>
        <v>6105</v>
      </c>
      <c r="J33" s="1">
        <f>SUBTOTAL(109,Table2[Revenue])</f>
        <v>2138</v>
      </c>
    </row>
    <row r="35" spans="1:19" x14ac:dyDescent="0.25">
      <c r="I35" s="4"/>
    </row>
    <row r="42" spans="1:19" x14ac:dyDescent="0.25">
      <c r="L42" s="8" t="s">
        <v>12</v>
      </c>
      <c r="M42" s="9"/>
      <c r="N42" s="9"/>
      <c r="O42" s="9"/>
      <c r="P42" s="9"/>
      <c r="Q42" s="9"/>
      <c r="R42" s="9"/>
      <c r="S42" s="9"/>
    </row>
    <row r="43" spans="1:19" x14ac:dyDescent="0.25">
      <c r="L43" s="9"/>
      <c r="M43" s="9"/>
      <c r="N43" s="9"/>
      <c r="O43" s="9"/>
      <c r="P43" s="9"/>
      <c r="Q43" s="9"/>
      <c r="R43" s="9"/>
      <c r="S43" s="9"/>
    </row>
    <row r="44" spans="1:19" x14ac:dyDescent="0.25">
      <c r="L44" s="9"/>
      <c r="M44" s="9"/>
      <c r="N44" s="9"/>
      <c r="O44" s="9"/>
      <c r="P44" s="9"/>
      <c r="Q44" s="9"/>
      <c r="R44" s="9"/>
      <c r="S44" s="9"/>
    </row>
    <row r="45" spans="1:19" x14ac:dyDescent="0.25">
      <c r="L45" s="9"/>
      <c r="M45" s="9"/>
      <c r="N45" s="9"/>
      <c r="O45" s="9"/>
      <c r="P45" s="9"/>
      <c r="Q45" s="9"/>
      <c r="R45" s="9"/>
      <c r="S45" s="9"/>
    </row>
    <row r="46" spans="1:19" x14ac:dyDescent="0.25">
      <c r="L46" s="9"/>
      <c r="M46" s="9"/>
      <c r="N46" s="9"/>
      <c r="O46" s="9"/>
      <c r="P46" s="9"/>
      <c r="Q46" s="9"/>
      <c r="R46" s="9"/>
      <c r="S46" s="9"/>
    </row>
    <row r="48" spans="1:19" ht="15" customHeight="1" x14ac:dyDescent="0.25">
      <c r="L48" s="10" t="s">
        <v>17</v>
      </c>
      <c r="M48" s="10"/>
      <c r="N48" s="10"/>
      <c r="O48" s="10"/>
      <c r="P48" s="10"/>
      <c r="Q48" s="10"/>
      <c r="R48" s="10"/>
      <c r="S48" s="10"/>
    </row>
    <row r="49" spans="1:19" x14ac:dyDescent="0.25">
      <c r="L49" s="10"/>
      <c r="M49" s="10"/>
      <c r="N49" s="10"/>
      <c r="O49" s="10"/>
      <c r="P49" s="10"/>
      <c r="Q49" s="10"/>
      <c r="R49" s="10"/>
      <c r="S49" s="10"/>
    </row>
    <row r="50" spans="1:19" x14ac:dyDescent="0.25">
      <c r="L50" s="10"/>
      <c r="M50" s="10"/>
      <c r="N50" s="10"/>
      <c r="O50" s="10"/>
      <c r="P50" s="10"/>
      <c r="Q50" s="10"/>
      <c r="R50" s="10"/>
      <c r="S50" s="10"/>
    </row>
    <row r="51" spans="1:19" x14ac:dyDescent="0.25">
      <c r="L51" s="5"/>
      <c r="M51" s="5"/>
      <c r="N51" s="5"/>
      <c r="O51" s="5"/>
      <c r="P51" s="5"/>
      <c r="Q51" s="5"/>
    </row>
    <row r="52" spans="1:19" x14ac:dyDescent="0.25">
      <c r="A52" s="8" t="s">
        <v>18</v>
      </c>
      <c r="B52" s="9"/>
      <c r="C52" s="9"/>
      <c r="D52" s="9"/>
      <c r="E52" s="9"/>
      <c r="F52" s="9"/>
      <c r="L52" s="5"/>
      <c r="M52" s="5"/>
      <c r="N52" s="5"/>
      <c r="O52" s="5"/>
      <c r="P52" s="5"/>
      <c r="Q52" s="5"/>
    </row>
    <row r="53" spans="1:19" x14ac:dyDescent="0.25">
      <c r="A53" s="9"/>
      <c r="B53" s="9"/>
      <c r="C53" s="9"/>
      <c r="D53" s="9"/>
      <c r="E53" s="9"/>
      <c r="F53" s="9"/>
      <c r="L53" s="5"/>
      <c r="M53" s="5"/>
      <c r="N53" s="5"/>
      <c r="O53" s="5"/>
      <c r="P53" s="5"/>
      <c r="Q53" s="5"/>
    </row>
    <row r="54" spans="1:19" x14ac:dyDescent="0.25">
      <c r="A54" s="9"/>
      <c r="B54" s="9"/>
      <c r="C54" s="9"/>
      <c r="D54" s="9"/>
      <c r="E54" s="9"/>
      <c r="F54" s="9"/>
    </row>
    <row r="55" spans="1:19" x14ac:dyDescent="0.25">
      <c r="A55" s="9"/>
      <c r="B55" s="9"/>
      <c r="C55" s="9"/>
      <c r="D55" s="9"/>
      <c r="E55" s="9"/>
      <c r="F55" s="9"/>
    </row>
    <row r="56" spans="1:19" x14ac:dyDescent="0.25">
      <c r="C56" s="3"/>
      <c r="L56" s="7" t="s">
        <v>14</v>
      </c>
    </row>
    <row r="57" spans="1:19" x14ac:dyDescent="0.25">
      <c r="C57" s="3"/>
    </row>
    <row r="58" spans="1:19" ht="15" customHeight="1" x14ac:dyDescent="0.25">
      <c r="C58" s="3"/>
    </row>
    <row r="59" spans="1:19" x14ac:dyDescent="0.25">
      <c r="C59" s="3"/>
      <c r="H59" s="6"/>
    </row>
    <row r="60" spans="1:19" ht="15" customHeight="1" x14ac:dyDescent="0.25">
      <c r="I60" s="6"/>
      <c r="J60" s="6"/>
      <c r="K60" s="6"/>
    </row>
    <row r="61" spans="1:19" x14ac:dyDescent="0.25">
      <c r="H61" s="6"/>
      <c r="I61" s="6"/>
      <c r="J61" s="6"/>
      <c r="K61" s="6"/>
    </row>
    <row r="62" spans="1:19" x14ac:dyDescent="0.25">
      <c r="H62" s="6"/>
      <c r="I62" s="6"/>
      <c r="J62" s="6"/>
      <c r="K62" s="6"/>
    </row>
    <row r="63" spans="1:19" x14ac:dyDescent="0.25">
      <c r="H63" s="6"/>
      <c r="I63" s="6"/>
      <c r="J63" s="6"/>
      <c r="K63" s="6"/>
    </row>
    <row r="64" spans="1:19" x14ac:dyDescent="0.25">
      <c r="H64" s="6"/>
      <c r="I64" s="6"/>
    </row>
    <row r="65" spans="1:15" x14ac:dyDescent="0.25">
      <c r="H65" s="6"/>
      <c r="I65" s="6"/>
    </row>
    <row r="66" spans="1:15" x14ac:dyDescent="0.25">
      <c r="H66" s="6"/>
      <c r="I66" s="6"/>
    </row>
    <row r="67" spans="1:15" x14ac:dyDescent="0.25">
      <c r="H67" s="6"/>
      <c r="I67" s="6"/>
    </row>
    <row r="68" spans="1:15" ht="15" customHeight="1" x14ac:dyDescent="0.25">
      <c r="B68" s="6"/>
      <c r="C68" s="6"/>
      <c r="D68" s="6"/>
      <c r="E68" s="6"/>
      <c r="F68" s="6"/>
      <c r="H68" s="6"/>
      <c r="I68" s="6"/>
    </row>
    <row r="69" spans="1:15" x14ac:dyDescent="0.25">
      <c r="A69" s="6"/>
      <c r="B69" s="6"/>
      <c r="C69" s="6"/>
      <c r="D69" s="6"/>
      <c r="E69" s="6"/>
      <c r="F69" s="6"/>
      <c r="H69" s="6"/>
      <c r="I69" s="6"/>
    </row>
    <row r="70" spans="1:15" x14ac:dyDescent="0.25">
      <c r="A70" s="6"/>
      <c r="B70" s="6"/>
      <c r="C70" s="6"/>
      <c r="D70" s="6"/>
      <c r="E70" s="6"/>
      <c r="F70" s="6"/>
      <c r="H70" s="6"/>
      <c r="I70" s="6"/>
    </row>
    <row r="71" spans="1:15" x14ac:dyDescent="0.25">
      <c r="A71" s="6"/>
      <c r="B71" s="6"/>
      <c r="C71" s="6"/>
      <c r="D71" s="6"/>
      <c r="E71" s="6"/>
      <c r="F71" s="6"/>
      <c r="H71" s="6"/>
      <c r="I71" s="6"/>
    </row>
    <row r="72" spans="1:15" ht="15" customHeight="1" x14ac:dyDescent="0.25">
      <c r="A72" s="8" t="s">
        <v>13</v>
      </c>
      <c r="B72" s="8"/>
      <c r="C72" s="8"/>
      <c r="D72" s="8"/>
      <c r="E72" s="8"/>
      <c r="F72" s="8"/>
      <c r="H72" s="8" t="s">
        <v>15</v>
      </c>
      <c r="I72" s="8"/>
      <c r="J72" s="8"/>
      <c r="K72" s="8"/>
      <c r="L72" s="8"/>
      <c r="M72" s="8"/>
      <c r="N72" s="8"/>
      <c r="O72" s="8"/>
    </row>
    <row r="73" spans="1:15" x14ac:dyDescent="0.25">
      <c r="A73" s="8"/>
      <c r="B73" s="8"/>
      <c r="C73" s="8"/>
      <c r="D73" s="8"/>
      <c r="E73" s="8"/>
      <c r="F73" s="8"/>
      <c r="H73" s="8"/>
      <c r="I73" s="8"/>
      <c r="J73" s="8"/>
      <c r="K73" s="8"/>
      <c r="L73" s="8"/>
      <c r="M73" s="8"/>
      <c r="N73" s="8"/>
      <c r="O73" s="8"/>
    </row>
    <row r="74" spans="1:15" x14ac:dyDescent="0.25">
      <c r="A74" s="8"/>
      <c r="B74" s="8"/>
      <c r="C74" s="8"/>
      <c r="D74" s="8"/>
      <c r="E74" s="8"/>
      <c r="F74" s="8"/>
      <c r="H74" s="8"/>
      <c r="I74" s="8"/>
      <c r="J74" s="8"/>
      <c r="K74" s="8"/>
      <c r="L74" s="8"/>
      <c r="M74" s="8"/>
      <c r="N74" s="8"/>
      <c r="O74" s="8"/>
    </row>
    <row r="75" spans="1:15" x14ac:dyDescent="0.25">
      <c r="A75" s="8"/>
      <c r="B75" s="8"/>
      <c r="C75" s="8"/>
      <c r="D75" s="8"/>
      <c r="E75" s="8"/>
      <c r="F75" s="8"/>
      <c r="H75" s="8"/>
      <c r="I75" s="8"/>
      <c r="J75" s="8"/>
      <c r="K75" s="8"/>
      <c r="L75" s="8"/>
      <c r="M75" s="8"/>
      <c r="N75" s="8"/>
      <c r="O75" s="8"/>
    </row>
    <row r="76" spans="1:15" x14ac:dyDescent="0.25">
      <c r="H76" s="8"/>
      <c r="I76" s="8"/>
      <c r="J76" s="8"/>
      <c r="K76" s="8"/>
      <c r="L76" s="8"/>
      <c r="M76" s="8"/>
      <c r="N76" s="8"/>
      <c r="O76" s="8"/>
    </row>
    <row r="77" spans="1:15" x14ac:dyDescent="0.25">
      <c r="H77" s="8"/>
      <c r="I77" s="8"/>
      <c r="J77" s="8"/>
      <c r="K77" s="8"/>
      <c r="L77" s="8"/>
      <c r="M77" s="8"/>
      <c r="N77" s="8"/>
      <c r="O77" s="8"/>
    </row>
    <row r="78" spans="1:15" x14ac:dyDescent="0.25">
      <c r="H78" s="8"/>
      <c r="I78" s="8"/>
      <c r="J78" s="8"/>
      <c r="K78" s="8"/>
      <c r="L78" s="8"/>
      <c r="M78" s="8"/>
      <c r="N78" s="8"/>
      <c r="O78" s="8"/>
    </row>
    <row r="79" spans="1:15" x14ac:dyDescent="0.25">
      <c r="H79" s="6"/>
      <c r="I79" s="6"/>
      <c r="J79" s="6"/>
      <c r="K79" s="6"/>
      <c r="L79" s="6"/>
      <c r="M79" s="6"/>
      <c r="N79" s="6"/>
      <c r="O79" s="6"/>
    </row>
    <row r="80" spans="1:15" x14ac:dyDescent="0.25">
      <c r="H80" s="6"/>
      <c r="I80" s="6"/>
      <c r="J80" s="6"/>
      <c r="K80" s="6"/>
      <c r="L80" s="6"/>
      <c r="M80" s="6"/>
      <c r="N80" s="6"/>
      <c r="O80" s="6"/>
    </row>
    <row r="81" spans="8:15" x14ac:dyDescent="0.25">
      <c r="H81" s="6"/>
      <c r="I81" s="6"/>
      <c r="J81" s="6"/>
      <c r="K81" s="6"/>
      <c r="L81" s="6"/>
      <c r="M81" s="6"/>
      <c r="N81" s="6"/>
      <c r="O81" s="6"/>
    </row>
  </sheetData>
  <sortState ref="C54:C59">
    <sortCondition ref="C54"/>
  </sortState>
  <mergeCells count="6">
    <mergeCell ref="L22:U25"/>
    <mergeCell ref="A72:F75"/>
    <mergeCell ref="H72:O78"/>
    <mergeCell ref="A52:F55"/>
    <mergeCell ref="L42:S46"/>
    <mergeCell ref="L48:S50"/>
  </mergeCells>
  <pageMargins left="0.7" right="0.7" top="0.75" bottom="0.75" header="0.3" footer="0.3"/>
  <pageSetup paperSize="9"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high="1" low="1">
          <x14:colorSeries rgb="FF376092"/>
          <x14:colorNegative rgb="FFD00000"/>
          <x14:colorAxis rgb="FF000000"/>
          <x14:colorMarkers rgb="FFD00000"/>
          <x14:colorFirst rgb="FFD00000"/>
          <x14:colorLast rgb="FFD00000"/>
          <x14:colorHigh rgb="FFD00000"/>
          <x14:colorLow rgb="FFD00000"/>
          <x14:sparklines>
            <x14:sparkline>
              <xm:f>'Lemonades_2016_2D Analysis'!H2:H32</xm:f>
              <xm:sqref>H33</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'Lemonades_2016_2D Analysis'!I2:I32</xm:f>
              <xm:sqref>I34</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Lemonades_2016_2D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Biljana</dc:creator>
  <cp:lastModifiedBy>Biljana</cp:lastModifiedBy>
  <dcterms:created xsi:type="dcterms:W3CDTF">2017-10-18T21:52:09Z</dcterms:created>
  <dcterms:modified xsi:type="dcterms:W3CDTF">2017-10-19T09:57:23Z</dcterms:modified>
</cp:coreProperties>
</file>