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EDRO_5245\Desktop\"/>
    </mc:Choice>
  </mc:AlternateContent>
  <xr:revisionPtr revIDLastSave="0" documentId="13_ncr:1_{578F8071-FBA2-4CED-A208-775A59F55D2C}" xr6:coauthVersionLast="36" xr6:coauthVersionMax="36" xr10:uidLastSave="{00000000-0000-0000-0000-000000000000}"/>
  <bookViews>
    <workbookView xWindow="0" yWindow="0" windowWidth="19200" windowHeight="6810" xr2:uid="{ECC26A81-1CFD-4105-ACFF-E882C04D37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25" i="1"/>
  <c r="F25" i="1"/>
  <c r="E25" i="1"/>
  <c r="G24" i="1"/>
  <c r="F24" i="1"/>
  <c r="E24" i="1"/>
  <c r="D25" i="1"/>
  <c r="D24" i="1"/>
  <c r="G23" i="1"/>
  <c r="F23" i="1"/>
  <c r="E23" i="1"/>
  <c r="D23" i="1"/>
  <c r="E22" i="1" l="1"/>
  <c r="F22" i="1"/>
  <c r="G22" i="1"/>
  <c r="D2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<sst xmlns="http://schemas.openxmlformats.org/spreadsheetml/2006/main" count="92" uniqueCount="64">
  <si>
    <t>Desconto do IPI</t>
  </si>
  <si>
    <t>Parcelas 12</t>
  </si>
  <si>
    <t>Parcelas 24</t>
  </si>
  <si>
    <t>MARCA</t>
  </si>
  <si>
    <t>MODELO</t>
  </si>
  <si>
    <t>POTÊNCIA (cv)</t>
  </si>
  <si>
    <t>PREÇO BÁSICO</t>
  </si>
  <si>
    <t>PREÇO BÁS.</t>
  </si>
  <si>
    <t>C/ DESCONTO DO IPI</t>
  </si>
  <si>
    <t>Valor em 12 Parcelas</t>
  </si>
  <si>
    <t>Valor em 24 Parcelas</t>
  </si>
  <si>
    <t>BMW</t>
  </si>
  <si>
    <t>G 650 Xcountry Std.</t>
  </si>
  <si>
    <t>R 1200 GS Advent.</t>
  </si>
  <si>
    <t>Dafra</t>
  </si>
  <si>
    <t>Laser 150 (Scooter)</t>
  </si>
  <si>
    <t>Yamaha</t>
  </si>
  <si>
    <t>XT 660R</t>
  </si>
  <si>
    <t>Kansas 150 (custom)</t>
  </si>
  <si>
    <t>Honda</t>
  </si>
  <si>
    <t>CB 600F Hornet</t>
  </si>
  <si>
    <t>Kasinski</t>
  </si>
  <si>
    <t>Comet 650 (esport)</t>
  </si>
  <si>
    <t>CG Titan KS Mix</t>
  </si>
  <si>
    <t>Suzuki</t>
  </si>
  <si>
    <t>GSX 1300 Hayabusa</t>
  </si>
  <si>
    <t>Bandit</t>
  </si>
  <si>
    <t>Fazer 250</t>
  </si>
  <si>
    <t>CG 125 Fan ES</t>
  </si>
  <si>
    <t>XTZ 250X</t>
  </si>
  <si>
    <t>XTZ 1250K</t>
  </si>
  <si>
    <t>NXR 150 Bros KS</t>
  </si>
  <si>
    <t>SOMA</t>
  </si>
  <si>
    <t>TOTAL</t>
  </si>
  <si>
    <t>MÉDIA</t>
  </si>
  <si>
    <t>MÁXIMO</t>
  </si>
  <si>
    <t>MAIOR VALOR</t>
  </si>
  <si>
    <t>MÍNIMO</t>
  </si>
  <si>
    <t>MENOR VALOR</t>
  </si>
  <si>
    <t>código</t>
  </si>
  <si>
    <t>data</t>
  </si>
  <si>
    <t>funcionário</t>
  </si>
  <si>
    <t>venda</t>
  </si>
  <si>
    <t>camila</t>
  </si>
  <si>
    <t>joão</t>
  </si>
  <si>
    <t>cláudia</t>
  </si>
  <si>
    <t>pablo</t>
  </si>
  <si>
    <t>A524B306</t>
  </si>
  <si>
    <t>C980A616</t>
  </si>
  <si>
    <t>B174D828</t>
  </si>
  <si>
    <t>D683D954</t>
  </si>
  <si>
    <t>A439B118</t>
  </si>
  <si>
    <t>D344D291</t>
  </si>
  <si>
    <t>A170D541</t>
  </si>
  <si>
    <t>A525D684</t>
  </si>
  <si>
    <t>C800C616</t>
  </si>
  <si>
    <t>E784E819</t>
  </si>
  <si>
    <t>B342D563</t>
  </si>
  <si>
    <t>D433C269</t>
  </si>
  <si>
    <t>E646D875</t>
  </si>
  <si>
    <t>C245B797</t>
  </si>
  <si>
    <t>C223A869</t>
  </si>
  <si>
    <t>F940C774</t>
  </si>
  <si>
    <t>E543D380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</si>
</sst>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6" xfId="0" applyFont="1" applyBorder="1"/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2" borderId="2" xfId="2" applyBorder="1" applyAlignment="1">
      <alignment horizontal="center" vertical="center"/>
    </xf>
    <xf numFmtId="0" fontId="5" fillId="2" borderId="2" xfId="2" applyBorder="1" applyAlignment="1">
      <alignment horizontal="center" vertical="center" wrapText="1"/>
    </xf>
    <xf numFmtId="0" fontId="5" fillId="2" borderId="3" xfId="2" applyBorder="1" applyAlignment="1">
      <alignment horizontal="center" vertical="center"/>
    </xf>
    <xf numFmtId="0" fontId="5" fillId="2" borderId="3" xfId="2" applyBorder="1" applyAlignment="1">
      <alignment horizontal="center" vertical="center" wrapText="1"/>
    </xf>
    <xf numFmtId="0" fontId="1" fillId="4" borderId="1" xfId="4" applyBorder="1"/>
    <xf numFmtId="0" fontId="1" fillId="6" borderId="1" xfId="6" applyBorder="1"/>
    <xf numFmtId="8" fontId="1" fillId="6" borderId="1" xfId="6" applyNumberFormat="1" applyBorder="1"/>
    <xf numFmtId="44" fontId="1" fillId="9" borderId="1" xfId="9" applyNumberFormat="1" applyBorder="1"/>
    <xf numFmtId="0" fontId="6" fillId="5" borderId="1" xfId="5" applyBorder="1"/>
    <xf numFmtId="9" fontId="6" fillId="5" borderId="1" xfId="5" applyNumberFormat="1" applyBorder="1"/>
    <xf numFmtId="9" fontId="6" fillId="5" borderId="0" xfId="5" applyNumberFormat="1"/>
    <xf numFmtId="0" fontId="1" fillId="8" borderId="9" xfId="8" applyBorder="1" applyAlignment="1">
      <alignment horizontal="center"/>
    </xf>
    <xf numFmtId="0" fontId="1" fillId="8" borderId="9" xfId="8" applyBorder="1"/>
    <xf numFmtId="8" fontId="1" fillId="8" borderId="9" xfId="8" applyNumberFormat="1" applyBorder="1"/>
    <xf numFmtId="44" fontId="1" fillId="8" borderId="9" xfId="8" applyNumberFormat="1" applyBorder="1"/>
    <xf numFmtId="0" fontId="5" fillId="2" borderId="0" xfId="2"/>
    <xf numFmtId="44" fontId="1" fillId="9" borderId="8" xfId="1" applyFill="1" applyBorder="1"/>
    <xf numFmtId="14" fontId="0" fillId="0" borderId="0" xfId="0" applyNumberFormat="1"/>
    <xf numFmtId="0" fontId="1" fillId="3" borderId="10" xfId="3" applyBorder="1"/>
    <xf numFmtId="0" fontId="1" fillId="7" borderId="0" xfId="7"/>
    <xf numFmtId="44" fontId="1" fillId="7" borderId="0" xfId="7" applyNumberFormat="1"/>
    <xf numFmtId="0" fontId="0" fillId="0" borderId="0" xfId="0" applyFont="1"/>
  </cellXfs>
  <cellStyles count="10">
    <cellStyle name="20% - Ênfase1" xfId="3" builtinId="30"/>
    <cellStyle name="20% - Ênfase2" xfId="6" builtinId="34"/>
    <cellStyle name="20% - Ênfase4" xfId="7" builtinId="42"/>
    <cellStyle name="20% - Ênfase6" xfId="9" builtinId="50"/>
    <cellStyle name="40% - Ênfase1" xfId="4" builtinId="31"/>
    <cellStyle name="40% - Ênfase4" xfId="8" builtinId="43"/>
    <cellStyle name="Ênfase2" xfId="5" builtinId="33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2038-A22C-435A-BD75-C1018FBB075A}">
  <sheetPr codeName="Planilha1"/>
  <dimension ref="A1:M49"/>
  <sheetViews>
    <sheetView tabSelected="1" topLeftCell="A29" zoomScale="90" zoomScaleNormal="90" workbookViewId="0">
      <selection activeCell="I32" sqref="I32"/>
    </sheetView>
  </sheetViews>
  <sheetFormatPr defaultRowHeight="14.5" x14ac:dyDescent="0.35"/>
  <cols>
    <col min="1" max="1" width="13.453125" customWidth="1"/>
    <col min="2" max="2" width="18.6328125" customWidth="1"/>
    <col min="3" max="3" width="15.7265625" customWidth="1"/>
    <col min="4" max="4" width="22.6328125" customWidth="1"/>
    <col min="5" max="5" width="26.54296875" customWidth="1"/>
    <col min="6" max="6" width="16.1796875" customWidth="1"/>
    <col min="7" max="7" width="15.6328125" customWidth="1"/>
    <col min="8" max="8" width="14.36328125" customWidth="1"/>
    <col min="9" max="9" width="13.453125" customWidth="1"/>
    <col min="10" max="10" width="12" customWidth="1"/>
    <col min="11" max="11" width="10.6328125" customWidth="1"/>
    <col min="12" max="12" width="13.54296875" customWidth="1"/>
    <col min="13" max="13" width="10.7265625" customWidth="1"/>
    <col min="14" max="14" width="9.90625" customWidth="1"/>
    <col min="15" max="15" width="11.7265625" customWidth="1"/>
    <col min="16" max="16" width="10.7265625" customWidth="1"/>
    <col min="17" max="17" width="10.81640625" customWidth="1"/>
    <col min="18" max="18" width="11.54296875" customWidth="1"/>
    <col min="19" max="19" width="10.1796875" customWidth="1"/>
    <col min="20" max="20" width="10.26953125" customWidth="1"/>
  </cols>
  <sheetData>
    <row r="1" spans="1:13" x14ac:dyDescent="0.35">
      <c r="A1" s="4"/>
      <c r="B1" s="4"/>
      <c r="C1" s="4"/>
      <c r="D1" s="21" t="s">
        <v>0</v>
      </c>
      <c r="E1" s="22">
        <v>7.0000000000000007E-2</v>
      </c>
      <c r="F1" s="4"/>
      <c r="G1" s="4"/>
      <c r="H1" s="4"/>
      <c r="I1" s="4"/>
    </row>
    <row r="2" spans="1:13" x14ac:dyDescent="0.35">
      <c r="A2" s="4"/>
      <c r="B2" s="4"/>
      <c r="C2" s="4"/>
      <c r="D2" s="21" t="s">
        <v>1</v>
      </c>
      <c r="E2" s="22">
        <v>0.03</v>
      </c>
      <c r="F2" s="4"/>
      <c r="G2" s="4"/>
      <c r="H2" s="4"/>
      <c r="I2" s="4"/>
      <c r="J2" s="1"/>
      <c r="L2" s="2"/>
      <c r="M2" s="3"/>
    </row>
    <row r="3" spans="1:13" x14ac:dyDescent="0.35">
      <c r="A3" s="4"/>
      <c r="B3" s="4"/>
      <c r="C3" s="4"/>
      <c r="D3" s="21" t="s">
        <v>2</v>
      </c>
      <c r="E3" s="23">
        <v>0.05</v>
      </c>
      <c r="F3" s="4"/>
      <c r="G3" s="4"/>
      <c r="H3" s="4"/>
      <c r="I3" s="4"/>
      <c r="J3" s="1"/>
      <c r="M3" s="3"/>
    </row>
    <row r="4" spans="1:13" x14ac:dyDescent="0.35">
      <c r="A4" s="13" t="s">
        <v>3</v>
      </c>
      <c r="B4" s="13" t="s">
        <v>4</v>
      </c>
      <c r="C4" s="13" t="s">
        <v>5</v>
      </c>
      <c r="D4" s="13" t="s">
        <v>6</v>
      </c>
      <c r="E4" s="14" t="s">
        <v>7</v>
      </c>
      <c r="F4" s="13" t="s">
        <v>9</v>
      </c>
      <c r="G4" s="13" t="s">
        <v>10</v>
      </c>
      <c r="H4" s="9"/>
      <c r="I4" s="10"/>
      <c r="J4" s="1"/>
      <c r="M4" s="3"/>
    </row>
    <row r="5" spans="1:13" x14ac:dyDescent="0.35">
      <c r="A5" s="15"/>
      <c r="B5" s="15"/>
      <c r="C5" s="15"/>
      <c r="D5" s="15"/>
      <c r="E5" s="16" t="s">
        <v>8</v>
      </c>
      <c r="F5" s="15"/>
      <c r="G5" s="15"/>
      <c r="H5" s="9"/>
      <c r="I5" s="10"/>
      <c r="J5" s="1"/>
      <c r="M5" s="3"/>
    </row>
    <row r="6" spans="1:13" x14ac:dyDescent="0.35">
      <c r="A6" s="17" t="s">
        <v>11</v>
      </c>
      <c r="B6" s="18" t="s">
        <v>12</v>
      </c>
      <c r="C6" s="18">
        <v>53</v>
      </c>
      <c r="D6" s="19">
        <v>37900</v>
      </c>
      <c r="E6" s="20">
        <f>D6-(D6*0.07)</f>
        <v>35247</v>
      </c>
      <c r="F6" s="20">
        <f>(E6+E6*0.03)</f>
        <v>36304.410000000003</v>
      </c>
      <c r="G6" s="20">
        <f>(E6+E6*0.05)</f>
        <v>37009.35</v>
      </c>
      <c r="H6" s="4"/>
      <c r="I6" s="4"/>
      <c r="J6" s="1"/>
      <c r="M6" s="3"/>
    </row>
    <row r="7" spans="1:13" x14ac:dyDescent="0.35">
      <c r="A7" s="17" t="s">
        <v>11</v>
      </c>
      <c r="B7" s="18" t="s">
        <v>13</v>
      </c>
      <c r="C7" s="18">
        <v>100</v>
      </c>
      <c r="D7" s="19">
        <v>88900</v>
      </c>
      <c r="E7" s="20">
        <f t="shared" ref="E7:E20" si="0">D7-(D7*0.07)</f>
        <v>82677</v>
      </c>
      <c r="F7" s="20">
        <f t="shared" ref="F7:F20" si="1">(E7+E7*0.03)</f>
        <v>85157.31</v>
      </c>
      <c r="G7" s="20">
        <f t="shared" ref="G7:G20" si="2">(E7+E7*0.05)</f>
        <v>86810.85</v>
      </c>
      <c r="H7" s="4"/>
      <c r="I7" s="4"/>
      <c r="J7" s="1"/>
      <c r="M7" s="3"/>
    </row>
    <row r="8" spans="1:13" x14ac:dyDescent="0.35">
      <c r="A8" s="17" t="s">
        <v>14</v>
      </c>
      <c r="B8" s="18" t="s">
        <v>15</v>
      </c>
      <c r="C8" s="18">
        <v>11.5</v>
      </c>
      <c r="D8" s="19">
        <v>5490</v>
      </c>
      <c r="E8" s="20">
        <f t="shared" si="0"/>
        <v>5105.7</v>
      </c>
      <c r="F8" s="20">
        <f t="shared" si="1"/>
        <v>5258.8710000000001</v>
      </c>
      <c r="G8" s="20">
        <f t="shared" si="2"/>
        <v>5360.9849999999997</v>
      </c>
      <c r="H8" s="4"/>
      <c r="I8" s="4"/>
      <c r="J8" s="1"/>
      <c r="M8" s="3"/>
    </row>
    <row r="9" spans="1:13" x14ac:dyDescent="0.35">
      <c r="A9" s="17" t="s">
        <v>16</v>
      </c>
      <c r="B9" s="18" t="s">
        <v>17</v>
      </c>
      <c r="C9" s="18">
        <v>48</v>
      </c>
      <c r="D9" s="19">
        <v>27273</v>
      </c>
      <c r="E9" s="20">
        <f t="shared" si="0"/>
        <v>25363.89</v>
      </c>
      <c r="F9" s="20">
        <f t="shared" si="1"/>
        <v>26124.806700000001</v>
      </c>
      <c r="G9" s="20">
        <f t="shared" si="2"/>
        <v>26632.084500000001</v>
      </c>
      <c r="H9" s="4"/>
      <c r="I9" s="4"/>
      <c r="J9" s="1"/>
      <c r="M9" s="3"/>
    </row>
    <row r="10" spans="1:13" x14ac:dyDescent="0.35">
      <c r="A10" s="17" t="s">
        <v>14</v>
      </c>
      <c r="B10" s="18" t="s">
        <v>18</v>
      </c>
      <c r="C10" s="18">
        <v>13.1</v>
      </c>
      <c r="D10" s="19">
        <v>5490</v>
      </c>
      <c r="E10" s="20">
        <f t="shared" si="0"/>
        <v>5105.7</v>
      </c>
      <c r="F10" s="20">
        <f t="shared" si="1"/>
        <v>5258.8710000000001</v>
      </c>
      <c r="G10" s="20">
        <f t="shared" si="2"/>
        <v>5360.9849999999997</v>
      </c>
      <c r="H10" s="4"/>
      <c r="I10" s="4"/>
      <c r="J10" s="1"/>
      <c r="M10" s="3"/>
    </row>
    <row r="11" spans="1:13" x14ac:dyDescent="0.35">
      <c r="A11" s="17" t="s">
        <v>19</v>
      </c>
      <c r="B11" s="18" t="s">
        <v>20</v>
      </c>
      <c r="C11" s="18">
        <v>96.5</v>
      </c>
      <c r="D11" s="19">
        <v>31980</v>
      </c>
      <c r="E11" s="20">
        <f t="shared" si="0"/>
        <v>29741.4</v>
      </c>
      <c r="F11" s="20">
        <f t="shared" si="1"/>
        <v>30633.642</v>
      </c>
      <c r="G11" s="20">
        <f t="shared" si="2"/>
        <v>31228.47</v>
      </c>
      <c r="H11" s="4"/>
      <c r="I11" s="4"/>
      <c r="J11" s="1"/>
      <c r="M11" s="3"/>
    </row>
    <row r="12" spans="1:13" x14ac:dyDescent="0.35">
      <c r="A12" s="17" t="s">
        <v>21</v>
      </c>
      <c r="B12" s="18" t="s">
        <v>22</v>
      </c>
      <c r="C12" s="18">
        <v>79.5</v>
      </c>
      <c r="D12" s="19">
        <v>27900</v>
      </c>
      <c r="E12" s="20">
        <f t="shared" si="0"/>
        <v>25947</v>
      </c>
      <c r="F12" s="20">
        <f t="shared" si="1"/>
        <v>26725.41</v>
      </c>
      <c r="G12" s="20">
        <f t="shared" si="2"/>
        <v>27244.35</v>
      </c>
      <c r="H12" s="4"/>
      <c r="I12" s="4"/>
      <c r="J12" s="1"/>
      <c r="M12" s="3"/>
    </row>
    <row r="13" spans="1:13" x14ac:dyDescent="0.35">
      <c r="A13" s="17" t="s">
        <v>19</v>
      </c>
      <c r="B13" s="18" t="s">
        <v>23</v>
      </c>
      <c r="C13" s="18">
        <v>14.3</v>
      </c>
      <c r="D13" s="19">
        <v>6151</v>
      </c>
      <c r="E13" s="20">
        <f t="shared" si="0"/>
        <v>5720.43</v>
      </c>
      <c r="F13" s="20">
        <f t="shared" si="1"/>
        <v>5892.0429000000004</v>
      </c>
      <c r="G13" s="20">
        <f t="shared" si="2"/>
        <v>6006.4515000000001</v>
      </c>
      <c r="H13" s="4"/>
      <c r="I13" s="4"/>
      <c r="J13" s="1"/>
      <c r="M13" s="3"/>
    </row>
    <row r="14" spans="1:13" x14ac:dyDescent="0.35">
      <c r="A14" s="17" t="s">
        <v>24</v>
      </c>
      <c r="B14" s="18" t="s">
        <v>25</v>
      </c>
      <c r="C14" s="18">
        <v>200</v>
      </c>
      <c r="D14" s="19">
        <v>61200</v>
      </c>
      <c r="E14" s="20">
        <f t="shared" si="0"/>
        <v>56916</v>
      </c>
      <c r="F14" s="20">
        <f t="shared" si="1"/>
        <v>58623.48</v>
      </c>
      <c r="G14" s="20">
        <f t="shared" si="2"/>
        <v>59761.8</v>
      </c>
      <c r="H14" s="4"/>
      <c r="I14" s="4"/>
      <c r="J14" s="1"/>
      <c r="M14" s="3"/>
    </row>
    <row r="15" spans="1:13" x14ac:dyDescent="0.35">
      <c r="A15" s="17" t="s">
        <v>24</v>
      </c>
      <c r="B15" s="18" t="s">
        <v>26</v>
      </c>
      <c r="C15" s="18">
        <v>98</v>
      </c>
      <c r="D15" s="19">
        <v>39033</v>
      </c>
      <c r="E15" s="20">
        <f t="shared" si="0"/>
        <v>36300.69</v>
      </c>
      <c r="F15" s="20">
        <f t="shared" si="1"/>
        <v>37389.710700000003</v>
      </c>
      <c r="G15" s="20">
        <f t="shared" si="2"/>
        <v>38115.724500000004</v>
      </c>
      <c r="H15" s="4"/>
      <c r="I15" s="4"/>
      <c r="J15" s="1"/>
      <c r="M15" s="3"/>
    </row>
    <row r="16" spans="1:13" x14ac:dyDescent="0.35">
      <c r="A16" s="17" t="s">
        <v>16</v>
      </c>
      <c r="B16" s="18" t="s">
        <v>27</v>
      </c>
      <c r="C16" s="18">
        <v>21</v>
      </c>
      <c r="D16" s="19">
        <v>10477</v>
      </c>
      <c r="E16" s="20">
        <f t="shared" si="0"/>
        <v>9743.61</v>
      </c>
      <c r="F16" s="20">
        <f t="shared" si="1"/>
        <v>10035.918300000001</v>
      </c>
      <c r="G16" s="20">
        <f t="shared" si="2"/>
        <v>10230.790500000001</v>
      </c>
      <c r="H16" s="4"/>
      <c r="I16" s="4"/>
      <c r="J16" s="1"/>
      <c r="M16" s="3"/>
    </row>
    <row r="17" spans="1:13" x14ac:dyDescent="0.35">
      <c r="A17" s="17" t="s">
        <v>19</v>
      </c>
      <c r="B17" s="18" t="s">
        <v>28</v>
      </c>
      <c r="C17" s="18">
        <v>11.6</v>
      </c>
      <c r="D17" s="19">
        <v>5422</v>
      </c>
      <c r="E17" s="20">
        <f t="shared" si="0"/>
        <v>5042.46</v>
      </c>
      <c r="F17" s="20">
        <f t="shared" si="1"/>
        <v>5193.7338</v>
      </c>
      <c r="G17" s="20">
        <f t="shared" si="2"/>
        <v>5294.5829999999996</v>
      </c>
      <c r="H17" s="4"/>
      <c r="I17" s="4"/>
      <c r="J17" s="1"/>
      <c r="M17" s="3"/>
    </row>
    <row r="18" spans="1:13" x14ac:dyDescent="0.35">
      <c r="A18" s="17" t="s">
        <v>16</v>
      </c>
      <c r="B18" s="18" t="s">
        <v>29</v>
      </c>
      <c r="C18" s="18">
        <v>21</v>
      </c>
      <c r="D18" s="19">
        <v>13266</v>
      </c>
      <c r="E18" s="20">
        <f t="shared" si="0"/>
        <v>12337.38</v>
      </c>
      <c r="F18" s="20">
        <f t="shared" si="1"/>
        <v>12707.501399999999</v>
      </c>
      <c r="G18" s="20">
        <f t="shared" si="2"/>
        <v>12954.249</v>
      </c>
      <c r="H18" s="4"/>
      <c r="I18" s="4"/>
      <c r="J18" s="1"/>
      <c r="M18" s="3"/>
    </row>
    <row r="19" spans="1:13" x14ac:dyDescent="0.35">
      <c r="A19" s="17" t="s">
        <v>16</v>
      </c>
      <c r="B19" s="18" t="s">
        <v>30</v>
      </c>
      <c r="C19" s="18">
        <v>10.9</v>
      </c>
      <c r="D19" s="19">
        <v>7589</v>
      </c>
      <c r="E19" s="20">
        <f t="shared" si="0"/>
        <v>7057.77</v>
      </c>
      <c r="F19" s="20">
        <f t="shared" si="1"/>
        <v>7269.5031000000008</v>
      </c>
      <c r="G19" s="20">
        <f t="shared" si="2"/>
        <v>7410.6585000000005</v>
      </c>
      <c r="H19" s="4"/>
      <c r="I19" s="4"/>
      <c r="J19" s="1"/>
      <c r="M19" s="3"/>
    </row>
    <row r="20" spans="1:13" ht="15" thickBot="1" x14ac:dyDescent="0.4">
      <c r="A20" s="17" t="s">
        <v>19</v>
      </c>
      <c r="B20" s="18" t="s">
        <v>31</v>
      </c>
      <c r="C20" s="18">
        <v>14</v>
      </c>
      <c r="D20" s="19">
        <v>7361</v>
      </c>
      <c r="E20" s="20">
        <f t="shared" si="0"/>
        <v>6845.73</v>
      </c>
      <c r="F20" s="20">
        <f t="shared" si="1"/>
        <v>7051.1018999999997</v>
      </c>
      <c r="G20" s="20">
        <f t="shared" si="2"/>
        <v>7188.0164999999997</v>
      </c>
      <c r="H20" s="4"/>
      <c r="I20" s="4"/>
      <c r="J20" s="1"/>
      <c r="M20" s="3"/>
    </row>
    <row r="21" spans="1:13" ht="15" thickBot="1" x14ac:dyDescent="0.4">
      <c r="A21" s="4"/>
      <c r="B21" s="4"/>
      <c r="C21" s="4"/>
      <c r="D21" s="4"/>
      <c r="E21" s="4"/>
      <c r="F21" s="4"/>
      <c r="G21" s="4"/>
      <c r="H21" s="4"/>
      <c r="I21" s="7"/>
      <c r="J21" s="8"/>
      <c r="K21" s="6"/>
      <c r="M21" s="3"/>
    </row>
    <row r="22" spans="1:13" ht="15" thickBot="1" x14ac:dyDescent="0.4">
      <c r="A22" s="4"/>
      <c r="B22" s="24" t="s">
        <v>32</v>
      </c>
      <c r="C22" s="25" t="s">
        <v>33</v>
      </c>
      <c r="D22" s="26">
        <f>SUM(D6:D20)</f>
        <v>375432</v>
      </c>
      <c r="E22" s="26">
        <f t="shared" ref="E22:G22" si="3">SUM(E6:E20)</f>
        <v>349151.76</v>
      </c>
      <c r="F22" s="26">
        <f t="shared" si="3"/>
        <v>359626.31280000001</v>
      </c>
      <c r="G22" s="26">
        <f t="shared" si="3"/>
        <v>366609.34800000006</v>
      </c>
      <c r="H22" s="4"/>
      <c r="I22" s="11"/>
      <c r="J22" s="12"/>
      <c r="K22" s="12"/>
      <c r="M22" s="3"/>
    </row>
    <row r="23" spans="1:13" x14ac:dyDescent="0.35">
      <c r="A23" s="4"/>
      <c r="B23" s="24" t="s">
        <v>34</v>
      </c>
      <c r="C23" s="25" t="s">
        <v>34</v>
      </c>
      <c r="D23" s="26">
        <f>D22/15</f>
        <v>25028.799999999999</v>
      </c>
      <c r="E23" s="26">
        <f>E22/15</f>
        <v>23276.784</v>
      </c>
      <c r="F23" s="26">
        <f>F22/15</f>
        <v>23975.087520000001</v>
      </c>
      <c r="G23" s="26">
        <f>G22/15</f>
        <v>24440.623200000005</v>
      </c>
      <c r="H23" s="4"/>
      <c r="I23" s="4"/>
      <c r="J23" s="4"/>
      <c r="K23" s="4"/>
      <c r="M23" s="3"/>
    </row>
    <row r="24" spans="1:13" x14ac:dyDescent="0.35">
      <c r="A24" s="4"/>
      <c r="B24" s="24" t="s">
        <v>35</v>
      </c>
      <c r="C24" s="25" t="s">
        <v>36</v>
      </c>
      <c r="D24" s="27">
        <f>LARGE(D6:D20, 1)</f>
        <v>88900</v>
      </c>
      <c r="E24" s="27">
        <f>LARGE(E6:E20,1)</f>
        <v>82677</v>
      </c>
      <c r="F24" s="27">
        <f>LARGE(F6:F20,1)</f>
        <v>85157.31</v>
      </c>
      <c r="G24" s="27">
        <f>LARGE(G6:G20,1)</f>
        <v>86810.85</v>
      </c>
      <c r="H24" s="4"/>
      <c r="I24" s="5"/>
      <c r="J24" s="4"/>
      <c r="K24" s="4"/>
      <c r="M24" s="3"/>
    </row>
    <row r="25" spans="1:13" x14ac:dyDescent="0.35">
      <c r="A25" s="4"/>
      <c r="B25" s="24" t="s">
        <v>37</v>
      </c>
      <c r="C25" s="25" t="s">
        <v>38</v>
      </c>
      <c r="D25" s="27">
        <f>SMALL(D6:D20,1)</f>
        <v>5422</v>
      </c>
      <c r="E25" s="27">
        <f>SMALL(E6:E20,1)</f>
        <v>5042.46</v>
      </c>
      <c r="F25" s="27">
        <f>SMALL(F6:F20,1)</f>
        <v>5193.7338</v>
      </c>
      <c r="G25" s="27">
        <f>SMALL(G6:G20,1)</f>
        <v>5294.5829999999996</v>
      </c>
      <c r="H25" s="4"/>
      <c r="I25" s="4"/>
      <c r="J25" s="1"/>
      <c r="M25" s="3"/>
    </row>
    <row r="26" spans="1:13" x14ac:dyDescent="0.35">
      <c r="H26" s="1"/>
      <c r="I26" s="1"/>
      <c r="J26" s="1"/>
      <c r="M26" s="3"/>
    </row>
    <row r="27" spans="1:13" x14ac:dyDescent="0.35">
      <c r="H27" s="1"/>
      <c r="I27" s="1"/>
      <c r="J27" s="1"/>
      <c r="M27" s="3"/>
    </row>
    <row r="28" spans="1:13" x14ac:dyDescent="0.35">
      <c r="H28" s="1"/>
      <c r="I28" s="1"/>
      <c r="J28" s="1"/>
      <c r="M28" s="3"/>
    </row>
    <row r="29" spans="1:13" x14ac:dyDescent="0.35">
      <c r="H29" s="1"/>
      <c r="I29" s="1"/>
      <c r="J29" s="1"/>
      <c r="M29" s="3"/>
    </row>
    <row r="30" spans="1:13" x14ac:dyDescent="0.35">
      <c r="H30" s="1"/>
      <c r="I30" s="1"/>
      <c r="J30" s="1"/>
      <c r="M30" s="3"/>
    </row>
    <row r="31" spans="1:13" ht="15" thickBot="1" x14ac:dyDescent="0.4">
      <c r="B31" s="28" t="s">
        <v>39</v>
      </c>
      <c r="C31" s="28" t="s">
        <v>40</v>
      </c>
      <c r="D31" s="28" t="s">
        <v>41</v>
      </c>
      <c r="E31" s="28" t="s">
        <v>42</v>
      </c>
      <c r="G31" s="32" t="s">
        <v>39</v>
      </c>
      <c r="H31" s="33" t="s">
        <v>40</v>
      </c>
      <c r="I31" s="33" t="s">
        <v>41</v>
      </c>
      <c r="J31" s="33" t="s">
        <v>42</v>
      </c>
      <c r="M31" s="3"/>
    </row>
    <row r="32" spans="1:13" ht="15.5" thickTop="1" thickBot="1" x14ac:dyDescent="0.4">
      <c r="B32" t="s">
        <v>47</v>
      </c>
      <c r="C32" s="30">
        <v>43538</v>
      </c>
      <c r="D32" s="31" t="s">
        <v>44</v>
      </c>
      <c r="E32" s="29">
        <v>2400</v>
      </c>
      <c r="G32" t="s">
        <v>47</v>
      </c>
      <c r="H32" s="30">
        <f>VLOOKUP(G32, B:E, 2,0)</f>
        <v>43538</v>
      </c>
      <c r="I32" s="34"/>
    </row>
    <row r="33" spans="2:5" ht="15.5" thickTop="1" thickBot="1" x14ac:dyDescent="0.4">
      <c r="B33" t="s">
        <v>48</v>
      </c>
      <c r="C33" s="30">
        <v>43549</v>
      </c>
      <c r="D33" s="31" t="s">
        <v>46</v>
      </c>
      <c r="E33" s="29">
        <v>2300</v>
      </c>
    </row>
    <row r="34" spans="2:5" ht="15.5" thickTop="1" thickBot="1" x14ac:dyDescent="0.4">
      <c r="B34" t="s">
        <v>49</v>
      </c>
      <c r="C34" s="30">
        <v>43569</v>
      </c>
      <c r="D34" s="31" t="s">
        <v>46</v>
      </c>
      <c r="E34" s="29">
        <v>1900</v>
      </c>
    </row>
    <row r="35" spans="2:5" ht="15.5" thickTop="1" thickBot="1" x14ac:dyDescent="0.4">
      <c r="B35" t="s">
        <v>50</v>
      </c>
      <c r="C35" s="30">
        <v>43623</v>
      </c>
      <c r="D35" s="31" t="s">
        <v>43</v>
      </c>
      <c r="E35" s="29">
        <v>900</v>
      </c>
    </row>
    <row r="36" spans="2:5" ht="15.5" thickTop="1" thickBot="1" x14ac:dyDescent="0.4">
      <c r="B36" t="s">
        <v>51</v>
      </c>
      <c r="C36" s="30">
        <v>43634</v>
      </c>
      <c r="D36" s="31" t="s">
        <v>45</v>
      </c>
      <c r="E36" s="29">
        <v>1300</v>
      </c>
    </row>
    <row r="37" spans="2:5" ht="15.5" thickTop="1" thickBot="1" x14ac:dyDescent="0.4">
      <c r="B37" t="s">
        <v>52</v>
      </c>
      <c r="C37" s="30">
        <v>43635</v>
      </c>
      <c r="D37" s="31" t="s">
        <v>45</v>
      </c>
      <c r="E37" s="29">
        <v>800</v>
      </c>
    </row>
    <row r="38" spans="2:5" ht="15.5" thickTop="1" thickBot="1" x14ac:dyDescent="0.4">
      <c r="B38" t="s">
        <v>53</v>
      </c>
      <c r="C38" s="30">
        <v>43636</v>
      </c>
      <c r="D38" s="31" t="s">
        <v>44</v>
      </c>
      <c r="E38" s="29">
        <v>600</v>
      </c>
    </row>
    <row r="39" spans="2:5" ht="15.5" thickTop="1" thickBot="1" x14ac:dyDescent="0.4">
      <c r="B39" t="s">
        <v>54</v>
      </c>
      <c r="C39" s="30">
        <v>43646</v>
      </c>
      <c r="D39" s="31" t="s">
        <v>45</v>
      </c>
      <c r="E39" s="29">
        <v>800</v>
      </c>
    </row>
    <row r="40" spans="2:5" ht="15.5" thickTop="1" thickBot="1" x14ac:dyDescent="0.4">
      <c r="B40" t="s">
        <v>55</v>
      </c>
      <c r="C40" s="30">
        <v>43672</v>
      </c>
      <c r="D40" s="31" t="s">
        <v>43</v>
      </c>
      <c r="E40" s="29">
        <v>2400</v>
      </c>
    </row>
    <row r="41" spans="2:5" ht="15.5" thickTop="1" thickBot="1" x14ac:dyDescent="0.4">
      <c r="B41" t="s">
        <v>56</v>
      </c>
      <c r="C41" s="30">
        <v>43694</v>
      </c>
      <c r="D41" s="31" t="s">
        <v>44</v>
      </c>
      <c r="E41" s="29">
        <v>700</v>
      </c>
    </row>
    <row r="42" spans="2:5" ht="15.5" thickTop="1" thickBot="1" x14ac:dyDescent="0.4">
      <c r="B42" t="s">
        <v>57</v>
      </c>
      <c r="C42" s="30">
        <v>43711</v>
      </c>
      <c r="D42" s="31" t="s">
        <v>44</v>
      </c>
      <c r="E42" s="29">
        <v>2500</v>
      </c>
    </row>
    <row r="43" spans="2:5" ht="15.5" thickTop="1" thickBot="1" x14ac:dyDescent="0.4">
      <c r="B43" t="s">
        <v>58</v>
      </c>
      <c r="C43" s="30">
        <v>43754</v>
      </c>
      <c r="D43" s="31" t="s">
        <v>45</v>
      </c>
      <c r="E43" s="29">
        <v>400</v>
      </c>
    </row>
    <row r="44" spans="2:5" ht="15.5" thickTop="1" thickBot="1" x14ac:dyDescent="0.4">
      <c r="B44" t="s">
        <v>59</v>
      </c>
      <c r="C44" s="30">
        <v>43752</v>
      </c>
      <c r="D44" s="31" t="s">
        <v>43</v>
      </c>
      <c r="E44" s="29">
        <v>1800</v>
      </c>
    </row>
    <row r="45" spans="2:5" ht="15.5" thickTop="1" thickBot="1" x14ac:dyDescent="0.4">
      <c r="B45" t="s">
        <v>60</v>
      </c>
      <c r="C45" s="30">
        <v>43761</v>
      </c>
      <c r="D45" s="31" t="s">
        <v>45</v>
      </c>
      <c r="E45" s="29">
        <v>800</v>
      </c>
    </row>
    <row r="46" spans="2:5" ht="15.5" thickTop="1" thickBot="1" x14ac:dyDescent="0.4">
      <c r="B46" t="s">
        <v>61</v>
      </c>
      <c r="C46" s="30">
        <v>43765</v>
      </c>
      <c r="D46" s="31" t="s">
        <v>43</v>
      </c>
      <c r="E46" s="29">
        <v>2000</v>
      </c>
    </row>
    <row r="47" spans="2:5" ht="15.5" thickTop="1" thickBot="1" x14ac:dyDescent="0.4">
      <c r="B47" t="s">
        <v>62</v>
      </c>
      <c r="C47" s="30">
        <v>43791</v>
      </c>
      <c r="D47" s="31" t="s">
        <v>44</v>
      </c>
      <c r="E47" s="29">
        <v>1600</v>
      </c>
    </row>
    <row r="48" spans="2:5" ht="15.5" thickTop="1" thickBot="1" x14ac:dyDescent="0.4">
      <c r="B48" t="s">
        <v>63</v>
      </c>
      <c r="C48" s="30">
        <v>43828</v>
      </c>
      <c r="D48" s="31" t="s">
        <v>43</v>
      </c>
      <c r="E48" s="29">
        <v>400</v>
      </c>
    </row>
    <row r="49" ht="15" thickTop="1" x14ac:dyDescent="0.35"/>
  </sheetData>
  <mergeCells count="10">
    <mergeCell ref="I21:J21"/>
    <mergeCell ref="H4:H5"/>
    <mergeCell ref="I4:I5"/>
    <mergeCell ref="I22:K22"/>
    <mergeCell ref="A4:A5"/>
    <mergeCell ref="B4:B5"/>
    <mergeCell ref="C4:C5"/>
    <mergeCell ref="D4:D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PEDRO_5245</dc:creator>
  <cp:lastModifiedBy>PEDRO_5245</cp:lastModifiedBy>
  <dcterms:created xsi:type="dcterms:W3CDTF">2025-05-13T00:20:45Z</dcterms:created>
  <dcterms:modified xsi:type="dcterms:W3CDTF">2025-05-20T01:02:06Z</dcterms:modified>
</cp:coreProperties>
</file>