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-analytics-portfolio\Excel Projects and Dashboard\Optimization Models With Solver\"/>
    </mc:Choice>
  </mc:AlternateContent>
  <xr:revisionPtr revIDLastSave="0" documentId="13_ncr:1_{F4EB8A10-645E-438F-BB99-3BD2168FFA59}" xr6:coauthVersionLast="47" xr6:coauthVersionMax="47" xr10:uidLastSave="{00000000-0000-0000-0000-000000000000}"/>
  <bookViews>
    <workbookView xWindow="-110" yWindow="-110" windowWidth="19420" windowHeight="10300" activeTab="2" xr2:uid="{0030EC14-A953-4D42-AEC7-03EE0BCA10BA}"/>
  </bookViews>
  <sheets>
    <sheet name="Maximising Profits" sheetId="1" r:id="rId1"/>
    <sheet name="Maximising Profits 2" sheetId="2" r:id="rId2"/>
    <sheet name="Optimising shipping Path" sheetId="5" r:id="rId3"/>
  </sheets>
  <definedNames>
    <definedName name="solver_adj" localSheetId="0" hidden="1">'Maximising Profits'!$E$2:$E$4</definedName>
    <definedName name="solver_adj" localSheetId="1" hidden="1">'Maximising Profits 2'!$E$2:$E$4</definedName>
    <definedName name="solver_adj" localSheetId="2" hidden="1">'Optimising shipping Path'!$B$10:$E$12,'Optimising shipping Path'!$J$11:$L$14,'Optimising shipping Path'!$Q$10:$U$12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'Maximising Profits'!$B$10</definedName>
    <definedName name="solver_lhs1" localSheetId="1" hidden="1">'Maximising Profits 2'!$B$10</definedName>
    <definedName name="solver_lhs1" localSheetId="2" hidden="1">'Optimising shipping Path'!$T$13</definedName>
    <definedName name="solver_lhs10" localSheetId="2" hidden="1">'Optimising shipping Path'!$M$11</definedName>
    <definedName name="solver_lhs11" localSheetId="2" hidden="1">'Optimising shipping Path'!$F$12</definedName>
    <definedName name="solver_lhs12" localSheetId="2" hidden="1">'Optimising shipping Path'!$M$12</definedName>
    <definedName name="solver_lhs13" localSheetId="2" hidden="1">'Optimising shipping Path'!$M$14</definedName>
    <definedName name="solver_lhs14" localSheetId="2" hidden="1">'Optimising shipping Path'!$M$13</definedName>
    <definedName name="solver_lhs15" localSheetId="2" hidden="1">'Optimising shipping Path'!$R$13</definedName>
    <definedName name="solver_lhs16" localSheetId="2" hidden="1">'Optimising shipping Path'!$S$13</definedName>
    <definedName name="solver_lhs17" localSheetId="2" hidden="1">'Optimising shipping Path'!$M$11</definedName>
    <definedName name="solver_lhs18" localSheetId="2" hidden="1">'Optimising shipping Path'!$L$15</definedName>
    <definedName name="solver_lhs19" localSheetId="2" hidden="1">'Optimising shipping Path'!$K$15</definedName>
    <definedName name="solver_lhs2" localSheetId="0" hidden="1">'Maximising Profits'!$B$8</definedName>
    <definedName name="solver_lhs2" localSheetId="1" hidden="1">'Maximising Profits 2'!$B$8</definedName>
    <definedName name="solver_lhs2" localSheetId="2" hidden="1">'Optimising shipping Path'!$U$13</definedName>
    <definedName name="solver_lhs20" localSheetId="2" hidden="1">'Optimising shipping Path'!$J$15</definedName>
    <definedName name="solver_lhs21" localSheetId="2" hidden="1">'Optimising shipping Path'!$F$10</definedName>
    <definedName name="solver_lhs22" localSheetId="2" hidden="1">'Optimising shipping Path'!$E$13</definedName>
    <definedName name="solver_lhs23" localSheetId="2" hidden="1">'Optimising shipping Path'!$F$11</definedName>
    <definedName name="solver_lhs3" localSheetId="0" hidden="1">'Maximising Profits'!$B$9</definedName>
    <definedName name="solver_lhs3" localSheetId="1" hidden="1">'Maximising Profits 2'!$B$9</definedName>
    <definedName name="solver_lhs3" localSheetId="2" hidden="1">'Optimising shipping Path'!$Q$13</definedName>
    <definedName name="solver_lhs4" localSheetId="1" hidden="1">'Maximising Profits 2'!$F$2</definedName>
    <definedName name="solver_lhs4" localSheetId="2" hidden="1">'Optimising shipping Path'!$V$10</definedName>
    <definedName name="solver_lhs5" localSheetId="1" hidden="1">'Maximising Profits 2'!$F$3</definedName>
    <definedName name="solver_lhs5" localSheetId="2" hidden="1">'Optimising shipping Path'!$V$12</definedName>
    <definedName name="solver_lhs6" localSheetId="1" hidden="1">'Maximising Profits 2'!$F$4</definedName>
    <definedName name="solver_lhs6" localSheetId="2" hidden="1">'Optimising shipping Path'!$C$13</definedName>
    <definedName name="solver_lhs7" localSheetId="2" hidden="1">'Optimising shipping Path'!$V$11</definedName>
    <definedName name="solver_lhs8" localSheetId="2" hidden="1">'Optimising shipping Path'!$D$13</definedName>
    <definedName name="solver_lhs9" localSheetId="2" hidden="1">'Optimising shipping Path'!$B$13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6</definedName>
    <definedName name="solver_num" localSheetId="2" hidden="1">23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'Maximising Profits'!$B$11</definedName>
    <definedName name="solver_opt" localSheetId="1" hidden="1">'Maximising Profits 2'!$B$11</definedName>
    <definedName name="solver_opt" localSheetId="2" hidden="1">'Optimising shipping Path'!$B$21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2</definedName>
    <definedName name="solver_rel10" localSheetId="2" hidden="1">1</definedName>
    <definedName name="solver_rel11" localSheetId="2" hidden="1">2</definedName>
    <definedName name="solver_rel12" localSheetId="2" hidden="1">1</definedName>
    <definedName name="solver_rel13" localSheetId="2" hidden="1">1</definedName>
    <definedName name="solver_rel14" localSheetId="2" hidden="1">1</definedName>
    <definedName name="solver_rel15" localSheetId="2" hidden="1">2</definedName>
    <definedName name="solver_rel16" localSheetId="2" hidden="1">2</definedName>
    <definedName name="solver_rel17" localSheetId="2" hidden="1">2</definedName>
    <definedName name="solver_rel18" localSheetId="2" hidden="1">1</definedName>
    <definedName name="solver_rel19" localSheetId="2" hidden="1">1</definedName>
    <definedName name="solver_rel2" localSheetId="0" hidden="1">1</definedName>
    <definedName name="solver_rel2" localSheetId="1" hidden="1">1</definedName>
    <definedName name="solver_rel2" localSheetId="2" hidden="1">2</definedName>
    <definedName name="solver_rel20" localSheetId="2" hidden="1">1</definedName>
    <definedName name="solver_rel21" localSheetId="2" hidden="1">2</definedName>
    <definedName name="solver_rel22" localSheetId="2" hidden="1">2</definedName>
    <definedName name="solver_rel23" localSheetId="2" hidden="1">2</definedName>
    <definedName name="solver_rel3" localSheetId="0" hidden="1">1</definedName>
    <definedName name="solver_rel3" localSheetId="1" hidden="1">1</definedName>
    <definedName name="solver_rel3" localSheetId="2" hidden="1">2</definedName>
    <definedName name="solver_rel4" localSheetId="1" hidden="1">2</definedName>
    <definedName name="solver_rel4" localSheetId="2" hidden="1">1</definedName>
    <definedName name="solver_rel5" localSheetId="1" hidden="1">2</definedName>
    <definedName name="solver_rel5" localSheetId="2" hidden="1">1</definedName>
    <definedName name="solver_rel6" localSheetId="1" hidden="1">2</definedName>
    <definedName name="solver_rel6" localSheetId="2" hidden="1">2</definedName>
    <definedName name="solver_rel7" localSheetId="2" hidden="1">1</definedName>
    <definedName name="solver_rel8" localSheetId="2" hidden="1">2</definedName>
    <definedName name="solver_rel9" localSheetId="2" hidden="1">2</definedName>
    <definedName name="solver_rhs1" localSheetId="0" hidden="1">100</definedName>
    <definedName name="solver_rhs1" localSheetId="1" hidden="1">100</definedName>
    <definedName name="solver_rhs1" localSheetId="2" hidden="1">'Optimising shipping Path'!$T$14</definedName>
    <definedName name="solver_rhs10" localSheetId="2" hidden="1">'Optimising shipping Path'!$N$11</definedName>
    <definedName name="solver_rhs11" localSheetId="2" hidden="1">'Optimising shipping Path'!$G$12</definedName>
    <definedName name="solver_rhs12" localSheetId="2" hidden="1">'Optimising shipping Path'!$N$12</definedName>
    <definedName name="solver_rhs13" localSheetId="2" hidden="1">'Optimising shipping Path'!$N$14</definedName>
    <definedName name="solver_rhs14" localSheetId="2" hidden="1">'Optimising shipping Path'!$N$13</definedName>
    <definedName name="solver_rhs15" localSheetId="2" hidden="1">'Optimising shipping Path'!$R$14</definedName>
    <definedName name="solver_rhs16" localSheetId="2" hidden="1">'Optimising shipping Path'!$S$14</definedName>
    <definedName name="solver_rhs17" localSheetId="2" hidden="1">'Optimising shipping Path'!$B$13</definedName>
    <definedName name="solver_rhs18" localSheetId="2" hidden="1">'Optimising shipping Path'!$L$16</definedName>
    <definedName name="solver_rhs19" localSheetId="2" hidden="1">'Optimising shipping Path'!$K$16</definedName>
    <definedName name="solver_rhs2" localSheetId="0" hidden="1">30000</definedName>
    <definedName name="solver_rhs2" localSheetId="1" hidden="1">30000</definedName>
    <definedName name="solver_rhs2" localSheetId="2" hidden="1">'Optimising shipping Path'!$U$14</definedName>
    <definedName name="solver_rhs20" localSheetId="2" hidden="1">'Optimising shipping Path'!$J$16</definedName>
    <definedName name="solver_rhs21" localSheetId="2" hidden="1">'Optimising shipping Path'!$G$10</definedName>
    <definedName name="solver_rhs22" localSheetId="2" hidden="1">'Optimising shipping Path'!$M$14</definedName>
    <definedName name="solver_rhs23" localSheetId="2" hidden="1">'Optimising shipping Path'!$G$11</definedName>
    <definedName name="solver_rhs3" localSheetId="0" hidden="1">1500</definedName>
    <definedName name="solver_rhs3" localSheetId="1" hidden="1">1500</definedName>
    <definedName name="solver_rhs3" localSheetId="2" hidden="1">'Optimising shipping Path'!$Q$14</definedName>
    <definedName name="solver_rhs4" localSheetId="1" hidden="1">0.5*'Maximising Profits 2'!$B$11</definedName>
    <definedName name="solver_rhs4" localSheetId="2" hidden="1">'Optimising shipping Path'!$J$15</definedName>
    <definedName name="solver_rhs5" localSheetId="1" hidden="1">0.2*'Maximising Profits 2'!$B$11</definedName>
    <definedName name="solver_rhs5" localSheetId="2" hidden="1">'Optimising shipping Path'!$L$15</definedName>
    <definedName name="solver_rhs6" localSheetId="1" hidden="1">0.3*'Maximising Profits 2'!$B$11</definedName>
    <definedName name="solver_rhs6" localSheetId="2" hidden="1">'Optimising shipping Path'!$M$12</definedName>
    <definedName name="solver_rhs7" localSheetId="2" hidden="1">'Optimising shipping Path'!$K$15</definedName>
    <definedName name="solver_rhs8" localSheetId="2" hidden="1">'Optimising shipping Path'!$M$13</definedName>
    <definedName name="solver_rhs9" localSheetId="2" hidden="1">'Optimising shipping Path'!$M$11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" i="5" l="1"/>
  <c r="V12" i="5"/>
  <c r="V10" i="5"/>
  <c r="C16" i="5"/>
  <c r="R13" i="5"/>
  <c r="S13" i="5"/>
  <c r="T13" i="5"/>
  <c r="U13" i="5"/>
  <c r="Q13" i="5"/>
  <c r="Q19" i="5"/>
  <c r="R19" i="5"/>
  <c r="S19" i="5"/>
  <c r="T19" i="5"/>
  <c r="U19" i="5"/>
  <c r="Q20" i="5"/>
  <c r="R20" i="5"/>
  <c r="S20" i="5"/>
  <c r="T20" i="5"/>
  <c r="U20" i="5"/>
  <c r="R18" i="5"/>
  <c r="S18" i="5"/>
  <c r="T18" i="5"/>
  <c r="U18" i="5"/>
  <c r="Q18" i="5"/>
  <c r="K15" i="5"/>
  <c r="L15" i="5"/>
  <c r="J15" i="5"/>
  <c r="L23" i="5"/>
  <c r="J21" i="5"/>
  <c r="K21" i="5"/>
  <c r="L21" i="5"/>
  <c r="J22" i="5"/>
  <c r="K22" i="5"/>
  <c r="L22" i="5"/>
  <c r="J23" i="5"/>
  <c r="K23" i="5"/>
  <c r="K20" i="5"/>
  <c r="L20" i="5"/>
  <c r="J20" i="5"/>
  <c r="B13" i="5"/>
  <c r="C13" i="5"/>
  <c r="D13" i="5"/>
  <c r="F10" i="5"/>
  <c r="M12" i="5"/>
  <c r="M13" i="5"/>
  <c r="M14" i="5"/>
  <c r="M11" i="5"/>
  <c r="F11" i="5"/>
  <c r="F12" i="5"/>
  <c r="B17" i="5"/>
  <c r="C17" i="5"/>
  <c r="D17" i="5"/>
  <c r="E17" i="5"/>
  <c r="B18" i="5"/>
  <c r="C18" i="5"/>
  <c r="D18" i="5"/>
  <c r="E18" i="5"/>
  <c r="D16" i="5"/>
  <c r="E16" i="5"/>
  <c r="B16" i="5"/>
  <c r="F2" i="2"/>
  <c r="B10" i="2"/>
  <c r="F4" i="2"/>
  <c r="F3" i="2"/>
  <c r="B8" i="2"/>
  <c r="F4" i="1"/>
  <c r="F3" i="1"/>
  <c r="F2" i="1"/>
  <c r="B9" i="2"/>
  <c r="B21" i="5" l="1"/>
  <c r="M15" i="5"/>
  <c r="E13" i="5"/>
  <c r="B11" i="2"/>
  <c r="B10" i="1" l="1"/>
  <c r="B9" i="1"/>
  <c r="B8" i="1"/>
  <c r="B11" i="1" l="1"/>
</calcChain>
</file>

<file path=xl/sharedStrings.xml><?xml version="1.0" encoding="utf-8"?>
<sst xmlns="http://schemas.openxmlformats.org/spreadsheetml/2006/main" count="128" uniqueCount="52">
  <si>
    <t>Wine Type</t>
  </si>
  <si>
    <t>lbs Grapes Needed</t>
  </si>
  <si>
    <t>Production time</t>
  </si>
  <si>
    <t>Profit</t>
  </si>
  <si>
    <t>Blush</t>
  </si>
  <si>
    <t>White</t>
  </si>
  <si>
    <t>Red</t>
  </si>
  <si>
    <t>Casks</t>
  </si>
  <si>
    <t>Total Profit</t>
  </si>
  <si>
    <t>Constraints</t>
  </si>
  <si>
    <t>Total Grapes Available &lt;= 30000</t>
  </si>
  <si>
    <t>Solve</t>
  </si>
  <si>
    <t>Total Production Time &lt;= 1500</t>
  </si>
  <si>
    <t>Total Casks &lt;= 100</t>
  </si>
  <si>
    <t>Shipping cost ($/container)</t>
  </si>
  <si>
    <t>4. Norfolk</t>
  </si>
  <si>
    <t>5. Jacksonville</t>
  </si>
  <si>
    <t>6. New Orleans</t>
  </si>
  <si>
    <t>7. Galveston</t>
  </si>
  <si>
    <t>1. Gdansk</t>
  </si>
  <si>
    <t>2. Hamburg</t>
  </si>
  <si>
    <t>3. Lisbon</t>
  </si>
  <si>
    <t>Shipping cost($/container)</t>
  </si>
  <si>
    <t>8. Dallas</t>
  </si>
  <si>
    <t>9. Kansas City</t>
  </si>
  <si>
    <t>10. Front Royal</t>
  </si>
  <si>
    <t xml:space="preserve"> </t>
  </si>
  <si>
    <t xml:space="preserve">Inland Port </t>
  </si>
  <si>
    <t xml:space="preserve">12. Denver </t>
  </si>
  <si>
    <t xml:space="preserve">13. Pittsburgh </t>
  </si>
  <si>
    <t xml:space="preserve">8. Dallas </t>
  </si>
  <si>
    <t xml:space="preserve">9. Kansas City </t>
  </si>
  <si>
    <t xml:space="preserve">10. Front Royal </t>
  </si>
  <si>
    <t xml:space="preserve">11. Tucson </t>
  </si>
  <si>
    <t xml:space="preserve">14. Nashville </t>
  </si>
  <si>
    <t xml:space="preserve">Demand </t>
  </si>
  <si>
    <t>11. Tucson</t>
  </si>
  <si>
    <t>14. Nashville</t>
  </si>
  <si>
    <t xml:space="preserve">Available Containers </t>
  </si>
  <si>
    <t>Intermodal Capacity</t>
  </si>
  <si>
    <t xml:space="preserve">Inland Port\Distribution Centers </t>
  </si>
  <si>
    <t>U.S. Port\Inland Port</t>
  </si>
  <si>
    <t>European Port\U.S. Port</t>
  </si>
  <si>
    <t>Total Cost</t>
  </si>
  <si>
    <t>15. Cleveland</t>
  </si>
  <si>
    <t>Shipping from European to US port</t>
  </si>
  <si>
    <t>Total</t>
  </si>
  <si>
    <t>Total Quantity</t>
  </si>
  <si>
    <t>From Sea Port to Inland Ports</t>
  </si>
  <si>
    <t>From Inland Ports to Distribution Centers</t>
  </si>
  <si>
    <t>Quantity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</si>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</sst>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7AD5-8A3F-404D-A53B-4C5979CACCAE}">
  <dimension ref="A1:F11"/>
  <sheetViews>
    <sheetView workbookViewId="0">
      <selection activeCell="B11" sqref="B11"/>
    </sheetView>
  </sheetViews>
  <sheetFormatPr defaultRowHeight="14.5" x14ac:dyDescent="0.35"/>
  <cols>
    <col min="1" max="1" width="29.1796875" bestFit="1" customWidth="1"/>
    <col min="2" max="2" width="18" bestFit="1" customWidth="1"/>
    <col min="3" max="3" width="15.453125" bestFit="1" customWidth="1"/>
    <col min="4" max="4" width="9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5">
      <c r="A2" t="s">
        <v>4</v>
      </c>
      <c r="B2">
        <v>360</v>
      </c>
      <c r="C2">
        <v>14</v>
      </c>
      <c r="D2">
        <v>11400</v>
      </c>
      <c r="E2">
        <v>83.333333333333357</v>
      </c>
      <c r="F2">
        <f>E2*D2</f>
        <v>950000.00000000023</v>
      </c>
    </row>
    <row r="3" spans="1:6" x14ac:dyDescent="0.35">
      <c r="A3" t="s">
        <v>5</v>
      </c>
      <c r="B3">
        <v>375</v>
      </c>
      <c r="C3">
        <v>10</v>
      </c>
      <c r="D3">
        <v>9300</v>
      </c>
      <c r="E3">
        <v>0</v>
      </c>
      <c r="F3">
        <f>E3*D3</f>
        <v>0</v>
      </c>
    </row>
    <row r="4" spans="1:6" x14ac:dyDescent="0.35">
      <c r="A4" t="s">
        <v>6</v>
      </c>
      <c r="B4">
        <v>410</v>
      </c>
      <c r="C4">
        <v>18</v>
      </c>
      <c r="D4">
        <v>11000</v>
      </c>
      <c r="E4">
        <v>0</v>
      </c>
      <c r="F4">
        <f>E4*D4</f>
        <v>0</v>
      </c>
    </row>
    <row r="7" spans="1:6" x14ac:dyDescent="0.35">
      <c r="A7" t="s">
        <v>9</v>
      </c>
      <c r="B7" t="s">
        <v>11</v>
      </c>
    </row>
    <row r="8" spans="1:6" x14ac:dyDescent="0.35">
      <c r="A8" t="s">
        <v>10</v>
      </c>
      <c r="B8">
        <f>SUMPRODUCT(E2:E4,B2:B4)</f>
        <v>30000.000000000007</v>
      </c>
    </row>
    <row r="9" spans="1:6" x14ac:dyDescent="0.35">
      <c r="A9" t="s">
        <v>12</v>
      </c>
      <c r="B9">
        <f>SUMPRODUCT(E2:E4,C2:C4)</f>
        <v>1166.666666666667</v>
      </c>
    </row>
    <row r="10" spans="1:6" x14ac:dyDescent="0.35">
      <c r="A10" t="s">
        <v>13</v>
      </c>
      <c r="B10">
        <f>SUM(E2:E4)</f>
        <v>83.333333333333357</v>
      </c>
    </row>
    <row r="11" spans="1:6" x14ac:dyDescent="0.35">
      <c r="A11" t="s">
        <v>8</v>
      </c>
      <c r="B11">
        <f>SUM(F2:F4)</f>
        <v>950000.00000000023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0505-BC7E-41B6-BEE5-5CAA6EF7D33C}">
  <dimension ref="A1:F11"/>
  <sheetViews>
    <sheetView workbookViewId="0"/>
  </sheetViews>
  <sheetFormatPr defaultRowHeight="14.5" x14ac:dyDescent="0.35"/>
  <cols>
    <col min="1" max="1" width="29.1796875" bestFit="1" customWidth="1"/>
    <col min="2" max="2" width="18" bestFit="1" customWidth="1"/>
    <col min="3" max="3" width="15.453125" bestFit="1" customWidth="1"/>
    <col min="4" max="5" width="9.7265625" customWidth="1"/>
    <col min="7" max="7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5">
      <c r="A2" t="s">
        <v>4</v>
      </c>
      <c r="B2">
        <v>360</v>
      </c>
      <c r="C2">
        <v>14</v>
      </c>
      <c r="D2">
        <v>11400</v>
      </c>
      <c r="E2">
        <v>37.555562408313769</v>
      </c>
      <c r="F2">
        <f>E2*D2</f>
        <v>428133.41145477694</v>
      </c>
    </row>
    <row r="3" spans="1:6" x14ac:dyDescent="0.35">
      <c r="A3" t="s">
        <v>5</v>
      </c>
      <c r="B3">
        <v>375</v>
      </c>
      <c r="C3">
        <v>10</v>
      </c>
      <c r="D3">
        <v>9300</v>
      </c>
      <c r="E3">
        <v>18.414340277624813</v>
      </c>
      <c r="F3">
        <f>E3*D3</f>
        <v>171253.36458191075</v>
      </c>
    </row>
    <row r="4" spans="1:6" x14ac:dyDescent="0.35">
      <c r="A4" t="s">
        <v>6</v>
      </c>
      <c r="B4">
        <v>410</v>
      </c>
      <c r="C4">
        <v>18</v>
      </c>
      <c r="D4">
        <v>11000</v>
      </c>
      <c r="E4">
        <v>23.352731533896922</v>
      </c>
      <c r="F4">
        <f>E4*D4</f>
        <v>256880.04687286614</v>
      </c>
    </row>
    <row r="7" spans="1:6" x14ac:dyDescent="0.35">
      <c r="A7" t="s">
        <v>9</v>
      </c>
      <c r="B7" t="s">
        <v>11</v>
      </c>
    </row>
    <row r="8" spans="1:6" x14ac:dyDescent="0.35">
      <c r="A8" t="s">
        <v>10</v>
      </c>
      <c r="B8">
        <f>SUMPRODUCT(E2:E4,B2:B4)</f>
        <v>30000</v>
      </c>
    </row>
    <row r="9" spans="1:6" x14ac:dyDescent="0.35">
      <c r="A9" t="s">
        <v>12</v>
      </c>
      <c r="B9">
        <f>SUMPRODUCT(E2:E4,C2:C4)</f>
        <v>1130.2704441027854</v>
      </c>
    </row>
    <row r="10" spans="1:6" x14ac:dyDescent="0.35">
      <c r="A10" t="s">
        <v>13</v>
      </c>
      <c r="B10">
        <f>SUM(E2:E4)</f>
        <v>79.322634219835493</v>
      </c>
    </row>
    <row r="11" spans="1:6" x14ac:dyDescent="0.35">
      <c r="A11" t="s">
        <v>8</v>
      </c>
      <c r="B11">
        <f>SUM(F2:F4)</f>
        <v>856266.82290955377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A1F-CDC8-44B0-BEAB-FB8EE5C905F6}">
  <dimension ref="A1:V23"/>
  <sheetViews>
    <sheetView tabSelected="1" topLeftCell="A5" workbookViewId="0">
      <selection activeCell="G8" sqref="G8"/>
    </sheetView>
  </sheetViews>
  <sheetFormatPr defaultRowHeight="14.5" x14ac:dyDescent="0.35"/>
  <cols>
    <col min="1" max="1" width="25.26953125" bestFit="1" customWidth="1"/>
    <col min="2" max="2" width="9.7265625" bestFit="1" customWidth="1"/>
    <col min="3" max="3" width="13.7265625" bestFit="1" customWidth="1"/>
    <col min="4" max="4" width="14.54296875" bestFit="1" customWidth="1"/>
    <col min="5" max="5" width="11.81640625" bestFit="1" customWidth="1"/>
    <col min="6" max="6" width="11.81640625" customWidth="1"/>
    <col min="7" max="7" width="20" bestFit="1" customWidth="1"/>
    <col min="8" max="8" width="14.1796875" bestFit="1" customWidth="1"/>
    <col min="9" max="9" width="24.81640625" bestFit="1" customWidth="1"/>
    <col min="10" max="10" width="8.26953125" bestFit="1" customWidth="1"/>
    <col min="11" max="11" width="12.81640625" bestFit="1" customWidth="1"/>
    <col min="12" max="12" width="14.1796875" bestFit="1" customWidth="1"/>
    <col min="13" max="13" width="14.1796875" customWidth="1"/>
    <col min="14" max="14" width="19" bestFit="1" customWidth="1"/>
    <col min="16" max="16" width="30.54296875" bestFit="1" customWidth="1"/>
    <col min="17" max="17" width="10.1796875" bestFit="1" customWidth="1"/>
    <col min="18" max="18" width="10.81640625" bestFit="1" customWidth="1"/>
    <col min="19" max="19" width="13.7265625" bestFit="1" customWidth="1"/>
    <col min="20" max="20" width="12.26953125" bestFit="1" customWidth="1"/>
    <col min="21" max="21" width="12.81640625" bestFit="1" customWidth="1"/>
  </cols>
  <sheetData>
    <row r="1" spans="1:22" x14ac:dyDescent="0.35">
      <c r="A1" t="s">
        <v>45</v>
      </c>
      <c r="I1" t="s">
        <v>48</v>
      </c>
      <c r="P1" t="s">
        <v>49</v>
      </c>
    </row>
    <row r="2" spans="1:22" x14ac:dyDescent="0.35">
      <c r="A2" s="1" t="s">
        <v>14</v>
      </c>
      <c r="B2" s="1"/>
      <c r="C2" s="1"/>
      <c r="D2" s="1"/>
      <c r="E2" s="1"/>
      <c r="F2" s="1"/>
      <c r="G2" s="1"/>
      <c r="I2" s="1" t="s">
        <v>22</v>
      </c>
      <c r="J2" s="1"/>
      <c r="K2" s="1"/>
      <c r="L2" s="1"/>
      <c r="M2" s="1"/>
      <c r="N2" s="1"/>
      <c r="P2" s="1" t="s">
        <v>14</v>
      </c>
      <c r="Q2" s="1"/>
      <c r="R2" s="1"/>
      <c r="S2" s="1"/>
      <c r="T2" s="1" t="s">
        <v>26</v>
      </c>
      <c r="U2" s="1" t="s">
        <v>26</v>
      </c>
      <c r="V2" s="1"/>
    </row>
    <row r="3" spans="1:22" x14ac:dyDescent="0.35">
      <c r="A3" t="s">
        <v>42</v>
      </c>
      <c r="B3" t="s">
        <v>15</v>
      </c>
      <c r="C3" t="s">
        <v>16</v>
      </c>
      <c r="D3" t="s">
        <v>17</v>
      </c>
      <c r="E3" t="s">
        <v>18</v>
      </c>
      <c r="I3" t="s">
        <v>41</v>
      </c>
      <c r="J3" t="s">
        <v>23</v>
      </c>
      <c r="K3" t="s">
        <v>24</v>
      </c>
      <c r="L3" t="s">
        <v>25</v>
      </c>
      <c r="P3" t="s">
        <v>40</v>
      </c>
      <c r="Q3" t="s">
        <v>36</v>
      </c>
      <c r="R3" t="s">
        <v>28</v>
      </c>
      <c r="S3" t="s">
        <v>29</v>
      </c>
      <c r="T3" t="s">
        <v>37</v>
      </c>
      <c r="U3" t="s">
        <v>44</v>
      </c>
    </row>
    <row r="4" spans="1:22" x14ac:dyDescent="0.35">
      <c r="A4" t="s">
        <v>19</v>
      </c>
      <c r="B4" s="2">
        <v>2000</v>
      </c>
      <c r="C4" s="2">
        <v>1700</v>
      </c>
      <c r="D4" s="2">
        <v>2400</v>
      </c>
      <c r="E4" s="2">
        <v>2500</v>
      </c>
      <c r="F4" s="2"/>
      <c r="I4" t="s">
        <v>15</v>
      </c>
      <c r="J4">
        <v>855</v>
      </c>
      <c r="K4">
        <v>565</v>
      </c>
      <c r="L4">
        <v>340</v>
      </c>
      <c r="P4" t="s">
        <v>30</v>
      </c>
      <c r="Q4">
        <v>450</v>
      </c>
      <c r="R4">
        <v>830</v>
      </c>
      <c r="S4">
        <v>565</v>
      </c>
      <c r="T4">
        <v>420</v>
      </c>
      <c r="U4">
        <v>960</v>
      </c>
    </row>
    <row r="5" spans="1:22" x14ac:dyDescent="0.35">
      <c r="A5" t="s">
        <v>20</v>
      </c>
      <c r="B5" s="2">
        <v>1725</v>
      </c>
      <c r="C5" s="2">
        <v>1650</v>
      </c>
      <c r="D5" s="2">
        <v>1845</v>
      </c>
      <c r="E5" s="2">
        <v>2420</v>
      </c>
      <c r="F5" s="2"/>
      <c r="I5" t="s">
        <v>16</v>
      </c>
      <c r="J5">
        <v>750</v>
      </c>
      <c r="K5">
        <v>675</v>
      </c>
      <c r="L5">
        <v>450</v>
      </c>
      <c r="P5" t="s">
        <v>31</v>
      </c>
      <c r="Q5">
        <v>880</v>
      </c>
      <c r="R5">
        <v>520</v>
      </c>
      <c r="S5">
        <v>450</v>
      </c>
      <c r="T5">
        <v>380</v>
      </c>
      <c r="U5">
        <v>660</v>
      </c>
    </row>
    <row r="6" spans="1:22" x14ac:dyDescent="0.35">
      <c r="A6" t="s">
        <v>21</v>
      </c>
      <c r="B6" s="2">
        <v>2060</v>
      </c>
      <c r="C6" s="2">
        <v>2175</v>
      </c>
      <c r="D6" s="2">
        <v>2050</v>
      </c>
      <c r="E6" s="2">
        <v>2475</v>
      </c>
      <c r="F6" s="2"/>
      <c r="I6" t="s">
        <v>17</v>
      </c>
      <c r="J6">
        <v>400</v>
      </c>
      <c r="K6">
        <v>500</v>
      </c>
      <c r="L6">
        <v>700</v>
      </c>
      <c r="P6" t="s">
        <v>32</v>
      </c>
      <c r="Q6" s="2">
        <v>1400</v>
      </c>
      <c r="R6">
        <v>450</v>
      </c>
      <c r="S6" s="2">
        <v>1500</v>
      </c>
      <c r="T6">
        <v>500</v>
      </c>
      <c r="U6">
        <v>500</v>
      </c>
    </row>
    <row r="7" spans="1:22" x14ac:dyDescent="0.35">
      <c r="B7" s="2"/>
      <c r="C7" s="2"/>
      <c r="D7" s="2"/>
      <c r="E7" s="2"/>
      <c r="F7" s="2"/>
      <c r="I7" t="s">
        <v>18</v>
      </c>
      <c r="J7">
        <v>270</v>
      </c>
      <c r="K7">
        <v>510</v>
      </c>
      <c r="L7" s="2">
        <v>1050</v>
      </c>
      <c r="M7" s="2"/>
      <c r="Q7" s="2"/>
      <c r="S7" s="2"/>
    </row>
    <row r="8" spans="1:22" x14ac:dyDescent="0.35">
      <c r="A8" s="1" t="s">
        <v>50</v>
      </c>
      <c r="B8" s="1"/>
      <c r="C8" s="1"/>
      <c r="D8" s="1"/>
      <c r="E8" s="1"/>
      <c r="F8" s="1"/>
      <c r="G8" s="1"/>
      <c r="L8" s="2"/>
      <c r="M8" s="2"/>
      <c r="P8" s="1" t="s">
        <v>47</v>
      </c>
      <c r="Q8" s="1"/>
      <c r="R8" s="1"/>
      <c r="S8" s="1"/>
      <c r="T8" s="1"/>
      <c r="U8" s="1"/>
      <c r="V8" s="1"/>
    </row>
    <row r="9" spans="1:22" x14ac:dyDescent="0.35">
      <c r="A9" t="s">
        <v>42</v>
      </c>
      <c r="B9" t="s">
        <v>15</v>
      </c>
      <c r="C9" t="s">
        <v>16</v>
      </c>
      <c r="D9" t="s">
        <v>17</v>
      </c>
      <c r="E9" t="s">
        <v>18</v>
      </c>
      <c r="G9" t="s">
        <v>38</v>
      </c>
      <c r="I9" s="1" t="s">
        <v>50</v>
      </c>
      <c r="J9" s="1"/>
      <c r="K9" s="1"/>
      <c r="L9" s="1"/>
      <c r="M9" s="1"/>
      <c r="N9" s="1"/>
      <c r="P9" t="s">
        <v>27</v>
      </c>
      <c r="Q9" t="s">
        <v>33</v>
      </c>
      <c r="R9" t="s">
        <v>28</v>
      </c>
      <c r="S9" t="s">
        <v>29</v>
      </c>
      <c r="T9" t="s">
        <v>34</v>
      </c>
      <c r="U9" t="s">
        <v>44</v>
      </c>
      <c r="V9" t="s">
        <v>46</v>
      </c>
    </row>
    <row r="10" spans="1:22" x14ac:dyDescent="0.35">
      <c r="A10" t="s">
        <v>19</v>
      </c>
      <c r="B10">
        <v>85.234426186044047</v>
      </c>
      <c r="C10">
        <v>1.4037011917881334E-9</v>
      </c>
      <c r="D10">
        <v>24.826664816086865</v>
      </c>
      <c r="E10">
        <v>14.938908858250763</v>
      </c>
      <c r="F10">
        <f>SUM(B10:E10)</f>
        <v>124.99999986178537</v>
      </c>
      <c r="G10">
        <v>125</v>
      </c>
      <c r="I10" t="s">
        <v>41</v>
      </c>
      <c r="J10" t="s">
        <v>23</v>
      </c>
      <c r="K10" t="s">
        <v>24</v>
      </c>
      <c r="L10" t="s">
        <v>25</v>
      </c>
      <c r="M10" t="s">
        <v>46</v>
      </c>
      <c r="N10" t="s">
        <v>39</v>
      </c>
      <c r="P10" t="s">
        <v>30</v>
      </c>
      <c r="Q10">
        <v>28.391443559292245</v>
      </c>
      <c r="R10">
        <v>20.053565731804216</v>
      </c>
      <c r="S10">
        <v>35.053567010170589</v>
      </c>
      <c r="T10">
        <v>16.720232209080024</v>
      </c>
      <c r="U10">
        <v>40.053524321577136</v>
      </c>
      <c r="V10">
        <f>SUM(Q10:U10)</f>
        <v>140.27233283192422</v>
      </c>
    </row>
    <row r="11" spans="1:22" x14ac:dyDescent="0.35">
      <c r="A11" t="s">
        <v>20</v>
      </c>
      <c r="B11">
        <v>39.152001754013888</v>
      </c>
      <c r="C11">
        <v>85.00000151639135</v>
      </c>
      <c r="D11">
        <v>32.227673490154935</v>
      </c>
      <c r="E11">
        <v>53.620323667301285</v>
      </c>
      <c r="F11">
        <f t="shared" ref="F11:F12" si="0">SUM(B11:E11)</f>
        <v>210.00000042786144</v>
      </c>
      <c r="G11">
        <v>210</v>
      </c>
      <c r="I11" t="s">
        <v>15</v>
      </c>
      <c r="J11">
        <v>30.751559115589686</v>
      </c>
      <c r="K11">
        <v>54.225569067048355</v>
      </c>
      <c r="L11">
        <v>2.2872815418011058E-2</v>
      </c>
      <c r="M11">
        <f>SUM(J11:L11)</f>
        <v>85.000000998056052</v>
      </c>
      <c r="N11">
        <v>85</v>
      </c>
      <c r="P11" t="s">
        <v>31</v>
      </c>
      <c r="Q11">
        <v>28.302639944490672</v>
      </c>
      <c r="R11">
        <v>19.969306875480157</v>
      </c>
      <c r="S11">
        <v>34.969306334306076</v>
      </c>
      <c r="T11">
        <v>16.63597362232311</v>
      </c>
      <c r="U11">
        <v>39.969305782326948</v>
      </c>
      <c r="V11">
        <f t="shared" ref="V11:V12" si="1">SUM(Q11:U11)</f>
        <v>139.84653255892695</v>
      </c>
    </row>
    <row r="12" spans="1:22" x14ac:dyDescent="0.35">
      <c r="A12" t="s">
        <v>21</v>
      </c>
      <c r="B12">
        <v>80.613574480058418</v>
      </c>
      <c r="C12">
        <v>1.4159098391094767E-11</v>
      </c>
      <c r="D12">
        <v>47.945657313455158</v>
      </c>
      <c r="E12">
        <v>31.440766672462257</v>
      </c>
      <c r="F12">
        <f t="shared" si="0"/>
        <v>159.99999846598996</v>
      </c>
      <c r="G12">
        <v>160</v>
      </c>
      <c r="I12" t="s">
        <v>16</v>
      </c>
      <c r="J12">
        <v>10.56466414409801</v>
      </c>
      <c r="K12">
        <v>79.499245155762637</v>
      </c>
      <c r="L12">
        <v>14.936087319836297</v>
      </c>
      <c r="M12">
        <f t="shared" ref="M12:M14" si="2">SUM(J12:L12)</f>
        <v>104.99999661969696</v>
      </c>
      <c r="N12">
        <v>110</v>
      </c>
      <c r="P12" t="s">
        <v>32</v>
      </c>
      <c r="Q12">
        <v>28.305916496217023</v>
      </c>
      <c r="R12">
        <v>19.977127392715659</v>
      </c>
      <c r="S12">
        <v>34.977126655523314</v>
      </c>
      <c r="T12">
        <v>16.64379416859683</v>
      </c>
      <c r="U12">
        <v>39.977169896096918</v>
      </c>
      <c r="V12">
        <f t="shared" si="1"/>
        <v>139.88113460914974</v>
      </c>
    </row>
    <row r="13" spans="1:22" x14ac:dyDescent="0.35">
      <c r="B13">
        <f t="shared" ref="B13:E13" si="3">SUM(C10:C12)</f>
        <v>85.00000151780921</v>
      </c>
      <c r="C13">
        <f t="shared" si="3"/>
        <v>104.99999561969696</v>
      </c>
      <c r="D13">
        <f t="shared" si="3"/>
        <v>99.999999198014308</v>
      </c>
      <c r="E13">
        <f t="shared" si="3"/>
        <v>494.99999875563674</v>
      </c>
      <c r="I13" t="s">
        <v>17</v>
      </c>
      <c r="J13">
        <v>5.0699752039130361</v>
      </c>
      <c r="K13">
        <v>6.1217182977800455</v>
      </c>
      <c r="L13">
        <v>88.808306479967257</v>
      </c>
      <c r="M13">
        <f t="shared" si="2"/>
        <v>99.999999981660338</v>
      </c>
      <c r="N13">
        <v>100</v>
      </c>
      <c r="P13" t="s">
        <v>46</v>
      </c>
      <c r="Q13">
        <f>SUM(Q10:Q12)</f>
        <v>84.999999999999943</v>
      </c>
      <c r="R13">
        <f t="shared" ref="R13:U13" si="4">SUM(R10:R12)</f>
        <v>60.000000000000028</v>
      </c>
      <c r="S13">
        <f t="shared" si="4"/>
        <v>104.99999999999997</v>
      </c>
      <c r="T13">
        <f t="shared" si="4"/>
        <v>49.999999999999957</v>
      </c>
      <c r="U13">
        <f t="shared" si="4"/>
        <v>120.00000000000099</v>
      </c>
    </row>
    <row r="14" spans="1:22" x14ac:dyDescent="0.35">
      <c r="A14" s="1" t="s">
        <v>43</v>
      </c>
      <c r="B14" s="1"/>
      <c r="C14" s="1"/>
      <c r="D14" s="1"/>
      <c r="E14" s="1"/>
      <c r="F14" s="1"/>
      <c r="G14" s="1"/>
      <c r="I14" t="s">
        <v>18</v>
      </c>
      <c r="J14">
        <v>93.886133368324295</v>
      </c>
      <c r="K14">
        <v>2.9298262972412947E-8</v>
      </c>
      <c r="L14">
        <v>36.113868315855797</v>
      </c>
      <c r="M14">
        <f t="shared" si="2"/>
        <v>130.00000171347835</v>
      </c>
      <c r="N14">
        <v>130</v>
      </c>
      <c r="P14" t="s">
        <v>35</v>
      </c>
      <c r="Q14">
        <v>85</v>
      </c>
      <c r="R14">
        <v>60</v>
      </c>
      <c r="S14">
        <v>105</v>
      </c>
      <c r="T14">
        <v>50</v>
      </c>
      <c r="U14">
        <v>120</v>
      </c>
    </row>
    <row r="15" spans="1:22" x14ac:dyDescent="0.35">
      <c r="A15" t="s">
        <v>42</v>
      </c>
      <c r="B15" t="s">
        <v>15</v>
      </c>
      <c r="C15" t="s">
        <v>16</v>
      </c>
      <c r="D15" t="s">
        <v>17</v>
      </c>
      <c r="E15" t="s">
        <v>18</v>
      </c>
      <c r="I15" t="s">
        <v>46</v>
      </c>
      <c r="J15">
        <f>SUM(J11:J14)</f>
        <v>140.27233183192504</v>
      </c>
      <c r="K15">
        <f t="shared" ref="K15:M15" si="5">SUM(K11:K14)</f>
        <v>139.8465325498893</v>
      </c>
      <c r="L15">
        <f t="shared" si="5"/>
        <v>139.88113493107736</v>
      </c>
      <c r="M15">
        <f t="shared" si="5"/>
        <v>419.9999993128917</v>
      </c>
      <c r="N15">
        <v>425</v>
      </c>
    </row>
    <row r="16" spans="1:22" x14ac:dyDescent="0.35">
      <c r="A16" t="s">
        <v>19</v>
      </c>
      <c r="B16">
        <f t="shared" ref="B16:E18" si="6">B4*B10</f>
        <v>170468.85237208809</v>
      </c>
      <c r="C16">
        <f t="shared" si="6"/>
        <v>2.3862920260398266E-6</v>
      </c>
      <c r="D16">
        <f t="shared" si="6"/>
        <v>59583.995558608476</v>
      </c>
      <c r="E16">
        <f t="shared" si="6"/>
        <v>37347.272145626906</v>
      </c>
      <c r="I16" t="s">
        <v>39</v>
      </c>
      <c r="J16">
        <v>170</v>
      </c>
      <c r="K16">
        <v>240</v>
      </c>
      <c r="L16">
        <v>140</v>
      </c>
      <c r="P16" s="1" t="s">
        <v>43</v>
      </c>
      <c r="Q16" s="1"/>
      <c r="R16" s="1"/>
      <c r="S16" s="1"/>
      <c r="T16" s="1"/>
      <c r="U16" s="1"/>
      <c r="V16" s="1"/>
    </row>
    <row r="17" spans="1:21" x14ac:dyDescent="0.35">
      <c r="A17" t="s">
        <v>20</v>
      </c>
      <c r="B17">
        <f t="shared" si="6"/>
        <v>67537.203025673953</v>
      </c>
      <c r="C17">
        <f t="shared" si="6"/>
        <v>140250.00250204574</v>
      </c>
      <c r="D17">
        <f t="shared" si="6"/>
        <v>59460.057589335855</v>
      </c>
      <c r="E17">
        <f t="shared" si="6"/>
        <v>129761.18327486911</v>
      </c>
      <c r="P17" t="s">
        <v>27</v>
      </c>
      <c r="Q17" t="s">
        <v>33</v>
      </c>
      <c r="R17" t="s">
        <v>28</v>
      </c>
      <c r="S17" t="s">
        <v>29</v>
      </c>
      <c r="T17" t="s">
        <v>34</v>
      </c>
      <c r="U17" t="s">
        <v>44</v>
      </c>
    </row>
    <row r="18" spans="1:21" x14ac:dyDescent="0.35">
      <c r="A18" t="s">
        <v>21</v>
      </c>
      <c r="B18">
        <f t="shared" si="6"/>
        <v>166063.96342892034</v>
      </c>
      <c r="C18">
        <f t="shared" si="6"/>
        <v>3.0796039000631115E-8</v>
      </c>
      <c r="D18">
        <f t="shared" si="6"/>
        <v>98288.597492583067</v>
      </c>
      <c r="E18">
        <f t="shared" si="6"/>
        <v>77815.897514344091</v>
      </c>
      <c r="I18" s="1" t="s">
        <v>43</v>
      </c>
      <c r="J18" s="1"/>
      <c r="K18" s="1"/>
      <c r="L18" s="1"/>
      <c r="M18" s="1"/>
      <c r="N18" s="1"/>
      <c r="P18" t="s">
        <v>30</v>
      </c>
      <c r="Q18">
        <f t="shared" ref="Q18:U20" si="7">Q4*Q10</f>
        <v>12776.149601681511</v>
      </c>
      <c r="R18">
        <f t="shared" si="7"/>
        <v>16644.459557397498</v>
      </c>
      <c r="S18">
        <f t="shared" si="7"/>
        <v>19805.265360746384</v>
      </c>
      <c r="T18">
        <f t="shared" si="7"/>
        <v>7022.4975278136098</v>
      </c>
      <c r="U18">
        <f t="shared" si="7"/>
        <v>38451.383348714051</v>
      </c>
    </row>
    <row r="19" spans="1:21" x14ac:dyDescent="0.35">
      <c r="I19" t="s">
        <v>41</v>
      </c>
      <c r="J19" t="s">
        <v>23</v>
      </c>
      <c r="K19" t="s">
        <v>24</v>
      </c>
      <c r="L19" t="s">
        <v>25</v>
      </c>
      <c r="P19" t="s">
        <v>31</v>
      </c>
      <c r="Q19">
        <f t="shared" si="7"/>
        <v>24906.323151151792</v>
      </c>
      <c r="R19">
        <f t="shared" si="7"/>
        <v>10384.039575249682</v>
      </c>
      <c r="S19">
        <f t="shared" si="7"/>
        <v>15736.187850437735</v>
      </c>
      <c r="T19">
        <f t="shared" si="7"/>
        <v>6321.6699764827817</v>
      </c>
      <c r="U19">
        <f t="shared" si="7"/>
        <v>26379.741816335787</v>
      </c>
    </row>
    <row r="20" spans="1:21" x14ac:dyDescent="0.35">
      <c r="I20" t="s">
        <v>15</v>
      </c>
      <c r="J20">
        <f t="shared" ref="J20:L23" si="8">J11*J4</f>
        <v>26292.583043829181</v>
      </c>
      <c r="K20">
        <f t="shared" si="8"/>
        <v>30637.446522882321</v>
      </c>
      <c r="L20">
        <f t="shared" si="8"/>
        <v>7.7767572421237592</v>
      </c>
      <c r="P20" t="s">
        <v>32</v>
      </c>
      <c r="Q20">
        <f t="shared" si="7"/>
        <v>39628.283094703831</v>
      </c>
      <c r="R20">
        <f t="shared" si="7"/>
        <v>8989.7073267220458</v>
      </c>
      <c r="S20">
        <f t="shared" si="7"/>
        <v>52465.689983284974</v>
      </c>
      <c r="T20">
        <f t="shared" si="7"/>
        <v>8321.8970842984145</v>
      </c>
      <c r="U20">
        <f t="shared" si="7"/>
        <v>19988.584948048458</v>
      </c>
    </row>
    <row r="21" spans="1:21" x14ac:dyDescent="0.35">
      <c r="A21" s="3" t="s">
        <v>51</v>
      </c>
      <c r="B21" s="3">
        <f>SUM(B16:E18)+(SUM(J20:L23)+(SUM(Q18:U20)))</f>
        <v>1570166.9208381451</v>
      </c>
      <c r="I21" t="s">
        <v>16</v>
      </c>
      <c r="J21">
        <f t="shared" si="8"/>
        <v>7923.4981080735079</v>
      </c>
      <c r="K21">
        <f t="shared" si="8"/>
        <v>53661.990480139779</v>
      </c>
      <c r="L21">
        <f t="shared" si="8"/>
        <v>6721.2392939263336</v>
      </c>
    </row>
    <row r="22" spans="1:21" x14ac:dyDescent="0.35">
      <c r="I22" t="s">
        <v>17</v>
      </c>
      <c r="J22">
        <f t="shared" si="8"/>
        <v>2027.9900815652145</v>
      </c>
      <c r="K22">
        <f t="shared" si="8"/>
        <v>3060.8591488900229</v>
      </c>
      <c r="L22">
        <f t="shared" si="8"/>
        <v>62165.814535977079</v>
      </c>
    </row>
    <row r="23" spans="1:21" x14ac:dyDescent="0.35">
      <c r="I23" t="s">
        <v>18</v>
      </c>
      <c r="J23">
        <f t="shared" si="8"/>
        <v>25349.256009447559</v>
      </c>
      <c r="K23">
        <f t="shared" si="8"/>
        <v>1.4942114115930603E-5</v>
      </c>
      <c r="L23">
        <f t="shared" si="8"/>
        <v>37919.561731648588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Maximising Profits</vt:lpstr>
      <vt:lpstr>Maximising Profits 2</vt:lpstr>
      <vt:lpstr>Optimising shipping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agunyo</dc:creator>
  <cp:lastModifiedBy>bill agunyo</cp:lastModifiedBy>
  <dcterms:created xsi:type="dcterms:W3CDTF">2024-04-08T19:18:07Z</dcterms:created>
  <dcterms:modified xsi:type="dcterms:W3CDTF">2025-10-21T18:51:00Z</dcterms:modified>
</cp:coreProperties>
</file>