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data-analytics-portfolio\Excel Projects and Dashboard\"/>
    </mc:Choice>
  </mc:AlternateContent>
  <xr:revisionPtr revIDLastSave="0" documentId="13_ncr:1_{D2D11C3B-CD2D-4425-A909-DA09907129A1}" xr6:coauthVersionLast="47" xr6:coauthVersionMax="47" xr10:uidLastSave="{00000000-0000-0000-0000-000000000000}"/>
  <bookViews>
    <workbookView xWindow="-110" yWindow="-110" windowWidth="19420" windowHeight="10300" xr2:uid="{2CCD12E0-1F39-42BA-830A-198325ABB435}"/>
  </bookViews>
  <sheets>
    <sheet name="Raw Data" sheetId="2" r:id="rId1"/>
    <sheet name="Cleaned Data" sheetId="3" r:id="rId2"/>
    <sheet name="Histogram" sheetId="1" r:id="rId3"/>
    <sheet name="Scatter Diagram" sheetId="10" r:id="rId4"/>
    <sheet name="Control Charts" sheetId="8" r:id="rId5"/>
    <sheet name="Pareto Chart" sheetId="6" r:id="rId6"/>
    <sheet name="Fishbone" sheetId="7" r:id="rId7"/>
  </sheets>
  <definedNames>
    <definedName name="_xlchart.v1.0" hidden="1">'Pareto Chart'!$B$4:$B$8</definedName>
    <definedName name="_xlchart.v1.1" hidden="1">'Pareto Chart'!$D$3</definedName>
    <definedName name="_xlchart.v1.2" hidden="1">'Pareto Chart'!$D$4:$D$8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H4" i="1"/>
  <c r="H5" i="1"/>
  <c r="H6" i="1"/>
  <c r="H7" i="1"/>
  <c r="H8" i="1"/>
  <c r="H3" i="1"/>
  <c r="D8" i="6"/>
  <c r="C8" i="6" s="1"/>
  <c r="D7" i="6"/>
  <c r="D6" i="6"/>
  <c r="D5" i="6"/>
  <c r="D4" i="6"/>
  <c r="C5" i="6" l="1"/>
  <c r="C4" i="6"/>
  <c r="C6" i="6"/>
  <c r="C7" i="6"/>
  <c r="Q4" i="8"/>
  <c r="R4" i="8"/>
  <c r="R3" i="8"/>
  <c r="Q3" i="8"/>
  <c r="H2" i="8" l="1"/>
  <c r="H10" i="8"/>
  <c r="H18" i="8"/>
  <c r="H3" i="8"/>
  <c r="H11" i="8"/>
  <c r="H19" i="8"/>
  <c r="H4" i="8"/>
  <c r="H12" i="8"/>
  <c r="H20" i="8"/>
  <c r="H5" i="8"/>
  <c r="H13" i="8"/>
  <c r="H21" i="8"/>
  <c r="H6" i="8"/>
  <c r="H14" i="8"/>
  <c r="H7" i="8"/>
  <c r="H15" i="8"/>
  <c r="H8" i="8"/>
  <c r="H16" i="8"/>
  <c r="H9" i="8"/>
  <c r="H17" i="8"/>
  <c r="L2" i="8"/>
  <c r="L6" i="8"/>
  <c r="L10" i="8"/>
  <c r="L14" i="8"/>
  <c r="L18" i="8"/>
  <c r="L3" i="8"/>
  <c r="L7" i="8"/>
  <c r="L11" i="8"/>
  <c r="L15" i="8"/>
  <c r="L19" i="8"/>
  <c r="L4" i="8"/>
  <c r="L8" i="8"/>
  <c r="L12" i="8"/>
  <c r="L16" i="8"/>
  <c r="L20" i="8"/>
  <c r="L5" i="8"/>
  <c r="L9" i="8"/>
  <c r="L13" i="8"/>
  <c r="L17" i="8"/>
  <c r="L21" i="8"/>
  <c r="R5" i="8"/>
  <c r="R6" i="8"/>
  <c r="Q6" i="8"/>
  <c r="Q5" i="8"/>
  <c r="I6" i="8" l="1"/>
  <c r="I14" i="8"/>
  <c r="I7" i="8"/>
  <c r="I15" i="8"/>
  <c r="I8" i="8"/>
  <c r="I16" i="8"/>
  <c r="I9" i="8"/>
  <c r="I17" i="8"/>
  <c r="I2" i="8"/>
  <c r="I10" i="8"/>
  <c r="I18" i="8"/>
  <c r="I3" i="8"/>
  <c r="I11" i="8"/>
  <c r="I19" i="8"/>
  <c r="I4" i="8"/>
  <c r="I12" i="8"/>
  <c r="I20" i="8"/>
  <c r="I5" i="8"/>
  <c r="I13" i="8"/>
  <c r="I21" i="8"/>
  <c r="J2" i="8"/>
  <c r="J10" i="8"/>
  <c r="J18" i="8"/>
  <c r="J3" i="8"/>
  <c r="J11" i="8"/>
  <c r="J19" i="8"/>
  <c r="J4" i="8"/>
  <c r="J12" i="8"/>
  <c r="J20" i="8"/>
  <c r="J5" i="8"/>
  <c r="J13" i="8"/>
  <c r="J21" i="8"/>
  <c r="J6" i="8"/>
  <c r="J14" i="8"/>
  <c r="J7" i="8"/>
  <c r="J15" i="8"/>
  <c r="J8" i="8"/>
  <c r="J16" i="8"/>
  <c r="J9" i="8"/>
  <c r="J17" i="8"/>
  <c r="N2" i="8"/>
  <c r="N6" i="8"/>
  <c r="N10" i="8"/>
  <c r="N14" i="8"/>
  <c r="N18" i="8"/>
  <c r="N3" i="8"/>
  <c r="N7" i="8"/>
  <c r="N11" i="8"/>
  <c r="N15" i="8"/>
  <c r="N19" i="8"/>
  <c r="N4" i="8"/>
  <c r="N8" i="8"/>
  <c r="N12" i="8"/>
  <c r="N16" i="8"/>
  <c r="N20" i="8"/>
  <c r="N5" i="8"/>
  <c r="N9" i="8"/>
  <c r="N13" i="8"/>
  <c r="N17" i="8"/>
  <c r="N21" i="8"/>
  <c r="M2" i="8"/>
  <c r="M6" i="8"/>
  <c r="M10" i="8"/>
  <c r="M14" i="8"/>
  <c r="M18" i="8"/>
  <c r="M3" i="8"/>
  <c r="M7" i="8"/>
  <c r="M11" i="8"/>
  <c r="M15" i="8"/>
  <c r="M19" i="8"/>
  <c r="M4" i="8"/>
  <c r="M8" i="8"/>
  <c r="M12" i="8"/>
  <c r="M16" i="8"/>
  <c r="M20" i="8"/>
  <c r="M5" i="8"/>
  <c r="M9" i="8"/>
  <c r="M13" i="8"/>
  <c r="M17" i="8"/>
  <c r="M21" i="8"/>
</calcChain>
</file>

<file path=xl/sharedStrings.xml><?xml version="1.0" encoding="utf-8"?>
<sst xmlns="http://schemas.openxmlformats.org/spreadsheetml/2006/main" count="155" uniqueCount="59">
  <si>
    <t>Serial #</t>
  </si>
  <si>
    <t>Complaint Category</t>
  </si>
  <si>
    <t>Date raised</t>
  </si>
  <si>
    <t>Project Phase2</t>
  </si>
  <si>
    <t>Team Working Slowly</t>
  </si>
  <si>
    <t>Requirements</t>
  </si>
  <si>
    <t>Too Many Errors</t>
  </si>
  <si>
    <t>Communication Issue</t>
  </si>
  <si>
    <t>Excess Staffing</t>
  </si>
  <si>
    <t>High-Level Design</t>
  </si>
  <si>
    <t>Domain Knowledge</t>
  </si>
  <si>
    <t>Detail Design</t>
  </si>
  <si>
    <t>Coding &amp; Unit Testing</t>
  </si>
  <si>
    <t>Integration Testing</t>
  </si>
  <si>
    <t>System Testing</t>
  </si>
  <si>
    <t>Formula</t>
  </si>
  <si>
    <t>COUNTIF(B$2:B$37,G4)</t>
  </si>
  <si>
    <t>COUNTIF(B$2:B$37,G5)</t>
  </si>
  <si>
    <t>COUNTIF(B$2:B$37,G6)</t>
  </si>
  <si>
    <t>COUNTIF(B$2:B$37,G7)</t>
  </si>
  <si>
    <t>COUNTIF(B$2:B$37,G8)</t>
  </si>
  <si>
    <t>Frequency</t>
  </si>
  <si>
    <t>Pareto Chart</t>
  </si>
  <si>
    <t>Time 3</t>
  </si>
  <si>
    <t>Time</t>
  </si>
  <si>
    <t>Date</t>
  </si>
  <si>
    <t>Response times (in milliseconds)</t>
  </si>
  <si>
    <t>Count of Complaint Category</t>
  </si>
  <si>
    <t>Row Labels</t>
  </si>
  <si>
    <t>Grand Total</t>
  </si>
  <si>
    <t>Column Labels</t>
  </si>
  <si>
    <t xml:space="preserve">Percentage </t>
  </si>
  <si>
    <t>Project Phase</t>
  </si>
  <si>
    <t>Number of Complaints</t>
  </si>
  <si>
    <t>Histogram</t>
  </si>
  <si>
    <t>Average</t>
  </si>
  <si>
    <t>9:00 AM</t>
  </si>
  <si>
    <t>11:00 AM</t>
  </si>
  <si>
    <t>1:00 PM</t>
  </si>
  <si>
    <t>3:00 PM</t>
  </si>
  <si>
    <t>5:00 PM</t>
  </si>
  <si>
    <t>Range</t>
  </si>
  <si>
    <t xml:space="preserve">Time </t>
  </si>
  <si>
    <t>Upper Limit</t>
  </si>
  <si>
    <t>Lower Limit</t>
  </si>
  <si>
    <t>Standard Deviation</t>
  </si>
  <si>
    <t xml:space="preserve"> Control Chart</t>
  </si>
  <si>
    <t>Mean</t>
  </si>
  <si>
    <t>Upper Limit 1</t>
  </si>
  <si>
    <t>Lower Limit 1</t>
  </si>
  <si>
    <t>Mean 2</t>
  </si>
  <si>
    <t>Upper Limit 2</t>
  </si>
  <si>
    <t>Lower Limit 2</t>
  </si>
  <si>
    <t>Average of Response times (in milliseconds)</t>
  </si>
  <si>
    <t>9 AM</t>
  </si>
  <si>
    <t>11 AM</t>
  </si>
  <si>
    <t>1 PM</t>
  </si>
  <si>
    <t>3 PM</t>
  </si>
  <si>
    <t>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</si>
</sst>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;@"/>
    <numFmt numFmtId="165" formatCode="[$-F400]h:mm:ss\ AM/PM"/>
    <numFmt numFmtId="166" formatCode="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18" fontId="0" fillId="0" borderId="0" xfId="0" applyNumberFormat="1"/>
    <xf numFmtId="0" fontId="0" fillId="0" borderId="0" xfId="0" pivotButton="1"/>
    <xf numFmtId="9" fontId="0" fillId="0" borderId="0" xfId="1" applyFont="1"/>
    <xf numFmtId="0" fontId="0" fillId="3" borderId="0" xfId="0" applyFill="1" applyAlignment="1">
      <alignment horizontal="centerContinuous"/>
    </xf>
    <xf numFmtId="0" fontId="0" fillId="4" borderId="0" xfId="0" applyFill="1"/>
    <xf numFmtId="0" fontId="3" fillId="3" borderId="0" xfId="0" applyFont="1" applyFill="1" applyAlignment="1">
      <alignment horizontal="centerContinuous"/>
    </xf>
    <xf numFmtId="15" fontId="0" fillId="0" borderId="0" xfId="0" applyNumberFormat="1" applyAlignment="1">
      <alignment horizontal="left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 cent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d/mmm/yy"/>
    </dxf>
    <dxf>
      <numFmt numFmtId="23" formatCode="h:mm\ AM/PM"/>
    </dxf>
    <dxf>
      <numFmt numFmtId="165" formatCode="[$-F400]h:mm:ss\ AM/PM"/>
    </dxf>
    <dxf>
      <numFmt numFmtId="23" formatCode="h:mm\ AM/PM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Histogram!$H$2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Histogram!$G$3:$G$8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Histogram!$H$3:$H$8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4B64-B9BB-8AFEC1D8D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953350543"/>
        <c:axId val="1635991407"/>
      </c:barChart>
      <c:catAx>
        <c:axId val="9533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1407"/>
        <c:crosses val="autoZero"/>
        <c:auto val="1"/>
        <c:lblAlgn val="ctr"/>
        <c:lblOffset val="100"/>
        <c:noMultiLvlLbl val="0"/>
      </c:catAx>
      <c:valAx>
        <c:axId val="16359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Response times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Diagram'!$B$11</c:f>
              <c:strCache>
                <c:ptCount val="1"/>
                <c:pt idx="0">
                  <c:v>Average of Response times (in milliseconds)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38181204221265"/>
                  <c:y val="-0.16713688957894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Diagram'!$A$12:$A$16</c:f>
              <c:numCache>
                <c:formatCode>[$-409]d/mmm;@</c:formatCode>
                <c:ptCount val="5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</c:numCache>
            </c:numRef>
          </c:xVal>
          <c:yVal>
            <c:numRef>
              <c:f>'Scatter Diagram'!$B$12:$B$16</c:f>
              <c:numCache>
                <c:formatCode>General</c:formatCode>
                <c:ptCount val="5"/>
                <c:pt idx="0">
                  <c:v>218.4</c:v>
                </c:pt>
                <c:pt idx="1">
                  <c:v>218</c:v>
                </c:pt>
                <c:pt idx="2">
                  <c:v>221</c:v>
                </c:pt>
                <c:pt idx="3">
                  <c:v>228.8</c:v>
                </c:pt>
                <c:pt idx="4">
                  <c:v>222.6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9-4F45-B892-6C991CE5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35583"/>
        <c:axId val="1521569695"/>
      </c:scatterChart>
      <c:valAx>
        <c:axId val="1280535583"/>
        <c:scaling>
          <c:orientation val="minMax"/>
        </c:scaling>
        <c:delete val="0"/>
        <c:axPos val="b"/>
        <c:numFmt formatCode="[$-409]d/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9695"/>
        <c:crosses val="autoZero"/>
        <c:crossBetween val="midCat"/>
      </c:valAx>
      <c:valAx>
        <c:axId val="15215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445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Diagram'!$E$10</c:f>
              <c:strCache>
                <c:ptCount val="1"/>
                <c:pt idx="0">
                  <c:v>Average of Response times (in milliseconds)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65752677815131E-2"/>
                  <c:y val="-0.59759368620589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Diagram'!$D$11:$D$15</c:f>
              <c:numCache>
                <c:formatCode>h:mm;@</c:formatCode>
                <c:ptCount val="5"/>
                <c:pt idx="0">
                  <c:v>0.375</c:v>
                </c:pt>
                <c:pt idx="1">
                  <c:v>0.45833333333333331</c:v>
                </c:pt>
                <c:pt idx="2">
                  <c:v>0.54166666666666663</c:v>
                </c:pt>
                <c:pt idx="3">
                  <c:v>0.625</c:v>
                </c:pt>
                <c:pt idx="4">
                  <c:v>0.70833333333333337</c:v>
                </c:pt>
              </c:numCache>
            </c:numRef>
          </c:xVal>
          <c:yVal>
            <c:numRef>
              <c:f>'Scatter Diagram'!$E$11:$E$15</c:f>
              <c:numCache>
                <c:formatCode>General</c:formatCode>
                <c:ptCount val="5"/>
                <c:pt idx="0">
                  <c:v>225.2</c:v>
                </c:pt>
                <c:pt idx="1">
                  <c:v>221</c:v>
                </c:pt>
                <c:pt idx="2">
                  <c:v>222</c:v>
                </c:pt>
                <c:pt idx="3">
                  <c:v>220.4</c:v>
                </c:pt>
                <c:pt idx="4">
                  <c:v>220.2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A-49B6-8B6E-3FF620F5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61343"/>
        <c:axId val="1221073695"/>
      </c:scatterChart>
      <c:valAx>
        <c:axId val="1513061343"/>
        <c:scaling>
          <c:orientation val="minMax"/>
          <c:min val="0.35000000000000003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73695"/>
        <c:crosses val="autoZero"/>
        <c:crossBetween val="midCat"/>
      </c:valAx>
      <c:valAx>
        <c:axId val="12210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34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Range Control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Charts'!$K$2:$K$21</c:f>
              <c:numCache>
                <c:formatCode>General</c:formatCode>
                <c:ptCount val="20"/>
                <c:pt idx="0">
                  <c:v>17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6</c:v>
                </c:pt>
                <c:pt idx="15">
                  <c:v>9</c:v>
                </c:pt>
                <c:pt idx="16">
                  <c:v>15</c:v>
                </c:pt>
                <c:pt idx="17">
                  <c:v>8</c:v>
                </c:pt>
                <c:pt idx="18">
                  <c:v>8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A-4FE4-9BE8-FF297BD2EE94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Charts'!$L$2:$L$21</c:f>
              <c:numCache>
                <c:formatCode>General</c:formatCode>
                <c:ptCount val="2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A-4FE4-9BE8-FF297BD2EE94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Charts'!$M$2:$M$21</c:f>
              <c:numCache>
                <c:formatCode>General</c:formatCode>
                <c:ptCount val="20"/>
                <c:pt idx="0">
                  <c:v>12.897038102928857</c:v>
                </c:pt>
                <c:pt idx="1">
                  <c:v>12.897038102928857</c:v>
                </c:pt>
                <c:pt idx="2">
                  <c:v>12.897038102928857</c:v>
                </c:pt>
                <c:pt idx="3">
                  <c:v>12.897038102928857</c:v>
                </c:pt>
                <c:pt idx="4">
                  <c:v>12.897038102928857</c:v>
                </c:pt>
                <c:pt idx="5">
                  <c:v>12.897038102928857</c:v>
                </c:pt>
                <c:pt idx="6">
                  <c:v>12.897038102928857</c:v>
                </c:pt>
                <c:pt idx="7">
                  <c:v>12.897038102928857</c:v>
                </c:pt>
                <c:pt idx="8">
                  <c:v>12.897038102928857</c:v>
                </c:pt>
                <c:pt idx="9">
                  <c:v>12.897038102928857</c:v>
                </c:pt>
                <c:pt idx="10">
                  <c:v>12.897038102928857</c:v>
                </c:pt>
                <c:pt idx="11">
                  <c:v>12.897038102928857</c:v>
                </c:pt>
                <c:pt idx="12">
                  <c:v>12.897038102928857</c:v>
                </c:pt>
                <c:pt idx="13">
                  <c:v>12.897038102928857</c:v>
                </c:pt>
                <c:pt idx="14">
                  <c:v>12.897038102928857</c:v>
                </c:pt>
                <c:pt idx="15">
                  <c:v>12.897038102928857</c:v>
                </c:pt>
                <c:pt idx="16">
                  <c:v>12.897038102928857</c:v>
                </c:pt>
                <c:pt idx="17">
                  <c:v>12.897038102928857</c:v>
                </c:pt>
                <c:pt idx="18">
                  <c:v>12.897038102928857</c:v>
                </c:pt>
                <c:pt idx="19">
                  <c:v>12.897038102928857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A-4FE4-9BE8-FF297BD2EE94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Charts'!$N$2:$N$21</c:f>
              <c:numCache>
                <c:formatCode>General</c:formatCode>
                <c:ptCount val="20"/>
                <c:pt idx="0">
                  <c:v>6.5029618970711418</c:v>
                </c:pt>
                <c:pt idx="1">
                  <c:v>6.5029618970711418</c:v>
                </c:pt>
                <c:pt idx="2">
                  <c:v>6.5029618970711418</c:v>
                </c:pt>
                <c:pt idx="3">
                  <c:v>6.5029618970711418</c:v>
                </c:pt>
                <c:pt idx="4">
                  <c:v>6.5029618970711418</c:v>
                </c:pt>
                <c:pt idx="5">
                  <c:v>6.5029618970711418</c:v>
                </c:pt>
                <c:pt idx="6">
                  <c:v>6.5029618970711418</c:v>
                </c:pt>
                <c:pt idx="7">
                  <c:v>6.5029618970711418</c:v>
                </c:pt>
                <c:pt idx="8">
                  <c:v>6.5029618970711418</c:v>
                </c:pt>
                <c:pt idx="9">
                  <c:v>6.5029618970711418</c:v>
                </c:pt>
                <c:pt idx="10">
                  <c:v>6.5029618970711418</c:v>
                </c:pt>
                <c:pt idx="11">
                  <c:v>6.5029618970711418</c:v>
                </c:pt>
                <c:pt idx="12">
                  <c:v>6.5029618970711418</c:v>
                </c:pt>
                <c:pt idx="13">
                  <c:v>6.5029618970711418</c:v>
                </c:pt>
                <c:pt idx="14">
                  <c:v>6.5029618970711418</c:v>
                </c:pt>
                <c:pt idx="15">
                  <c:v>6.5029618970711418</c:v>
                </c:pt>
                <c:pt idx="16">
                  <c:v>6.5029618970711418</c:v>
                </c:pt>
                <c:pt idx="17">
                  <c:v>6.5029618970711418</c:v>
                </c:pt>
                <c:pt idx="18">
                  <c:v>6.5029618970711418</c:v>
                </c:pt>
                <c:pt idx="19">
                  <c:v>6.5029618970711418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A-4FE4-9BE8-FF297BD2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31231"/>
        <c:axId val="1635990159"/>
      </c:lineChart>
      <c:dateAx>
        <c:axId val="1512531231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0159"/>
        <c:crosses val="autoZero"/>
        <c:auto val="1"/>
        <c:lblOffset val="100"/>
        <c:baseTimeUnit val="days"/>
      </c:dateAx>
      <c:valAx>
        <c:axId val="16359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Charts'!$G$2:$G$21</c:f>
              <c:numCache>
                <c:formatCode>General</c:formatCode>
                <c:ptCount val="20"/>
                <c:pt idx="0">
                  <c:v>83.4</c:v>
                </c:pt>
                <c:pt idx="1">
                  <c:v>83.6</c:v>
                </c:pt>
                <c:pt idx="2">
                  <c:v>81.2</c:v>
                </c:pt>
                <c:pt idx="3">
                  <c:v>76.599999999999994</c:v>
                </c:pt>
                <c:pt idx="4">
                  <c:v>81.2</c:v>
                </c:pt>
                <c:pt idx="5">
                  <c:v>83.6</c:v>
                </c:pt>
                <c:pt idx="6">
                  <c:v>79.2</c:v>
                </c:pt>
                <c:pt idx="7">
                  <c:v>83</c:v>
                </c:pt>
                <c:pt idx="8">
                  <c:v>84.4</c:v>
                </c:pt>
                <c:pt idx="9">
                  <c:v>83.6</c:v>
                </c:pt>
                <c:pt idx="10">
                  <c:v>83.6</c:v>
                </c:pt>
                <c:pt idx="11">
                  <c:v>82</c:v>
                </c:pt>
                <c:pt idx="12">
                  <c:v>83</c:v>
                </c:pt>
                <c:pt idx="13">
                  <c:v>81.2</c:v>
                </c:pt>
                <c:pt idx="14">
                  <c:v>83.6</c:v>
                </c:pt>
                <c:pt idx="15">
                  <c:v>81.2</c:v>
                </c:pt>
                <c:pt idx="16">
                  <c:v>83</c:v>
                </c:pt>
                <c:pt idx="17">
                  <c:v>81.2</c:v>
                </c:pt>
                <c:pt idx="18">
                  <c:v>84.4</c:v>
                </c:pt>
                <c:pt idx="19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554-A689-911AF647FD6D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Charts'!$H$2:$H$21</c:f>
              <c:numCache>
                <c:formatCode>General</c:formatCode>
                <c:ptCount val="20"/>
                <c:pt idx="0">
                  <c:v>82.34</c:v>
                </c:pt>
                <c:pt idx="1">
                  <c:v>82.34</c:v>
                </c:pt>
                <c:pt idx="2">
                  <c:v>82.34</c:v>
                </c:pt>
                <c:pt idx="3">
                  <c:v>82.34</c:v>
                </c:pt>
                <c:pt idx="4">
                  <c:v>82.34</c:v>
                </c:pt>
                <c:pt idx="5">
                  <c:v>82.34</c:v>
                </c:pt>
                <c:pt idx="6">
                  <c:v>82.34</c:v>
                </c:pt>
                <c:pt idx="7">
                  <c:v>82.34</c:v>
                </c:pt>
                <c:pt idx="8">
                  <c:v>82.34</c:v>
                </c:pt>
                <c:pt idx="9">
                  <c:v>82.34</c:v>
                </c:pt>
                <c:pt idx="10">
                  <c:v>82.34</c:v>
                </c:pt>
                <c:pt idx="11">
                  <c:v>82.34</c:v>
                </c:pt>
                <c:pt idx="12">
                  <c:v>82.34</c:v>
                </c:pt>
                <c:pt idx="13">
                  <c:v>82.34</c:v>
                </c:pt>
                <c:pt idx="14">
                  <c:v>82.34</c:v>
                </c:pt>
                <c:pt idx="15">
                  <c:v>82.34</c:v>
                </c:pt>
                <c:pt idx="16">
                  <c:v>82.34</c:v>
                </c:pt>
                <c:pt idx="17">
                  <c:v>82.34</c:v>
                </c:pt>
                <c:pt idx="18">
                  <c:v>82.34</c:v>
                </c:pt>
                <c:pt idx="19">
                  <c:v>82.34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5-4554-A689-911AF647FD6D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Charts'!$I$2:$I$21</c:f>
              <c:numCache>
                <c:formatCode>General</c:formatCode>
                <c:ptCount val="20"/>
                <c:pt idx="0">
                  <c:v>84.265015379296059</c:v>
                </c:pt>
                <c:pt idx="1">
                  <c:v>84.265015379296059</c:v>
                </c:pt>
                <c:pt idx="2">
                  <c:v>84.265015379296059</c:v>
                </c:pt>
                <c:pt idx="3">
                  <c:v>84.265015379296059</c:v>
                </c:pt>
                <c:pt idx="4">
                  <c:v>84.265015379296059</c:v>
                </c:pt>
                <c:pt idx="5">
                  <c:v>84.265015379296059</c:v>
                </c:pt>
                <c:pt idx="6">
                  <c:v>84.265015379296059</c:v>
                </c:pt>
                <c:pt idx="7">
                  <c:v>84.265015379296059</c:v>
                </c:pt>
                <c:pt idx="8">
                  <c:v>84.265015379296059</c:v>
                </c:pt>
                <c:pt idx="9">
                  <c:v>84.265015379296059</c:v>
                </c:pt>
                <c:pt idx="10">
                  <c:v>84.265015379296059</c:v>
                </c:pt>
                <c:pt idx="11">
                  <c:v>84.265015379296059</c:v>
                </c:pt>
                <c:pt idx="12">
                  <c:v>84.265015379296059</c:v>
                </c:pt>
                <c:pt idx="13">
                  <c:v>84.265015379296059</c:v>
                </c:pt>
                <c:pt idx="14">
                  <c:v>84.265015379296059</c:v>
                </c:pt>
                <c:pt idx="15">
                  <c:v>84.265015379296059</c:v>
                </c:pt>
                <c:pt idx="16">
                  <c:v>84.265015379296059</c:v>
                </c:pt>
                <c:pt idx="17">
                  <c:v>84.265015379296059</c:v>
                </c:pt>
                <c:pt idx="18">
                  <c:v>84.265015379296059</c:v>
                </c:pt>
                <c:pt idx="19">
                  <c:v>84.265015379296059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5-4554-A689-911AF647FD6D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'Control Charts'!$A$2:$A$21</c:f>
              <c:numCache>
                <c:formatCode>d\-mmm\-yy</c:formatCode>
                <c:ptCount val="20"/>
                <c:pt idx="0">
                  <c:v>42744</c:v>
                </c:pt>
                <c:pt idx="1">
                  <c:v>42745</c:v>
                </c:pt>
                <c:pt idx="2">
                  <c:v>42746</c:v>
                </c:pt>
                <c:pt idx="3">
                  <c:v>42747</c:v>
                </c:pt>
                <c:pt idx="4">
                  <c:v>42748</c:v>
                </c:pt>
                <c:pt idx="5">
                  <c:v>42751</c:v>
                </c:pt>
                <c:pt idx="6">
                  <c:v>42752</c:v>
                </c:pt>
                <c:pt idx="7">
                  <c:v>42753</c:v>
                </c:pt>
                <c:pt idx="8">
                  <c:v>42754</c:v>
                </c:pt>
                <c:pt idx="9">
                  <c:v>42755</c:v>
                </c:pt>
                <c:pt idx="10">
                  <c:v>42758</c:v>
                </c:pt>
                <c:pt idx="11">
                  <c:v>42759</c:v>
                </c:pt>
                <c:pt idx="12">
                  <c:v>42760</c:v>
                </c:pt>
                <c:pt idx="13">
                  <c:v>42761</c:v>
                </c:pt>
                <c:pt idx="14">
                  <c:v>42762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</c:numCache>
            </c:numRef>
          </c:cat>
          <c:val>
            <c:numRef>
              <c:f>'Control Charts'!$J$2:$J$21</c:f>
              <c:numCache>
                <c:formatCode>General</c:formatCode>
                <c:ptCount val="20"/>
                <c:pt idx="0">
                  <c:v>80.414984620703947</c:v>
                </c:pt>
                <c:pt idx="1">
                  <c:v>80.414984620703947</c:v>
                </c:pt>
                <c:pt idx="2">
                  <c:v>80.414984620703947</c:v>
                </c:pt>
                <c:pt idx="3">
                  <c:v>80.414984620703947</c:v>
                </c:pt>
                <c:pt idx="4">
                  <c:v>80.414984620703947</c:v>
                </c:pt>
                <c:pt idx="5">
                  <c:v>80.414984620703947</c:v>
                </c:pt>
                <c:pt idx="6">
                  <c:v>80.414984620703947</c:v>
                </c:pt>
                <c:pt idx="7">
                  <c:v>80.414984620703947</c:v>
                </c:pt>
                <c:pt idx="8">
                  <c:v>80.414984620703947</c:v>
                </c:pt>
                <c:pt idx="9">
                  <c:v>80.414984620703947</c:v>
                </c:pt>
                <c:pt idx="10">
                  <c:v>80.414984620703947</c:v>
                </c:pt>
                <c:pt idx="11">
                  <c:v>80.414984620703947</c:v>
                </c:pt>
                <c:pt idx="12">
                  <c:v>80.414984620703947</c:v>
                </c:pt>
                <c:pt idx="13">
                  <c:v>80.414984620703947</c:v>
                </c:pt>
                <c:pt idx="14">
                  <c:v>80.414984620703947</c:v>
                </c:pt>
                <c:pt idx="15">
                  <c:v>80.414984620703947</c:v>
                </c:pt>
                <c:pt idx="16">
                  <c:v>80.414984620703947</c:v>
                </c:pt>
                <c:pt idx="17">
                  <c:v>80.414984620703947</c:v>
                </c:pt>
                <c:pt idx="18">
                  <c:v>80.414984620703947</c:v>
                </c:pt>
                <c:pt idx="19">
                  <c:v>80.414984620703947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5-4554-A689-911AF647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580047"/>
        <c:axId val="1635988911"/>
      </c:lineChart>
      <c:dateAx>
        <c:axId val="1518580047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8911"/>
        <c:crosses val="autoZero"/>
        <c:auto val="1"/>
        <c:lblOffset val="100"/>
        <c:baseTimeUnit val="days"/>
      </c:dateAx>
      <c:valAx>
        <c:axId val="16359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[Strategic Approaches.xlsx]Pareto Chart!PivotTable15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Phase-Specific</a:t>
            </a:r>
            <a:r>
              <a:rPr lang="en-US" b="1" baseline="0"/>
              <a:t> Challanges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889660037554592E-2"/>
          <c:y val="0.22120151647710704"/>
          <c:w val="0.90505368647100926"/>
          <c:h val="0.482401939340915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'Pareto Chart'!$J$2:$J$3</c:f>
              <c:strCache>
                <c:ptCount val="1"/>
                <c:pt idx="0">
                  <c:v>Communication Issue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Chart'!$I$4:$I$9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'Pareto Chart'!$J$4:$J$9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E-4C29-9077-42B68760BB9F}"/>
            </c:ext>
          </c:extLst>
        </c:ser>
        <c:ser>
          <c:idx val="1"/>
          <c:order val="1"/>
          <c:tx>
            <c:strRef>
              <c:f>'Pareto Chart'!$K$2:$K$3</c:f>
              <c:strCache>
                <c:ptCount val="1"/>
                <c:pt idx="0">
                  <c:v>Domain Knowledge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Chart'!$I$4:$I$9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'Pareto Chart'!$K$4:$K$9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E-4C29-9077-42B68760BB9F}"/>
            </c:ext>
          </c:extLst>
        </c:ser>
        <c:ser>
          <c:idx val="2"/>
          <c:order val="2"/>
          <c:tx>
            <c:strRef>
              <c:f>'Pareto Chart'!$L$2:$L$3</c:f>
              <c:strCache>
                <c:ptCount val="1"/>
                <c:pt idx="0">
                  <c:v>Excess Staffing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Chart'!$I$4:$I$9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'Pareto Chart'!$L$4:$L$9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E-4C29-9077-42B68760BB9F}"/>
            </c:ext>
          </c:extLst>
        </c:ser>
        <c:ser>
          <c:idx val="3"/>
          <c:order val="3"/>
          <c:tx>
            <c:strRef>
              <c:f>'Pareto Chart'!$M$2:$M$3</c:f>
              <c:strCache>
                <c:ptCount val="1"/>
                <c:pt idx="0">
                  <c:v>Team Working Slowly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Chart'!$I$4:$I$9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'Pareto Chart'!$M$4:$M$9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E-4C29-9077-42B68760BB9F}"/>
            </c:ext>
          </c:extLst>
        </c:ser>
        <c:ser>
          <c:idx val="4"/>
          <c:order val="4"/>
          <c:tx>
            <c:strRef>
              <c:f>'Pareto Chart'!$N$2:$N$3</c:f>
              <c:strCache>
                <c:ptCount val="1"/>
                <c:pt idx="0">
                  <c:v>Too Many Errors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Chart'!$I$4:$I$9</c:f>
              <c:strCache>
                <c:ptCount val="6"/>
                <c:pt idx="0">
                  <c:v>System Testing</c:v>
                </c:pt>
                <c:pt idx="1">
                  <c:v>High-Level Design</c:v>
                </c:pt>
                <c:pt idx="2">
                  <c:v>Requirements</c:v>
                </c:pt>
                <c:pt idx="3">
                  <c:v>Coding &amp; Unit Testing</c:v>
                </c:pt>
                <c:pt idx="4">
                  <c:v>Integration Testing</c:v>
                </c:pt>
                <c:pt idx="5">
                  <c:v>Detail Design</c:v>
                </c:pt>
              </c:strCache>
            </c:strRef>
          </c:cat>
          <c:val>
            <c:numRef>
              <c:f>'Pareto Chart'!$N$4:$N$9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E-4C29-9077-42B68760BB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4091823"/>
        <c:axId val="1505391775"/>
      </c:barChart>
      <c:catAx>
        <c:axId val="13640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91775"/>
        <c:crosses val="autoZero"/>
        <c:auto val="1"/>
        <c:lblAlgn val="ctr"/>
        <c:lblOffset val="100"/>
        <c:noMultiLvlLbl val="0"/>
      </c:catAx>
      <c:valAx>
        <c:axId val="150539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326745718050064E-2"/>
          <c:y val="0.76197506561679784"/>
          <c:w val="0.96376811594202894"/>
          <c:h val="0.17049431321084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618A1EDE-E497-4383-A0C9-AA362DA0CF57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0D1AAD9-D1DA-4BA6-9CA9-A4B991EBA63E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8</xdr:row>
      <xdr:rowOff>14287</xdr:rowOff>
    </xdr:from>
    <xdr:to>
      <xdr:col>8</xdr:col>
      <xdr:colOff>1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3B58C-BC87-48F0-9181-977BC0CC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101600</xdr:rowOff>
    </xdr:from>
    <xdr:to>
      <xdr:col>1</xdr:col>
      <xdr:colOff>2847974</xdr:colOff>
      <xdr:row>23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80F5B-1E79-41B8-982D-469547A2F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30161</xdr:colOff>
      <xdr:row>8</xdr:row>
      <xdr:rowOff>176212</xdr:rowOff>
    </xdr:from>
    <xdr:to>
      <xdr:col>4</xdr:col>
      <xdr:colOff>2768599</xdr:colOff>
      <xdr:row>22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F629F-A07D-4FC2-B173-8504BB23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90487</xdr:rowOff>
    </xdr:from>
    <xdr:to>
      <xdr:col>13</xdr:col>
      <xdr:colOff>604837</xdr:colOff>
      <xdr:row>20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BCCABF-5EFF-4D05-8591-58BA29A3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100012</xdr:rowOff>
    </xdr:from>
    <xdr:to>
      <xdr:col>6</xdr:col>
      <xdr:colOff>581024</xdr:colOff>
      <xdr:row>20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F2D1FB-83BF-4E19-985B-B9020E0CF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23812</xdr:rowOff>
    </xdr:from>
    <xdr:to>
      <xdr:col>5</xdr:col>
      <xdr:colOff>1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7342F6-962D-42B4-841E-89E67B478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509712"/>
              <a:ext cx="5038726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9</xdr:row>
      <xdr:rowOff>23812</xdr:rowOff>
    </xdr:from>
    <xdr:to>
      <xdr:col>13</xdr:col>
      <xdr:colOff>1000125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64C1-081E-48CD-83B3-BFC7DF8E9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95250</xdr:rowOff>
    </xdr:from>
    <xdr:to>
      <xdr:col>11</xdr:col>
      <xdr:colOff>257175</xdr:colOff>
      <xdr:row>22</xdr:row>
      <xdr:rowOff>161925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A74DC4AE-4723-4898-B6E4-E757ECD6A7AB}"/>
            </a:ext>
          </a:extLst>
        </xdr:cNvPr>
        <xdr:cNvGrpSpPr/>
      </xdr:nvGrpSpPr>
      <xdr:grpSpPr>
        <a:xfrm>
          <a:off x="76200" y="279400"/>
          <a:ext cx="6886575" cy="3933825"/>
          <a:chOff x="2143125" y="504825"/>
          <a:chExt cx="6886575" cy="4067175"/>
        </a:xfrm>
      </xdr:grpSpPr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85CEE57D-89A9-489F-B308-7D2D93E8026D}"/>
              </a:ext>
            </a:extLst>
          </xdr:cNvPr>
          <xdr:cNvSpPr/>
        </xdr:nvSpPr>
        <xdr:spPr>
          <a:xfrm>
            <a:off x="2143125" y="504825"/>
            <a:ext cx="6886575" cy="4067175"/>
          </a:xfrm>
          <a:prstGeom prst="rect">
            <a:avLst/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Flowchart: Delay 2">
            <a:extLst>
              <a:ext uri="{FF2B5EF4-FFF2-40B4-BE49-F238E27FC236}">
                <a16:creationId xmlns:a16="http://schemas.microsoft.com/office/drawing/2014/main" id="{96690357-00ED-419C-AC86-707063CB090F}"/>
              </a:ext>
            </a:extLst>
          </xdr:cNvPr>
          <xdr:cNvSpPr/>
        </xdr:nvSpPr>
        <xdr:spPr>
          <a:xfrm>
            <a:off x="7791449" y="2028825"/>
            <a:ext cx="1171576" cy="876300"/>
          </a:xfrm>
          <a:prstGeom prst="flowChartDelay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1">
                <a:solidFill>
                  <a:sysClr val="windowText" lastClr="000000"/>
                </a:solidFill>
              </a:rPr>
              <a:t>Productivity and Quality Issues at ECL</a:t>
            </a: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F99B4967-5765-4707-A712-3DF2DDA808CB}"/>
              </a:ext>
            </a:extLst>
          </xdr:cNvPr>
          <xdr:cNvCxnSpPr/>
        </xdr:nvCxnSpPr>
        <xdr:spPr>
          <a:xfrm>
            <a:off x="3533775" y="2524125"/>
            <a:ext cx="4267199" cy="9525"/>
          </a:xfrm>
          <a:prstGeom prst="line">
            <a:avLst/>
          </a:prstGeom>
          <a:ln w="19050"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Isosceles Triangle 6">
            <a:extLst>
              <a:ext uri="{FF2B5EF4-FFF2-40B4-BE49-F238E27FC236}">
                <a16:creationId xmlns:a16="http://schemas.microsoft.com/office/drawing/2014/main" id="{F862DBD1-346F-468B-8A3A-19F13CD7D08B}"/>
              </a:ext>
            </a:extLst>
          </xdr:cNvPr>
          <xdr:cNvSpPr/>
        </xdr:nvSpPr>
        <xdr:spPr>
          <a:xfrm rot="5400000">
            <a:off x="2390775" y="1990725"/>
            <a:ext cx="1276350" cy="1066800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rtlCol="0" anchor="t"/>
          <a:lstStyle/>
          <a:p>
            <a:pPr algn="l"/>
            <a:r>
              <a:rPr lang="en-US" b="1">
                <a:solidFill>
                  <a:sysClr val="windowText" lastClr="000000"/>
                </a:solidFill>
              </a:rPr>
              <a:t>Issues Origin</a:t>
            </a:r>
            <a:endParaRPr lang="en-US" sz="1100" b="1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8696CCEC-23DA-4946-B404-8358A238CBA8}"/>
              </a:ext>
            </a:extLst>
          </xdr:cNvPr>
          <xdr:cNvCxnSpPr/>
        </xdr:nvCxnSpPr>
        <xdr:spPr>
          <a:xfrm flipH="1">
            <a:off x="3619501" y="3057525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D0165F97-8FEF-4CFB-A342-553CA71E6AC9}"/>
              </a:ext>
            </a:extLst>
          </xdr:cNvPr>
          <xdr:cNvCxnSpPr/>
        </xdr:nvCxnSpPr>
        <xdr:spPr>
          <a:xfrm flipV="1">
            <a:off x="6191250" y="2533650"/>
            <a:ext cx="1133475" cy="1657350"/>
          </a:xfrm>
          <a:prstGeom prst="straightConnector1">
            <a:avLst/>
          </a:prstGeom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741CAFED-1A40-46C7-8E0C-15BE8D805748}"/>
              </a:ext>
            </a:extLst>
          </xdr:cNvPr>
          <xdr:cNvCxnSpPr/>
        </xdr:nvCxnSpPr>
        <xdr:spPr>
          <a:xfrm flipV="1">
            <a:off x="4076700" y="2533650"/>
            <a:ext cx="1152525" cy="1657350"/>
          </a:xfrm>
          <a:prstGeom prst="straightConnector1">
            <a:avLst/>
          </a:prstGeom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34FADAFC-8332-4BB1-84D7-1B337B4A6DC3}"/>
              </a:ext>
            </a:extLst>
          </xdr:cNvPr>
          <xdr:cNvCxnSpPr>
            <a:stCxn id="41" idx="2"/>
          </xdr:cNvCxnSpPr>
        </xdr:nvCxnSpPr>
        <xdr:spPr>
          <a:xfrm>
            <a:off x="6257925" y="876301"/>
            <a:ext cx="1066800" cy="1666874"/>
          </a:xfrm>
          <a:prstGeom prst="straightConnector1">
            <a:avLst/>
          </a:prstGeom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5F6440EA-F53A-4A38-91F4-B138CE1954E0}"/>
              </a:ext>
            </a:extLst>
          </xdr:cNvPr>
          <xdr:cNvCxnSpPr>
            <a:stCxn id="54" idx="2"/>
          </xdr:cNvCxnSpPr>
        </xdr:nvCxnSpPr>
        <xdr:spPr>
          <a:xfrm>
            <a:off x="4095750" y="876301"/>
            <a:ext cx="1123950" cy="1657349"/>
          </a:xfrm>
          <a:prstGeom prst="straightConnector1">
            <a:avLst/>
          </a:prstGeom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6BA86EAC-CA8C-432C-877E-E80B0143DFE5}"/>
              </a:ext>
            </a:extLst>
          </xdr:cNvPr>
          <xdr:cNvSpPr/>
        </xdr:nvSpPr>
        <xdr:spPr>
          <a:xfrm>
            <a:off x="5772150" y="628651"/>
            <a:ext cx="971550" cy="24765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b="1">
                <a:solidFill>
                  <a:sysClr val="windowText" lastClr="000000"/>
                </a:solidFill>
              </a:rPr>
              <a:t>Methods</a:t>
            </a:r>
            <a:endParaRPr 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BF265FDA-77DC-44A6-A476-81BCF4EA048E}"/>
              </a:ext>
            </a:extLst>
          </xdr:cNvPr>
          <xdr:cNvSpPr/>
        </xdr:nvSpPr>
        <xdr:spPr>
          <a:xfrm>
            <a:off x="5686425" y="4191001"/>
            <a:ext cx="971550" cy="24765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b="1">
                <a:solidFill>
                  <a:sysClr val="windowText" lastClr="000000"/>
                </a:solidFill>
              </a:rPr>
              <a:t>Manpower</a:t>
            </a:r>
            <a:endParaRPr lang="en-US" sz="1100" b="1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B8A93DB3-8F9F-4D33-8994-316FDCFA6C7F}"/>
              </a:ext>
            </a:extLst>
          </xdr:cNvPr>
          <xdr:cNvCxnSpPr/>
        </xdr:nvCxnSpPr>
        <xdr:spPr>
          <a:xfrm flipH="1">
            <a:off x="3343276" y="34290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94AADB72-9A8D-4353-B25B-DC8BED2E920E}"/>
              </a:ext>
            </a:extLst>
          </xdr:cNvPr>
          <xdr:cNvCxnSpPr/>
        </xdr:nvCxnSpPr>
        <xdr:spPr>
          <a:xfrm flipH="1">
            <a:off x="3105151" y="38100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71ECDCA6-4D27-46D1-9872-22AED1063657}"/>
              </a:ext>
            </a:extLst>
          </xdr:cNvPr>
          <xdr:cNvCxnSpPr/>
        </xdr:nvCxnSpPr>
        <xdr:spPr>
          <a:xfrm flipH="1">
            <a:off x="5743576" y="3057525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9DC8B485-1B39-4746-B935-AB99DB014145}"/>
              </a:ext>
            </a:extLst>
          </xdr:cNvPr>
          <xdr:cNvCxnSpPr/>
        </xdr:nvCxnSpPr>
        <xdr:spPr>
          <a:xfrm flipH="1">
            <a:off x="5467351" y="34290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E5B27422-F44A-4945-A59A-25B3387ED440}"/>
              </a:ext>
            </a:extLst>
          </xdr:cNvPr>
          <xdr:cNvCxnSpPr/>
        </xdr:nvCxnSpPr>
        <xdr:spPr>
          <a:xfrm flipH="1">
            <a:off x="5229226" y="38100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B52D5086-B3C8-4A47-BB29-F8BC7CAAC7FB}"/>
              </a:ext>
            </a:extLst>
          </xdr:cNvPr>
          <xdr:cNvCxnSpPr/>
        </xdr:nvCxnSpPr>
        <xdr:spPr>
          <a:xfrm flipH="1">
            <a:off x="5772151" y="2085975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B9D4145-99F2-44D4-9187-92B8028E0D0B}"/>
              </a:ext>
            </a:extLst>
          </xdr:cNvPr>
          <xdr:cNvCxnSpPr/>
        </xdr:nvCxnSpPr>
        <xdr:spPr>
          <a:xfrm flipH="1">
            <a:off x="5524501" y="17145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32D494C1-B097-43ED-B2C4-C9C8261583C1}"/>
              </a:ext>
            </a:extLst>
          </xdr:cNvPr>
          <xdr:cNvCxnSpPr/>
        </xdr:nvCxnSpPr>
        <xdr:spPr>
          <a:xfrm flipH="1">
            <a:off x="5267326" y="13335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F782F3C-6E00-4740-AB46-A37250019C7B}"/>
              </a:ext>
            </a:extLst>
          </xdr:cNvPr>
          <xdr:cNvCxnSpPr/>
        </xdr:nvCxnSpPr>
        <xdr:spPr>
          <a:xfrm flipH="1">
            <a:off x="3686176" y="2095500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DCE405C3-EB8D-4AA9-97A2-DB3A878EAF2C}"/>
              </a:ext>
            </a:extLst>
          </xdr:cNvPr>
          <xdr:cNvCxnSpPr/>
        </xdr:nvCxnSpPr>
        <xdr:spPr>
          <a:xfrm flipH="1">
            <a:off x="3438526" y="1724025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1F685F5-D36F-4618-A357-F4D1870D10B7}"/>
              </a:ext>
            </a:extLst>
          </xdr:cNvPr>
          <xdr:cNvCxnSpPr/>
        </xdr:nvCxnSpPr>
        <xdr:spPr>
          <a:xfrm flipH="1">
            <a:off x="3181351" y="1343025"/>
            <a:ext cx="1238249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Rectangle: Rounded Corners 53">
            <a:extLst>
              <a:ext uri="{FF2B5EF4-FFF2-40B4-BE49-F238E27FC236}">
                <a16:creationId xmlns:a16="http://schemas.microsoft.com/office/drawing/2014/main" id="{8C6422F9-37F0-4618-9E28-E1CDAAD39BE4}"/>
              </a:ext>
            </a:extLst>
          </xdr:cNvPr>
          <xdr:cNvSpPr/>
        </xdr:nvSpPr>
        <xdr:spPr>
          <a:xfrm>
            <a:off x="3609975" y="628651"/>
            <a:ext cx="971550" cy="24765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b="1">
                <a:solidFill>
                  <a:sysClr val="windowText" lastClr="000000"/>
                </a:solidFill>
              </a:rPr>
              <a:t>Machinery</a:t>
            </a:r>
            <a:endParaRPr 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" name="Rectangle: Rounded Corners 54">
            <a:extLst>
              <a:ext uri="{FF2B5EF4-FFF2-40B4-BE49-F238E27FC236}">
                <a16:creationId xmlns:a16="http://schemas.microsoft.com/office/drawing/2014/main" id="{A13A1764-CF8D-49A0-8828-670835BF9427}"/>
              </a:ext>
            </a:extLst>
          </xdr:cNvPr>
          <xdr:cNvSpPr/>
        </xdr:nvSpPr>
        <xdr:spPr>
          <a:xfrm>
            <a:off x="3571875" y="4171951"/>
            <a:ext cx="1028700" cy="24765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b="1">
                <a:solidFill>
                  <a:sysClr val="windowText" lastClr="000000"/>
                </a:solidFill>
              </a:rPr>
              <a:t>Management</a:t>
            </a:r>
            <a:endParaRPr 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AEDF0269-820C-4A2C-B54F-1340BED68F52}"/>
              </a:ext>
            </a:extLst>
          </xdr:cNvPr>
          <xdr:cNvSpPr txBox="1"/>
        </xdr:nvSpPr>
        <xdr:spPr>
          <a:xfrm>
            <a:off x="5074615" y="1130102"/>
            <a:ext cx="1406282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Delayed Testing Processes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A763B37-03C8-4916-AEAE-732D0479EB33}"/>
              </a:ext>
            </a:extLst>
          </xdr:cNvPr>
          <xdr:cNvSpPr txBox="1"/>
        </xdr:nvSpPr>
        <xdr:spPr>
          <a:xfrm>
            <a:off x="4762368" y="1520627"/>
            <a:ext cx="1990032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Manual Testing Instead of Automation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5B4A4C82-58D8-4989-9C47-BBB7F36A8906}"/>
              </a:ext>
            </a:extLst>
          </xdr:cNvPr>
          <xdr:cNvSpPr txBox="1"/>
        </xdr:nvSpPr>
        <xdr:spPr>
          <a:xfrm>
            <a:off x="5451796" y="1873052"/>
            <a:ext cx="1483740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Lack of Early Quality Checks</a:t>
            </a: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634EED0A-3993-4F53-9D44-30F90BE470B2}"/>
              </a:ext>
            </a:extLst>
          </xdr:cNvPr>
          <xdr:cNvSpPr txBox="1"/>
        </xdr:nvSpPr>
        <xdr:spPr>
          <a:xfrm>
            <a:off x="3558359" y="1130102"/>
            <a:ext cx="784830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Limited RAM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3F55B37A-1C08-4134-9998-0041A466BB62}"/>
              </a:ext>
            </a:extLst>
          </xdr:cNvPr>
          <xdr:cNvSpPr txBox="1"/>
        </xdr:nvSpPr>
        <xdr:spPr>
          <a:xfrm>
            <a:off x="3563605" y="1511102"/>
            <a:ext cx="973343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Network Latency</a:t>
            </a:r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1742D7B0-202D-408F-8522-40D1D8C6DFDD}"/>
              </a:ext>
            </a:extLst>
          </xdr:cNvPr>
          <xdr:cNvSpPr txBox="1"/>
        </xdr:nvSpPr>
        <xdr:spPr>
          <a:xfrm>
            <a:off x="3311679" y="1892102"/>
            <a:ext cx="152734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Outdated Testing Equipment</a:t>
            </a: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00268F63-3AAF-4C2B-9B51-1BBF37CCB886}"/>
              </a:ext>
            </a:extLst>
          </xdr:cNvPr>
          <xdr:cNvSpPr txBox="1"/>
        </xdr:nvSpPr>
        <xdr:spPr>
          <a:xfrm>
            <a:off x="3327824" y="2835077"/>
            <a:ext cx="1659172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Lack of Process Standardization</a:t>
            </a: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393FCC19-A574-44AC-8416-218FA82D687A}"/>
              </a:ext>
            </a:extLst>
          </xdr:cNvPr>
          <xdr:cNvSpPr txBox="1"/>
        </xdr:nvSpPr>
        <xdr:spPr>
          <a:xfrm>
            <a:off x="3495344" y="3197027"/>
            <a:ext cx="1195006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Inadequate Oversight</a:t>
            </a: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9F2BD55D-17C4-45F7-ADB4-E08635CDF0D7}"/>
              </a:ext>
            </a:extLst>
          </xdr:cNvPr>
          <xdr:cNvSpPr txBox="1"/>
        </xdr:nvSpPr>
        <xdr:spPr>
          <a:xfrm>
            <a:off x="2461514" y="3606602"/>
            <a:ext cx="1963422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Ineffective Communication with Client</a:t>
            </a:r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E5E6AACD-88AA-4531-A941-8771A4D72B77}"/>
              </a:ext>
            </a:extLst>
          </xdr:cNvPr>
          <xdr:cNvSpPr txBox="1"/>
        </xdr:nvSpPr>
        <xdr:spPr>
          <a:xfrm>
            <a:off x="5422596" y="2816027"/>
            <a:ext cx="163705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Insufficient Domain Knowledge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C4743E64-0604-488F-B01C-DEFFB6EFBB87}"/>
              </a:ext>
            </a:extLst>
          </xdr:cNvPr>
          <xdr:cNvSpPr txBox="1"/>
        </xdr:nvSpPr>
        <xdr:spPr>
          <a:xfrm>
            <a:off x="5883850" y="3216077"/>
            <a:ext cx="90249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Untrained Staff</a:t>
            </a: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1D0E000A-9848-4BFA-8AC0-1A468C97525C}"/>
              </a:ext>
            </a:extLst>
          </xdr:cNvPr>
          <xdr:cNvSpPr txBox="1"/>
        </xdr:nvSpPr>
        <xdr:spPr>
          <a:xfrm>
            <a:off x="4637062" y="3597077"/>
            <a:ext cx="1877630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 i="1"/>
              <a:t>Dependency on Few Team Members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Agunyo" refreshedDate="45596.568225000003" createdVersion="6" refreshedVersion="6" minRefreshableVersion="3" recordCount="36" xr:uid="{7EE6BCEB-F26B-4B89-8B1C-6308B43659F4}">
  <cacheSource type="worksheet">
    <worksheetSource name="Table1"/>
  </cacheSource>
  <cacheFields count="4">
    <cacheField name="Serial #" numFmtId="0">
      <sharedItems containsSemiMixedTypes="0" containsString="0" containsNumber="1" containsInteger="1" minValue="1" maxValue="36"/>
    </cacheField>
    <cacheField name="Complaint Category" numFmtId="0">
      <sharedItems count="5">
        <s v="Team Working Slowly"/>
        <s v="Too Many Errors"/>
        <s v="Communication Issue"/>
        <s v="Excess Staffing"/>
        <s v="Domain Knowledge"/>
      </sharedItems>
    </cacheField>
    <cacheField name="Date raised" numFmtId="15">
      <sharedItems containsSemiMixedTypes="0" containsNonDate="0" containsDate="1" containsString="0" minDate="2016-08-10T00:00:00" maxDate="2017-02-04T00:00:00"/>
    </cacheField>
    <cacheField name="Project Phase2" numFmtId="0">
      <sharedItems count="6">
        <s v="Requirements"/>
        <s v="High-Level Design"/>
        <s v="Detail Design"/>
        <s v="Coding &amp; Unit Testing"/>
        <s v="Integration Testing"/>
        <s v="System Tes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Agunyo" refreshedDate="45596.948458564817" createdVersion="6" refreshedVersion="6" minRefreshableVersion="3" recordCount="25" xr:uid="{811816C2-FB4E-4854-B9E4-4042F0C37F45}">
  <cacheSource type="worksheet">
    <worksheetSource name="Table3"/>
  </cacheSource>
  <cacheFields count="3">
    <cacheField name="Date" numFmtId="15">
      <sharedItems containsSemiMixedTypes="0" containsNonDate="0" containsDate="1" containsString="0" minDate="2017-01-09T00:00:00" maxDate="2017-01-14T00:00:00" count="5">
        <d v="2017-01-09T00:00:00"/>
        <d v="2017-01-10T00:00:00"/>
        <d v="2017-01-11T00:00:00"/>
        <d v="2017-01-12T00:00:00"/>
        <d v="2017-01-13T00:00:00"/>
      </sharedItems>
    </cacheField>
    <cacheField name="Time" numFmtId="18">
      <sharedItems containsSemiMixedTypes="0" containsNonDate="0" containsDate="1" containsString="0" minDate="1899-12-30T09:00:00" maxDate="1899-12-30T17:00:00" count="5">
        <d v="1899-12-30T09:00:00"/>
        <d v="1899-12-30T11:00:00"/>
        <d v="1899-12-30T13:00:00"/>
        <d v="1899-12-30T15:00:00"/>
        <d v="1899-12-30T17:00:00"/>
      </sharedItems>
      <fieldGroup base="1">
        <rangePr groupBy="hours" startDate="1899-12-30T09:00:00" endDate="1899-12-30T17:00:00"/>
        <groupItems count="26">
          <s v="&lt;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-01-00"/>
        </groupItems>
      </fieldGroup>
    </cacheField>
    <cacheField name="Response times (in milliseconds)" numFmtId="0">
      <sharedItems containsSemiMixedTypes="0" containsString="0" containsNumber="1" containsInteger="1" minValue="210" maxValue="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d v="2016-08-10T00:00:00"/>
    <x v="0"/>
  </r>
  <r>
    <n v="2"/>
    <x v="1"/>
    <d v="2016-08-19T00:00:00"/>
    <x v="0"/>
  </r>
  <r>
    <n v="3"/>
    <x v="2"/>
    <d v="2016-08-19T00:00:00"/>
    <x v="0"/>
  </r>
  <r>
    <n v="4"/>
    <x v="3"/>
    <d v="2016-08-24T00:00:00"/>
    <x v="0"/>
  </r>
  <r>
    <n v="5"/>
    <x v="3"/>
    <d v="2016-08-26T00:00:00"/>
    <x v="0"/>
  </r>
  <r>
    <n v="6"/>
    <x v="1"/>
    <d v="2016-09-16T00:00:00"/>
    <x v="1"/>
  </r>
  <r>
    <n v="7"/>
    <x v="3"/>
    <d v="2016-09-22T00:00:00"/>
    <x v="1"/>
  </r>
  <r>
    <n v="8"/>
    <x v="3"/>
    <d v="2016-09-26T00:00:00"/>
    <x v="1"/>
  </r>
  <r>
    <n v="9"/>
    <x v="4"/>
    <d v="2016-10-12T00:00:00"/>
    <x v="1"/>
  </r>
  <r>
    <n v="10"/>
    <x v="2"/>
    <d v="2016-10-12T00:00:00"/>
    <x v="1"/>
  </r>
  <r>
    <n v="11"/>
    <x v="0"/>
    <d v="2016-10-22T00:00:00"/>
    <x v="1"/>
  </r>
  <r>
    <n v="12"/>
    <x v="0"/>
    <d v="2016-10-26T00:00:00"/>
    <x v="2"/>
  </r>
  <r>
    <n v="13"/>
    <x v="0"/>
    <d v="2016-10-28T00:00:00"/>
    <x v="2"/>
  </r>
  <r>
    <n v="14"/>
    <x v="0"/>
    <d v="2016-11-11T00:00:00"/>
    <x v="3"/>
  </r>
  <r>
    <n v="15"/>
    <x v="0"/>
    <d v="2016-11-16T00:00:00"/>
    <x v="3"/>
  </r>
  <r>
    <n v="16"/>
    <x v="0"/>
    <d v="2016-11-25T00:00:00"/>
    <x v="3"/>
  </r>
  <r>
    <n v="17"/>
    <x v="3"/>
    <d v="2016-11-28T00:00:00"/>
    <x v="3"/>
  </r>
  <r>
    <n v="18"/>
    <x v="0"/>
    <d v="2016-12-16T00:00:00"/>
    <x v="4"/>
  </r>
  <r>
    <n v="19"/>
    <x v="1"/>
    <d v="2016-12-21T00:00:00"/>
    <x v="4"/>
  </r>
  <r>
    <n v="20"/>
    <x v="0"/>
    <d v="2016-12-25T00:00:00"/>
    <x v="4"/>
  </r>
  <r>
    <n v="21"/>
    <x v="1"/>
    <d v="2016-12-29T00:00:00"/>
    <x v="4"/>
  </r>
  <r>
    <n v="22"/>
    <x v="0"/>
    <d v="2017-01-02T00:00:00"/>
    <x v="5"/>
  </r>
  <r>
    <n v="23"/>
    <x v="3"/>
    <d v="2017-01-05T00:00:00"/>
    <x v="5"/>
  </r>
  <r>
    <n v="24"/>
    <x v="4"/>
    <d v="2017-01-06T00:00:00"/>
    <x v="5"/>
  </r>
  <r>
    <n v="25"/>
    <x v="0"/>
    <d v="2017-01-06T00:00:00"/>
    <x v="5"/>
  </r>
  <r>
    <n v="26"/>
    <x v="0"/>
    <d v="2017-01-10T00:00:00"/>
    <x v="5"/>
  </r>
  <r>
    <n v="27"/>
    <x v="0"/>
    <d v="2017-01-19T00:00:00"/>
    <x v="5"/>
  </r>
  <r>
    <n v="28"/>
    <x v="3"/>
    <d v="2017-01-23T00:00:00"/>
    <x v="5"/>
  </r>
  <r>
    <n v="29"/>
    <x v="2"/>
    <d v="2017-01-23T00:00:00"/>
    <x v="5"/>
  </r>
  <r>
    <n v="30"/>
    <x v="1"/>
    <d v="2017-01-27T00:00:00"/>
    <x v="5"/>
  </r>
  <r>
    <n v="31"/>
    <x v="1"/>
    <d v="2017-01-31T00:00:00"/>
    <x v="5"/>
  </r>
  <r>
    <n v="32"/>
    <x v="1"/>
    <d v="2017-02-01T00:00:00"/>
    <x v="5"/>
  </r>
  <r>
    <n v="33"/>
    <x v="2"/>
    <d v="2017-02-01T00:00:00"/>
    <x v="5"/>
  </r>
  <r>
    <n v="34"/>
    <x v="1"/>
    <d v="2017-02-02T00:00:00"/>
    <x v="5"/>
  </r>
  <r>
    <n v="35"/>
    <x v="0"/>
    <d v="2017-02-03T00:00:00"/>
    <x v="5"/>
  </r>
  <r>
    <n v="36"/>
    <x v="1"/>
    <d v="2017-02-03T00:00:0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22"/>
  </r>
  <r>
    <x v="0"/>
    <x v="1"/>
    <n v="234"/>
  </r>
  <r>
    <x v="0"/>
    <x v="2"/>
    <n v="214"/>
  </r>
  <r>
    <x v="0"/>
    <x v="3"/>
    <n v="211"/>
  </r>
  <r>
    <x v="0"/>
    <x v="4"/>
    <n v="211"/>
  </r>
  <r>
    <x v="1"/>
    <x v="0"/>
    <n v="221"/>
  </r>
  <r>
    <x v="1"/>
    <x v="1"/>
    <n v="215"/>
  </r>
  <r>
    <x v="1"/>
    <x v="2"/>
    <n v="210"/>
  </r>
  <r>
    <x v="1"/>
    <x v="3"/>
    <n v="226"/>
  </r>
  <r>
    <x v="1"/>
    <x v="4"/>
    <n v="218"/>
  </r>
  <r>
    <x v="2"/>
    <x v="0"/>
    <n v="218"/>
  </r>
  <r>
    <x v="2"/>
    <x v="1"/>
    <n v="219"/>
  </r>
  <r>
    <x v="2"/>
    <x v="2"/>
    <n v="229"/>
  </r>
  <r>
    <x v="2"/>
    <x v="3"/>
    <n v="218"/>
  </r>
  <r>
    <x v="2"/>
    <x v="4"/>
    <n v="221"/>
  </r>
  <r>
    <x v="3"/>
    <x v="0"/>
    <n v="235"/>
  </r>
  <r>
    <x v="3"/>
    <x v="1"/>
    <n v="222"/>
  </r>
  <r>
    <x v="3"/>
    <x v="2"/>
    <n v="236"/>
  </r>
  <r>
    <x v="3"/>
    <x v="3"/>
    <n v="230"/>
  </r>
  <r>
    <x v="3"/>
    <x v="4"/>
    <n v="221"/>
  </r>
  <r>
    <x v="4"/>
    <x v="0"/>
    <n v="230"/>
  </r>
  <r>
    <x v="4"/>
    <x v="1"/>
    <n v="215"/>
  </r>
  <r>
    <x v="4"/>
    <x v="2"/>
    <n v="221"/>
  </r>
  <r>
    <x v="4"/>
    <x v="3"/>
    <n v="217"/>
  </r>
  <r>
    <x v="4"/>
    <x v="4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70F0-2E0E-4072-8FB5-BDD102CD2584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3">
    <pivotField axis="axisRow" numFmtId="15" showAll="0">
      <items count="6">
        <item x="0"/>
        <item x="1"/>
        <item x="2"/>
        <item x="3"/>
        <item x="4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esponse times (in milliseconds)" fld="2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047D7-F5A3-4345-B7A0-63704631B517}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D3:E9" firstHeaderRow="1" firstDataRow="1" firstDataCol="1"/>
  <pivotFields count="3">
    <pivotField compact="0" numFmtId="15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8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 v="10"/>
    </i>
    <i>
      <x v="12"/>
    </i>
    <i>
      <x v="14"/>
    </i>
    <i>
      <x v="16"/>
    </i>
    <i>
      <x v="18"/>
    </i>
    <i t="grand">
      <x/>
    </i>
  </rowItems>
  <colItems count="1">
    <i/>
  </colItems>
  <dataFields count="1">
    <dataField name="Average of Response times (in milliseconds)" fld="2" subtotal="average" baseField="1" baseItem="14"/>
  </dataFields>
  <formats count="1">
    <format dxfId="9">
      <pivotArea dataOnly="0" labelOnly="1" outline="0" fieldPosition="0">
        <references count="1">
          <reference field="1" count="5">
            <x v="10"/>
            <x v="12"/>
            <x v="14"/>
            <x v="16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77E3F-18D0-47B0-AC6D-D6948120465A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I2:N9" firstHeaderRow="1" firstDataRow="2" firstDataCol="1"/>
  <pivotFields count="4">
    <pivotField showAll="0"/>
    <pivotField axis="axisCol" dataField="1" showAll="0" defaultSubtotal="0">
      <items count="5">
        <item x="2"/>
        <item x="4"/>
        <item x="3"/>
        <item x="0"/>
        <item x="1"/>
      </items>
    </pivotField>
    <pivotField numFmtId="15" showAll="0"/>
    <pivotField axis="axisRow" showAll="0">
      <items count="7">
        <item x="5"/>
        <item x="1"/>
        <item x="0"/>
        <item x="3"/>
        <item x="4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Count of Complaint Category" fld="1" subtotal="count" baseField="0" baseItem="0"/>
  </dataFields>
  <chartFormats count="5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B536B2-20D9-4EA6-9AA3-10C356FE1D4F}" name="Table3" displayName="Table3" ref="A1:C26" totalsRowShown="0">
  <autoFilter ref="A1:C26" xr:uid="{873451FB-D073-44A9-94E3-D4CCA6A6F9EB}"/>
  <tableColumns count="3">
    <tableColumn id="1" xr3:uid="{BC2726D1-B6E0-4810-AA8B-58849116929D}" name="Date" dataDxfId="11"/>
    <tableColumn id="2" xr3:uid="{1E547487-3DD9-48AB-900F-CD53CB1367A2}" name="Time" dataDxfId="10"/>
    <tableColumn id="3" xr3:uid="{AE9B4873-B6D2-4AE6-9E3E-5CA2FC6923F3}" name="Response times (in millisecond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09A05-0C61-48B6-B5E8-A9C3C841EC3C}" name="Table1" displayName="Table1" ref="A1:D37" totalsRowShown="0">
  <autoFilter ref="A1:D37" xr:uid="{833082ED-0E4E-4D58-A07A-8B50CC9ADCA5}"/>
  <tableColumns count="4">
    <tableColumn id="1" xr3:uid="{1ABBFDAC-8E42-43BB-98DC-0AD0BCAEDDA0}" name="Serial #"/>
    <tableColumn id="2" xr3:uid="{17EE8CA5-78BA-43C2-B8F6-C5EEE6E74617}" name="Complaint Category"/>
    <tableColumn id="3" xr3:uid="{A04E20C2-562A-4C4C-9E6A-956F152A54FE}" name="Date raised" dataDxfId="12"/>
    <tableColumn id="4" xr3:uid="{07C5F063-400C-4EF5-B93D-2D4F958B0034}" name="Project Phas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50DD9-EF95-40EE-A4BF-BB065363303C}" name="Table4" displayName="Table4" ref="A1:N21" totalsRowShown="0" headerRowDxfId="8">
  <autoFilter ref="A1:N21" xr:uid="{E639017E-A480-4D4B-80C2-677908A10C97}"/>
  <tableColumns count="14">
    <tableColumn id="1" xr3:uid="{ADF52269-BF0A-446F-A28A-3631131B04A8}" name="Time " dataDxfId="7"/>
    <tableColumn id="2" xr3:uid="{740AB599-A58D-4A2F-8001-9A74303BC3BB}" name="9:00 AM"/>
    <tableColumn id="3" xr3:uid="{057C3149-0D1E-45C8-87B6-B7BFB11B5ED7}" name="11:00 AM"/>
    <tableColumn id="4" xr3:uid="{823C4B80-246E-4467-BD22-2DBBF742910C}" name="1:00 PM"/>
    <tableColumn id="5" xr3:uid="{DC4C40B7-D8D9-4803-B45A-65337E7FA8D7}" name="3:00 PM"/>
    <tableColumn id="6" xr3:uid="{C6C87B7E-9576-4CCE-B7DD-D3411DF8A988}" name="5:00 PM"/>
    <tableColumn id="7" xr3:uid="{A934B74C-1846-40B5-97D0-3DD900A229B8}" name="Average">
      <calculatedColumnFormula>AVERAGE(B2:F2)</calculatedColumnFormula>
    </tableColumn>
    <tableColumn id="15" xr3:uid="{2425D1EF-E437-4627-9C26-78E5C0624DBE}" name="Mean" dataDxfId="6">
      <calculatedColumnFormula>Q$3</calculatedColumnFormula>
    </tableColumn>
    <tableColumn id="14" xr3:uid="{89924EE5-1904-4F61-8A78-B4C452D6E37E}" name="Upper Limit 1" dataDxfId="5">
      <calculatedColumnFormula>Q$5</calculatedColumnFormula>
    </tableColumn>
    <tableColumn id="13" xr3:uid="{4977052B-CD8D-48E2-BEAA-0262294BE66D}" name="Lower Limit 1" dataDxfId="4">
      <calculatedColumnFormula>Q$6</calculatedColumnFormula>
    </tableColumn>
    <tableColumn id="10" xr3:uid="{4A10521B-DB88-4C32-8F8F-6BD49AAEA8E1}" name="Range" dataDxfId="3">
      <calculatedColumnFormula>(MAX(Table4[[#This Row],[9:00 AM]:[5:00 PM]])-MIN(Table4[[#This Row],[9:00 AM]:[5:00 PM]]))</calculatedColumnFormula>
    </tableColumn>
    <tableColumn id="16" xr3:uid="{4A1F1A68-5944-4733-9BD3-0F850D1466D7}" name="Mean 2" dataDxfId="2">
      <calculatedColumnFormula>R$3</calculatedColumnFormula>
    </tableColumn>
    <tableColumn id="17" xr3:uid="{2C7712EF-3F6A-4769-921F-8315A4951A97}" name="Upper Limit 2" dataDxfId="1">
      <calculatedColumnFormula>R$5</calculatedColumnFormula>
    </tableColumn>
    <tableColumn id="18" xr3:uid="{7DDBA82E-85D6-4244-BBCA-821F65AE657F}" name="Lower Limit 2" dataDxfId="0">
      <calculatedColumnFormula>R$6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A1CD-4E8D-4D5F-AD2D-0AF4DAEAD463}">
  <dimension ref="A1:K12"/>
  <sheetViews>
    <sheetView tabSelected="1" workbookViewId="0"/>
  </sheetViews>
  <sheetFormatPr defaultRowHeight="14.5" x14ac:dyDescent="0.35"/>
  <cols>
    <col min="2" max="5" width="9.26953125" bestFit="1" customWidth="1"/>
    <col min="9" max="11" width="9.7265625" bestFit="1" customWidth="1"/>
  </cols>
  <sheetData>
    <row r="1" spans="1:11" x14ac:dyDescent="0.35">
      <c r="A1" t="s">
        <v>23</v>
      </c>
      <c r="B1" s="1">
        <v>42744</v>
      </c>
      <c r="C1" s="1">
        <v>42745</v>
      </c>
      <c r="D1" s="1">
        <v>42746</v>
      </c>
      <c r="E1" s="1">
        <v>42747</v>
      </c>
      <c r="F1" s="1">
        <v>42748</v>
      </c>
      <c r="G1" s="1">
        <v>42751</v>
      </c>
      <c r="H1" s="1">
        <v>42752</v>
      </c>
      <c r="I1" s="1">
        <v>42753</v>
      </c>
      <c r="J1" s="1">
        <v>42754</v>
      </c>
      <c r="K1" s="1">
        <v>42755</v>
      </c>
    </row>
    <row r="2" spans="1:11" x14ac:dyDescent="0.35">
      <c r="A2" s="5">
        <v>0.375</v>
      </c>
      <c r="B2">
        <v>81</v>
      </c>
      <c r="C2">
        <v>82</v>
      </c>
      <c r="D2">
        <v>81</v>
      </c>
      <c r="E2">
        <v>74</v>
      </c>
      <c r="F2">
        <v>75</v>
      </c>
      <c r="G2">
        <v>81</v>
      </c>
      <c r="H2">
        <v>83</v>
      </c>
      <c r="I2">
        <v>86</v>
      </c>
      <c r="J2">
        <v>88</v>
      </c>
      <c r="K2">
        <v>82</v>
      </c>
    </row>
    <row r="3" spans="1:11" x14ac:dyDescent="0.35">
      <c r="A3" s="5">
        <v>0.45833333333333331</v>
      </c>
      <c r="B3">
        <v>73</v>
      </c>
      <c r="C3">
        <v>87</v>
      </c>
      <c r="D3">
        <v>83</v>
      </c>
      <c r="E3">
        <v>81</v>
      </c>
      <c r="F3">
        <v>86</v>
      </c>
      <c r="G3">
        <v>86</v>
      </c>
      <c r="H3">
        <v>82</v>
      </c>
      <c r="I3">
        <v>83</v>
      </c>
      <c r="J3">
        <v>79</v>
      </c>
      <c r="K3">
        <v>84</v>
      </c>
    </row>
    <row r="4" spans="1:11" x14ac:dyDescent="0.35">
      <c r="A4" s="5">
        <v>0.54166666666666663</v>
      </c>
      <c r="B4">
        <v>85</v>
      </c>
      <c r="C4">
        <v>88</v>
      </c>
      <c r="D4">
        <v>76</v>
      </c>
      <c r="E4">
        <v>72</v>
      </c>
      <c r="F4">
        <v>83</v>
      </c>
      <c r="G4">
        <v>82</v>
      </c>
      <c r="H4">
        <v>76</v>
      </c>
      <c r="I4">
        <v>82</v>
      </c>
      <c r="J4">
        <v>86</v>
      </c>
      <c r="K4">
        <v>89</v>
      </c>
    </row>
    <row r="5" spans="1:11" x14ac:dyDescent="0.35">
      <c r="A5" s="5">
        <v>0.625</v>
      </c>
      <c r="B5">
        <v>90</v>
      </c>
      <c r="C5">
        <v>78</v>
      </c>
      <c r="D5">
        <v>84</v>
      </c>
      <c r="E5">
        <v>73</v>
      </c>
      <c r="F5">
        <v>84</v>
      </c>
      <c r="G5">
        <v>88</v>
      </c>
      <c r="H5">
        <v>77</v>
      </c>
      <c r="I5">
        <v>79</v>
      </c>
      <c r="J5">
        <v>84</v>
      </c>
      <c r="K5">
        <v>83</v>
      </c>
    </row>
    <row r="6" spans="1:11" x14ac:dyDescent="0.35">
      <c r="A6" s="5">
        <v>0.70833333333333337</v>
      </c>
      <c r="B6">
        <v>88</v>
      </c>
      <c r="C6">
        <v>83</v>
      </c>
      <c r="D6">
        <v>82</v>
      </c>
      <c r="E6">
        <v>83</v>
      </c>
      <c r="F6">
        <v>78</v>
      </c>
      <c r="G6">
        <v>81</v>
      </c>
      <c r="H6">
        <v>78</v>
      </c>
      <c r="I6">
        <v>85</v>
      </c>
      <c r="J6">
        <v>85</v>
      </c>
      <c r="K6">
        <v>80</v>
      </c>
    </row>
    <row r="7" spans="1:11" x14ac:dyDescent="0.35">
      <c r="A7" t="s">
        <v>24</v>
      </c>
      <c r="B7" s="1">
        <v>42758</v>
      </c>
      <c r="C7" s="1">
        <v>42759</v>
      </c>
      <c r="D7" s="1">
        <v>42760</v>
      </c>
      <c r="E7" s="1">
        <v>42761</v>
      </c>
      <c r="F7" s="1">
        <v>42762</v>
      </c>
      <c r="G7" s="1">
        <v>42765</v>
      </c>
      <c r="H7" s="1">
        <v>42766</v>
      </c>
      <c r="I7" s="1">
        <v>42767</v>
      </c>
      <c r="J7" s="1">
        <v>42768</v>
      </c>
      <c r="K7" s="1">
        <v>42769</v>
      </c>
    </row>
    <row r="8" spans="1:11" x14ac:dyDescent="0.35">
      <c r="A8" s="5">
        <v>0.375</v>
      </c>
      <c r="B8">
        <v>86</v>
      </c>
      <c r="C8">
        <v>86</v>
      </c>
      <c r="D8">
        <v>88</v>
      </c>
      <c r="E8">
        <v>73</v>
      </c>
      <c r="F8">
        <v>84</v>
      </c>
      <c r="G8">
        <v>76</v>
      </c>
      <c r="H8">
        <v>74</v>
      </c>
      <c r="I8">
        <v>85</v>
      </c>
      <c r="J8">
        <v>82</v>
      </c>
      <c r="K8">
        <v>88</v>
      </c>
    </row>
    <row r="9" spans="1:11" x14ac:dyDescent="0.35">
      <c r="A9" s="5">
        <v>0.45833333333333331</v>
      </c>
      <c r="B9">
        <v>83</v>
      </c>
      <c r="C9">
        <v>83</v>
      </c>
      <c r="D9">
        <v>79</v>
      </c>
      <c r="E9">
        <v>86</v>
      </c>
      <c r="F9">
        <v>85</v>
      </c>
      <c r="G9">
        <v>82</v>
      </c>
      <c r="H9">
        <v>86</v>
      </c>
      <c r="I9">
        <v>85</v>
      </c>
      <c r="J9">
        <v>83</v>
      </c>
      <c r="K9">
        <v>79</v>
      </c>
    </row>
    <row r="10" spans="1:11" x14ac:dyDescent="0.35">
      <c r="A10" s="5">
        <v>0.54166666666666663</v>
      </c>
      <c r="B10">
        <v>81</v>
      </c>
      <c r="C10">
        <v>78</v>
      </c>
      <c r="D10">
        <v>83</v>
      </c>
      <c r="E10">
        <v>81</v>
      </c>
      <c r="F10">
        <v>81</v>
      </c>
      <c r="G10">
        <v>84</v>
      </c>
      <c r="H10">
        <v>83</v>
      </c>
      <c r="I10">
        <v>82</v>
      </c>
      <c r="J10">
        <v>83</v>
      </c>
      <c r="K10">
        <v>92</v>
      </c>
    </row>
    <row r="11" spans="1:11" x14ac:dyDescent="0.35">
      <c r="A11" s="5">
        <v>0.625</v>
      </c>
      <c r="B11">
        <v>81</v>
      </c>
      <c r="C11">
        <v>80</v>
      </c>
      <c r="D11">
        <v>83</v>
      </c>
      <c r="E11">
        <v>79</v>
      </c>
      <c r="F11">
        <v>87</v>
      </c>
      <c r="G11">
        <v>85</v>
      </c>
      <c r="H11">
        <v>89</v>
      </c>
      <c r="I11">
        <v>77</v>
      </c>
      <c r="J11">
        <v>90</v>
      </c>
      <c r="K11">
        <v>83</v>
      </c>
    </row>
    <row r="12" spans="1:11" x14ac:dyDescent="0.35">
      <c r="A12" s="5">
        <v>0.70833333333333337</v>
      </c>
      <c r="B12">
        <v>87</v>
      </c>
      <c r="C12">
        <v>83</v>
      </c>
      <c r="D12">
        <v>82</v>
      </c>
      <c r="E12">
        <v>87</v>
      </c>
      <c r="F12">
        <v>81</v>
      </c>
      <c r="G12">
        <v>79</v>
      </c>
      <c r="H12">
        <v>83</v>
      </c>
      <c r="I12">
        <v>77</v>
      </c>
      <c r="J12">
        <v>84</v>
      </c>
      <c r="K12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5441-44B0-48BC-8E5F-C4D11DCE9F95}">
  <dimension ref="A1:C26"/>
  <sheetViews>
    <sheetView workbookViewId="0"/>
  </sheetViews>
  <sheetFormatPr defaultRowHeight="14.5" x14ac:dyDescent="0.35"/>
  <cols>
    <col min="1" max="1" width="9.26953125" bestFit="1" customWidth="1"/>
    <col min="2" max="2" width="9" bestFit="1" customWidth="1"/>
    <col min="3" max="3" width="33.1796875" bestFit="1" customWidth="1"/>
    <col min="5" max="5" width="25" customWidth="1"/>
    <col min="6" max="6" width="43" customWidth="1"/>
    <col min="8" max="8" width="28.1796875" customWidth="1"/>
    <col min="9" max="9" width="41.1796875" bestFit="1" customWidth="1"/>
  </cols>
  <sheetData>
    <row r="1" spans="1:3" x14ac:dyDescent="0.35">
      <c r="A1" t="s">
        <v>25</v>
      </c>
      <c r="B1" t="s">
        <v>24</v>
      </c>
      <c r="C1" t="s">
        <v>26</v>
      </c>
    </row>
    <row r="2" spans="1:3" x14ac:dyDescent="0.35">
      <c r="A2" s="1">
        <v>42744</v>
      </c>
      <c r="B2" s="5">
        <v>0.375</v>
      </c>
      <c r="C2">
        <v>222</v>
      </c>
    </row>
    <row r="3" spans="1:3" x14ac:dyDescent="0.35">
      <c r="A3" s="1">
        <v>42744</v>
      </c>
      <c r="B3" s="5">
        <v>0.45833333333333331</v>
      </c>
      <c r="C3">
        <v>234</v>
      </c>
    </row>
    <row r="4" spans="1:3" x14ac:dyDescent="0.35">
      <c r="A4" s="1">
        <v>42744</v>
      </c>
      <c r="B4" s="5">
        <v>0.54166666666666663</v>
      </c>
      <c r="C4">
        <v>214</v>
      </c>
    </row>
    <row r="5" spans="1:3" x14ac:dyDescent="0.35">
      <c r="A5" s="1">
        <v>42744</v>
      </c>
      <c r="B5" s="5">
        <v>0.625</v>
      </c>
      <c r="C5">
        <v>211</v>
      </c>
    </row>
    <row r="6" spans="1:3" x14ac:dyDescent="0.35">
      <c r="A6" s="1">
        <v>42744</v>
      </c>
      <c r="B6" s="5">
        <v>0.70833333333333337</v>
      </c>
      <c r="C6">
        <v>211</v>
      </c>
    </row>
    <row r="7" spans="1:3" x14ac:dyDescent="0.35">
      <c r="A7" s="1">
        <v>42745</v>
      </c>
      <c r="B7" s="5">
        <v>0.375</v>
      </c>
      <c r="C7">
        <v>221</v>
      </c>
    </row>
    <row r="8" spans="1:3" x14ac:dyDescent="0.35">
      <c r="A8" s="1">
        <v>42745</v>
      </c>
      <c r="B8" s="5">
        <v>0.45833333333333331</v>
      </c>
      <c r="C8">
        <v>215</v>
      </c>
    </row>
    <row r="9" spans="1:3" x14ac:dyDescent="0.35">
      <c r="A9" s="1">
        <v>42745</v>
      </c>
      <c r="B9" s="5">
        <v>0.54166666666666663</v>
      </c>
      <c r="C9">
        <v>210</v>
      </c>
    </row>
    <row r="10" spans="1:3" x14ac:dyDescent="0.35">
      <c r="A10" s="1">
        <v>42745</v>
      </c>
      <c r="B10" s="5">
        <v>0.625</v>
      </c>
      <c r="C10">
        <v>226</v>
      </c>
    </row>
    <row r="11" spans="1:3" x14ac:dyDescent="0.35">
      <c r="A11" s="1">
        <v>42745</v>
      </c>
      <c r="B11" s="5">
        <v>0.70833333333333337</v>
      </c>
      <c r="C11">
        <v>218</v>
      </c>
    </row>
    <row r="12" spans="1:3" x14ac:dyDescent="0.35">
      <c r="A12" s="1">
        <v>42746</v>
      </c>
      <c r="B12" s="5">
        <v>0.375</v>
      </c>
      <c r="C12">
        <v>218</v>
      </c>
    </row>
    <row r="13" spans="1:3" x14ac:dyDescent="0.35">
      <c r="A13" s="1">
        <v>42746</v>
      </c>
      <c r="B13" s="5">
        <v>0.45833333333333331</v>
      </c>
      <c r="C13">
        <v>219</v>
      </c>
    </row>
    <row r="14" spans="1:3" x14ac:dyDescent="0.35">
      <c r="A14" s="1">
        <v>42746</v>
      </c>
      <c r="B14" s="5">
        <v>0.54166666666666663</v>
      </c>
      <c r="C14">
        <v>229</v>
      </c>
    </row>
    <row r="15" spans="1:3" x14ac:dyDescent="0.35">
      <c r="A15" s="1">
        <v>42746</v>
      </c>
      <c r="B15" s="5">
        <v>0.625</v>
      </c>
      <c r="C15">
        <v>218</v>
      </c>
    </row>
    <row r="16" spans="1:3" x14ac:dyDescent="0.35">
      <c r="A16" s="1">
        <v>42746</v>
      </c>
      <c r="B16" s="5">
        <v>0.70833333333333337</v>
      </c>
      <c r="C16">
        <v>221</v>
      </c>
    </row>
    <row r="17" spans="1:3" x14ac:dyDescent="0.35">
      <c r="A17" s="1">
        <v>42747</v>
      </c>
      <c r="B17" s="5">
        <v>0.375</v>
      </c>
      <c r="C17">
        <v>235</v>
      </c>
    </row>
    <row r="18" spans="1:3" x14ac:dyDescent="0.35">
      <c r="A18" s="1">
        <v>42747</v>
      </c>
      <c r="B18" s="5">
        <v>0.45833333333333331</v>
      </c>
      <c r="C18">
        <v>222</v>
      </c>
    </row>
    <row r="19" spans="1:3" x14ac:dyDescent="0.35">
      <c r="A19" s="1">
        <v>42747</v>
      </c>
      <c r="B19" s="5">
        <v>0.54166666666666663</v>
      </c>
      <c r="C19">
        <v>236</v>
      </c>
    </row>
    <row r="20" spans="1:3" x14ac:dyDescent="0.35">
      <c r="A20" s="1">
        <v>42747</v>
      </c>
      <c r="B20" s="5">
        <v>0.625</v>
      </c>
      <c r="C20">
        <v>230</v>
      </c>
    </row>
    <row r="21" spans="1:3" x14ac:dyDescent="0.35">
      <c r="A21" s="1">
        <v>42747</v>
      </c>
      <c r="B21" s="5">
        <v>0.70833333333333337</v>
      </c>
      <c r="C21">
        <v>221</v>
      </c>
    </row>
    <row r="22" spans="1:3" x14ac:dyDescent="0.35">
      <c r="A22" s="1">
        <v>42748</v>
      </c>
      <c r="B22" s="5">
        <v>0.375</v>
      </c>
      <c r="C22">
        <v>230</v>
      </c>
    </row>
    <row r="23" spans="1:3" x14ac:dyDescent="0.35">
      <c r="A23" s="1">
        <v>42748</v>
      </c>
      <c r="B23" s="5">
        <v>0.45833333333333331</v>
      </c>
      <c r="C23">
        <v>215</v>
      </c>
    </row>
    <row r="24" spans="1:3" x14ac:dyDescent="0.35">
      <c r="A24" s="1">
        <v>42748</v>
      </c>
      <c r="B24" s="5">
        <v>0.54166666666666663</v>
      </c>
      <c r="C24">
        <v>221</v>
      </c>
    </row>
    <row r="25" spans="1:3" x14ac:dyDescent="0.35">
      <c r="A25" s="1">
        <v>42748</v>
      </c>
      <c r="B25" s="5">
        <v>0.625</v>
      </c>
      <c r="C25">
        <v>217</v>
      </c>
    </row>
    <row r="26" spans="1:3" x14ac:dyDescent="0.35">
      <c r="A26" s="1">
        <v>42748</v>
      </c>
      <c r="B26" s="5">
        <v>0.70833333333333337</v>
      </c>
      <c r="C26">
        <v>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FB20-9369-40E9-AC08-C1065F8FE861}">
  <dimension ref="A1:H37"/>
  <sheetViews>
    <sheetView workbookViewId="0"/>
  </sheetViews>
  <sheetFormatPr defaultRowHeight="14.5" x14ac:dyDescent="0.35"/>
  <cols>
    <col min="1" max="1" width="9.54296875" customWidth="1"/>
    <col min="2" max="2" width="20.54296875" customWidth="1"/>
    <col min="3" max="3" width="13.1796875" customWidth="1"/>
    <col min="4" max="4" width="20.26953125" bestFit="1" customWidth="1"/>
    <col min="7" max="7" width="38.7265625" customWidth="1"/>
    <col min="8" max="8" width="31.453125" customWidth="1"/>
    <col min="21" max="21" width="11.26953125" bestFit="1" customWidth="1"/>
  </cols>
  <sheetData>
    <row r="1" spans="1:8" ht="21" x14ac:dyDescent="0.5">
      <c r="A1" t="s">
        <v>0</v>
      </c>
      <c r="B1" t="s">
        <v>1</v>
      </c>
      <c r="C1" t="s">
        <v>2</v>
      </c>
      <c r="D1" t="s">
        <v>3</v>
      </c>
      <c r="G1" s="10" t="s">
        <v>34</v>
      </c>
      <c r="H1" s="8"/>
    </row>
    <row r="2" spans="1:8" x14ac:dyDescent="0.35">
      <c r="A2">
        <v>1</v>
      </c>
      <c r="B2" t="s">
        <v>4</v>
      </c>
      <c r="C2" s="1">
        <v>42592</v>
      </c>
      <c r="D2" t="s">
        <v>5</v>
      </c>
      <c r="G2" s="9" t="s">
        <v>32</v>
      </c>
      <c r="H2" s="9" t="s">
        <v>33</v>
      </c>
    </row>
    <row r="3" spans="1:8" x14ac:dyDescent="0.35">
      <c r="A3">
        <v>2</v>
      </c>
      <c r="B3" t="s">
        <v>6</v>
      </c>
      <c r="C3" s="1">
        <v>42601</v>
      </c>
      <c r="D3" t="s">
        <v>5</v>
      </c>
      <c r="G3" t="s">
        <v>14</v>
      </c>
      <c r="H3">
        <f>COUNTIF(Table1[Project Phase2],G3)</f>
        <v>15</v>
      </c>
    </row>
    <row r="4" spans="1:8" x14ac:dyDescent="0.35">
      <c r="A4">
        <v>3</v>
      </c>
      <c r="B4" t="s">
        <v>7</v>
      </c>
      <c r="C4" s="1">
        <v>42601</v>
      </c>
      <c r="D4" t="s">
        <v>5</v>
      </c>
      <c r="G4" t="s">
        <v>9</v>
      </c>
      <c r="H4">
        <f>COUNTIF(Table1[Project Phase2],G4)</f>
        <v>6</v>
      </c>
    </row>
    <row r="5" spans="1:8" x14ac:dyDescent="0.35">
      <c r="A5">
        <v>4</v>
      </c>
      <c r="B5" t="s">
        <v>8</v>
      </c>
      <c r="C5" s="1">
        <v>42606</v>
      </c>
      <c r="D5" t="s">
        <v>5</v>
      </c>
      <c r="G5" t="s">
        <v>5</v>
      </c>
      <c r="H5">
        <f>COUNTIF(Table1[Project Phase2],G5)</f>
        <v>5</v>
      </c>
    </row>
    <row r="6" spans="1:8" x14ac:dyDescent="0.35">
      <c r="A6">
        <v>5</v>
      </c>
      <c r="B6" t="s">
        <v>8</v>
      </c>
      <c r="C6" s="1">
        <v>42608</v>
      </c>
      <c r="D6" t="s">
        <v>5</v>
      </c>
      <c r="G6" t="s">
        <v>12</v>
      </c>
      <c r="H6">
        <f>COUNTIF(Table1[Project Phase2],G6)</f>
        <v>4</v>
      </c>
    </row>
    <row r="7" spans="1:8" x14ac:dyDescent="0.35">
      <c r="A7">
        <v>6</v>
      </c>
      <c r="B7" t="s">
        <v>6</v>
      </c>
      <c r="C7" s="1">
        <v>42629</v>
      </c>
      <c r="D7" t="s">
        <v>9</v>
      </c>
      <c r="G7" t="s">
        <v>13</v>
      </c>
      <c r="H7">
        <f>COUNTIF(Table1[Project Phase2],G7)</f>
        <v>4</v>
      </c>
    </row>
    <row r="8" spans="1:8" x14ac:dyDescent="0.35">
      <c r="A8">
        <v>7</v>
      </c>
      <c r="B8" t="s">
        <v>8</v>
      </c>
      <c r="C8" s="1">
        <v>42635</v>
      </c>
      <c r="D8" t="s">
        <v>9</v>
      </c>
      <c r="G8" t="s">
        <v>11</v>
      </c>
      <c r="H8">
        <f>COUNTIF(Table1[Project Phase2],G8)</f>
        <v>2</v>
      </c>
    </row>
    <row r="9" spans="1:8" x14ac:dyDescent="0.35">
      <c r="A9">
        <v>8</v>
      </c>
      <c r="B9" t="s">
        <v>8</v>
      </c>
      <c r="C9" s="1">
        <v>42639</v>
      </c>
      <c r="D9" t="s">
        <v>9</v>
      </c>
    </row>
    <row r="10" spans="1:8" x14ac:dyDescent="0.35">
      <c r="A10">
        <v>9</v>
      </c>
      <c r="B10" t="s">
        <v>10</v>
      </c>
      <c r="C10" s="1">
        <v>42655</v>
      </c>
      <c r="D10" t="s">
        <v>9</v>
      </c>
    </row>
    <row r="11" spans="1:8" x14ac:dyDescent="0.35">
      <c r="A11">
        <v>10</v>
      </c>
      <c r="B11" t="s">
        <v>7</v>
      </c>
      <c r="C11" s="1">
        <v>42655</v>
      </c>
      <c r="D11" t="s">
        <v>9</v>
      </c>
    </row>
    <row r="12" spans="1:8" x14ac:dyDescent="0.35">
      <c r="A12">
        <v>11</v>
      </c>
      <c r="B12" t="s">
        <v>4</v>
      </c>
      <c r="C12" s="1">
        <v>42665</v>
      </c>
      <c r="D12" t="s">
        <v>9</v>
      </c>
    </row>
    <row r="13" spans="1:8" x14ac:dyDescent="0.35">
      <c r="A13">
        <v>12</v>
      </c>
      <c r="B13" t="s">
        <v>4</v>
      </c>
      <c r="C13" s="1">
        <v>42669</v>
      </c>
      <c r="D13" t="s">
        <v>11</v>
      </c>
    </row>
    <row r="14" spans="1:8" x14ac:dyDescent="0.35">
      <c r="A14">
        <v>13</v>
      </c>
      <c r="B14" t="s">
        <v>4</v>
      </c>
      <c r="C14" s="1">
        <v>42671</v>
      </c>
      <c r="D14" t="s">
        <v>11</v>
      </c>
    </row>
    <row r="15" spans="1:8" x14ac:dyDescent="0.35">
      <c r="A15">
        <v>14</v>
      </c>
      <c r="B15" t="s">
        <v>4</v>
      </c>
      <c r="C15" s="1">
        <v>42685</v>
      </c>
      <c r="D15" t="s">
        <v>12</v>
      </c>
    </row>
    <row r="16" spans="1:8" x14ac:dyDescent="0.35">
      <c r="A16">
        <v>15</v>
      </c>
      <c r="B16" t="s">
        <v>4</v>
      </c>
      <c r="C16" s="1">
        <v>42690</v>
      </c>
      <c r="D16" t="s">
        <v>12</v>
      </c>
    </row>
    <row r="17" spans="1:4" x14ac:dyDescent="0.35">
      <c r="A17">
        <v>16</v>
      </c>
      <c r="B17" t="s">
        <v>4</v>
      </c>
      <c r="C17" s="1">
        <v>42699</v>
      </c>
      <c r="D17" t="s">
        <v>12</v>
      </c>
    </row>
    <row r="18" spans="1:4" x14ac:dyDescent="0.35">
      <c r="A18">
        <v>17</v>
      </c>
      <c r="B18" t="s">
        <v>8</v>
      </c>
      <c r="C18" s="1">
        <v>42702</v>
      </c>
      <c r="D18" t="s">
        <v>12</v>
      </c>
    </row>
    <row r="19" spans="1:4" x14ac:dyDescent="0.35">
      <c r="A19">
        <v>18</v>
      </c>
      <c r="B19" t="s">
        <v>4</v>
      </c>
      <c r="C19" s="1">
        <v>42720</v>
      </c>
      <c r="D19" t="s">
        <v>13</v>
      </c>
    </row>
    <row r="20" spans="1:4" x14ac:dyDescent="0.35">
      <c r="A20">
        <v>19</v>
      </c>
      <c r="B20" t="s">
        <v>6</v>
      </c>
      <c r="C20" s="1">
        <v>42725</v>
      </c>
      <c r="D20" t="s">
        <v>13</v>
      </c>
    </row>
    <row r="21" spans="1:4" x14ac:dyDescent="0.35">
      <c r="A21">
        <v>20</v>
      </c>
      <c r="B21" t="s">
        <v>4</v>
      </c>
      <c r="C21" s="1">
        <v>42729</v>
      </c>
      <c r="D21" t="s">
        <v>13</v>
      </c>
    </row>
    <row r="22" spans="1:4" x14ac:dyDescent="0.35">
      <c r="A22">
        <v>21</v>
      </c>
      <c r="B22" t="s">
        <v>6</v>
      </c>
      <c r="C22" s="1">
        <v>42733</v>
      </c>
      <c r="D22" t="s">
        <v>13</v>
      </c>
    </row>
    <row r="23" spans="1:4" x14ac:dyDescent="0.35">
      <c r="A23">
        <v>22</v>
      </c>
      <c r="B23" t="s">
        <v>4</v>
      </c>
      <c r="C23" s="1">
        <v>42737</v>
      </c>
      <c r="D23" t="s">
        <v>14</v>
      </c>
    </row>
    <row r="24" spans="1:4" x14ac:dyDescent="0.35">
      <c r="A24">
        <v>23</v>
      </c>
      <c r="B24" t="s">
        <v>8</v>
      </c>
      <c r="C24" s="1">
        <v>42740</v>
      </c>
      <c r="D24" t="s">
        <v>14</v>
      </c>
    </row>
    <row r="25" spans="1:4" x14ac:dyDescent="0.35">
      <c r="A25">
        <v>24</v>
      </c>
      <c r="B25" t="s">
        <v>10</v>
      </c>
      <c r="C25" s="1">
        <v>42741</v>
      </c>
      <c r="D25" t="s">
        <v>14</v>
      </c>
    </row>
    <row r="26" spans="1:4" x14ac:dyDescent="0.35">
      <c r="A26">
        <v>25</v>
      </c>
      <c r="B26" t="s">
        <v>4</v>
      </c>
      <c r="C26" s="1">
        <v>42741</v>
      </c>
      <c r="D26" t="s">
        <v>14</v>
      </c>
    </row>
    <row r="27" spans="1:4" x14ac:dyDescent="0.35">
      <c r="A27">
        <v>26</v>
      </c>
      <c r="B27" t="s">
        <v>4</v>
      </c>
      <c r="C27" s="1">
        <v>42745</v>
      </c>
      <c r="D27" t="s">
        <v>14</v>
      </c>
    </row>
    <row r="28" spans="1:4" x14ac:dyDescent="0.35">
      <c r="A28">
        <v>27</v>
      </c>
      <c r="B28" t="s">
        <v>4</v>
      </c>
      <c r="C28" s="1">
        <v>42754</v>
      </c>
      <c r="D28" t="s">
        <v>14</v>
      </c>
    </row>
    <row r="29" spans="1:4" x14ac:dyDescent="0.35">
      <c r="A29">
        <v>28</v>
      </c>
      <c r="B29" t="s">
        <v>8</v>
      </c>
      <c r="C29" s="1">
        <v>42758</v>
      </c>
      <c r="D29" t="s">
        <v>14</v>
      </c>
    </row>
    <row r="30" spans="1:4" x14ac:dyDescent="0.35">
      <c r="A30">
        <v>29</v>
      </c>
      <c r="B30" t="s">
        <v>7</v>
      </c>
      <c r="C30" s="1">
        <v>42758</v>
      </c>
      <c r="D30" t="s">
        <v>14</v>
      </c>
    </row>
    <row r="31" spans="1:4" x14ac:dyDescent="0.35">
      <c r="A31">
        <v>30</v>
      </c>
      <c r="B31" t="s">
        <v>6</v>
      </c>
      <c r="C31" s="1">
        <v>42762</v>
      </c>
      <c r="D31" t="s">
        <v>14</v>
      </c>
    </row>
    <row r="32" spans="1:4" x14ac:dyDescent="0.35">
      <c r="A32">
        <v>31</v>
      </c>
      <c r="B32" t="s">
        <v>6</v>
      </c>
      <c r="C32" s="1">
        <v>42766</v>
      </c>
      <c r="D32" t="s">
        <v>14</v>
      </c>
    </row>
    <row r="33" spans="1:4" x14ac:dyDescent="0.35">
      <c r="A33">
        <v>32</v>
      </c>
      <c r="B33" t="s">
        <v>6</v>
      </c>
      <c r="C33" s="1">
        <v>42767</v>
      </c>
      <c r="D33" t="s">
        <v>14</v>
      </c>
    </row>
    <row r="34" spans="1:4" x14ac:dyDescent="0.35">
      <c r="A34">
        <v>33</v>
      </c>
      <c r="B34" t="s">
        <v>7</v>
      </c>
      <c r="C34" s="1">
        <v>42767</v>
      </c>
      <c r="D34" t="s">
        <v>14</v>
      </c>
    </row>
    <row r="35" spans="1:4" x14ac:dyDescent="0.35">
      <c r="A35">
        <v>34</v>
      </c>
      <c r="B35" t="s">
        <v>6</v>
      </c>
      <c r="C35" s="1">
        <v>42768</v>
      </c>
      <c r="D35" t="s">
        <v>14</v>
      </c>
    </row>
    <row r="36" spans="1:4" x14ac:dyDescent="0.35">
      <c r="A36">
        <v>35</v>
      </c>
      <c r="B36" t="s">
        <v>4</v>
      </c>
      <c r="C36" s="1">
        <v>42769</v>
      </c>
      <c r="D36" t="s">
        <v>14</v>
      </c>
    </row>
    <row r="37" spans="1:4" x14ac:dyDescent="0.35">
      <c r="A37">
        <v>36</v>
      </c>
      <c r="B37" t="s">
        <v>6</v>
      </c>
      <c r="C37" s="1">
        <v>42769</v>
      </c>
      <c r="D37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58A7-2A1F-42C2-9626-954185E96D61}">
  <dimension ref="A3:E16"/>
  <sheetViews>
    <sheetView workbookViewId="0"/>
  </sheetViews>
  <sheetFormatPr defaultRowHeight="14.5" x14ac:dyDescent="0.35"/>
  <cols>
    <col min="1" max="1" width="27.453125" customWidth="1"/>
    <col min="2" max="2" width="41.1796875" bestFit="1" customWidth="1"/>
    <col min="4" max="4" width="27.26953125" customWidth="1"/>
    <col min="5" max="5" width="41.1796875" bestFit="1" customWidth="1"/>
  </cols>
  <sheetData>
    <row r="3" spans="1:5" x14ac:dyDescent="0.35">
      <c r="A3" s="6" t="s">
        <v>28</v>
      </c>
      <c r="B3" t="s">
        <v>53</v>
      </c>
      <c r="D3" s="6" t="s">
        <v>24</v>
      </c>
      <c r="E3" t="s">
        <v>53</v>
      </c>
    </row>
    <row r="4" spans="1:5" x14ac:dyDescent="0.35">
      <c r="A4" s="11">
        <v>42744</v>
      </c>
      <c r="B4">
        <v>218.4</v>
      </c>
      <c r="D4" s="13" t="s">
        <v>54</v>
      </c>
      <c r="E4">
        <v>225.2</v>
      </c>
    </row>
    <row r="5" spans="1:5" x14ac:dyDescent="0.35">
      <c r="A5" s="11">
        <v>42745</v>
      </c>
      <c r="B5">
        <v>218</v>
      </c>
      <c r="D5" s="13" t="s">
        <v>55</v>
      </c>
      <c r="E5">
        <v>221</v>
      </c>
    </row>
    <row r="6" spans="1:5" x14ac:dyDescent="0.35">
      <c r="A6" s="11">
        <v>42746</v>
      </c>
      <c r="B6">
        <v>221</v>
      </c>
      <c r="D6" s="13" t="s">
        <v>56</v>
      </c>
      <c r="E6">
        <v>222</v>
      </c>
    </row>
    <row r="7" spans="1:5" x14ac:dyDescent="0.35">
      <c r="A7" s="11">
        <v>42747</v>
      </c>
      <c r="B7">
        <v>228.8</v>
      </c>
      <c r="D7" s="13" t="s">
        <v>57</v>
      </c>
      <c r="E7">
        <v>220.4</v>
      </c>
    </row>
    <row r="8" spans="1:5" x14ac:dyDescent="0.35">
      <c r="A8" s="11">
        <v>42748</v>
      </c>
      <c r="B8">
        <v>222.6</v>
      </c>
      <c r="D8" s="13" t="s">
        <v>58</v>
      </c>
      <c r="E8">
        <v>220.2</v>
      </c>
    </row>
    <row r="9" spans="1:5" x14ac:dyDescent="0.35">
      <c r="A9" s="11" t="s">
        <v>29</v>
      </c>
      <c r="B9">
        <v>221.76</v>
      </c>
      <c r="D9" s="5" t="s">
        <v>29</v>
      </c>
      <c r="E9">
        <v>221.76</v>
      </c>
    </row>
    <row r="10" spans="1:5" x14ac:dyDescent="0.35">
      <c r="D10" t="s">
        <v>24</v>
      </c>
      <c r="E10" t="s">
        <v>53</v>
      </c>
    </row>
    <row r="11" spans="1:5" x14ac:dyDescent="0.35">
      <c r="A11" t="s">
        <v>28</v>
      </c>
      <c r="B11" t="s">
        <v>53</v>
      </c>
      <c r="D11" s="14">
        <v>0.375</v>
      </c>
      <c r="E11">
        <v>225.2</v>
      </c>
    </row>
    <row r="12" spans="1:5" ht="15.5" x14ac:dyDescent="0.35">
      <c r="A12" s="12">
        <v>42744</v>
      </c>
      <c r="B12">
        <v>218.4</v>
      </c>
      <c r="D12" s="14">
        <v>0.45833333333333331</v>
      </c>
      <c r="E12">
        <v>221</v>
      </c>
    </row>
    <row r="13" spans="1:5" ht="15.5" x14ac:dyDescent="0.35">
      <c r="A13" s="12">
        <v>42745</v>
      </c>
      <c r="B13">
        <v>218</v>
      </c>
      <c r="D13" s="14">
        <v>0.54166666666666663</v>
      </c>
      <c r="E13">
        <v>222</v>
      </c>
    </row>
    <row r="14" spans="1:5" ht="15.5" x14ac:dyDescent="0.35">
      <c r="A14" s="12">
        <v>42746</v>
      </c>
      <c r="B14">
        <v>221</v>
      </c>
      <c r="D14" s="14">
        <v>0.625</v>
      </c>
      <c r="E14">
        <v>220.4</v>
      </c>
    </row>
    <row r="15" spans="1:5" ht="15.5" x14ac:dyDescent="0.35">
      <c r="A15" s="12">
        <v>42747</v>
      </c>
      <c r="B15">
        <v>228.8</v>
      </c>
      <c r="D15" s="14">
        <v>0.70833333333333337</v>
      </c>
      <c r="E15">
        <v>220.2</v>
      </c>
    </row>
    <row r="16" spans="1:5" ht="15.5" x14ac:dyDescent="0.35">
      <c r="A16" s="12">
        <v>42748</v>
      </c>
      <c r="B16">
        <v>222.6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F852-D8AF-4870-9E57-44CB1EEDD441}">
  <dimension ref="A1:R21"/>
  <sheetViews>
    <sheetView topLeftCell="D1" workbookViewId="0">
      <selection activeCell="D1" sqref="D1"/>
    </sheetView>
  </sheetViews>
  <sheetFormatPr defaultRowHeight="14.5" x14ac:dyDescent="0.35"/>
  <cols>
    <col min="1" max="1" width="9.7265625" bestFit="1" customWidth="1"/>
    <col min="2" max="2" width="10.26953125" customWidth="1"/>
    <col min="3" max="3" width="11.26953125" customWidth="1"/>
    <col min="4" max="6" width="10.1796875" customWidth="1"/>
    <col min="7" max="10" width="10.453125" customWidth="1"/>
    <col min="16" max="16" width="26.54296875" customWidth="1"/>
    <col min="17" max="17" width="30.26953125" customWidth="1"/>
  </cols>
  <sheetData>
    <row r="1" spans="1:18" x14ac:dyDescent="0.35">
      <c r="A1" t="s">
        <v>42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t="s">
        <v>35</v>
      </c>
      <c r="H1" t="s">
        <v>47</v>
      </c>
      <c r="I1" t="s">
        <v>48</v>
      </c>
      <c r="J1" t="s">
        <v>49</v>
      </c>
      <c r="K1" s="5" t="s">
        <v>41</v>
      </c>
      <c r="L1" s="5" t="s">
        <v>50</v>
      </c>
      <c r="M1" s="5" t="s">
        <v>51</v>
      </c>
      <c r="N1" s="5" t="s">
        <v>52</v>
      </c>
      <c r="P1" s="15" t="s">
        <v>46</v>
      </c>
      <c r="Q1" s="16"/>
      <c r="R1" s="17"/>
    </row>
    <row r="2" spans="1:18" x14ac:dyDescent="0.35">
      <c r="A2" s="1">
        <v>42744</v>
      </c>
      <c r="B2">
        <v>81</v>
      </c>
      <c r="C2">
        <v>73</v>
      </c>
      <c r="D2">
        <v>85</v>
      </c>
      <c r="E2">
        <v>90</v>
      </c>
      <c r="F2">
        <v>88</v>
      </c>
      <c r="G2">
        <f t="shared" ref="G2:G21" si="0">AVERAGE(B2:F2)</f>
        <v>83.4</v>
      </c>
      <c r="H2">
        <f t="shared" ref="H2:H21" si="1">Q$3</f>
        <v>82.34</v>
      </c>
      <c r="I2">
        <f t="shared" ref="I2:I21" si="2">Q$5</f>
        <v>84.265015379296059</v>
      </c>
      <c r="J2">
        <f t="shared" ref="J2:J21" si="3">Q$6</f>
        <v>80.414984620703947</v>
      </c>
      <c r="K2">
        <f>(MAX(Table4[[#This Row],[9:00 AM]:[5:00 PM]])-MIN(Table4[[#This Row],[9:00 AM]:[5:00 PM]]))</f>
        <v>17</v>
      </c>
      <c r="L2">
        <f t="shared" ref="L2:L21" si="4">R$3</f>
        <v>9.6999999999999993</v>
      </c>
      <c r="M2">
        <f t="shared" ref="M2:M21" si="5">R$5</f>
        <v>12.897038102928857</v>
      </c>
      <c r="N2">
        <f t="shared" ref="N2:N21" si="6">R$6</f>
        <v>6.5029618970711418</v>
      </c>
      <c r="P2" s="18"/>
      <c r="Q2" s="9" t="s">
        <v>47</v>
      </c>
      <c r="R2" s="19" t="s">
        <v>41</v>
      </c>
    </row>
    <row r="3" spans="1:18" x14ac:dyDescent="0.35">
      <c r="A3" s="1">
        <v>42745</v>
      </c>
      <c r="B3">
        <v>82</v>
      </c>
      <c r="C3">
        <v>87</v>
      </c>
      <c r="D3">
        <v>88</v>
      </c>
      <c r="E3">
        <v>78</v>
      </c>
      <c r="F3">
        <v>83</v>
      </c>
      <c r="G3">
        <f t="shared" si="0"/>
        <v>83.6</v>
      </c>
      <c r="H3">
        <f t="shared" si="1"/>
        <v>82.34</v>
      </c>
      <c r="I3">
        <f t="shared" si="2"/>
        <v>84.265015379296059</v>
      </c>
      <c r="J3">
        <f t="shared" si="3"/>
        <v>80.414984620703947</v>
      </c>
      <c r="K3">
        <f>(MAX(Table4[[#This Row],[9:00 AM]:[5:00 PM]])-MIN(Table4[[#This Row],[9:00 AM]:[5:00 PM]]))</f>
        <v>10</v>
      </c>
      <c r="L3">
        <f t="shared" si="4"/>
        <v>9.6999999999999993</v>
      </c>
      <c r="M3">
        <f t="shared" si="5"/>
        <v>12.897038102928857</v>
      </c>
      <c r="N3">
        <f t="shared" si="6"/>
        <v>6.5029618970711418</v>
      </c>
      <c r="P3" s="20" t="s">
        <v>35</v>
      </c>
      <c r="Q3">
        <f>AVERAGE(Table4[Average])</f>
        <v>82.34</v>
      </c>
      <c r="R3" s="21">
        <f>AVERAGE(Table4[Range])</f>
        <v>9.6999999999999993</v>
      </c>
    </row>
    <row r="4" spans="1:18" x14ac:dyDescent="0.35">
      <c r="A4" s="1">
        <v>42746</v>
      </c>
      <c r="B4">
        <v>81</v>
      </c>
      <c r="C4">
        <v>83</v>
      </c>
      <c r="D4">
        <v>76</v>
      </c>
      <c r="E4">
        <v>84</v>
      </c>
      <c r="F4">
        <v>82</v>
      </c>
      <c r="G4">
        <f t="shared" si="0"/>
        <v>81.2</v>
      </c>
      <c r="H4">
        <f t="shared" si="1"/>
        <v>82.34</v>
      </c>
      <c r="I4">
        <f t="shared" si="2"/>
        <v>84.265015379296059</v>
      </c>
      <c r="J4">
        <f t="shared" si="3"/>
        <v>80.414984620703947</v>
      </c>
      <c r="K4">
        <f>(MAX(Table4[[#This Row],[9:00 AM]:[5:00 PM]])-MIN(Table4[[#This Row],[9:00 AM]:[5:00 PM]]))</f>
        <v>8</v>
      </c>
      <c r="L4">
        <f t="shared" si="4"/>
        <v>9.6999999999999993</v>
      </c>
      <c r="M4">
        <f t="shared" si="5"/>
        <v>12.897038102928857</v>
      </c>
      <c r="N4">
        <f t="shared" si="6"/>
        <v>6.5029618970711418</v>
      </c>
      <c r="P4" s="20" t="s">
        <v>45</v>
      </c>
      <c r="Q4">
        <f>STDEV(Table4[Average])</f>
        <v>1.9250153792960498</v>
      </c>
      <c r="R4" s="21">
        <f>STDEV(Table4[Range])</f>
        <v>3.1970381029288579</v>
      </c>
    </row>
    <row r="5" spans="1:18" x14ac:dyDescent="0.35">
      <c r="A5" s="1">
        <v>42747</v>
      </c>
      <c r="B5">
        <v>74</v>
      </c>
      <c r="C5">
        <v>81</v>
      </c>
      <c r="D5">
        <v>72</v>
      </c>
      <c r="E5">
        <v>73</v>
      </c>
      <c r="F5">
        <v>83</v>
      </c>
      <c r="G5">
        <f t="shared" si="0"/>
        <v>76.599999999999994</v>
      </c>
      <c r="H5">
        <f t="shared" si="1"/>
        <v>82.34</v>
      </c>
      <c r="I5">
        <f t="shared" si="2"/>
        <v>84.265015379296059</v>
      </c>
      <c r="J5">
        <f t="shared" si="3"/>
        <v>80.414984620703947</v>
      </c>
      <c r="K5">
        <f>(MAX(Table4[[#This Row],[9:00 AM]:[5:00 PM]])-MIN(Table4[[#This Row],[9:00 AM]:[5:00 PM]]))</f>
        <v>11</v>
      </c>
      <c r="L5">
        <f t="shared" si="4"/>
        <v>9.6999999999999993</v>
      </c>
      <c r="M5">
        <f t="shared" si="5"/>
        <v>12.897038102928857</v>
      </c>
      <c r="N5">
        <f t="shared" si="6"/>
        <v>6.5029618970711418</v>
      </c>
      <c r="P5" s="20" t="s">
        <v>43</v>
      </c>
      <c r="Q5">
        <f>Q3+Q4</f>
        <v>84.265015379296059</v>
      </c>
      <c r="R5" s="21">
        <f>R3+R4</f>
        <v>12.897038102928857</v>
      </c>
    </row>
    <row r="6" spans="1:18" x14ac:dyDescent="0.35">
      <c r="A6" s="1">
        <v>42748</v>
      </c>
      <c r="B6">
        <v>75</v>
      </c>
      <c r="C6">
        <v>86</v>
      </c>
      <c r="D6">
        <v>83</v>
      </c>
      <c r="E6">
        <v>84</v>
      </c>
      <c r="F6">
        <v>78</v>
      </c>
      <c r="G6">
        <f t="shared" si="0"/>
        <v>81.2</v>
      </c>
      <c r="H6">
        <f t="shared" si="1"/>
        <v>82.34</v>
      </c>
      <c r="I6">
        <f t="shared" si="2"/>
        <v>84.265015379296059</v>
      </c>
      <c r="J6">
        <f t="shared" si="3"/>
        <v>80.414984620703947</v>
      </c>
      <c r="K6">
        <f>(MAX(Table4[[#This Row],[9:00 AM]:[5:00 PM]])-MIN(Table4[[#This Row],[9:00 AM]:[5:00 PM]]))</f>
        <v>11</v>
      </c>
      <c r="L6">
        <f t="shared" si="4"/>
        <v>9.6999999999999993</v>
      </c>
      <c r="M6">
        <f t="shared" si="5"/>
        <v>12.897038102928857</v>
      </c>
      <c r="N6">
        <f t="shared" si="6"/>
        <v>6.5029618970711418</v>
      </c>
      <c r="P6" s="22" t="s">
        <v>44</v>
      </c>
      <c r="Q6" s="23">
        <f>Q3-Q4</f>
        <v>80.414984620703947</v>
      </c>
      <c r="R6" s="24">
        <f>R3-R4</f>
        <v>6.5029618970711418</v>
      </c>
    </row>
    <row r="7" spans="1:18" x14ac:dyDescent="0.35">
      <c r="A7" s="1">
        <v>42751</v>
      </c>
      <c r="B7">
        <v>81</v>
      </c>
      <c r="C7">
        <v>86</v>
      </c>
      <c r="D7">
        <v>82</v>
      </c>
      <c r="E7">
        <v>88</v>
      </c>
      <c r="F7">
        <v>81</v>
      </c>
      <c r="G7">
        <f t="shared" si="0"/>
        <v>83.6</v>
      </c>
      <c r="H7">
        <f t="shared" si="1"/>
        <v>82.34</v>
      </c>
      <c r="I7">
        <f t="shared" si="2"/>
        <v>84.265015379296059</v>
      </c>
      <c r="J7">
        <f t="shared" si="3"/>
        <v>80.414984620703947</v>
      </c>
      <c r="K7">
        <f>(MAX(Table4[[#This Row],[9:00 AM]:[5:00 PM]])-MIN(Table4[[#This Row],[9:00 AM]:[5:00 PM]]))</f>
        <v>7</v>
      </c>
      <c r="L7">
        <f t="shared" si="4"/>
        <v>9.6999999999999993</v>
      </c>
      <c r="M7">
        <f t="shared" si="5"/>
        <v>12.897038102928857</v>
      </c>
      <c r="N7">
        <f t="shared" si="6"/>
        <v>6.5029618970711418</v>
      </c>
    </row>
    <row r="8" spans="1:18" x14ac:dyDescent="0.35">
      <c r="A8" s="1">
        <v>42752</v>
      </c>
      <c r="B8">
        <v>83</v>
      </c>
      <c r="C8">
        <v>82</v>
      </c>
      <c r="D8">
        <v>76</v>
      </c>
      <c r="E8">
        <v>77</v>
      </c>
      <c r="F8">
        <v>78</v>
      </c>
      <c r="G8">
        <f t="shared" si="0"/>
        <v>79.2</v>
      </c>
      <c r="H8">
        <f t="shared" si="1"/>
        <v>82.34</v>
      </c>
      <c r="I8">
        <f t="shared" si="2"/>
        <v>84.265015379296059</v>
      </c>
      <c r="J8">
        <f t="shared" si="3"/>
        <v>80.414984620703947</v>
      </c>
      <c r="K8">
        <f>(MAX(Table4[[#This Row],[9:00 AM]:[5:00 PM]])-MIN(Table4[[#This Row],[9:00 AM]:[5:00 PM]]))</f>
        <v>7</v>
      </c>
      <c r="L8">
        <f t="shared" si="4"/>
        <v>9.6999999999999993</v>
      </c>
      <c r="M8">
        <f t="shared" si="5"/>
        <v>12.897038102928857</v>
      </c>
      <c r="N8">
        <f t="shared" si="6"/>
        <v>6.5029618970711418</v>
      </c>
    </row>
    <row r="9" spans="1:18" x14ac:dyDescent="0.35">
      <c r="A9" s="1">
        <v>42753</v>
      </c>
      <c r="B9">
        <v>86</v>
      </c>
      <c r="C9">
        <v>83</v>
      </c>
      <c r="D9">
        <v>82</v>
      </c>
      <c r="E9">
        <v>79</v>
      </c>
      <c r="F9">
        <v>85</v>
      </c>
      <c r="G9">
        <f t="shared" si="0"/>
        <v>83</v>
      </c>
      <c r="H9">
        <f t="shared" si="1"/>
        <v>82.34</v>
      </c>
      <c r="I9">
        <f t="shared" si="2"/>
        <v>84.265015379296059</v>
      </c>
      <c r="J9">
        <f t="shared" si="3"/>
        <v>80.414984620703947</v>
      </c>
      <c r="K9">
        <f>(MAX(Table4[[#This Row],[9:00 AM]:[5:00 PM]])-MIN(Table4[[#This Row],[9:00 AM]:[5:00 PM]]))</f>
        <v>7</v>
      </c>
      <c r="L9">
        <f t="shared" si="4"/>
        <v>9.6999999999999993</v>
      </c>
      <c r="M9">
        <f t="shared" si="5"/>
        <v>12.897038102928857</v>
      </c>
      <c r="N9">
        <f t="shared" si="6"/>
        <v>6.5029618970711418</v>
      </c>
    </row>
    <row r="10" spans="1:18" x14ac:dyDescent="0.35">
      <c r="A10" s="1">
        <v>42754</v>
      </c>
      <c r="B10">
        <v>88</v>
      </c>
      <c r="C10">
        <v>79</v>
      </c>
      <c r="D10">
        <v>86</v>
      </c>
      <c r="E10">
        <v>84</v>
      </c>
      <c r="F10">
        <v>85</v>
      </c>
      <c r="G10">
        <f t="shared" si="0"/>
        <v>84.4</v>
      </c>
      <c r="H10">
        <f t="shared" si="1"/>
        <v>82.34</v>
      </c>
      <c r="I10">
        <f t="shared" si="2"/>
        <v>84.265015379296059</v>
      </c>
      <c r="J10">
        <f t="shared" si="3"/>
        <v>80.414984620703947</v>
      </c>
      <c r="K10">
        <f>(MAX(Table4[[#This Row],[9:00 AM]:[5:00 PM]])-MIN(Table4[[#This Row],[9:00 AM]:[5:00 PM]]))</f>
        <v>9</v>
      </c>
      <c r="L10">
        <f t="shared" si="4"/>
        <v>9.6999999999999993</v>
      </c>
      <c r="M10">
        <f t="shared" si="5"/>
        <v>12.897038102928857</v>
      </c>
      <c r="N10">
        <f t="shared" si="6"/>
        <v>6.5029618970711418</v>
      </c>
    </row>
    <row r="11" spans="1:18" x14ac:dyDescent="0.35">
      <c r="A11" s="1">
        <v>42755</v>
      </c>
      <c r="B11">
        <v>82</v>
      </c>
      <c r="C11">
        <v>84</v>
      </c>
      <c r="D11">
        <v>89</v>
      </c>
      <c r="E11">
        <v>83</v>
      </c>
      <c r="F11">
        <v>80</v>
      </c>
      <c r="G11">
        <f t="shared" si="0"/>
        <v>83.6</v>
      </c>
      <c r="H11">
        <f t="shared" si="1"/>
        <v>82.34</v>
      </c>
      <c r="I11">
        <f t="shared" si="2"/>
        <v>84.265015379296059</v>
      </c>
      <c r="J11">
        <f t="shared" si="3"/>
        <v>80.414984620703947</v>
      </c>
      <c r="K11">
        <f>(MAX(Table4[[#This Row],[9:00 AM]:[5:00 PM]])-MIN(Table4[[#This Row],[9:00 AM]:[5:00 PM]]))</f>
        <v>9</v>
      </c>
      <c r="L11">
        <f t="shared" si="4"/>
        <v>9.6999999999999993</v>
      </c>
      <c r="M11">
        <f t="shared" si="5"/>
        <v>12.897038102928857</v>
      </c>
      <c r="N11">
        <f t="shared" si="6"/>
        <v>6.5029618970711418</v>
      </c>
    </row>
    <row r="12" spans="1:18" x14ac:dyDescent="0.35">
      <c r="A12" s="1">
        <v>42758</v>
      </c>
      <c r="B12">
        <v>86</v>
      </c>
      <c r="C12">
        <v>83</v>
      </c>
      <c r="D12">
        <v>81</v>
      </c>
      <c r="E12">
        <v>81</v>
      </c>
      <c r="F12">
        <v>87</v>
      </c>
      <c r="G12">
        <f t="shared" si="0"/>
        <v>83.6</v>
      </c>
      <c r="H12">
        <f t="shared" si="1"/>
        <v>82.34</v>
      </c>
      <c r="I12">
        <f t="shared" si="2"/>
        <v>84.265015379296059</v>
      </c>
      <c r="J12">
        <f t="shared" si="3"/>
        <v>80.414984620703947</v>
      </c>
      <c r="K12">
        <f>(MAX(Table4[[#This Row],[9:00 AM]:[5:00 PM]])-MIN(Table4[[#This Row],[9:00 AM]:[5:00 PM]]))</f>
        <v>6</v>
      </c>
      <c r="L12">
        <f t="shared" si="4"/>
        <v>9.6999999999999993</v>
      </c>
      <c r="M12">
        <f t="shared" si="5"/>
        <v>12.897038102928857</v>
      </c>
      <c r="N12">
        <f t="shared" si="6"/>
        <v>6.5029618970711418</v>
      </c>
    </row>
    <row r="13" spans="1:18" x14ac:dyDescent="0.35">
      <c r="A13" s="1">
        <v>42759</v>
      </c>
      <c r="B13">
        <v>86</v>
      </c>
      <c r="C13">
        <v>83</v>
      </c>
      <c r="D13">
        <v>78</v>
      </c>
      <c r="E13">
        <v>80</v>
      </c>
      <c r="F13">
        <v>83</v>
      </c>
      <c r="G13">
        <f t="shared" si="0"/>
        <v>82</v>
      </c>
      <c r="H13">
        <f t="shared" si="1"/>
        <v>82.34</v>
      </c>
      <c r="I13">
        <f t="shared" si="2"/>
        <v>84.265015379296059</v>
      </c>
      <c r="J13">
        <f t="shared" si="3"/>
        <v>80.414984620703947</v>
      </c>
      <c r="K13">
        <f>(MAX(Table4[[#This Row],[9:00 AM]:[5:00 PM]])-MIN(Table4[[#This Row],[9:00 AM]:[5:00 PM]]))</f>
        <v>8</v>
      </c>
      <c r="L13">
        <f t="shared" si="4"/>
        <v>9.6999999999999993</v>
      </c>
      <c r="M13">
        <f t="shared" si="5"/>
        <v>12.897038102928857</v>
      </c>
      <c r="N13">
        <f t="shared" si="6"/>
        <v>6.5029618970711418</v>
      </c>
    </row>
    <row r="14" spans="1:18" x14ac:dyDescent="0.35">
      <c r="A14" s="1">
        <v>42760</v>
      </c>
      <c r="B14">
        <v>88</v>
      </c>
      <c r="C14">
        <v>79</v>
      </c>
      <c r="D14">
        <v>83</v>
      </c>
      <c r="E14">
        <v>83</v>
      </c>
      <c r="F14">
        <v>82</v>
      </c>
      <c r="G14">
        <f t="shared" si="0"/>
        <v>83</v>
      </c>
      <c r="H14">
        <f t="shared" si="1"/>
        <v>82.34</v>
      </c>
      <c r="I14">
        <f t="shared" si="2"/>
        <v>84.265015379296059</v>
      </c>
      <c r="J14">
        <f t="shared" si="3"/>
        <v>80.414984620703947</v>
      </c>
      <c r="K14">
        <f>(MAX(Table4[[#This Row],[9:00 AM]:[5:00 PM]])-MIN(Table4[[#This Row],[9:00 AM]:[5:00 PM]]))</f>
        <v>9</v>
      </c>
      <c r="L14">
        <f t="shared" si="4"/>
        <v>9.6999999999999993</v>
      </c>
      <c r="M14">
        <f t="shared" si="5"/>
        <v>12.897038102928857</v>
      </c>
      <c r="N14">
        <f t="shared" si="6"/>
        <v>6.5029618970711418</v>
      </c>
    </row>
    <row r="15" spans="1:18" x14ac:dyDescent="0.35">
      <c r="A15" s="1">
        <v>42761</v>
      </c>
      <c r="B15">
        <v>73</v>
      </c>
      <c r="C15">
        <v>86</v>
      </c>
      <c r="D15">
        <v>81</v>
      </c>
      <c r="E15">
        <v>79</v>
      </c>
      <c r="F15">
        <v>87</v>
      </c>
      <c r="G15">
        <f t="shared" si="0"/>
        <v>81.2</v>
      </c>
      <c r="H15">
        <f t="shared" si="1"/>
        <v>82.34</v>
      </c>
      <c r="I15">
        <f t="shared" si="2"/>
        <v>84.265015379296059</v>
      </c>
      <c r="J15">
        <f t="shared" si="3"/>
        <v>80.414984620703947</v>
      </c>
      <c r="K15">
        <f>(MAX(Table4[[#This Row],[9:00 AM]:[5:00 PM]])-MIN(Table4[[#This Row],[9:00 AM]:[5:00 PM]]))</f>
        <v>14</v>
      </c>
      <c r="L15">
        <f t="shared" si="4"/>
        <v>9.6999999999999993</v>
      </c>
      <c r="M15">
        <f t="shared" si="5"/>
        <v>12.897038102928857</v>
      </c>
      <c r="N15">
        <f t="shared" si="6"/>
        <v>6.5029618970711418</v>
      </c>
    </row>
    <row r="16" spans="1:18" x14ac:dyDescent="0.35">
      <c r="A16" s="1">
        <v>42762</v>
      </c>
      <c r="B16">
        <v>84</v>
      </c>
      <c r="C16">
        <v>85</v>
      </c>
      <c r="D16">
        <v>81</v>
      </c>
      <c r="E16">
        <v>87</v>
      </c>
      <c r="F16">
        <v>81</v>
      </c>
      <c r="G16">
        <f t="shared" si="0"/>
        <v>83.6</v>
      </c>
      <c r="H16">
        <f t="shared" si="1"/>
        <v>82.34</v>
      </c>
      <c r="I16">
        <f t="shared" si="2"/>
        <v>84.265015379296059</v>
      </c>
      <c r="J16">
        <f t="shared" si="3"/>
        <v>80.414984620703947</v>
      </c>
      <c r="K16">
        <f>(MAX(Table4[[#This Row],[9:00 AM]:[5:00 PM]])-MIN(Table4[[#This Row],[9:00 AM]:[5:00 PM]]))</f>
        <v>6</v>
      </c>
      <c r="L16">
        <f t="shared" si="4"/>
        <v>9.6999999999999993</v>
      </c>
      <c r="M16">
        <f t="shared" si="5"/>
        <v>12.897038102928857</v>
      </c>
      <c r="N16">
        <f t="shared" si="6"/>
        <v>6.5029618970711418</v>
      </c>
    </row>
    <row r="17" spans="1:14" x14ac:dyDescent="0.35">
      <c r="A17" s="1">
        <v>42765</v>
      </c>
      <c r="B17">
        <v>76</v>
      </c>
      <c r="C17">
        <v>82</v>
      </c>
      <c r="D17">
        <v>84</v>
      </c>
      <c r="E17">
        <v>85</v>
      </c>
      <c r="F17">
        <v>79</v>
      </c>
      <c r="G17">
        <f t="shared" si="0"/>
        <v>81.2</v>
      </c>
      <c r="H17">
        <f t="shared" si="1"/>
        <v>82.34</v>
      </c>
      <c r="I17">
        <f t="shared" si="2"/>
        <v>84.265015379296059</v>
      </c>
      <c r="J17">
        <f t="shared" si="3"/>
        <v>80.414984620703947</v>
      </c>
      <c r="K17">
        <f>(MAX(Table4[[#This Row],[9:00 AM]:[5:00 PM]])-MIN(Table4[[#This Row],[9:00 AM]:[5:00 PM]]))</f>
        <v>9</v>
      </c>
      <c r="L17">
        <f t="shared" si="4"/>
        <v>9.6999999999999993</v>
      </c>
      <c r="M17">
        <f t="shared" si="5"/>
        <v>12.897038102928857</v>
      </c>
      <c r="N17">
        <f t="shared" si="6"/>
        <v>6.5029618970711418</v>
      </c>
    </row>
    <row r="18" spans="1:14" x14ac:dyDescent="0.35">
      <c r="A18" s="1">
        <v>42766</v>
      </c>
      <c r="B18">
        <v>74</v>
      </c>
      <c r="C18">
        <v>86</v>
      </c>
      <c r="D18">
        <v>83</v>
      </c>
      <c r="E18">
        <v>89</v>
      </c>
      <c r="F18">
        <v>83</v>
      </c>
      <c r="G18">
        <f t="shared" si="0"/>
        <v>83</v>
      </c>
      <c r="H18">
        <f t="shared" si="1"/>
        <v>82.34</v>
      </c>
      <c r="I18">
        <f t="shared" si="2"/>
        <v>84.265015379296059</v>
      </c>
      <c r="J18">
        <f t="shared" si="3"/>
        <v>80.414984620703947</v>
      </c>
      <c r="K18">
        <f>(MAX(Table4[[#This Row],[9:00 AM]:[5:00 PM]])-MIN(Table4[[#This Row],[9:00 AM]:[5:00 PM]]))</f>
        <v>15</v>
      </c>
      <c r="L18">
        <f t="shared" si="4"/>
        <v>9.6999999999999993</v>
      </c>
      <c r="M18">
        <f t="shared" si="5"/>
        <v>12.897038102928857</v>
      </c>
      <c r="N18">
        <f t="shared" si="6"/>
        <v>6.5029618970711418</v>
      </c>
    </row>
    <row r="19" spans="1:14" x14ac:dyDescent="0.35">
      <c r="A19" s="1">
        <v>42767</v>
      </c>
      <c r="B19">
        <v>85</v>
      </c>
      <c r="C19">
        <v>85</v>
      </c>
      <c r="D19">
        <v>82</v>
      </c>
      <c r="E19">
        <v>77</v>
      </c>
      <c r="F19">
        <v>77</v>
      </c>
      <c r="G19">
        <f t="shared" si="0"/>
        <v>81.2</v>
      </c>
      <c r="H19">
        <f t="shared" si="1"/>
        <v>82.34</v>
      </c>
      <c r="I19">
        <f t="shared" si="2"/>
        <v>84.265015379296059</v>
      </c>
      <c r="J19">
        <f t="shared" si="3"/>
        <v>80.414984620703947</v>
      </c>
      <c r="K19">
        <f>(MAX(Table4[[#This Row],[9:00 AM]:[5:00 PM]])-MIN(Table4[[#This Row],[9:00 AM]:[5:00 PM]]))</f>
        <v>8</v>
      </c>
      <c r="L19">
        <f t="shared" si="4"/>
        <v>9.6999999999999993</v>
      </c>
      <c r="M19">
        <f t="shared" si="5"/>
        <v>12.897038102928857</v>
      </c>
      <c r="N19">
        <f t="shared" si="6"/>
        <v>6.5029618970711418</v>
      </c>
    </row>
    <row r="20" spans="1:14" x14ac:dyDescent="0.35">
      <c r="A20" s="1">
        <v>42768</v>
      </c>
      <c r="B20">
        <v>82</v>
      </c>
      <c r="C20">
        <v>83</v>
      </c>
      <c r="D20">
        <v>83</v>
      </c>
      <c r="E20">
        <v>90</v>
      </c>
      <c r="F20">
        <v>84</v>
      </c>
      <c r="G20">
        <f t="shared" si="0"/>
        <v>84.4</v>
      </c>
      <c r="H20">
        <f t="shared" si="1"/>
        <v>82.34</v>
      </c>
      <c r="I20">
        <f t="shared" si="2"/>
        <v>84.265015379296059</v>
      </c>
      <c r="J20">
        <f t="shared" si="3"/>
        <v>80.414984620703947</v>
      </c>
      <c r="K20">
        <f>(MAX(Table4[[#This Row],[9:00 AM]:[5:00 PM]])-MIN(Table4[[#This Row],[9:00 AM]:[5:00 PM]]))</f>
        <v>8</v>
      </c>
      <c r="L20">
        <f t="shared" si="4"/>
        <v>9.6999999999999993</v>
      </c>
      <c r="M20">
        <f t="shared" si="5"/>
        <v>12.897038102928857</v>
      </c>
      <c r="N20">
        <f t="shared" si="6"/>
        <v>6.5029618970711418</v>
      </c>
    </row>
    <row r="21" spans="1:14" x14ac:dyDescent="0.35">
      <c r="A21" s="1">
        <v>42769</v>
      </c>
      <c r="B21">
        <v>88</v>
      </c>
      <c r="C21">
        <v>79</v>
      </c>
      <c r="D21">
        <v>92</v>
      </c>
      <c r="E21">
        <v>83</v>
      </c>
      <c r="F21">
        <v>77</v>
      </c>
      <c r="G21">
        <f t="shared" si="0"/>
        <v>83.8</v>
      </c>
      <c r="H21">
        <f t="shared" si="1"/>
        <v>82.34</v>
      </c>
      <c r="I21">
        <f t="shared" si="2"/>
        <v>84.265015379296059</v>
      </c>
      <c r="J21">
        <f t="shared" si="3"/>
        <v>80.414984620703947</v>
      </c>
      <c r="K21">
        <f>(MAX(Table4[[#This Row],[9:00 AM]:[5:00 PM]])-MIN(Table4[[#This Row],[9:00 AM]:[5:00 PM]]))</f>
        <v>15</v>
      </c>
      <c r="L21">
        <f t="shared" si="4"/>
        <v>9.6999999999999993</v>
      </c>
      <c r="M21">
        <f t="shared" si="5"/>
        <v>12.897038102928857</v>
      </c>
      <c r="N21">
        <f t="shared" si="6"/>
        <v>6.5029618970711418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5FC-AE30-439A-96B6-A2BAF05E8CCA}">
  <dimension ref="B2:N9"/>
  <sheetViews>
    <sheetView zoomScaleNormal="100" workbookViewId="0"/>
  </sheetViews>
  <sheetFormatPr defaultRowHeight="14.5" x14ac:dyDescent="0.35"/>
  <cols>
    <col min="2" max="2" width="20.26953125" bestFit="1" customWidth="1"/>
    <col min="3" max="3" width="20.26953125" customWidth="1"/>
    <col min="4" max="4" width="10.26953125" bestFit="1" customWidth="1"/>
    <col min="5" max="5" width="21.453125" bestFit="1" customWidth="1"/>
    <col min="9" max="14" width="11.6328125" customWidth="1"/>
    <col min="15" max="15" width="14.453125" bestFit="1" customWidth="1"/>
  </cols>
  <sheetData>
    <row r="2" spans="2:14" ht="15.5" x14ac:dyDescent="0.35">
      <c r="B2" s="3" t="s">
        <v>22</v>
      </c>
      <c r="C2" s="3"/>
      <c r="D2" s="4"/>
      <c r="E2" s="4"/>
      <c r="I2" s="6" t="s">
        <v>27</v>
      </c>
      <c r="J2" s="6" t="s">
        <v>30</v>
      </c>
    </row>
    <row r="3" spans="2:14" x14ac:dyDescent="0.35">
      <c r="B3" s="2" t="s">
        <v>1</v>
      </c>
      <c r="C3" s="2" t="s">
        <v>31</v>
      </c>
      <c r="D3" s="2" t="s">
        <v>21</v>
      </c>
      <c r="E3" s="2" t="s">
        <v>15</v>
      </c>
      <c r="I3" s="6" t="s">
        <v>28</v>
      </c>
      <c r="J3" t="s">
        <v>7</v>
      </c>
      <c r="K3" t="s">
        <v>10</v>
      </c>
      <c r="L3" t="s">
        <v>8</v>
      </c>
      <c r="M3" t="s">
        <v>4</v>
      </c>
      <c r="N3" t="s">
        <v>6</v>
      </c>
    </row>
    <row r="4" spans="2:14" x14ac:dyDescent="0.35">
      <c r="B4" t="s">
        <v>7</v>
      </c>
      <c r="C4" s="7">
        <f>D4/(SUM(D$4:D$8))</f>
        <v>0.1111111111111111</v>
      </c>
      <c r="D4">
        <f>COUNTIF(Histogram!B$2:B$37,B4)</f>
        <v>4</v>
      </c>
      <c r="E4" t="s">
        <v>16</v>
      </c>
      <c r="I4" s="2" t="s">
        <v>14</v>
      </c>
      <c r="J4">
        <v>2</v>
      </c>
      <c r="K4">
        <v>1</v>
      </c>
      <c r="L4">
        <v>2</v>
      </c>
      <c r="M4">
        <v>5</v>
      </c>
      <c r="N4">
        <v>5</v>
      </c>
    </row>
    <row r="5" spans="2:14" x14ac:dyDescent="0.35">
      <c r="B5" t="s">
        <v>10</v>
      </c>
      <c r="C5" s="7">
        <f>D5/(SUM(D$4:D$8))</f>
        <v>5.5555555555555552E-2</v>
      </c>
      <c r="D5">
        <f>COUNTIF(Histogram!B$2:B$37,B5)</f>
        <v>2</v>
      </c>
      <c r="E5" t="s">
        <v>17</v>
      </c>
      <c r="I5" s="2" t="s">
        <v>9</v>
      </c>
      <c r="J5">
        <v>1</v>
      </c>
      <c r="K5">
        <v>1</v>
      </c>
      <c r="L5">
        <v>2</v>
      </c>
      <c r="M5">
        <v>1</v>
      </c>
      <c r="N5">
        <v>1</v>
      </c>
    </row>
    <row r="6" spans="2:14" x14ac:dyDescent="0.35">
      <c r="B6" t="s">
        <v>8</v>
      </c>
      <c r="C6" s="7">
        <f>D6/(SUM(D$4:D$8))</f>
        <v>0.19444444444444445</v>
      </c>
      <c r="D6">
        <f>COUNTIF(Histogram!B$2:B$37,B6)</f>
        <v>7</v>
      </c>
      <c r="E6" t="s">
        <v>18</v>
      </c>
      <c r="I6" s="2" t="s">
        <v>5</v>
      </c>
      <c r="J6">
        <v>1</v>
      </c>
      <c r="L6">
        <v>2</v>
      </c>
      <c r="M6">
        <v>1</v>
      </c>
      <c r="N6">
        <v>1</v>
      </c>
    </row>
    <row r="7" spans="2:14" x14ac:dyDescent="0.35">
      <c r="B7" t="s">
        <v>4</v>
      </c>
      <c r="C7" s="7">
        <f>D7/(SUM(D$4:D$8))</f>
        <v>0.3888888888888889</v>
      </c>
      <c r="D7">
        <f>COUNTIF(Histogram!B$2:B$37,B7)</f>
        <v>14</v>
      </c>
      <c r="E7" t="s">
        <v>19</v>
      </c>
      <c r="I7" s="2" t="s">
        <v>12</v>
      </c>
      <c r="L7">
        <v>1</v>
      </c>
      <c r="M7">
        <v>3</v>
      </c>
    </row>
    <row r="8" spans="2:14" x14ac:dyDescent="0.35">
      <c r="B8" t="s">
        <v>6</v>
      </c>
      <c r="C8" s="7">
        <f>D8/(SUM(D$4:D$8))</f>
        <v>0.25</v>
      </c>
      <c r="D8">
        <f>COUNTIF(Histogram!B$2:B$37,B8)</f>
        <v>9</v>
      </c>
      <c r="E8" t="s">
        <v>20</v>
      </c>
      <c r="I8" s="2" t="s">
        <v>13</v>
      </c>
      <c r="M8">
        <v>2</v>
      </c>
      <c r="N8">
        <v>2</v>
      </c>
    </row>
    <row r="9" spans="2:14" x14ac:dyDescent="0.35">
      <c r="C9" s="7"/>
      <c r="I9" s="2" t="s">
        <v>11</v>
      </c>
      <c r="M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9136-7122-4E7F-AE5D-BE508DE57893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Cleaned Data</vt:lpstr>
      <vt:lpstr>Histogram</vt:lpstr>
      <vt:lpstr>Scatter Diagram</vt:lpstr>
      <vt:lpstr>Control Charts</vt:lpstr>
      <vt:lpstr>Pareto Chart</vt:lpstr>
      <vt:lpstr>Fishbone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agunyo</cp:lastModifiedBy>
  <dcterms:created xsi:type="dcterms:W3CDTF">2024-10-30T18:05:26Z</dcterms:created>
  <dcterms:modified xsi:type="dcterms:W3CDTF">2025-10-21T18:44:33Z</dcterms:modified>
</cp:coreProperties>
</file>