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:\CulvertPy\doc\"/>
    </mc:Choice>
  </mc:AlternateContent>
  <xr:revisionPtr revIDLastSave="0" documentId="13_ncr:1_{4FCE13EC-CE36-419D-A500-A40F573F0D28}" xr6:coauthVersionLast="47" xr6:coauthVersionMax="47" xr10:uidLastSave="{00000000-0000-0000-0000-000000000000}"/>
  <bookViews>
    <workbookView xWindow="-103" yWindow="-103" windowWidth="33120" windowHeight="18000" activeTab="2" xr2:uid="{376D6922-C897-4366-BEBD-58D0F048B43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E6" i="3"/>
  <c r="E8" i="3"/>
  <c r="E9" i="3"/>
  <c r="E10" i="3"/>
  <c r="E11" i="3"/>
  <c r="E12" i="3"/>
  <c r="E13" i="3"/>
  <c r="E14" i="3"/>
  <c r="E32" i="3"/>
  <c r="E33" i="3"/>
  <c r="E34" i="3"/>
  <c r="E35" i="3"/>
  <c r="E36" i="3"/>
  <c r="E37" i="3"/>
  <c r="E38" i="3"/>
  <c r="E39" i="3"/>
  <c r="E40" i="3"/>
  <c r="E41" i="3"/>
  <c r="E2" i="3"/>
  <c r="F3" i="3"/>
  <c r="E3" i="3"/>
  <c r="E4" i="3"/>
  <c r="E5" i="3"/>
  <c r="E7" i="3"/>
  <c r="E27" i="3"/>
  <c r="E28" i="3"/>
  <c r="E29" i="3"/>
  <c r="E30" i="3"/>
  <c r="E31" i="3"/>
  <c r="D7" i="1"/>
  <c r="D5" i="1"/>
  <c r="D4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" i="2"/>
  <c r="H3" i="3" l="1"/>
  <c r="I3" i="3" s="1"/>
  <c r="G3" i="3"/>
  <c r="J25" i="3" l="1"/>
  <c r="H6" i="3"/>
  <c r="J19" i="3" l="1"/>
  <c r="J2" i="3"/>
  <c r="J18" i="3"/>
  <c r="J41" i="3"/>
  <c r="J17" i="3"/>
  <c r="J40" i="3"/>
  <c r="J16" i="3"/>
  <c r="J26" i="3"/>
  <c r="J39" i="3"/>
  <c r="J38" i="3"/>
  <c r="J23" i="3"/>
  <c r="J14" i="3"/>
  <c r="J22" i="3"/>
  <c r="J37" i="3"/>
  <c r="J15" i="3"/>
  <c r="J13" i="3"/>
  <c r="J21" i="3"/>
  <c r="J36" i="3"/>
  <c r="J35" i="3"/>
  <c r="J12" i="3"/>
  <c r="J10" i="3"/>
  <c r="J11" i="3"/>
  <c r="J33" i="3"/>
  <c r="J34" i="3"/>
  <c r="J8" i="3"/>
  <c r="J9" i="3"/>
  <c r="J7" i="3"/>
  <c r="J32" i="3"/>
  <c r="J30" i="3"/>
  <c r="J31" i="3"/>
  <c r="J6" i="3"/>
  <c r="J28" i="3"/>
  <c r="J29" i="3"/>
  <c r="J4" i="3"/>
  <c r="J5" i="3"/>
  <c r="J27" i="3"/>
  <c r="J20" i="3"/>
  <c r="J3" i="3"/>
  <c r="J24" i="3"/>
</calcChain>
</file>

<file path=xl/sharedStrings.xml><?xml version="1.0" encoding="utf-8"?>
<sst xmlns="http://schemas.openxmlformats.org/spreadsheetml/2006/main" count="14" uniqueCount="13">
  <si>
    <t>X</t>
    <phoneticPr fontId="1" type="noConversion"/>
  </si>
  <si>
    <t>mean</t>
    <phoneticPr fontId="1" type="noConversion"/>
  </si>
  <si>
    <t>std dev</t>
    <phoneticPr fontId="1" type="noConversion"/>
  </si>
  <si>
    <t>mu</t>
    <phoneticPr fontId="1" type="noConversion"/>
  </si>
  <si>
    <t>Rain</t>
    <phoneticPr fontId="1" type="noConversion"/>
  </si>
  <si>
    <t>Rank(m)</t>
    <phoneticPr fontId="1" type="noConversion"/>
  </si>
  <si>
    <t>F</t>
    <phoneticPr fontId="1" type="noConversion"/>
  </si>
  <si>
    <t>Y</t>
    <phoneticPr fontId="1" type="noConversion"/>
  </si>
  <si>
    <t>Xmean</t>
    <phoneticPr fontId="1" type="noConversion"/>
  </si>
  <si>
    <t>Ym</t>
    <phoneticPr fontId="1" type="noConversion"/>
  </si>
  <si>
    <t>A</t>
    <phoneticPr fontId="1" type="noConversion"/>
  </si>
  <si>
    <t>B</t>
    <phoneticPr fontId="1" type="noConversion"/>
  </si>
  <si>
    <t>Gumnb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</si>
</sst>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9.8000000000000007"/>
      <name val="JetBrains Mono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7534134096721709E-2"/>
          <c:y val="0.10369129319195623"/>
          <c:w val="0.70011354595279285"/>
          <c:h val="0.86555636857370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4426002032989"/>
                  <c:y val="0.340819777649808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2000" b="1" baseline="0"/>
                      <a:t>y = 0.0402x - 2.1947</a:t>
                    </a:r>
                    <a:br>
                      <a:rPr lang="en-US" altLang="zh-CN" sz="2000" b="1" baseline="0"/>
                    </a:br>
                    <a:r>
                      <a:rPr lang="en-US" altLang="zh-CN" sz="2000" b="1" baseline="0"/>
                      <a:t>R² = 0.9681</a:t>
                    </a:r>
                    <a:endParaRPr lang="en-US" altLang="zh-CN" sz="2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Sheet3!$B$2:$B$44</c:f>
              <c:numCache>
                <c:formatCode>General</c:formatCode>
                <c:ptCount val="43"/>
                <c:pt idx="0">
                  <c:v>144</c:v>
                </c:pt>
                <c:pt idx="1">
                  <c:v>130</c:v>
                </c:pt>
                <c:pt idx="2">
                  <c:v>128</c:v>
                </c:pt>
                <c:pt idx="3">
                  <c:v>123</c:v>
                </c:pt>
                <c:pt idx="4">
                  <c:v>98</c:v>
                </c:pt>
                <c:pt idx="5">
                  <c:v>98</c:v>
                </c:pt>
                <c:pt idx="6">
                  <c:v>90</c:v>
                </c:pt>
                <c:pt idx="7">
                  <c:v>89</c:v>
                </c:pt>
                <c:pt idx="8">
                  <c:v>88</c:v>
                </c:pt>
                <c:pt idx="9">
                  <c:v>88</c:v>
                </c:pt>
                <c:pt idx="10">
                  <c:v>87</c:v>
                </c:pt>
                <c:pt idx="11">
                  <c:v>85</c:v>
                </c:pt>
                <c:pt idx="12">
                  <c:v>80</c:v>
                </c:pt>
                <c:pt idx="13">
                  <c:v>77</c:v>
                </c:pt>
                <c:pt idx="14">
                  <c:v>76</c:v>
                </c:pt>
                <c:pt idx="15">
                  <c:v>67</c:v>
                </c:pt>
                <c:pt idx="16">
                  <c:v>64</c:v>
                </c:pt>
                <c:pt idx="17">
                  <c:v>63</c:v>
                </c:pt>
                <c:pt idx="18">
                  <c:v>63</c:v>
                </c:pt>
                <c:pt idx="19">
                  <c:v>57</c:v>
                </c:pt>
                <c:pt idx="20">
                  <c:v>55</c:v>
                </c:pt>
                <c:pt idx="21">
                  <c:v>55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51</c:v>
                </c:pt>
                <c:pt idx="26">
                  <c:v>51</c:v>
                </c:pt>
                <c:pt idx="27">
                  <c:v>50</c:v>
                </c:pt>
                <c:pt idx="28">
                  <c:v>50</c:v>
                </c:pt>
                <c:pt idx="29">
                  <c:v>49</c:v>
                </c:pt>
                <c:pt idx="30">
                  <c:v>47</c:v>
                </c:pt>
                <c:pt idx="31">
                  <c:v>47</c:v>
                </c:pt>
                <c:pt idx="32">
                  <c:v>46</c:v>
                </c:pt>
                <c:pt idx="33">
                  <c:v>44</c:v>
                </c:pt>
                <c:pt idx="34">
                  <c:v>41</c:v>
                </c:pt>
                <c:pt idx="35">
                  <c:v>40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29</c:v>
                </c:pt>
              </c:numCache>
            </c:numRef>
          </c:xVal>
          <c:yVal>
            <c:numRef>
              <c:f>Sheet3!$E$2:$E$44</c:f>
              <c:numCache>
                <c:formatCode>General</c:formatCode>
                <c:ptCount val="43"/>
                <c:pt idx="0">
                  <c:v>3.7012511654932267</c:v>
                </c:pt>
                <c:pt idx="1">
                  <c:v>2.9955238837754208</c:v>
                </c:pt>
                <c:pt idx="2">
                  <c:v>2.5772073903919352</c:v>
                </c:pt>
                <c:pt idx="3">
                  <c:v>2.2763896681423095</c:v>
                </c:pt>
                <c:pt idx="4">
                  <c:v>2.0398122331807125</c:v>
                </c:pt>
                <c:pt idx="5">
                  <c:v>1.84374349549557</c:v>
                </c:pt>
                <c:pt idx="6">
                  <c:v>1.6755160603855526</c:v>
                </c:pt>
                <c:pt idx="7">
                  <c:v>1.5275607104539328</c:v>
                </c:pt>
                <c:pt idx="8">
                  <c:v>1.3949873805459334</c:v>
                </c:pt>
                <c:pt idx="9">
                  <c:v>1.274449410935212</c:v>
                </c:pt>
                <c:pt idx="10">
                  <c:v>1.1635518980959485</c:v>
                </c:pt>
                <c:pt idx="11">
                  <c:v>1.0605184504369654</c:v>
                </c:pt>
                <c:pt idx="12">
                  <c:v>0.96399165359469252</c:v>
                </c:pt>
                <c:pt idx="13">
                  <c:v>0.87290753834605694</c:v>
                </c:pt>
                <c:pt idx="14">
                  <c:v>0.78641328780253517</c:v>
                </c:pt>
                <c:pt idx="15">
                  <c:v>0.70381135763177338</c:v>
                </c:pt>
                <c:pt idx="16">
                  <c:v>0.62452033485371505</c:v>
                </c:pt>
                <c:pt idx="17">
                  <c:v>0.548046729457214</c:v>
                </c:pt>
                <c:pt idx="18">
                  <c:v>0.47396408013462138</c:v>
                </c:pt>
                <c:pt idx="19">
                  <c:v>0.40189703777746322</c:v>
                </c:pt>
                <c:pt idx="20">
                  <c:v>0.33150886414806996</c:v>
                </c:pt>
                <c:pt idx="21">
                  <c:v>0.2624912587316936</c:v>
                </c:pt>
                <c:pt idx="22">
                  <c:v>0.19455571933099827</c:v>
                </c:pt>
                <c:pt idx="23">
                  <c:v>0.12742581519941037</c:v>
                </c:pt>
                <c:pt idx="24">
                  <c:v>6.0829839378558896E-2</c:v>
                </c:pt>
                <c:pt idx="25">
                  <c:v>-5.5066759932314744E-3</c:v>
                </c:pt>
                <c:pt idx="26">
                  <c:v>-7.1869152305629069E-2</c:v>
                </c:pt>
                <c:pt idx="27">
                  <c:v>-0.13856358048956985</c:v>
                </c:pt>
                <c:pt idx="28">
                  <c:v>-0.20592855341918959</c:v>
                </c:pt>
                <c:pt idx="29">
                  <c:v>-0.27435120540324692</c:v>
                </c:pt>
                <c:pt idx="30">
                  <c:v>-0.34428944087218838</c:v>
                </c:pt>
                <c:pt idx="31">
                  <c:v>-0.41630447557727157</c:v>
                </c:pt>
                <c:pt idx="32">
                  <c:v>-0.49111087392345143</c:v>
                </c:pt>
                <c:pt idx="33">
                  <c:v>-0.56965772288078198</c:v>
                </c:pt>
                <c:pt idx="34">
                  <c:v>-0.65326880187974434</c:v>
                </c:pt>
                <c:pt idx="35">
                  <c:v>-0.74390405437805285</c:v>
                </c:pt>
                <c:pt idx="36">
                  <c:v>-0.84469921780316282</c:v>
                </c:pt>
                <c:pt idx="37">
                  <c:v>-0.96124871615048613</c:v>
                </c:pt>
                <c:pt idx="38">
                  <c:v>-1.1053975122670379</c:v>
                </c:pt>
                <c:pt idx="39">
                  <c:v>-1.3119942346184026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5-4E27-8704-C38C07104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519936"/>
        <c:axId val="1480338735"/>
      </c:scatterChart>
      <c:valAx>
        <c:axId val="18375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338735"/>
        <c:crosses val="autoZero"/>
        <c:crossBetween val="midCat"/>
      </c:valAx>
      <c:valAx>
        <c:axId val="14803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5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213920</xdr:colOff>
      <xdr:row>0</xdr:row>
      <xdr:rowOff>115370</xdr:rowOff>
    </xdr:from>
    <xdr:to>
      <xdr:col>26</xdr:col>
      <xdr:colOff>9135</xdr:colOff>
      <xdr:row>26</xdr:row>
      <xdr:rowOff>56955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2D0ACA-0408-9DDE-4F76-B96219BD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112355</xdr:colOff>
      <xdr:row>26</xdr:row>
      <xdr:rowOff>53262</xdr:rowOff>
    </xdr:from>
    <xdr:to>
      <xdr:col>26</xdr:col>
      <xdr:colOff>281256</xdr:colOff>
      <xdr:row>52</xdr:row>
      <xdr:rowOff>53840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9B99899-9798-C15A-CD08-0418562D5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89986" y="4714909"/>
          <a:ext cx="10638396" cy="46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C140-F686-490D-87FB-AFFE28BFC9DC}">
  <dimension ref="A1:D41"/>
  <sheetViews>
    <sheetView zoomScale="130" zoomScaleNormal="130" workbookViewId="0">
      <selection activeCell="C8" sqref="C8"/>
    </sheetView>
  </sheetViews>
  <sheetFormatPr defaultRowHeight="14.15"/>
  <cols>
    <col min="1" max="1" width="9.140625" style="1"/>
  </cols>
  <sheetData>
    <row r="1" spans="1:4">
      <c r="A1" s="1" t="s">
        <v>0</v>
      </c>
    </row>
    <row r="2" spans="1:4">
      <c r="A2" s="2">
        <v>29</v>
      </c>
    </row>
    <row r="3" spans="1:4">
      <c r="A3" s="2">
        <v>38</v>
      </c>
    </row>
    <row r="4" spans="1:4">
      <c r="A4" s="2">
        <v>38</v>
      </c>
      <c r="C4" t="s">
        <v>1</v>
      </c>
      <c r="D4">
        <f>AVERAGE(A:A)</f>
        <v>68.075000000000003</v>
      </c>
    </row>
    <row r="5" spans="1:4">
      <c r="A5" s="2">
        <v>38</v>
      </c>
      <c r="C5" t="s">
        <v>2</v>
      </c>
      <c r="D5">
        <f>_xlfn.STDEV.P(A:A)</f>
        <v>27.917187806081042</v>
      </c>
    </row>
    <row r="6" spans="1:4">
      <c r="A6" s="2">
        <v>40</v>
      </c>
    </row>
    <row r="7" spans="1:4">
      <c r="A7" s="2">
        <v>41</v>
      </c>
      <c r="C7" t="s">
        <v>3</v>
      </c>
      <c r="D7">
        <f>D4-D5*0.577215664901532</f>
        <v>51.960761878331994</v>
      </c>
    </row>
    <row r="8" spans="1:4">
      <c r="A8" s="2">
        <v>44</v>
      </c>
    </row>
    <row r="9" spans="1:4">
      <c r="A9" s="2">
        <v>46</v>
      </c>
    </row>
    <row r="10" spans="1:4">
      <c r="A10" s="2">
        <v>47</v>
      </c>
    </row>
    <row r="11" spans="1:4">
      <c r="A11" s="2">
        <v>47</v>
      </c>
    </row>
    <row r="12" spans="1:4">
      <c r="A12" s="2">
        <v>49</v>
      </c>
    </row>
    <row r="13" spans="1:4">
      <c r="A13" s="2">
        <v>50</v>
      </c>
    </row>
    <row r="14" spans="1:4">
      <c r="A14" s="2">
        <v>50</v>
      </c>
    </row>
    <row r="15" spans="1:4">
      <c r="A15" s="2">
        <v>51</v>
      </c>
    </row>
    <row r="16" spans="1:4">
      <c r="A16" s="2">
        <v>51</v>
      </c>
    </row>
    <row r="17" spans="1:1">
      <c r="A17" s="2">
        <v>52</v>
      </c>
    </row>
    <row r="18" spans="1:1">
      <c r="A18" s="2">
        <v>53</v>
      </c>
    </row>
    <row r="19" spans="1:1">
      <c r="A19" s="2">
        <v>54</v>
      </c>
    </row>
    <row r="20" spans="1:1">
      <c r="A20" s="2">
        <v>55</v>
      </c>
    </row>
    <row r="21" spans="1:1">
      <c r="A21" s="2">
        <v>55</v>
      </c>
    </row>
    <row r="22" spans="1:1">
      <c r="A22" s="2">
        <v>57</v>
      </c>
    </row>
    <row r="23" spans="1:1">
      <c r="A23" s="2">
        <v>63</v>
      </c>
    </row>
    <row r="24" spans="1:1">
      <c r="A24" s="2">
        <v>63</v>
      </c>
    </row>
    <row r="25" spans="1:1">
      <c r="A25" s="2">
        <v>64</v>
      </c>
    </row>
    <row r="26" spans="1:1">
      <c r="A26" s="2">
        <v>67</v>
      </c>
    </row>
    <row r="27" spans="1:1">
      <c r="A27" s="2">
        <v>76</v>
      </c>
    </row>
    <row r="28" spans="1:1">
      <c r="A28" s="2">
        <v>77</v>
      </c>
    </row>
    <row r="29" spans="1:1">
      <c r="A29" s="2">
        <v>80</v>
      </c>
    </row>
    <row r="30" spans="1:1">
      <c r="A30" s="2">
        <v>85</v>
      </c>
    </row>
    <row r="31" spans="1:1">
      <c r="A31" s="2">
        <v>87</v>
      </c>
    </row>
    <row r="32" spans="1:1">
      <c r="A32" s="2">
        <v>88</v>
      </c>
    </row>
    <row r="33" spans="1:1">
      <c r="A33" s="2">
        <v>88</v>
      </c>
    </row>
    <row r="34" spans="1:1">
      <c r="A34" s="2">
        <v>89</v>
      </c>
    </row>
    <row r="35" spans="1:1">
      <c r="A35" s="2">
        <v>90</v>
      </c>
    </row>
    <row r="36" spans="1:1">
      <c r="A36" s="2">
        <v>98</v>
      </c>
    </row>
    <row r="37" spans="1:1">
      <c r="A37" s="2">
        <v>98</v>
      </c>
    </row>
    <row r="38" spans="1:1">
      <c r="A38" s="2">
        <v>123</v>
      </c>
    </row>
    <row r="39" spans="1:1">
      <c r="A39" s="2">
        <v>128</v>
      </c>
    </row>
    <row r="40" spans="1:1">
      <c r="A40" s="2">
        <v>130</v>
      </c>
    </row>
    <row r="41" spans="1:1">
      <c r="A41" s="2">
        <v>144</v>
      </c>
    </row>
  </sheetData>
  <autoFilter ref="A1:A41" xr:uid="{9B3BC140-F686-490D-87FB-AFFE28BFC9DC}">
    <sortState xmlns:xlrd2="http://schemas.microsoft.com/office/spreadsheetml/2017/richdata2" ref="A2:A41">
      <sortCondition ref="A1:A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8859-C7EC-4507-A360-DF25AC7D42B2}">
  <dimension ref="A1:B40"/>
  <sheetViews>
    <sheetView workbookViewId="0">
      <selection activeCell="F11" sqref="F11"/>
    </sheetView>
  </sheetViews>
  <sheetFormatPr defaultRowHeight="14.15"/>
  <sheetData>
    <row r="1" spans="1:2">
      <c r="A1">
        <v>2.5000000000000001E-2</v>
      </c>
      <c r="B1">
        <f>SUM($A$1:A1)</f>
        <v>2.5000000000000001E-2</v>
      </c>
    </row>
    <row r="2" spans="1:2">
      <c r="A2">
        <v>0</v>
      </c>
      <c r="B2">
        <f>SUM($A$1:A2)</f>
        <v>2.5000000000000001E-2</v>
      </c>
    </row>
    <row r="3" spans="1:2">
      <c r="A3">
        <v>0</v>
      </c>
      <c r="B3">
        <f>SUM($A$1:A3)</f>
        <v>2.5000000000000001E-2</v>
      </c>
    </row>
    <row r="4" spans="1:2">
      <c r="A4">
        <v>0.1</v>
      </c>
      <c r="B4">
        <f>SUM($A$1:A4)</f>
        <v>0.125</v>
      </c>
    </row>
    <row r="5" spans="1:2">
      <c r="A5">
        <v>2.5000000000000001E-2</v>
      </c>
      <c r="B5">
        <f>SUM($A$1:A5)</f>
        <v>0.15</v>
      </c>
    </row>
    <row r="6" spans="1:2">
      <c r="A6">
        <v>0.05</v>
      </c>
      <c r="B6">
        <f>SUM($A$1:A6)</f>
        <v>0.2</v>
      </c>
    </row>
    <row r="7" spans="1:2">
      <c r="A7">
        <v>7.4999999999999997E-2</v>
      </c>
      <c r="B7">
        <f>SUM($A$1:A7)</f>
        <v>0.27500000000000002</v>
      </c>
    </row>
    <row r="8" spans="1:2">
      <c r="A8">
        <v>0.1</v>
      </c>
      <c r="B8">
        <f>SUM($A$1:A8)</f>
        <v>0.375</v>
      </c>
    </row>
    <row r="9" spans="1:2">
      <c r="A9">
        <v>7.4999999999999997E-2</v>
      </c>
      <c r="B9">
        <f>SUM($A$1:A9)</f>
        <v>0.45</v>
      </c>
    </row>
    <row r="10" spans="1:2">
      <c r="A10">
        <v>7.4999999999999997E-2</v>
      </c>
      <c r="B10">
        <f>SUM($A$1:A10)</f>
        <v>0.52500000000000002</v>
      </c>
    </row>
    <row r="11" spans="1:2">
      <c r="A11">
        <v>0</v>
      </c>
      <c r="B11">
        <f>SUM($A$1:A11)</f>
        <v>0.52500000000000002</v>
      </c>
    </row>
    <row r="12" spans="1:2">
      <c r="A12">
        <v>0.05</v>
      </c>
      <c r="B12">
        <f>SUM($A$1:A12)</f>
        <v>0.57500000000000007</v>
      </c>
    </row>
    <row r="13" spans="1:2">
      <c r="A13">
        <v>2.5000000000000001E-2</v>
      </c>
      <c r="B13">
        <f>SUM($A$1:A13)</f>
        <v>0.60000000000000009</v>
      </c>
    </row>
    <row r="14" spans="1:2">
      <c r="A14">
        <v>2.5000000000000001E-2</v>
      </c>
      <c r="B14">
        <f>SUM($A$1:A14)</f>
        <v>0.62500000000000011</v>
      </c>
    </row>
    <row r="15" spans="1:2">
      <c r="A15">
        <v>0</v>
      </c>
      <c r="B15">
        <f>SUM($A$1:A15)</f>
        <v>0.62500000000000011</v>
      </c>
    </row>
    <row r="16" spans="1:2">
      <c r="A16">
        <v>0</v>
      </c>
      <c r="B16">
        <f>SUM($A$1:A16)</f>
        <v>0.62500000000000011</v>
      </c>
    </row>
    <row r="17" spans="1:2">
      <c r="A17">
        <v>0.05</v>
      </c>
      <c r="B17">
        <f>SUM($A$1:A17)</f>
        <v>0.67500000000000016</v>
      </c>
    </row>
    <row r="18" spans="1:2">
      <c r="A18">
        <v>2.5000000000000001E-2</v>
      </c>
      <c r="B18">
        <f>SUM($A$1:A18)</f>
        <v>0.70000000000000018</v>
      </c>
    </row>
    <row r="19" spans="1:2">
      <c r="A19">
        <v>0</v>
      </c>
      <c r="B19">
        <f>SUM($A$1:A19)</f>
        <v>0.70000000000000018</v>
      </c>
    </row>
    <row r="20" spans="1:2">
      <c r="A20">
        <v>2.5000000000000001E-2</v>
      </c>
      <c r="B20">
        <f>SUM($A$1:A20)</f>
        <v>0.7250000000000002</v>
      </c>
    </row>
    <row r="21" spans="1:2">
      <c r="A21">
        <v>0.1</v>
      </c>
      <c r="B21">
        <f>SUM($A$1:A21)</f>
        <v>0.82500000000000018</v>
      </c>
    </row>
    <row r="22" spans="1:2">
      <c r="A22">
        <v>2.5000000000000001E-2</v>
      </c>
      <c r="B22">
        <f>SUM($A$1:A22)</f>
        <v>0.8500000000000002</v>
      </c>
    </row>
    <row r="23" spans="1:2">
      <c r="A23">
        <v>0</v>
      </c>
      <c r="B23">
        <f>SUM($A$1:A23)</f>
        <v>0.8500000000000002</v>
      </c>
    </row>
    <row r="24" spans="1:2">
      <c r="A24">
        <v>0</v>
      </c>
      <c r="B24">
        <f>SUM($A$1:A24)</f>
        <v>0.8500000000000002</v>
      </c>
    </row>
    <row r="25" spans="1:2">
      <c r="A25">
        <v>0.05</v>
      </c>
      <c r="B25">
        <f>SUM($A$1:A25)</f>
        <v>0.90000000000000024</v>
      </c>
    </row>
    <row r="26" spans="1:2">
      <c r="A26">
        <v>0</v>
      </c>
      <c r="B26">
        <f>SUM($A$1:A26)</f>
        <v>0.90000000000000024</v>
      </c>
    </row>
    <row r="27" spans="1:2">
      <c r="A27">
        <v>0</v>
      </c>
      <c r="B27">
        <f>SUM($A$1:A27)</f>
        <v>0.90000000000000024</v>
      </c>
    </row>
    <row r="28" spans="1:2">
      <c r="A28">
        <v>0</v>
      </c>
      <c r="B28">
        <f>SUM($A$1:A28)</f>
        <v>0.90000000000000024</v>
      </c>
    </row>
    <row r="29" spans="1:2">
      <c r="A29">
        <v>0</v>
      </c>
      <c r="B29">
        <f>SUM($A$1:A29)</f>
        <v>0.90000000000000024</v>
      </c>
    </row>
    <row r="30" spans="1:2">
      <c r="A30">
        <v>0</v>
      </c>
      <c r="B30">
        <f>SUM($A$1:A30)</f>
        <v>0.90000000000000024</v>
      </c>
    </row>
    <row r="31" spans="1:2">
      <c r="A31">
        <v>0</v>
      </c>
      <c r="B31">
        <f>SUM($A$1:A31)</f>
        <v>0.90000000000000024</v>
      </c>
    </row>
    <row r="32" spans="1:2">
      <c r="A32">
        <v>0</v>
      </c>
      <c r="B32">
        <f>SUM($A$1:A32)</f>
        <v>0.90000000000000024</v>
      </c>
    </row>
    <row r="33" spans="1:2">
      <c r="A33">
        <v>2.5000000000000001E-2</v>
      </c>
      <c r="B33">
        <f>SUM($A$1:A33)</f>
        <v>0.92500000000000027</v>
      </c>
    </row>
    <row r="34" spans="1:2">
      <c r="A34">
        <v>0</v>
      </c>
      <c r="B34">
        <f>SUM($A$1:A34)</f>
        <v>0.92500000000000027</v>
      </c>
    </row>
    <row r="35" spans="1:2">
      <c r="A35">
        <v>2.5000000000000001E-2</v>
      </c>
      <c r="B35">
        <f>SUM($A$1:A35)</f>
        <v>0.95000000000000029</v>
      </c>
    </row>
    <row r="36" spans="1:2">
      <c r="A36">
        <v>2.5000000000000001E-2</v>
      </c>
      <c r="B36">
        <f>SUM($A$1:A36)</f>
        <v>0.97500000000000031</v>
      </c>
    </row>
    <row r="37" spans="1:2">
      <c r="A37">
        <v>0</v>
      </c>
      <c r="B37">
        <f>SUM($A$1:A37)</f>
        <v>0.97500000000000031</v>
      </c>
    </row>
    <row r="38" spans="1:2">
      <c r="A38">
        <v>0</v>
      </c>
      <c r="B38">
        <f>SUM($A$1:A38)</f>
        <v>0.97500000000000031</v>
      </c>
    </row>
    <row r="39" spans="1:2">
      <c r="A39">
        <v>0</v>
      </c>
      <c r="B39">
        <f>SUM($A$1:A39)</f>
        <v>0.97500000000000031</v>
      </c>
    </row>
    <row r="40" spans="1:2">
      <c r="A40">
        <v>2.5000000000000001E-2</v>
      </c>
      <c r="B40">
        <f>SUM($A$1:A40)</f>
        <v>1.0000000000000002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B1F9-BF8A-416D-8561-42354424FC9E}">
  <dimension ref="A1:J41"/>
  <sheetViews>
    <sheetView tabSelected="1" zoomScale="85" zoomScaleNormal="85" workbookViewId="0">
      <selection activeCell="AA12" sqref="AA12"/>
    </sheetView>
  </sheetViews>
  <sheetFormatPr defaultRowHeight="14.15"/>
  <sheetData>
    <row r="1" spans="1:10">
      <c r="A1" s="3" t="s">
        <v>4</v>
      </c>
      <c r="B1" s="3" t="s">
        <v>0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</row>
    <row r="2" spans="1:10">
      <c r="A2" s="4">
        <v>54</v>
      </c>
      <c r="B2" s="4">
        <v>144</v>
      </c>
      <c r="C2" s="3">
        <v>1</v>
      </c>
      <c r="D2" s="3">
        <f>1-(C2)/(40+1)</f>
        <v>0.97560975609756095</v>
      </c>
      <c r="E2" s="3">
        <f>-LN(-LN(D2))</f>
        <v>3.7012511654932267</v>
      </c>
      <c r="F2" s="3"/>
      <c r="G2" s="3"/>
      <c r="H2" s="3"/>
      <c r="I2" s="3"/>
      <c r="J2" s="3">
        <f>$H$3*E2+$I$3</f>
        <v>144.07043776929666</v>
      </c>
    </row>
    <row r="3" spans="1:10">
      <c r="A3" s="4">
        <v>41</v>
      </c>
      <c r="B3" s="4">
        <v>130</v>
      </c>
      <c r="C3" s="3">
        <v>2</v>
      </c>
      <c r="D3" s="3">
        <f t="shared" ref="D3:D41" si="0">1-(C3)/(40+1)</f>
        <v>0.95121951219512191</v>
      </c>
      <c r="E3" s="3">
        <f t="shared" ref="E3:E41" si="1">-LN(-LN(D3))</f>
        <v>2.9955238837754208</v>
      </c>
      <c r="F3" s="3">
        <f>AVERAGE(B:B)</f>
        <v>68.075000000000003</v>
      </c>
      <c r="G3" s="3">
        <f>AVERAGE(E:E)</f>
        <v>0.54361952614395204</v>
      </c>
      <c r="H3" s="3">
        <f>_xlfn.COVARIANCE.P(E:E,B:B)/_xlfn.VAR.P(E:E)</f>
        <v>24.067227102195432</v>
      </c>
      <c r="I3" s="3">
        <f>F3-H3*G3</f>
        <v>54.991585407105646</v>
      </c>
      <c r="J3" s="3">
        <f t="shared" ref="J3:J41" si="2">$H$3*E3+$I$3</f>
        <v>127.08553900797916</v>
      </c>
    </row>
    <row r="4" spans="1:10">
      <c r="A4" s="4">
        <v>51</v>
      </c>
      <c r="B4" s="4">
        <v>128</v>
      </c>
      <c r="C4" s="3">
        <v>3</v>
      </c>
      <c r="D4" s="3">
        <f t="shared" si="0"/>
        <v>0.92682926829268297</v>
      </c>
      <c r="E4" s="3">
        <f t="shared" si="1"/>
        <v>2.5772073903919352</v>
      </c>
      <c r="F4" s="3"/>
      <c r="G4" s="3"/>
      <c r="H4" s="3"/>
      <c r="I4" s="3"/>
      <c r="J4" s="3">
        <f t="shared" si="2"/>
        <v>117.01782096112478</v>
      </c>
    </row>
    <row r="5" spans="1:10">
      <c r="A5" s="4">
        <v>29</v>
      </c>
      <c r="B5" s="4">
        <v>123</v>
      </c>
      <c r="C5" s="3">
        <v>4</v>
      </c>
      <c r="D5" s="3">
        <f t="shared" si="0"/>
        <v>0.90243902439024393</v>
      </c>
      <c r="E5" s="3">
        <f t="shared" si="1"/>
        <v>2.2763896681423095</v>
      </c>
      <c r="F5" s="3"/>
      <c r="G5" s="3"/>
      <c r="H5" s="3"/>
      <c r="I5" s="3"/>
      <c r="J5" s="3">
        <f t="shared" si="2"/>
        <v>109.7779725233779</v>
      </c>
    </row>
    <row r="6" spans="1:10">
      <c r="A6" s="4">
        <v>38</v>
      </c>
      <c r="B6" s="4">
        <v>98</v>
      </c>
      <c r="C6" s="3">
        <v>5</v>
      </c>
      <c r="D6" s="3">
        <f t="shared" si="0"/>
        <v>0.87804878048780488</v>
      </c>
      <c r="E6" s="3">
        <f t="shared" si="1"/>
        <v>2.0398122331807125</v>
      </c>
      <c r="F6" s="3"/>
      <c r="G6" s="3"/>
      <c r="H6" s="3">
        <f>1/H3</f>
        <v>4.1550278964574992E-2</v>
      </c>
      <c r="I6" s="3"/>
      <c r="J6" s="3">
        <f t="shared" si="2"/>
        <v>104.08420966890228</v>
      </c>
    </row>
    <row r="7" spans="1:10">
      <c r="A7" s="4">
        <v>50</v>
      </c>
      <c r="B7" s="4">
        <v>98</v>
      </c>
      <c r="C7" s="3">
        <v>6</v>
      </c>
      <c r="D7" s="3">
        <f t="shared" si="0"/>
        <v>0.85365853658536583</v>
      </c>
      <c r="E7" s="3">
        <f t="shared" si="1"/>
        <v>1.84374349549557</v>
      </c>
      <c r="F7" s="3"/>
      <c r="G7" s="3"/>
      <c r="H7" s="3"/>
      <c r="I7" s="3"/>
      <c r="J7" s="3">
        <f t="shared" si="2"/>
        <v>99.365378831393173</v>
      </c>
    </row>
    <row r="8" spans="1:10">
      <c r="A8" s="4">
        <v>63</v>
      </c>
      <c r="B8" s="4">
        <v>90</v>
      </c>
      <c r="C8" s="3">
        <v>7</v>
      </c>
      <c r="D8" s="3">
        <f t="shared" si="0"/>
        <v>0.82926829268292679</v>
      </c>
      <c r="E8" s="3">
        <f t="shared" si="1"/>
        <v>1.6755160603855526</v>
      </c>
      <c r="F8" s="3"/>
      <c r="G8" s="3"/>
      <c r="H8" s="3"/>
      <c r="I8" s="3"/>
      <c r="J8" s="3">
        <f t="shared" si="2"/>
        <v>95.316610945780525</v>
      </c>
    </row>
    <row r="9" spans="1:10">
      <c r="A9" s="4">
        <v>88</v>
      </c>
      <c r="B9" s="4">
        <v>89</v>
      </c>
      <c r="C9" s="3">
        <v>8</v>
      </c>
      <c r="D9" s="3">
        <f t="shared" si="0"/>
        <v>0.80487804878048785</v>
      </c>
      <c r="E9" s="3">
        <f t="shared" si="1"/>
        <v>1.5275607104539328</v>
      </c>
      <c r="F9" s="3"/>
      <c r="G9" s="3"/>
      <c r="H9" s="3"/>
      <c r="I9" s="3"/>
      <c r="J9" s="3">
        <f t="shared" si="2"/>
        <v>91.755735937991446</v>
      </c>
    </row>
    <row r="10" spans="1:10">
      <c r="A10" s="4">
        <v>67</v>
      </c>
      <c r="B10" s="4">
        <v>88</v>
      </c>
      <c r="C10" s="3">
        <v>9</v>
      </c>
      <c r="D10" s="3">
        <f t="shared" si="0"/>
        <v>0.78048780487804881</v>
      </c>
      <c r="E10" s="3">
        <f t="shared" si="1"/>
        <v>1.3949873805459334</v>
      </c>
      <c r="F10" s="3"/>
      <c r="G10" s="3"/>
      <c r="H10" s="3"/>
      <c r="I10" s="3"/>
      <c r="J10" s="3">
        <f t="shared" si="2"/>
        <v>88.565063499401347</v>
      </c>
    </row>
    <row r="11" spans="1:10">
      <c r="A11" s="4">
        <v>46</v>
      </c>
      <c r="B11" s="4">
        <v>88</v>
      </c>
      <c r="C11" s="3">
        <v>10</v>
      </c>
      <c r="D11" s="3">
        <f t="shared" si="0"/>
        <v>0.75609756097560976</v>
      </c>
      <c r="E11" s="3">
        <f t="shared" si="1"/>
        <v>1.274449410935212</v>
      </c>
      <c r="F11" s="3"/>
      <c r="G11" s="3"/>
      <c r="H11" s="3"/>
      <c r="I11" s="3"/>
      <c r="J11" s="3">
        <f t="shared" si="2"/>
        <v>85.664048810342592</v>
      </c>
    </row>
    <row r="12" spans="1:10">
      <c r="A12" s="4">
        <v>47</v>
      </c>
      <c r="B12" s="4">
        <v>87</v>
      </c>
      <c r="C12" s="3">
        <v>11</v>
      </c>
      <c r="D12" s="3">
        <f t="shared" si="0"/>
        <v>0.73170731707317072</v>
      </c>
      <c r="E12" s="3">
        <f t="shared" si="1"/>
        <v>1.1635518980959485</v>
      </c>
      <c r="F12" s="3"/>
      <c r="G12" s="3"/>
      <c r="H12" s="3"/>
      <c r="I12" s="3"/>
      <c r="J12" s="3">
        <f t="shared" si="2"/>
        <v>82.99505318377139</v>
      </c>
    </row>
    <row r="13" spans="1:10">
      <c r="A13" s="4">
        <v>40</v>
      </c>
      <c r="B13" s="4">
        <v>85</v>
      </c>
      <c r="C13" s="3">
        <v>12</v>
      </c>
      <c r="D13" s="3">
        <f t="shared" si="0"/>
        <v>0.70731707317073167</v>
      </c>
      <c r="E13" s="3">
        <f t="shared" si="1"/>
        <v>1.0605184504369654</v>
      </c>
      <c r="F13" s="3"/>
      <c r="G13" s="3"/>
      <c r="H13" s="3"/>
      <c r="I13" s="3"/>
      <c r="J13" s="3">
        <f t="shared" si="2"/>
        <v>80.515323799840473</v>
      </c>
    </row>
    <row r="14" spans="1:10">
      <c r="A14" s="4">
        <v>38</v>
      </c>
      <c r="B14" s="4">
        <v>80</v>
      </c>
      <c r="C14" s="3">
        <v>13</v>
      </c>
      <c r="D14" s="3">
        <f t="shared" si="0"/>
        <v>0.68292682926829262</v>
      </c>
      <c r="E14" s="3">
        <f t="shared" si="1"/>
        <v>0.96399165359469252</v>
      </c>
      <c r="F14" s="3"/>
      <c r="G14" s="3"/>
      <c r="H14" s="3"/>
      <c r="I14" s="3"/>
      <c r="J14" s="3">
        <f t="shared" si="2"/>
        <v>78.19219145879002</v>
      </c>
    </row>
    <row r="15" spans="1:10">
      <c r="A15" s="4">
        <v>50</v>
      </c>
      <c r="B15" s="4">
        <v>77</v>
      </c>
      <c r="C15" s="3">
        <v>14</v>
      </c>
      <c r="D15" s="3">
        <f t="shared" si="0"/>
        <v>0.65853658536585358</v>
      </c>
      <c r="E15" s="3">
        <f t="shared" si="1"/>
        <v>0.87290753834605694</v>
      </c>
      <c r="F15" s="3"/>
      <c r="G15" s="3"/>
      <c r="H15" s="3"/>
      <c r="I15" s="3"/>
      <c r="J15" s="3">
        <f t="shared" si="2"/>
        <v>76.000049371698566</v>
      </c>
    </row>
    <row r="16" spans="1:10">
      <c r="A16" s="4">
        <v>87</v>
      </c>
      <c r="B16" s="4">
        <v>76</v>
      </c>
      <c r="C16" s="3">
        <v>15</v>
      </c>
      <c r="D16" s="3">
        <f t="shared" si="0"/>
        <v>0.63414634146341464</v>
      </c>
      <c r="E16" s="3">
        <f t="shared" si="1"/>
        <v>0.78641328780253517</v>
      </c>
      <c r="F16" s="3"/>
      <c r="G16" s="3"/>
      <c r="H16" s="3"/>
      <c r="I16" s="3"/>
      <c r="J16" s="3">
        <f t="shared" si="2"/>
        <v>73.918372600833436</v>
      </c>
    </row>
    <row r="17" spans="1:10">
      <c r="A17" s="4">
        <v>77</v>
      </c>
      <c r="B17" s="4">
        <v>67</v>
      </c>
      <c r="C17" s="3">
        <v>16</v>
      </c>
      <c r="D17" s="3">
        <f t="shared" si="0"/>
        <v>0.6097560975609756</v>
      </c>
      <c r="E17" s="3">
        <f t="shared" si="1"/>
        <v>0.70381135763177338</v>
      </c>
      <c r="F17" s="3"/>
      <c r="G17" s="3"/>
      <c r="H17" s="3"/>
      <c r="I17" s="3"/>
      <c r="J17" s="3">
        <f t="shared" si="2"/>
        <v>71.930373188334016</v>
      </c>
    </row>
    <row r="18" spans="1:10">
      <c r="A18" s="4">
        <v>130</v>
      </c>
      <c r="B18" s="4">
        <v>64</v>
      </c>
      <c r="C18" s="3">
        <v>17</v>
      </c>
      <c r="D18" s="3">
        <f t="shared" si="0"/>
        <v>0.58536585365853666</v>
      </c>
      <c r="E18" s="3">
        <f t="shared" si="1"/>
        <v>0.62452033485371505</v>
      </c>
      <c r="F18" s="3"/>
      <c r="G18" s="3"/>
      <c r="H18" s="3"/>
      <c r="I18" s="3"/>
      <c r="J18" s="3">
        <f t="shared" si="2"/>
        <v>70.022058135969147</v>
      </c>
    </row>
    <row r="19" spans="1:10">
      <c r="A19" s="4">
        <v>123</v>
      </c>
      <c r="B19" s="4">
        <v>63</v>
      </c>
      <c r="C19" s="3">
        <v>18</v>
      </c>
      <c r="D19" s="3">
        <f t="shared" si="0"/>
        <v>0.56097560975609762</v>
      </c>
      <c r="E19" s="3">
        <f t="shared" si="1"/>
        <v>0.548046729457214</v>
      </c>
      <c r="F19" s="3"/>
      <c r="G19" s="3"/>
      <c r="H19" s="3"/>
      <c r="I19" s="3"/>
      <c r="J19" s="3">
        <f t="shared" si="2"/>
        <v>68.181550507567877</v>
      </c>
    </row>
    <row r="20" spans="1:10">
      <c r="A20" s="4">
        <v>80</v>
      </c>
      <c r="B20" s="4">
        <v>63</v>
      </c>
      <c r="C20" s="3">
        <v>19</v>
      </c>
      <c r="D20" s="3">
        <f t="shared" si="0"/>
        <v>0.53658536585365857</v>
      </c>
      <c r="E20" s="3">
        <f t="shared" si="1"/>
        <v>0.47396408013462138</v>
      </c>
      <c r="F20" s="3"/>
      <c r="G20" s="3"/>
      <c r="H20" s="3"/>
      <c r="I20" s="3"/>
      <c r="J20" s="3">
        <f t="shared" si="2"/>
        <v>66.398586561988736</v>
      </c>
    </row>
    <row r="21" spans="1:10">
      <c r="A21" s="4">
        <v>88</v>
      </c>
      <c r="B21" s="4">
        <v>57</v>
      </c>
      <c r="C21" s="3">
        <v>20</v>
      </c>
      <c r="D21" s="3">
        <f t="shared" si="0"/>
        <v>0.51219512195121952</v>
      </c>
      <c r="E21" s="3">
        <f t="shared" si="1"/>
        <v>0.40189703777746322</v>
      </c>
      <c r="F21" s="3"/>
      <c r="G21" s="3"/>
      <c r="H21" s="3"/>
      <c r="I21" s="3"/>
      <c r="J21" s="3">
        <f t="shared" si="2"/>
        <v>64.664132686995472</v>
      </c>
    </row>
    <row r="22" spans="1:10">
      <c r="A22" s="4">
        <v>144</v>
      </c>
      <c r="B22" s="4">
        <v>55</v>
      </c>
      <c r="C22" s="3">
        <v>21</v>
      </c>
      <c r="D22" s="3">
        <f t="shared" si="0"/>
        <v>0.48780487804878048</v>
      </c>
      <c r="E22" s="3">
        <f t="shared" si="1"/>
        <v>0.33150886414806996</v>
      </c>
      <c r="F22" s="3"/>
      <c r="G22" s="3"/>
      <c r="H22" s="3"/>
      <c r="I22" s="3"/>
      <c r="J22" s="3">
        <f t="shared" si="2"/>
        <v>62.970084526948099</v>
      </c>
    </row>
    <row r="23" spans="1:10">
      <c r="A23" s="4">
        <v>63</v>
      </c>
      <c r="B23" s="4">
        <v>55</v>
      </c>
      <c r="C23" s="3">
        <v>22</v>
      </c>
      <c r="D23" s="3">
        <f t="shared" si="0"/>
        <v>0.46341463414634143</v>
      </c>
      <c r="E23" s="3">
        <f t="shared" si="1"/>
        <v>0.2624912587316936</v>
      </c>
      <c r="F23" s="3"/>
      <c r="G23" s="3"/>
      <c r="H23" s="3"/>
      <c r="I23" s="3"/>
      <c r="J23" s="3">
        <f t="shared" si="2"/>
        <v>61.309022143342453</v>
      </c>
    </row>
    <row r="24" spans="1:10">
      <c r="A24" s="4">
        <v>98</v>
      </c>
      <c r="B24" s="4">
        <v>54</v>
      </c>
      <c r="C24" s="3">
        <v>23</v>
      </c>
      <c r="D24" s="3">
        <f t="shared" si="0"/>
        <v>0.43902439024390238</v>
      </c>
      <c r="E24" s="3">
        <f t="shared" si="1"/>
        <v>0.19455571933099827</v>
      </c>
      <c r="F24" s="3"/>
      <c r="G24" s="3"/>
      <c r="H24" s="3"/>
      <c r="I24" s="3"/>
      <c r="J24" s="3">
        <f t="shared" si="2"/>
        <v>59.674002088275778</v>
      </c>
    </row>
    <row r="25" spans="1:10">
      <c r="A25" s="4">
        <v>85</v>
      </c>
      <c r="B25" s="4">
        <v>53</v>
      </c>
      <c r="C25" s="3">
        <v>24</v>
      </c>
      <c r="D25" s="3">
        <f t="shared" si="0"/>
        <v>0.41463414634146345</v>
      </c>
      <c r="E25" s="3">
        <f t="shared" si="1"/>
        <v>0.12742581519941037</v>
      </c>
      <c r="F25" s="3"/>
      <c r="G25" s="3"/>
      <c r="H25" s="3"/>
      <c r="I25" s="3"/>
      <c r="J25" s="3">
        <f t="shared" si="2"/>
        <v>58.058371440192239</v>
      </c>
    </row>
    <row r="26" spans="1:10">
      <c r="A26" s="4">
        <v>47</v>
      </c>
      <c r="B26" s="4">
        <v>52</v>
      </c>
      <c r="C26" s="3">
        <v>25</v>
      </c>
      <c r="D26" s="3">
        <f t="shared" si="0"/>
        <v>0.3902439024390244</v>
      </c>
      <c r="E26" s="3">
        <f t="shared" si="1"/>
        <v>6.0829839378558896E-2</v>
      </c>
      <c r="F26" s="3"/>
      <c r="G26" s="3"/>
      <c r="H26" s="3"/>
      <c r="I26" s="3"/>
      <c r="J26" s="3">
        <f t="shared" si="2"/>
        <v>56.455590966019493</v>
      </c>
    </row>
    <row r="27" spans="1:10">
      <c r="A27" s="4">
        <v>76</v>
      </c>
      <c r="B27" s="4">
        <v>51</v>
      </c>
      <c r="C27" s="3">
        <v>26</v>
      </c>
      <c r="D27" s="3">
        <f t="shared" si="0"/>
        <v>0.36585365853658536</v>
      </c>
      <c r="E27" s="3">
        <f t="shared" si="1"/>
        <v>-5.5066759932314744E-3</v>
      </c>
      <c r="F27" s="3"/>
      <c r="G27" s="3"/>
      <c r="H27" s="3"/>
      <c r="I27" s="3"/>
      <c r="J27" s="3">
        <f t="shared" si="2"/>
        <v>54.859054985398338</v>
      </c>
    </row>
    <row r="28" spans="1:10">
      <c r="A28" s="4">
        <v>98</v>
      </c>
      <c r="B28" s="4">
        <v>51</v>
      </c>
      <c r="C28" s="3">
        <v>27</v>
      </c>
      <c r="D28" s="3">
        <f t="shared" si="0"/>
        <v>0.34146341463414631</v>
      </c>
      <c r="E28" s="3">
        <f t="shared" si="1"/>
        <v>-7.1869152305629069E-2</v>
      </c>
      <c r="F28" s="3"/>
      <c r="G28" s="3"/>
      <c r="H28" s="3"/>
      <c r="I28" s="3"/>
      <c r="J28" s="3">
        <f t="shared" si="2"/>
        <v>53.261894196923798</v>
      </c>
    </row>
    <row r="29" spans="1:10">
      <c r="A29" s="4">
        <v>128</v>
      </c>
      <c r="B29" s="4">
        <v>50</v>
      </c>
      <c r="C29" s="3">
        <v>28</v>
      </c>
      <c r="D29" s="3">
        <f t="shared" si="0"/>
        <v>0.31707317073170727</v>
      </c>
      <c r="E29" s="3">
        <f t="shared" si="1"/>
        <v>-0.13856358048956985</v>
      </c>
      <c r="F29" s="3"/>
      <c r="G29" s="3"/>
      <c r="H29" s="3"/>
      <c r="I29" s="3"/>
      <c r="J29" s="3">
        <f t="shared" si="2"/>
        <v>51.656744247369829</v>
      </c>
    </row>
    <row r="30" spans="1:10">
      <c r="A30" s="4">
        <v>90</v>
      </c>
      <c r="B30" s="4">
        <v>50</v>
      </c>
      <c r="C30" s="3">
        <v>29</v>
      </c>
      <c r="D30" s="3">
        <f t="shared" si="0"/>
        <v>0.29268292682926833</v>
      </c>
      <c r="E30" s="3">
        <f t="shared" si="1"/>
        <v>-0.20592855341918959</v>
      </c>
      <c r="F30" s="3"/>
      <c r="G30" s="3"/>
      <c r="H30" s="3"/>
      <c r="I30" s="3"/>
      <c r="J30" s="3">
        <f t="shared" si="2"/>
        <v>50.035456145139428</v>
      </c>
    </row>
    <row r="31" spans="1:10">
      <c r="A31" s="4">
        <v>57</v>
      </c>
      <c r="B31" s="4">
        <v>49</v>
      </c>
      <c r="C31" s="3">
        <v>30</v>
      </c>
      <c r="D31" s="3">
        <f t="shared" si="0"/>
        <v>0.26829268292682928</v>
      </c>
      <c r="E31" s="3">
        <f t="shared" si="1"/>
        <v>-0.27435120540324692</v>
      </c>
      <c r="F31" s="3"/>
      <c r="G31" s="3"/>
      <c r="H31" s="3"/>
      <c r="I31" s="3"/>
      <c r="J31" s="3">
        <f t="shared" si="2"/>
        <v>48.388712640904636</v>
      </c>
    </row>
    <row r="32" spans="1:10">
      <c r="A32" s="4">
        <v>52</v>
      </c>
      <c r="B32" s="4">
        <v>47</v>
      </c>
      <c r="C32" s="3">
        <v>31</v>
      </c>
      <c r="D32" s="3">
        <f t="shared" si="0"/>
        <v>0.24390243902439024</v>
      </c>
      <c r="E32" s="3">
        <f t="shared" si="1"/>
        <v>-0.34428944087218838</v>
      </c>
      <c r="F32" s="3"/>
      <c r="G32" s="3"/>
      <c r="H32" s="3"/>
      <c r="I32" s="3"/>
      <c r="J32" s="3">
        <f t="shared" si="2"/>
        <v>46.705493244746805</v>
      </c>
    </row>
    <row r="33" spans="1:10">
      <c r="A33" s="4">
        <v>51</v>
      </c>
      <c r="B33" s="4">
        <v>47</v>
      </c>
      <c r="C33" s="3">
        <v>32</v>
      </c>
      <c r="D33" s="3">
        <f t="shared" si="0"/>
        <v>0.21951219512195119</v>
      </c>
      <c r="E33" s="3">
        <f t="shared" si="1"/>
        <v>-0.41630447557727157</v>
      </c>
      <c r="F33" s="3"/>
      <c r="G33" s="3"/>
      <c r="H33" s="3"/>
      <c r="I33" s="3"/>
      <c r="J33" s="3">
        <f t="shared" si="2"/>
        <v>44.972291049727076</v>
      </c>
    </row>
    <row r="34" spans="1:10">
      <c r="A34" s="4">
        <v>55</v>
      </c>
      <c r="B34" s="4">
        <v>46</v>
      </c>
      <c r="C34" s="3">
        <v>33</v>
      </c>
      <c r="D34" s="3">
        <f t="shared" si="0"/>
        <v>0.19512195121951215</v>
      </c>
      <c r="E34" s="3">
        <f t="shared" si="1"/>
        <v>-0.49111087392345143</v>
      </c>
      <c r="F34" s="3"/>
      <c r="G34" s="3"/>
      <c r="H34" s="3"/>
      <c r="I34" s="3"/>
      <c r="J34" s="3">
        <f t="shared" si="2"/>
        <v>43.171908472032271</v>
      </c>
    </row>
    <row r="35" spans="1:10">
      <c r="A35" s="4">
        <v>44</v>
      </c>
      <c r="B35" s="4">
        <v>44</v>
      </c>
      <c r="C35" s="3">
        <v>34</v>
      </c>
      <c r="D35" s="3">
        <f t="shared" si="0"/>
        <v>0.17073170731707321</v>
      </c>
      <c r="E35" s="3">
        <f t="shared" si="1"/>
        <v>-0.56965772288078198</v>
      </c>
      <c r="F35" s="3"/>
      <c r="G35" s="3"/>
      <c r="H35" s="3"/>
      <c r="I35" s="3"/>
      <c r="J35" s="3">
        <f t="shared" si="2"/>
        <v>41.281503620014355</v>
      </c>
    </row>
    <row r="36" spans="1:10">
      <c r="A36" s="4">
        <v>49</v>
      </c>
      <c r="B36" s="4">
        <v>41</v>
      </c>
      <c r="C36" s="3">
        <v>35</v>
      </c>
      <c r="D36" s="3">
        <f t="shared" si="0"/>
        <v>0.14634146341463417</v>
      </c>
      <c r="E36" s="3">
        <f t="shared" si="1"/>
        <v>-0.65326880187974434</v>
      </c>
      <c r="F36" s="3"/>
      <c r="G36" s="3"/>
      <c r="H36" s="3"/>
      <c r="I36" s="3"/>
      <c r="J36" s="3">
        <f t="shared" si="2"/>
        <v>39.269216793486727</v>
      </c>
    </row>
    <row r="37" spans="1:10">
      <c r="A37" s="4">
        <v>55</v>
      </c>
      <c r="B37" s="4">
        <v>40</v>
      </c>
      <c r="C37" s="3">
        <v>36</v>
      </c>
      <c r="D37" s="3">
        <f t="shared" si="0"/>
        <v>0.12195121951219512</v>
      </c>
      <c r="E37" s="3">
        <f t="shared" si="1"/>
        <v>-0.74390405437805285</v>
      </c>
      <c r="F37" s="3"/>
      <c r="G37" s="3"/>
      <c r="H37" s="3"/>
      <c r="I37" s="3"/>
      <c r="J37" s="3">
        <f t="shared" si="2"/>
        <v>37.087877588145105</v>
      </c>
    </row>
    <row r="38" spans="1:10">
      <c r="A38" s="4">
        <v>38</v>
      </c>
      <c r="B38" s="4">
        <v>38</v>
      </c>
      <c r="C38" s="3">
        <v>37</v>
      </c>
      <c r="D38" s="3">
        <f t="shared" si="0"/>
        <v>9.7560975609756073E-2</v>
      </c>
      <c r="E38" s="3">
        <f t="shared" si="1"/>
        <v>-0.84469921780316282</v>
      </c>
      <c r="F38" s="3"/>
      <c r="G38" s="3"/>
      <c r="H38" s="3"/>
      <c r="I38" s="3"/>
      <c r="J38" s="3">
        <f t="shared" si="2"/>
        <v>34.662017499190085</v>
      </c>
    </row>
    <row r="39" spans="1:10">
      <c r="A39" s="4">
        <v>89</v>
      </c>
      <c r="B39" s="4">
        <v>38</v>
      </c>
      <c r="C39" s="3">
        <v>38</v>
      </c>
      <c r="D39" s="3">
        <f t="shared" si="0"/>
        <v>7.3170731707317027E-2</v>
      </c>
      <c r="E39" s="3">
        <f t="shared" si="1"/>
        <v>-0.96124871615048613</v>
      </c>
      <c r="F39" s="3"/>
      <c r="G39" s="3"/>
      <c r="H39" s="3"/>
      <c r="I39" s="3"/>
      <c r="J39" s="3">
        <f t="shared" si="2"/>
        <v>31.856994253818101</v>
      </c>
    </row>
    <row r="40" spans="1:10">
      <c r="A40" s="4">
        <v>53</v>
      </c>
      <c r="B40" s="4">
        <v>38</v>
      </c>
      <c r="C40" s="3">
        <v>39</v>
      </c>
      <c r="D40" s="3">
        <f t="shared" si="0"/>
        <v>4.8780487804878092E-2</v>
      </c>
      <c r="E40" s="3">
        <f t="shared" si="1"/>
        <v>-1.1053975122670379</v>
      </c>
      <c r="F40" s="3"/>
      <c r="G40" s="3"/>
      <c r="H40" s="3"/>
      <c r="I40" s="3"/>
      <c r="J40" s="3">
        <f t="shared" si="2"/>
        <v>28.387732441172986</v>
      </c>
    </row>
    <row r="41" spans="1:10">
      <c r="A41" s="4">
        <v>64</v>
      </c>
      <c r="B41" s="4">
        <v>29</v>
      </c>
      <c r="C41" s="3">
        <v>40</v>
      </c>
      <c r="D41" s="3">
        <f t="shared" si="0"/>
        <v>2.4390243902439046E-2</v>
      </c>
      <c r="E41" s="3">
        <f t="shared" si="1"/>
        <v>-1.3119942346184026</v>
      </c>
      <c r="F41" s="3"/>
      <c r="G41" s="3"/>
      <c r="H41" s="3"/>
      <c r="I41" s="3"/>
      <c r="J41" s="3">
        <f t="shared" si="2"/>
        <v>23.415522205773474</v>
      </c>
    </row>
  </sheetData>
  <sortState xmlns:xlrd2="http://schemas.microsoft.com/office/spreadsheetml/2017/richdata2" ref="B2:B41">
    <sortCondition descending="1" ref="B4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Hu</dc:creator>
  <cp:lastModifiedBy>Bill Hu</cp:lastModifiedBy>
  <dcterms:created xsi:type="dcterms:W3CDTF">2024-03-08T03:07:51Z</dcterms:created>
  <dcterms:modified xsi:type="dcterms:W3CDTF">2024-03-08T08:58:53Z</dcterms:modified>
</cp:coreProperties>
</file>